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ermv-my.sharepoint.com/personal/madeleine_sanchez_umv_gov_co/Documents/Documentos/CONTRATO PLANTA/2026/PROCESOS/AUDITORIA ENERGETICA/DOCUMENTOS MESA INTERDISCIPLINARIA/"/>
    </mc:Choice>
  </mc:AlternateContent>
  <xr:revisionPtr revIDLastSave="0" documentId="8_{AFB58FE0-EBE5-4F36-BA2C-AF0E7ED82399}" xr6:coauthVersionLast="47" xr6:coauthVersionMax="47" xr10:uidLastSave="{00000000-0000-0000-0000-000000000000}"/>
  <bookViews>
    <workbookView xWindow="-110" yWindow="-110" windowWidth="19420" windowHeight="10300" tabRatio="705" xr2:uid="{00000000-000D-0000-FFFF-FFFF00000000}"/>
  </bookViews>
  <sheets>
    <sheet name="FM-029" sheetId="93" r:id="rId1"/>
    <sheet name="RESUMEN" sheetId="94" r:id="rId2"/>
    <sheet name="MATRIZ UAERMV OTRAS VIGENCIAS" sheetId="5" state="hidden" r:id="rId3"/>
  </sheets>
  <externalReferences>
    <externalReference r:id="rId4"/>
    <externalReference r:id="rId5"/>
    <externalReference r:id="rId6"/>
  </externalReferences>
  <definedNames>
    <definedName name="_xlnm._FilterDatabase" localSheetId="0" hidden="1">'FM-029'!#REF!</definedName>
    <definedName name="_xlnm._FilterDatabase" localSheetId="1" hidden="1">RESUMEN!#REF!</definedName>
    <definedName name="_xlnm.Print_Area" localSheetId="0">'FM-029'!$A$1:$U$15</definedName>
    <definedName name="_xlnm.Print_Area" localSheetId="1">RESUMEN!$A$1:$L$7</definedName>
    <definedName name="dol" localSheetId="0">[1]TABULACION!#REF!</definedName>
    <definedName name="dol" localSheetId="1">[1]TABULACION!#REF!</definedName>
    <definedName name="dol">[1]TABULACION!#REF!</definedName>
    <definedName name="DOLAR">[2]TABULACION!$C$22</definedName>
    <definedName name="DOLAR1" localSheetId="0">[3]TABULACION!#REF!</definedName>
    <definedName name="DOLAR1" localSheetId="1">[3]TABULACION!#REF!</definedName>
    <definedName name="DOLAR1">[3]TABULACION!#REF!</definedName>
    <definedName name="LO" localSheetId="0">[3]TABULACION!#REF!</definedName>
    <definedName name="LO" localSheetId="1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94" l="1"/>
  <c r="P11" i="93" l="1"/>
  <c r="N10" i="93"/>
  <c r="O10" i="93"/>
  <c r="P10" i="93" s="1"/>
  <c r="Q10" i="93" l="1"/>
  <c r="R10" i="93" l="1"/>
  <c r="S10" i="93" s="1"/>
  <c r="T10" i="93" s="1"/>
  <c r="AN10" i="5" l="1"/>
  <c r="AN11" i="5" s="1"/>
  <c r="AN8" i="5"/>
  <c r="AN7" i="5"/>
  <c r="AN6" i="5"/>
  <c r="K6" i="5"/>
</calcChain>
</file>

<file path=xl/sharedStrings.xml><?xml version="1.0" encoding="utf-8"?>
<sst xmlns="http://schemas.openxmlformats.org/spreadsheetml/2006/main" count="134" uniqueCount="107">
  <si>
    <t>DESVIACION ESTANDAR</t>
  </si>
  <si>
    <t>MARGEN DE CONFIABILIDAD</t>
  </si>
  <si>
    <t>NIVEL DE CONFIABILIDAD DE LOS DATOS</t>
  </si>
  <si>
    <t>NIT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</si>
  <si>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</si>
  <si>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</si>
  <si>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</si>
  <si>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</si>
  <si>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</si>
  <si>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</si>
  <si>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</si>
  <si>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</si>
  <si>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</si>
  <si>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</si>
  <si>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</si>
  <si>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</si>
  <si>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</si>
  <si>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</si>
  <si>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</si>
  <si>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</si>
  <si>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</si>
  <si>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</si>
  <si>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</si>
  <si>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</si>
  <si>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</si>
  <si>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</si>
  <si>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</si>
  <si>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Suministro</t>
  </si>
  <si>
    <t>Dotacion</t>
  </si>
  <si>
    <t>MIGUEL  ANDRES GUTIERREZ ROMERO  y/o GRAM REPRESENTACIONES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</si>
  <si>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</si>
  <si>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</si>
  <si>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</si>
  <si>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</si>
  <si>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</si>
  <si>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</si>
  <si>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</si>
  <si>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</si>
  <si>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</si>
  <si>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</si>
  <si>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</si>
  <si>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</si>
  <si>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OK</t>
  </si>
  <si>
    <t>97 BLOQUEADORES</t>
  </si>
  <si>
    <t>contratacion de minima cuantia - ORDEN DE COMPRA</t>
  </si>
  <si>
    <t>BOTIQUINES AUTOMOVILES</t>
  </si>
  <si>
    <t>BOTIQUINES  FIJOS</t>
  </si>
  <si>
    <t>BLOQUEADOR SOLAR</t>
  </si>
  <si>
    <t>realizar la compra de 550 bloqueadores solares para los servidores públicos de la UNIDAD ADMINISTRATIVA ESPECIAL DE REHABILITACION Y MANTENIMIENTO VIAL</t>
  </si>
  <si>
    <t>LABORATORIO GELLSMA LTDA</t>
  </si>
  <si>
    <t>900135657-3</t>
  </si>
  <si>
    <t>DROGUERIA CONTINENTAL DE BOGOTA SAS</t>
  </si>
  <si>
    <t>900379030-3</t>
  </si>
  <si>
    <t>C&amp;P LICITACIONES Y CONSULTORIAS SAS.- ROSS NELLY CARDENAS PINZON</t>
  </si>
  <si>
    <t>contratacion de minima cuantia - CONTRATO DE COMPRAVENTA</t>
  </si>
  <si>
    <t>30 DE NOVIEMBRE DE 2012</t>
  </si>
  <si>
    <t>8 DIAS</t>
  </si>
  <si>
    <t>BLOQUEADOR SOLAR DE 120 ML</t>
  </si>
  <si>
    <t>900313623-7</t>
  </si>
  <si>
    <t>860.000.294-9</t>
  </si>
  <si>
    <t>900303527-5</t>
  </si>
  <si>
    <t>860001498-9</t>
  </si>
  <si>
    <t>65550326-1</t>
  </si>
  <si>
    <t xml:space="preserve"> 830102952-6 </t>
  </si>
  <si>
    <t>ITEM</t>
  </si>
  <si>
    <t>DESCRIPCIÓN</t>
  </si>
  <si>
    <t>MUESTRA</t>
  </si>
  <si>
    <t>VALOR PROMEDIO UNITARIO</t>
  </si>
  <si>
    <t>VALOR PROMEDIO TOTAL</t>
  </si>
  <si>
    <t>COEF VARIACION</t>
  </si>
  <si>
    <t>VALOR UNITARIO INCLUIDO  IVA</t>
  </si>
  <si>
    <t>CONTRATACIONES ANTERIORES UAERMV</t>
  </si>
  <si>
    <t>UND</t>
  </si>
  <si>
    <t>AÑO</t>
  </si>
  <si>
    <t>INFLACION</t>
  </si>
  <si>
    <t>DOTASEG S.V.</t>
  </si>
  <si>
    <t>Total</t>
  </si>
  <si>
    <t>CENTRAL DE DOTACIONES LTDA</t>
  </si>
  <si>
    <t>DOTACIONES INDUSTRIALES DEL FUTURO</t>
  </si>
  <si>
    <t>COLFECOM</t>
  </si>
  <si>
    <t>SEGMA S.A.S.</t>
  </si>
  <si>
    <t>LAMSEG</t>
  </si>
  <si>
    <t>Empresa #1</t>
  </si>
  <si>
    <t>Empresa #2</t>
  </si>
  <si>
    <t>Empresa #3</t>
  </si>
  <si>
    <t>CONTRATO xxx DE 20xx</t>
  </si>
  <si>
    <t>TABULACION DEPURADA  COTIZACIONES, CONTRATACIONES  VIGENCIA  ANTERIOR DE LA UAERMV Y CONTRATACIONES SIMILARES DE  OTRAS ENTIDADES PARA EL ESTUDIO DE SECTOR
PRESUPUESTO</t>
  </si>
  <si>
    <t>COTIZACIONES GESTIONADAS PARA EL ESTUDIO DE SECTOR</t>
  </si>
  <si>
    <t>FORMATO CUADRO DE TABULACIÓN Y ANÁLISIS DE DATOS ESTADÍSTICOS - ESTUDIO DE SECTOR</t>
  </si>
  <si>
    <t>CONTRATACIONES SIMILARES OTRAS ENTIDADES VIGENCIA 20XX</t>
  </si>
  <si>
    <t>VALOR UNITARIO  INCLUIDO  IVA A PRECIO 20XX</t>
  </si>
  <si>
    <t>VALOR UNITARIO  
INCLUIDO  IVA A PRECIO 20XX</t>
  </si>
  <si>
    <t>LOS VALORES DE CONTRATOS DE LA UAERMV Y DE OTRAS ENTIDADES ESTAN INDEXADO A 20XX</t>
  </si>
  <si>
    <t>CÓDIGO: GCON-FM-029</t>
  </si>
  <si>
    <t>Cant.</t>
  </si>
  <si>
    <t>VERSIÓN: 4</t>
  </si>
  <si>
    <t>FECHA DE APLICACIÓN: AGOSTO DE 2025</t>
  </si>
  <si>
    <t>Realizar auditoría energética en la sede de producción de la UAERMV, con el fin de diagnosticar los consumos de energía, evaluar el desempeño energético de las instalaciones y equipos, e identificar oportunidades de mejora orientadas al uso racional y eficiente de la energía, de acuerdo con lo establecido en la Ficha Técnica.</t>
  </si>
  <si>
    <t xml:space="preserve">ESTUDIOS TECNICOS SAS </t>
  </si>
  <si>
    <t xml:space="preserve"> ESTUDIOS AMBIENTALES INTEGRADOS SAS_x000D_</t>
  </si>
  <si>
    <t>Tecnologías Limpias SAS</t>
  </si>
  <si>
    <r>
      <t xml:space="preserve">NOTA: </t>
    </r>
    <r>
      <rPr>
        <sz val="20"/>
        <color theme="1"/>
        <rFont val="Arial"/>
        <family val="2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20"/>
        <color theme="1"/>
        <rFont val="Arial"/>
        <family val="2"/>
      </rPr>
      <t xml:space="preserve">
</t>
    </r>
  </si>
  <si>
    <t>“8095-209 REALIZAR AUDITORÍA ENERGÉTICA EN LA SEDE DE PRODUCCIÓN DE LA UAERMV, CON EL FIN DE DIAGNOSTICAR LOS CONSUMOS DE ENERGÍA, EVALUAR EL DESEMPEÑO ENERGÉTICO DE LAS INSTALACIONES Y EQUIPOS, E IDENTIFICAR OPORTUNIDADES DE MEJORA ORIENTADAS AL USO RACIONAL Y EFICIENTE DE LA ENERGÍA ”</t>
  </si>
  <si>
    <t xml:space="preserve">DENKEN SAS
</t>
  </si>
  <si>
    <t>GLB</t>
  </si>
  <si>
    <r>
      <rPr>
        <b/>
        <sz val="12"/>
        <rFont val="Arial"/>
        <family val="2"/>
      </rPr>
      <t>Proyectó</t>
    </r>
    <r>
      <rPr>
        <sz val="12"/>
        <rFont val="Arial"/>
        <family val="2"/>
      </rPr>
      <t>: -Suly Paola Contreras- Contratista</t>
    </r>
  </si>
  <si>
    <t>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</si>
</sst>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&quot;$&quot;\ #,##0.00"/>
    <numFmt numFmtId="168" formatCode="[$-240A]d&quot; de &quot;mmmm&quot; de &quot;yyyy;@"/>
    <numFmt numFmtId="169" formatCode="_([$$-240A]\ * #,##0.00_);_([$$-240A]\ * \(#,##0.00\);_([$$-240A]\ * &quot;-&quot;??_);_(@_)"/>
    <numFmt numFmtId="170" formatCode="_ [$€-2]\ * #,##0.00_ ;_ [$€-2]\ * \-#,##0.00_ ;_ [$€-2]\ * &quot;-&quot;??_ "/>
    <numFmt numFmtId="171" formatCode="_ * #,##0.00_ ;_ * \-#,##0.00_ ;_ * &quot;-&quot;??_ ;_ @_ "/>
    <numFmt numFmtId="172" formatCode="_-* #,##0.00\ _€_-;\-* #,##0.00\ _€_-;_-* &quot;-&quot;??\ _€_-;_-@_-"/>
    <numFmt numFmtId="173" formatCode="_ * #,##0.00000_ ;_ * \-#,##0.00000_ ;_ * &quot;-&quot;??_ ;_ @_ "/>
    <numFmt numFmtId="174" formatCode="_ &quot;$&quot;\ * #,##0.00_ ;_ &quot;$&quot;\ * \-#,##0.00_ ;_ &quot;$&quot;\ * &quot;-&quot;??_ ;_ @_ "/>
    <numFmt numFmtId="175" formatCode="_(&quot;C$&quot;* #,##0.00_);_(&quot;C$&quot;* \(#,##0.00\);_(&quot;C$&quot;* &quot;-&quot;??_);_(@_)"/>
    <numFmt numFmtId="176" formatCode="&quot;$&quot;#,##0\ ;\(&quot;$&quot;#,##0\)"/>
    <numFmt numFmtId="177" formatCode="[$-C0A]d\-mmm\-yy;@"/>
    <numFmt numFmtId="178" formatCode="_-&quot;$&quot;* #,##0_-;\-&quot;$&quot;* #,##0_-;_-&quot;$&quot;* &quot;-&quot;??_-;_-@_-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€&quot;_-;\-* #,##0.00\ &quot;€&quot;_-;_-* &quot;-&quot;??\ &quot;€&quot;_-;_-@_-"/>
    <numFmt numFmtId="189" formatCode="_-* #,##0.00\ &quot;Pta&quot;_-;\-* #,##0.00\ &quot;Pta&quot;_-;_-* &quot;-&quot;??\ &quot;Pta&quot;_-;_-@_-"/>
    <numFmt numFmtId="190" formatCode="_-* #,##0.00\ &quot;Pts&quot;_-;\-* #,##0.00\ &quot;Pts&quot;_-;_-* &quot;-&quot;??\ &quot;Pts&quot;_-;_-@_-"/>
    <numFmt numFmtId="191" formatCode="_-* #,##0.00\ [$€]_-;\-* #,##0.00\ [$€]_-;_-* &quot;-&quot;??\ [$€]_-;_-@_-"/>
    <numFmt numFmtId="192" formatCode="_(&quot;$&quot;* #,##0.00_);_(&quot;$&quot;* \(#,##0.00\);_(&quot;$&quot;* &quot;-&quot;??_);_(@_)"/>
  </numFmts>
  <fonts count="8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6"/>
      <color theme="1"/>
      <name val="Arial"/>
      <family val="2"/>
    </font>
    <font>
      <b/>
      <sz val="20"/>
      <color theme="0"/>
      <name val="Arial"/>
      <family val="2"/>
    </font>
    <font>
      <b/>
      <sz val="14"/>
      <color theme="1"/>
      <name val="Arial"/>
      <family val="2"/>
    </font>
    <font>
      <b/>
      <sz val="24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13"/>
      <color theme="1"/>
      <name val="Arial"/>
      <family val="2"/>
    </font>
    <font>
      <b/>
      <sz val="11"/>
      <color rgb="FFFF0000"/>
      <name val="Arial"/>
      <family val="2"/>
    </font>
    <font>
      <b/>
      <sz val="16"/>
      <color theme="0"/>
      <name val="Arial"/>
      <family val="2"/>
    </font>
    <font>
      <b/>
      <sz val="16"/>
      <name val="Arial"/>
      <family val="2"/>
    </font>
  </fonts>
  <fills count="7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75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0" fontId="6" fillId="4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0" fontId="6" fillId="5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6" fillId="6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0" fontId="6" fillId="7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0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6" fillId="9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0" fontId="6" fillId="10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0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0" fontId="6" fillId="13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0" fontId="6" fillId="7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0" fontId="6" fillId="10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6" fillId="14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6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0" fontId="7" fillId="11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0" fontId="7" fillId="13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0" fontId="7" fillId="17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19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0" borderId="0" applyNumberFormat="0" applyBorder="0" applyAlignment="0" applyProtection="0"/>
    <xf numFmtId="0" fontId="8" fillId="5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0" fontId="9" fillId="6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0" fontId="10" fillId="24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0" fontId="10" fillId="24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1" fillId="25" borderId="32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0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2" fillId="26" borderId="33" applyNumberFormat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0" fontId="14" fillId="0" borderId="35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169" fontId="13" fillId="0" borderId="34" applyNumberFormat="0" applyFill="0" applyAlignment="0" applyProtection="0"/>
    <xf numFmtId="0" fontId="12" fillId="26" borderId="33" applyNumberFormat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0" fontId="7" fillId="21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0" fontId="7" fillId="22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0" fontId="7" fillId="23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0" fontId="7" fillId="17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0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0" fontId="7" fillId="20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0" fontId="17" fillId="9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69" fontId="17" fillId="15" borderId="32" applyNumberFormat="0" applyAlignment="0" applyProtection="0"/>
    <xf numFmtId="170" fontId="5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9" fillId="0" borderId="36" applyNumberFormat="0" applyFill="0" applyAlignment="0" applyProtection="0"/>
    <xf numFmtId="0" fontId="20" fillId="0" borderId="37" applyNumberFormat="0" applyFill="0" applyAlignment="0" applyProtection="0"/>
    <xf numFmtId="0" fontId="16" fillId="0" borderId="38" applyNumberFormat="0" applyFill="0" applyAlignment="0" applyProtection="0"/>
    <xf numFmtId="0" fontId="16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0" fontId="8" fillId="5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0" fontId="17" fillId="9" borderId="32" applyNumberFormat="0" applyAlignment="0" applyProtection="0"/>
    <xf numFmtId="0" fontId="14" fillId="0" borderId="35" applyNumberFormat="0" applyFill="0" applyAlignment="0" applyProtection="0"/>
    <xf numFmtId="167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176" fontId="22" fillId="0" borderId="0" applyFont="0" applyFill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0" fontId="24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5" fillId="0" borderId="0"/>
    <xf numFmtId="0" fontId="25" fillId="0" borderId="0" applyNumberFormat="0" applyFill="0" applyBorder="0" applyProtection="0">
      <alignment vertical="top"/>
    </xf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71" fontId="5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0" fontId="5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6" fillId="0" borderId="0"/>
    <xf numFmtId="169" fontId="5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77" fontId="1" fillId="0" borderId="0"/>
    <xf numFmtId="177" fontId="1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0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169" fontId="5" fillId="12" borderId="39" applyNumberFormat="0" applyFont="0" applyAlignment="0" applyProtection="0"/>
    <xf numFmtId="0" fontId="5" fillId="12" borderId="39" applyNumberFormat="0" applyFont="0" applyAlignment="0" applyProtection="0"/>
    <xf numFmtId="0" fontId="26" fillId="24" borderId="40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0" fontId="26" fillId="24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26" fillId="25" borderId="40" applyNumberFormat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0" fontId="19" fillId="0" borderId="36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8" fillId="0" borderId="41" applyNumberFormat="0" applyFill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0" fontId="20" fillId="0" borderId="37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30" fillId="0" borderId="42" applyNumberFormat="0" applyFill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0" fontId="16" fillId="0" borderId="38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15" fillId="0" borderId="43" applyNumberFormat="0" applyFill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0" fontId="31" fillId="0" borderId="45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169" fontId="31" fillId="0" borderId="44" applyNumberFormat="0" applyFill="0" applyAlignment="0" applyProtection="0"/>
    <xf numFmtId="0" fontId="13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31" borderId="0" applyNumberFormat="0" applyBorder="0" applyAlignment="0" applyProtection="0"/>
    <xf numFmtId="0" fontId="5" fillId="0" borderId="0"/>
    <xf numFmtId="181" fontId="5" fillId="0" borderId="0" applyFill="0" applyBorder="0" applyAlignment="0" applyProtection="0"/>
    <xf numFmtId="9" fontId="5" fillId="0" borderId="0" applyFill="0" applyBorder="0" applyAlignment="0" applyProtection="0"/>
    <xf numFmtId="40" fontId="42" fillId="0" borderId="0">
      <alignment horizontal="center"/>
    </xf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3" fontId="43" fillId="0" borderId="0">
      <alignment horizontal="center" vertical="center"/>
    </xf>
    <xf numFmtId="0" fontId="5" fillId="0" borderId="0"/>
    <xf numFmtId="0" fontId="43" fillId="0" borderId="58" applyNumberFormat="0" applyFont="0" applyFill="0" applyAlignment="0" applyProtection="0">
      <alignment horizontal="left"/>
    </xf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1" fillId="32" borderId="0" applyNumberFormat="0" applyBorder="0" applyAlignment="0" applyProtection="0"/>
    <xf numFmtId="0" fontId="31" fillId="33" borderId="0" applyNumberFormat="0" applyBorder="0" applyAlignment="0" applyProtection="0"/>
    <xf numFmtId="0" fontId="31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7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7" fillId="39" borderId="0" applyNumberFormat="0" applyBorder="0" applyAlignment="0" applyProtection="0"/>
    <xf numFmtId="0" fontId="6" fillId="37" borderId="0" applyNumberFormat="0" applyBorder="0" applyAlignment="0" applyProtection="0"/>
    <xf numFmtId="0" fontId="6" fillId="40" borderId="0" applyNumberFormat="0" applyBorder="0" applyAlignment="0" applyProtection="0"/>
    <xf numFmtId="0" fontId="7" fillId="38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7" fillId="38" borderId="0" applyNumberFormat="0" applyBorder="0" applyAlignment="0" applyProtection="0"/>
    <xf numFmtId="0" fontId="6" fillId="41" borderId="0" applyNumberFormat="0" applyBorder="0" applyAlignment="0" applyProtection="0"/>
    <xf numFmtId="0" fontId="6" fillId="35" borderId="0" applyNumberFormat="0" applyBorder="0" applyAlignment="0" applyProtection="0"/>
    <xf numFmtId="0" fontId="7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42" borderId="0" applyNumberFormat="0" applyBorder="0" applyAlignment="0" applyProtection="0"/>
    <xf numFmtId="0" fontId="7" fillId="42" borderId="0" applyNumberFormat="0" applyBorder="0" applyAlignment="0" applyProtection="0"/>
    <xf numFmtId="0" fontId="44" fillId="0" borderId="0"/>
    <xf numFmtId="183" fontId="45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2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4" fontId="5" fillId="0" borderId="0" applyFill="0" applyBorder="0" applyAlignment="0" applyProtection="0"/>
    <xf numFmtId="18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1" fillId="0" borderId="0"/>
    <xf numFmtId="0" fontId="41" fillId="0" borderId="0"/>
    <xf numFmtId="0" fontId="5" fillId="0" borderId="0"/>
    <xf numFmtId="0" fontId="5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41" fillId="0" borderId="0"/>
    <xf numFmtId="0" fontId="47" fillId="0" borderId="0"/>
    <xf numFmtId="0" fontId="38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48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59" applyNumberFormat="0" applyFill="0" applyAlignment="0" applyProtection="0"/>
    <xf numFmtId="0" fontId="51" fillId="0" borderId="60" applyNumberFormat="0" applyFill="0" applyAlignment="0" applyProtection="0"/>
    <xf numFmtId="0" fontId="52" fillId="0" borderId="61" applyNumberFormat="0" applyFill="0" applyAlignment="0" applyProtection="0"/>
    <xf numFmtId="0" fontId="52" fillId="0" borderId="0" applyNumberFormat="0" applyFill="0" applyBorder="0" applyAlignment="0" applyProtection="0"/>
    <xf numFmtId="0" fontId="53" fillId="43" borderId="0" applyNumberFormat="0" applyBorder="0" applyAlignment="0" applyProtection="0"/>
    <xf numFmtId="0" fontId="54" fillId="44" borderId="0" applyNumberFormat="0" applyBorder="0" applyAlignment="0" applyProtection="0"/>
    <xf numFmtId="0" fontId="55" fillId="45" borderId="0" applyNumberFormat="0" applyBorder="0" applyAlignment="0" applyProtection="0"/>
    <xf numFmtId="0" fontId="56" fillId="46" borderId="62" applyNumberFormat="0" applyAlignment="0" applyProtection="0"/>
    <xf numFmtId="0" fontId="57" fillId="47" borderId="63" applyNumberFormat="0" applyAlignment="0" applyProtection="0"/>
    <xf numFmtId="0" fontId="58" fillId="47" borderId="62" applyNumberFormat="0" applyAlignment="0" applyProtection="0"/>
    <xf numFmtId="0" fontId="59" fillId="0" borderId="64" applyNumberFormat="0" applyFill="0" applyAlignment="0" applyProtection="0"/>
    <xf numFmtId="0" fontId="34" fillId="48" borderId="65" applyNumberFormat="0" applyAlignment="0" applyProtection="0"/>
    <xf numFmtId="0" fontId="60" fillId="0" borderId="0" applyNumberFormat="0" applyFill="0" applyBorder="0" applyAlignment="0" applyProtection="0"/>
    <xf numFmtId="0" fontId="1" fillId="49" borderId="66" applyNumberFormat="0" applyFont="0" applyAlignment="0" applyProtection="0"/>
    <xf numFmtId="0" fontId="61" fillId="0" borderId="0" applyNumberFormat="0" applyFill="0" applyBorder="0" applyAlignment="0" applyProtection="0"/>
    <xf numFmtId="0" fontId="2" fillId="0" borderId="67" applyNumberFormat="0" applyFill="0" applyAlignment="0" applyProtection="0"/>
    <xf numFmtId="0" fontId="36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6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6" fillId="56" borderId="0" applyNumberFormat="0" applyBorder="0" applyAlignment="0" applyProtection="0"/>
    <xf numFmtId="0" fontId="36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6" fillId="60" borderId="0" applyNumberFormat="0" applyBorder="0" applyAlignment="0" applyProtection="0"/>
    <xf numFmtId="0" fontId="36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6" fillId="64" borderId="0" applyNumberFormat="0" applyBorder="0" applyAlignment="0" applyProtection="0"/>
    <xf numFmtId="0" fontId="36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6" fillId="68" borderId="0" applyNumberFormat="0" applyBorder="0" applyAlignment="0" applyProtection="0"/>
    <xf numFmtId="0" fontId="36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6" fillId="72" borderId="0" applyNumberFormat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35" fillId="0" borderId="0" applyNumberFormat="0" applyFill="0" applyBorder="0" applyAlignment="0" applyProtection="0"/>
    <xf numFmtId="191" fontId="5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72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92" fontId="1" fillId="0" borderId="0" applyFont="0" applyFill="0" applyBorder="0" applyAlignment="0" applyProtection="0"/>
  </cellStyleXfs>
  <cellXfs count="156">
    <xf numFmtId="0" fontId="0" fillId="0" borderId="0" xfId="0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7" xfId="0" applyFont="1" applyBorder="1"/>
    <xf numFmtId="0" fontId="3" fillId="0" borderId="16" xfId="0" applyFont="1" applyBorder="1"/>
    <xf numFmtId="0" fontId="3" fillId="0" borderId="18" xfId="0" applyFont="1" applyBorder="1" applyAlignment="1">
      <alignment horizontal="center"/>
    </xf>
    <xf numFmtId="168" fontId="3" fillId="0" borderId="16" xfId="0" applyNumberFormat="1" applyFont="1" applyBorder="1"/>
    <xf numFmtId="164" fontId="3" fillId="0" borderId="17" xfId="3" applyFont="1" applyFill="1" applyBorder="1"/>
    <xf numFmtId="0" fontId="3" fillId="0" borderId="18" xfId="0" applyFont="1" applyBorder="1"/>
    <xf numFmtId="0" fontId="3" fillId="0" borderId="19" xfId="0" applyFont="1" applyBorder="1"/>
    <xf numFmtId="0" fontId="3" fillId="0" borderId="21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 applyAlignment="1">
      <alignment horizontal="center"/>
    </xf>
    <xf numFmtId="168" fontId="3" fillId="0" borderId="26" xfId="0" applyNumberFormat="1" applyFont="1" applyBorder="1"/>
    <xf numFmtId="0" fontId="3" fillId="0" borderId="27" xfId="0" applyFont="1" applyBorder="1"/>
    <xf numFmtId="164" fontId="3" fillId="0" borderId="27" xfId="3" applyFont="1" applyBorder="1"/>
    <xf numFmtId="0" fontId="3" fillId="0" borderId="28" xfId="0" applyFont="1" applyBorder="1"/>
    <xf numFmtId="0" fontId="3" fillId="0" borderId="20" xfId="0" applyFont="1" applyBorder="1"/>
    <xf numFmtId="0" fontId="3" fillId="0" borderId="29" xfId="0" applyFont="1" applyBorder="1"/>
    <xf numFmtId="0" fontId="3" fillId="0" borderId="22" xfId="0" applyFont="1" applyBorder="1"/>
    <xf numFmtId="0" fontId="3" fillId="0" borderId="30" xfId="0" applyFont="1" applyBorder="1"/>
    <xf numFmtId="0" fontId="3" fillId="0" borderId="29" xfId="0" applyFont="1" applyBorder="1" applyAlignment="1">
      <alignment horizontal="center"/>
    </xf>
    <xf numFmtId="0" fontId="3" fillId="0" borderId="26" xfId="0" applyFont="1" applyBorder="1"/>
    <xf numFmtId="0" fontId="3" fillId="0" borderId="28" xfId="0" applyFont="1" applyBorder="1" applyAlignment="1">
      <alignment horizontal="center"/>
    </xf>
    <xf numFmtId="164" fontId="3" fillId="0" borderId="27" xfId="3" applyFont="1" applyFill="1" applyBorder="1"/>
    <xf numFmtId="0" fontId="32" fillId="0" borderId="0" xfId="0" applyFont="1"/>
    <xf numFmtId="0" fontId="33" fillId="0" borderId="0" xfId="0" applyFont="1"/>
    <xf numFmtId="0" fontId="3" fillId="0" borderId="31" xfId="0" applyFont="1" applyBorder="1"/>
    <xf numFmtId="0" fontId="3" fillId="0" borderId="46" xfId="0" applyFont="1" applyBorder="1"/>
    <xf numFmtId="0" fontId="3" fillId="0" borderId="47" xfId="0" applyFont="1" applyBorder="1"/>
    <xf numFmtId="0" fontId="3" fillId="0" borderId="48" xfId="0" applyFont="1" applyBorder="1"/>
    <xf numFmtId="180" fontId="39" fillId="0" borderId="1" xfId="0" applyNumberFormat="1" applyFont="1" applyBorder="1" applyAlignment="1">
      <alignment vertical="center"/>
    </xf>
    <xf numFmtId="180" fontId="63" fillId="0" borderId="1" xfId="0" applyNumberFormat="1" applyFont="1" applyBorder="1" applyAlignment="1">
      <alignment vertical="center"/>
    </xf>
    <xf numFmtId="39" fontId="63" fillId="30" borderId="1" xfId="0" applyNumberFormat="1" applyFont="1" applyFill="1" applyBorder="1" applyAlignment="1">
      <alignment horizontal="center" vertical="center"/>
    </xf>
    <xf numFmtId="0" fontId="67" fillId="0" borderId="0" xfId="0" applyFont="1" applyAlignment="1">
      <alignment vertical="center" wrapText="1"/>
    </xf>
    <xf numFmtId="0" fontId="68" fillId="0" borderId="0" xfId="0" applyFont="1" applyAlignment="1">
      <alignment vertical="center" wrapText="1"/>
    </xf>
    <xf numFmtId="0" fontId="38" fillId="0" borderId="0" xfId="0" applyFont="1"/>
    <xf numFmtId="0" fontId="72" fillId="30" borderId="0" xfId="0" applyFont="1" applyFill="1"/>
    <xf numFmtId="0" fontId="74" fillId="30" borderId="0" xfId="0" applyFont="1" applyFill="1"/>
    <xf numFmtId="15" fontId="76" fillId="74" borderId="51" xfId="0" applyNumberFormat="1" applyFont="1" applyFill="1" applyBorder="1" applyAlignment="1">
      <alignment horizontal="center" vertical="center" wrapText="1"/>
    </xf>
    <xf numFmtId="0" fontId="78" fillId="74" borderId="4" xfId="0" applyFont="1" applyFill="1" applyBorder="1" applyAlignment="1">
      <alignment horizontal="center" vertical="center" wrapText="1"/>
    </xf>
    <xf numFmtId="0" fontId="78" fillId="74" borderId="5" xfId="0" applyFont="1" applyFill="1" applyBorder="1" applyAlignment="1">
      <alignment horizontal="center" vertical="center" wrapText="1"/>
    </xf>
    <xf numFmtId="15" fontId="78" fillId="74" borderId="54" xfId="0" applyNumberFormat="1" applyFont="1" applyFill="1" applyBorder="1" applyAlignment="1">
      <alignment horizontal="center" vertical="center" wrapText="1"/>
    </xf>
    <xf numFmtId="0" fontId="69" fillId="30" borderId="0" xfId="0" applyFont="1" applyFill="1" applyAlignment="1">
      <alignment horizontal="left" wrapText="1"/>
    </xf>
    <xf numFmtId="0" fontId="69" fillId="30" borderId="0" xfId="0" applyFont="1" applyFill="1"/>
    <xf numFmtId="10" fontId="72" fillId="30" borderId="0" xfId="0" applyNumberFormat="1" applyFont="1" applyFill="1"/>
    <xf numFmtId="0" fontId="82" fillId="30" borderId="0" xfId="0" applyFont="1" applyFill="1"/>
    <xf numFmtId="0" fontId="72" fillId="30" borderId="1" xfId="0" applyFont="1" applyFill="1" applyBorder="1" applyAlignment="1">
      <alignment horizontal="center" wrapText="1"/>
    </xf>
    <xf numFmtId="180" fontId="72" fillId="30" borderId="1" xfId="0" applyNumberFormat="1" applyFont="1" applyFill="1" applyBorder="1" applyAlignment="1">
      <alignment horizontal="center" vertical="center"/>
    </xf>
    <xf numFmtId="0" fontId="72" fillId="30" borderId="1" xfId="0" applyFont="1" applyFill="1" applyBorder="1" applyAlignment="1">
      <alignment horizontal="center" vertical="center"/>
    </xf>
    <xf numFmtId="166" fontId="72" fillId="30" borderId="1" xfId="1403" applyFont="1" applyFill="1" applyBorder="1" applyAlignment="1">
      <alignment horizontal="center" vertical="center"/>
    </xf>
    <xf numFmtId="0" fontId="72" fillId="30" borderId="1" xfId="0" applyFont="1" applyFill="1" applyBorder="1" applyAlignment="1">
      <alignment horizontal="center" vertical="center" wrapText="1"/>
    </xf>
    <xf numFmtId="0" fontId="72" fillId="30" borderId="1" xfId="0" applyFont="1" applyFill="1" applyBorder="1" applyAlignment="1">
      <alignment horizontal="center"/>
    </xf>
    <xf numFmtId="0" fontId="72" fillId="30" borderId="1" xfId="0" applyFont="1" applyFill="1" applyBorder="1"/>
    <xf numFmtId="0" fontId="78" fillId="30" borderId="57" xfId="0" applyFont="1" applyFill="1" applyBorder="1" applyAlignment="1">
      <alignment horizontal="center" vertical="center" wrapText="1"/>
    </xf>
    <xf numFmtId="0" fontId="78" fillId="30" borderId="55" xfId="0" applyFont="1" applyFill="1" applyBorder="1" applyAlignment="1">
      <alignment horizontal="center" vertical="center" wrapText="1"/>
    </xf>
    <xf numFmtId="0" fontId="78" fillId="30" borderId="56" xfId="0" applyFont="1" applyFill="1" applyBorder="1" applyAlignment="1">
      <alignment horizontal="center" vertical="center" wrapText="1"/>
    </xf>
    <xf numFmtId="165" fontId="65" fillId="0" borderId="1" xfId="0" applyNumberFormat="1" applyFont="1" applyBorder="1" applyAlignment="1">
      <alignment vertical="center"/>
    </xf>
    <xf numFmtId="165" fontId="63" fillId="0" borderId="1" xfId="0" applyNumberFormat="1" applyFont="1" applyBorder="1" applyAlignment="1">
      <alignment vertical="center"/>
    </xf>
    <xf numFmtId="165" fontId="63" fillId="0" borderId="1" xfId="0" applyNumberFormat="1" applyFont="1" applyBorder="1" applyAlignment="1">
      <alignment horizontal="center" vertical="center" wrapText="1"/>
    </xf>
    <xf numFmtId="165" fontId="63" fillId="30" borderId="1" xfId="0" applyNumberFormat="1" applyFont="1" applyFill="1" applyBorder="1" applyAlignment="1">
      <alignment horizontal="center" vertical="center" wrapText="1"/>
    </xf>
    <xf numFmtId="165" fontId="63" fillId="30" borderId="1" xfId="3" applyNumberFormat="1" applyFont="1" applyFill="1" applyBorder="1" applyAlignment="1">
      <alignment vertical="center"/>
    </xf>
    <xf numFmtId="0" fontId="76" fillId="30" borderId="79" xfId="0" applyFont="1" applyFill="1" applyBorder="1" applyAlignment="1">
      <alignment horizontal="center" vertical="center" wrapText="1"/>
    </xf>
    <xf numFmtId="0" fontId="76" fillId="30" borderId="80" xfId="0" applyFont="1" applyFill="1" applyBorder="1" applyAlignment="1">
      <alignment horizontal="center" vertical="center" wrapText="1"/>
    </xf>
    <xf numFmtId="0" fontId="76" fillId="30" borderId="52" xfId="0" applyFont="1" applyFill="1" applyBorder="1" applyAlignment="1">
      <alignment horizontal="center" vertical="center" wrapText="1"/>
    </xf>
    <xf numFmtId="0" fontId="76" fillId="30" borderId="50" xfId="0" applyFont="1" applyFill="1" applyBorder="1" applyAlignment="1">
      <alignment horizontal="center" vertical="center" wrapText="1"/>
    </xf>
    <xf numFmtId="0" fontId="76" fillId="0" borderId="81" xfId="0" applyFont="1" applyBorder="1" applyAlignment="1">
      <alignment horizontal="center" vertical="center" wrapText="1"/>
    </xf>
    <xf numFmtId="0" fontId="68" fillId="74" borderId="1" xfId="0" applyFont="1" applyFill="1" applyBorder="1" applyAlignment="1">
      <alignment horizontal="center" vertical="center" wrapText="1"/>
    </xf>
    <xf numFmtId="0" fontId="40" fillId="74" borderId="1" xfId="0" applyFont="1" applyFill="1" applyBorder="1" applyAlignment="1">
      <alignment horizontal="center" vertical="center" wrapText="1"/>
    </xf>
    <xf numFmtId="0" fontId="78" fillId="74" borderId="1" xfId="0" applyFont="1" applyFill="1" applyBorder="1" applyAlignment="1">
      <alignment horizontal="center" vertical="center" wrapText="1"/>
    </xf>
    <xf numFmtId="0" fontId="64" fillId="0" borderId="1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justify" vertical="center" wrapText="1"/>
    </xf>
    <xf numFmtId="178" fontId="63" fillId="0" borderId="1" xfId="3" applyNumberFormat="1" applyFont="1" applyFill="1" applyBorder="1" applyAlignment="1">
      <alignment vertical="center"/>
    </xf>
    <xf numFmtId="0" fontId="63" fillId="0" borderId="1" xfId="0" applyFont="1" applyBorder="1" applyAlignment="1">
      <alignment horizontal="center" vertical="center"/>
    </xf>
    <xf numFmtId="0" fontId="63" fillId="30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justify" vertical="center" wrapText="1"/>
    </xf>
    <xf numFmtId="178" fontId="39" fillId="0" borderId="1" xfId="3" applyNumberFormat="1" applyFont="1" applyFill="1" applyBorder="1" applyAlignment="1">
      <alignment vertical="center"/>
    </xf>
    <xf numFmtId="165" fontId="66" fillId="73" borderId="1" xfId="0" applyNumberFormat="1" applyFont="1" applyFill="1" applyBorder="1" applyAlignment="1">
      <alignment horizontal="center" vertical="center" wrapText="1"/>
    </xf>
    <xf numFmtId="164" fontId="39" fillId="30" borderId="1" xfId="3" applyFont="1" applyFill="1" applyBorder="1" applyAlignment="1">
      <alignment vertical="center"/>
    </xf>
    <xf numFmtId="39" fontId="39" fillId="30" borderId="1" xfId="0" applyNumberFormat="1" applyFont="1" applyFill="1" applyBorder="1" applyAlignment="1">
      <alignment vertical="center"/>
    </xf>
    <xf numFmtId="39" fontId="39" fillId="30" borderId="1" xfId="0" applyNumberFormat="1" applyFont="1" applyFill="1" applyBorder="1" applyAlignment="1">
      <alignment horizontal="center" vertical="center"/>
    </xf>
    <xf numFmtId="0" fontId="39" fillId="30" borderId="1" xfId="0" applyFont="1" applyFill="1" applyBorder="1" applyAlignment="1">
      <alignment horizontal="center" vertical="center"/>
    </xf>
    <xf numFmtId="165" fontId="72" fillId="30" borderId="0" xfId="0" applyNumberFormat="1" applyFont="1" applyFill="1"/>
    <xf numFmtId="0" fontId="68" fillId="74" borderId="85" xfId="0" applyFont="1" applyFill="1" applyBorder="1" applyAlignment="1">
      <alignment horizontal="center" vertical="center" wrapText="1"/>
    </xf>
    <xf numFmtId="0" fontId="78" fillId="74" borderId="86" xfId="0" applyFont="1" applyFill="1" applyBorder="1" applyAlignment="1">
      <alignment horizontal="center" vertical="center" wrapText="1"/>
    </xf>
    <xf numFmtId="0" fontId="64" fillId="0" borderId="85" xfId="0" applyFont="1" applyBorder="1" applyAlignment="1">
      <alignment horizontal="center" vertical="center" wrapText="1"/>
    </xf>
    <xf numFmtId="0" fontId="63" fillId="30" borderId="86" xfId="0" applyFont="1" applyFill="1" applyBorder="1" applyAlignment="1">
      <alignment horizontal="center" vertical="center"/>
    </xf>
    <xf numFmtId="0" fontId="66" fillId="73" borderId="89" xfId="0" applyFont="1" applyFill="1" applyBorder="1" applyAlignment="1">
      <alignment horizontal="center" vertical="center"/>
    </xf>
    <xf numFmtId="165" fontId="66" fillId="73" borderId="90" xfId="0" applyNumberFormat="1" applyFont="1" applyFill="1" applyBorder="1" applyAlignment="1">
      <alignment horizontal="center" vertical="center" wrapText="1"/>
    </xf>
    <xf numFmtId="0" fontId="37" fillId="0" borderId="87" xfId="0" applyFont="1" applyBorder="1" applyAlignment="1">
      <alignment horizontal="center" vertical="center" wrapText="1"/>
    </xf>
    <xf numFmtId="0" fontId="37" fillId="0" borderId="88" xfId="0" applyFont="1" applyBorder="1" applyAlignment="1">
      <alignment horizontal="center" vertical="center" wrapText="1"/>
    </xf>
    <xf numFmtId="0" fontId="37" fillId="0" borderId="89" xfId="0" applyFont="1" applyBorder="1" applyAlignment="1">
      <alignment horizontal="center" vertical="center" wrapText="1"/>
    </xf>
    <xf numFmtId="164" fontId="39" fillId="30" borderId="91" xfId="3" applyFont="1" applyFill="1" applyBorder="1" applyAlignment="1">
      <alignment horizontal="center" vertical="center"/>
    </xf>
    <xf numFmtId="164" fontId="39" fillId="30" borderId="88" xfId="3" applyFont="1" applyFill="1" applyBorder="1" applyAlignment="1">
      <alignment horizontal="center" vertical="center"/>
    </xf>
    <xf numFmtId="164" fontId="39" fillId="30" borderId="92" xfId="3" applyFont="1" applyFill="1" applyBorder="1" applyAlignment="1">
      <alignment horizontal="center" vertical="center"/>
    </xf>
    <xf numFmtId="0" fontId="83" fillId="29" borderId="49" xfId="0" applyFont="1" applyFill="1" applyBorder="1" applyAlignment="1">
      <alignment horizontal="center" vertical="center" wrapText="1"/>
    </xf>
    <xf numFmtId="0" fontId="83" fillId="29" borderId="12" xfId="0" applyFont="1" applyFill="1" applyBorder="1" applyAlignment="1">
      <alignment horizontal="center" vertical="center" wrapText="1"/>
    </xf>
    <xf numFmtId="0" fontId="83" fillId="29" borderId="68" xfId="0" applyFont="1" applyFill="1" applyBorder="1" applyAlignment="1">
      <alignment horizontal="center" vertical="center" wrapText="1"/>
    </xf>
    <xf numFmtId="0" fontId="83" fillId="29" borderId="70" xfId="0" applyFont="1" applyFill="1" applyBorder="1" applyAlignment="1">
      <alignment horizontal="center" vertical="center" wrapText="1"/>
    </xf>
    <xf numFmtId="0" fontId="83" fillId="29" borderId="0" xfId="0" applyFont="1" applyFill="1" applyAlignment="1">
      <alignment horizontal="center" vertical="center" wrapText="1"/>
    </xf>
    <xf numFmtId="0" fontId="83" fillId="29" borderId="69" xfId="0" applyFont="1" applyFill="1" applyBorder="1" applyAlignment="1">
      <alignment horizontal="center" vertical="center" wrapText="1"/>
    </xf>
    <xf numFmtId="0" fontId="84" fillId="2" borderId="49" xfId="0" applyFont="1" applyFill="1" applyBorder="1" applyAlignment="1">
      <alignment horizontal="center" vertical="center" wrapText="1"/>
    </xf>
    <xf numFmtId="0" fontId="84" fillId="2" borderId="12" xfId="0" applyFont="1" applyFill="1" applyBorder="1" applyAlignment="1">
      <alignment horizontal="center" vertical="center" wrapText="1"/>
    </xf>
    <xf numFmtId="0" fontId="84" fillId="2" borderId="68" xfId="0" applyFont="1" applyFill="1" applyBorder="1" applyAlignment="1">
      <alignment horizontal="center" vertical="center" wrapText="1"/>
    </xf>
    <xf numFmtId="0" fontId="84" fillId="2" borderId="70" xfId="0" applyFont="1" applyFill="1" applyBorder="1" applyAlignment="1">
      <alignment horizontal="center" vertical="center" wrapText="1"/>
    </xf>
    <xf numFmtId="0" fontId="84" fillId="2" borderId="0" xfId="0" applyFont="1" applyFill="1" applyAlignment="1">
      <alignment horizontal="center" vertical="center" wrapText="1"/>
    </xf>
    <xf numFmtId="0" fontId="84" fillId="2" borderId="69" xfId="0" applyFont="1" applyFill="1" applyBorder="1" applyAlignment="1">
      <alignment horizontal="center" vertical="center" wrapText="1"/>
    </xf>
    <xf numFmtId="0" fontId="84" fillId="2" borderId="82" xfId="0" applyFont="1" applyFill="1" applyBorder="1" applyAlignment="1">
      <alignment horizontal="center" vertical="center" wrapText="1"/>
    </xf>
    <xf numFmtId="0" fontId="84" fillId="2" borderId="83" xfId="0" applyFont="1" applyFill="1" applyBorder="1" applyAlignment="1">
      <alignment horizontal="center" vertical="center" wrapText="1"/>
    </xf>
    <xf numFmtId="0" fontId="84" fillId="2" borderId="84" xfId="0" applyFont="1" applyFill="1" applyBorder="1" applyAlignment="1">
      <alignment horizontal="center" vertical="center" wrapText="1"/>
    </xf>
    <xf numFmtId="0" fontId="79" fillId="30" borderId="0" xfId="0" applyFont="1" applyFill="1" applyAlignment="1">
      <alignment horizontal="left" vertical="top" wrapText="1"/>
    </xf>
    <xf numFmtId="0" fontId="81" fillId="30" borderId="0" xfId="0" applyFont="1" applyFill="1" applyAlignment="1">
      <alignment horizontal="left" wrapText="1"/>
    </xf>
    <xf numFmtId="0" fontId="73" fillId="0" borderId="71" xfId="0" applyFont="1" applyBorder="1" applyAlignment="1">
      <alignment horizontal="center" vertical="center" wrapText="1"/>
    </xf>
    <xf numFmtId="0" fontId="73" fillId="0" borderId="72" xfId="0" applyFont="1" applyBorder="1" applyAlignment="1">
      <alignment horizontal="center" vertical="center" wrapText="1"/>
    </xf>
    <xf numFmtId="0" fontId="73" fillId="0" borderId="75" xfId="0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0" fontId="73" fillId="0" borderId="76" xfId="0" applyFont="1" applyBorder="1" applyAlignment="1">
      <alignment horizontal="center" vertical="center" wrapText="1"/>
    </xf>
    <xf numFmtId="0" fontId="73" fillId="0" borderId="77" xfId="0" applyFont="1" applyBorder="1" applyAlignment="1">
      <alignment horizontal="center" vertical="center" wrapText="1"/>
    </xf>
    <xf numFmtId="0" fontId="69" fillId="0" borderId="73" xfId="0" applyFont="1" applyBorder="1" applyAlignment="1">
      <alignment horizontal="center" vertical="center" wrapText="1"/>
    </xf>
    <xf numFmtId="0" fontId="69" fillId="0" borderId="74" xfId="0" applyFont="1" applyBorder="1" applyAlignment="1">
      <alignment horizontal="center" vertical="center" wrapText="1"/>
    </xf>
    <xf numFmtId="0" fontId="69" fillId="0" borderId="78" xfId="0" applyFont="1" applyBorder="1" applyAlignment="1">
      <alignment horizontal="center" vertical="center" wrapText="1"/>
    </xf>
    <xf numFmtId="0" fontId="68" fillId="0" borderId="73" xfId="0" applyFont="1" applyBorder="1" applyAlignment="1">
      <alignment horizontal="left" vertical="center" wrapText="1"/>
    </xf>
    <xf numFmtId="0" fontId="68" fillId="0" borderId="74" xfId="0" applyFont="1" applyBorder="1" applyAlignment="1">
      <alignment horizontal="left" vertical="center" wrapText="1"/>
    </xf>
    <xf numFmtId="0" fontId="68" fillId="0" borderId="78" xfId="0" applyFont="1" applyBorder="1" applyAlignment="1">
      <alignment horizontal="left" vertical="center" wrapText="1"/>
    </xf>
    <xf numFmtId="0" fontId="75" fillId="29" borderId="49" xfId="0" applyFont="1" applyFill="1" applyBorder="1" applyAlignment="1">
      <alignment horizontal="center" vertical="center" wrapText="1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68" xfId="0" applyFont="1" applyFill="1" applyBorder="1" applyAlignment="1">
      <alignment horizontal="center" vertical="center" wrapText="1"/>
    </xf>
    <xf numFmtId="0" fontId="75" fillId="29" borderId="70" xfId="0" applyFont="1" applyFill="1" applyBorder="1" applyAlignment="1">
      <alignment horizontal="center" vertical="center" wrapText="1"/>
    </xf>
    <xf numFmtId="0" fontId="75" fillId="29" borderId="0" xfId="0" applyFont="1" applyFill="1" applyAlignment="1">
      <alignment horizontal="center" vertical="center" wrapText="1"/>
    </xf>
    <xf numFmtId="0" fontId="75" fillId="29" borderId="69" xfId="0" applyFont="1" applyFill="1" applyBorder="1" applyAlignment="1">
      <alignment horizontal="center" vertical="center" wrapText="1"/>
    </xf>
    <xf numFmtId="0" fontId="77" fillId="2" borderId="49" xfId="0" applyFont="1" applyFill="1" applyBorder="1" applyAlignment="1">
      <alignment horizontal="center" vertical="center" wrapText="1"/>
    </xf>
    <xf numFmtId="0" fontId="77" fillId="2" borderId="12" xfId="0" applyFont="1" applyFill="1" applyBorder="1" applyAlignment="1">
      <alignment horizontal="center" vertical="center" wrapText="1"/>
    </xf>
    <xf numFmtId="0" fontId="77" fillId="2" borderId="68" xfId="0" applyFont="1" applyFill="1" applyBorder="1" applyAlignment="1">
      <alignment horizontal="center" vertical="center" wrapText="1"/>
    </xf>
    <xf numFmtId="0" fontId="77" fillId="2" borderId="70" xfId="0" applyFont="1" applyFill="1" applyBorder="1" applyAlignment="1">
      <alignment horizontal="center" vertical="center" wrapText="1"/>
    </xf>
    <xf numFmtId="0" fontId="77" fillId="2" borderId="0" xfId="0" applyFont="1" applyFill="1" applyAlignment="1">
      <alignment horizontal="center" vertical="center" wrapText="1"/>
    </xf>
    <xf numFmtId="0" fontId="77" fillId="2" borderId="69" xfId="0" applyFont="1" applyFill="1" applyBorder="1" applyAlignment="1">
      <alignment horizontal="center" vertical="center" wrapText="1"/>
    </xf>
    <xf numFmtId="0" fontId="66" fillId="73" borderId="1" xfId="0" applyFont="1" applyFill="1" applyBorder="1" applyAlignment="1">
      <alignment horizontal="center" vertical="center"/>
    </xf>
    <xf numFmtId="0" fontId="66" fillId="74" borderId="49" xfId="0" applyFont="1" applyFill="1" applyBorder="1" applyAlignment="1">
      <alignment horizontal="center" vertical="center" wrapText="1"/>
    </xf>
    <xf numFmtId="0" fontId="66" fillId="74" borderId="12" xfId="0" applyFont="1" applyFill="1" applyBorder="1" applyAlignment="1">
      <alignment horizontal="center" vertical="center" wrapText="1"/>
    </xf>
    <xf numFmtId="0" fontId="66" fillId="74" borderId="53" xfId="0" applyFont="1" applyFill="1" applyBorder="1" applyAlignment="1">
      <alignment horizontal="center" vertical="center" wrapText="1"/>
    </xf>
    <xf numFmtId="0" fontId="66" fillId="74" borderId="30" xfId="0" applyFont="1" applyFill="1" applyBorder="1" applyAlignment="1">
      <alignment horizontal="center" vertical="center" wrapText="1"/>
    </xf>
    <xf numFmtId="0" fontId="76" fillId="74" borderId="2" xfId="0" applyFont="1" applyFill="1" applyBorder="1" applyAlignment="1">
      <alignment horizontal="center" vertical="center" wrapText="1"/>
    </xf>
    <xf numFmtId="0" fontId="76" fillId="74" borderId="3" xfId="0" applyFont="1" applyFill="1" applyBorder="1" applyAlignment="1">
      <alignment horizontal="center" vertical="center" wrapText="1"/>
    </xf>
    <xf numFmtId="0" fontId="40" fillId="74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</cellXfs>
  <cellStyles count="1575">
    <cellStyle name="2" xfId="1409" xr:uid="{00000000-0005-0000-0000-000000000000}"/>
    <cellStyle name="20% - Accent1" xfId="5" xr:uid="{00000000-0005-0000-0000-000001000000}"/>
    <cellStyle name="20% - Accent1 2" xfId="1410" xr:uid="{00000000-0005-0000-0000-000002000000}"/>
    <cellStyle name="20% - Accent1_Estaciones TM-21-SEP-2011" xfId="1411" xr:uid="{00000000-0005-0000-0000-000003000000}"/>
    <cellStyle name="20% - Accent2" xfId="6" xr:uid="{00000000-0005-0000-0000-000004000000}"/>
    <cellStyle name="20% - Accent2 2" xfId="1412" xr:uid="{00000000-0005-0000-0000-000005000000}"/>
    <cellStyle name="20% - Accent2_Estaciones TM-21-SEP-2011" xfId="1413" xr:uid="{00000000-0005-0000-0000-000006000000}"/>
    <cellStyle name="20% - Accent3" xfId="7" xr:uid="{00000000-0005-0000-0000-000007000000}"/>
    <cellStyle name="20% - Accent3 2" xfId="1414" xr:uid="{00000000-0005-0000-0000-000008000000}"/>
    <cellStyle name="20% - Accent3_Estaciones TM-21-SEP-2011" xfId="1415" xr:uid="{00000000-0005-0000-0000-000009000000}"/>
    <cellStyle name="20% - Accent4" xfId="8" xr:uid="{00000000-0005-0000-0000-00000A000000}"/>
    <cellStyle name="20% - Accent4 2" xfId="1416" xr:uid="{00000000-0005-0000-0000-00000B000000}"/>
    <cellStyle name="20% - Accent4_Estaciones TM-21-SEP-2011" xfId="1417" xr:uid="{00000000-0005-0000-0000-00000C000000}"/>
    <cellStyle name="20% - Accent5" xfId="9" xr:uid="{00000000-0005-0000-0000-00000D000000}"/>
    <cellStyle name="20% - Accent5 2" xfId="1418" xr:uid="{00000000-0005-0000-0000-00000E000000}"/>
    <cellStyle name="20% - Accent5_Estaciones TM-21-SEP-2011" xfId="1419" xr:uid="{00000000-0005-0000-0000-00000F000000}"/>
    <cellStyle name="20% - Accent6" xfId="10" xr:uid="{00000000-0005-0000-0000-000010000000}"/>
    <cellStyle name="20% - Accent6 2" xfId="1420" xr:uid="{00000000-0005-0000-0000-000011000000}"/>
    <cellStyle name="20% - Accent6_Estaciones TM-21-SEP-2011" xfId="1421" xr:uid="{00000000-0005-0000-0000-000012000000}"/>
    <cellStyle name="20% - Énfasis1" xfId="1544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7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1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5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59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3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2" xr:uid="{00000000-0005-0000-0000-0000D4000000}"/>
    <cellStyle name="40% - Accent1_Estaciones TM-21-SEP-2011" xfId="1423" xr:uid="{00000000-0005-0000-0000-0000D5000000}"/>
    <cellStyle name="40% - Accent2" xfId="198" xr:uid="{00000000-0005-0000-0000-0000D6000000}"/>
    <cellStyle name="40% - Accent2 2" xfId="1424" xr:uid="{00000000-0005-0000-0000-0000D7000000}"/>
    <cellStyle name="40% - Accent2_Estaciones TM-21-SEP-2011" xfId="1425" xr:uid="{00000000-0005-0000-0000-0000D8000000}"/>
    <cellStyle name="40% - Accent3" xfId="199" xr:uid="{00000000-0005-0000-0000-0000D9000000}"/>
    <cellStyle name="40% - Accent3 2" xfId="1426" xr:uid="{00000000-0005-0000-0000-0000DA000000}"/>
    <cellStyle name="40% - Accent3_Estaciones TM-21-SEP-2011" xfId="1427" xr:uid="{00000000-0005-0000-0000-0000DB000000}"/>
    <cellStyle name="40% - Accent4" xfId="200" xr:uid="{00000000-0005-0000-0000-0000DC000000}"/>
    <cellStyle name="40% - Accent4 2" xfId="1428" xr:uid="{00000000-0005-0000-0000-0000DD000000}"/>
    <cellStyle name="40% - Accent4_Estaciones TM-21-SEP-2011" xfId="1429" xr:uid="{00000000-0005-0000-0000-0000DE000000}"/>
    <cellStyle name="40% - Accent5" xfId="201" xr:uid="{00000000-0005-0000-0000-0000DF000000}"/>
    <cellStyle name="40% - Accent5 2" xfId="1430" xr:uid="{00000000-0005-0000-0000-0000E0000000}"/>
    <cellStyle name="40% - Accent5_Estaciones TM-21-SEP-2011" xfId="1431" xr:uid="{00000000-0005-0000-0000-0000E1000000}"/>
    <cellStyle name="40% - Accent6" xfId="202" xr:uid="{00000000-0005-0000-0000-0000E2000000}"/>
    <cellStyle name="40% - Accent6 2" xfId="1432" xr:uid="{00000000-0005-0000-0000-0000E3000000}"/>
    <cellStyle name="40% - Accent6_Estaciones TM-21-SEP-2011" xfId="1433" xr:uid="{00000000-0005-0000-0000-0000E4000000}"/>
    <cellStyle name="40% - Énfasis1" xfId="1545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8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2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6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0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4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6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49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3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7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1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5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4" xr:uid="{00000000-0005-0000-0000-000071020000}"/>
    <cellStyle name="Bad" xfId="587" xr:uid="{00000000-0005-0000-0000-000072020000}"/>
    <cellStyle name="BORDES TITU. INT." xfId="1436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1" builtinId="26" customBuiltin="1"/>
    <cellStyle name="Calculation" xfId="619" xr:uid="{00000000-0005-0000-0000-000094020000}"/>
    <cellStyle name="Cálculo" xfId="1536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8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7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7" xr:uid="{00000000-0005-0000-0000-0000F6020000}"/>
    <cellStyle name="Comma0 2" xfId="1438" xr:uid="{00000000-0005-0000-0000-0000F7020000}"/>
    <cellStyle name="Currency0" xfId="1439" xr:uid="{00000000-0005-0000-0000-0000F8020000}"/>
    <cellStyle name="Currency0 2" xfId="1440" xr:uid="{00000000-0005-0000-0000-0000F9020000}"/>
    <cellStyle name="Date" xfId="1441" xr:uid="{00000000-0005-0000-0000-0000FA020000}"/>
    <cellStyle name="Date 2" xfId="1442" xr:uid="{00000000-0005-0000-0000-0000FB020000}"/>
    <cellStyle name="Encabezado 1" xfId="1527" builtinId="16" customBuiltin="1"/>
    <cellStyle name="Encabezado 4" xfId="1530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3" xr:uid="{00000000-0005-0000-0000-00001D030000}"/>
    <cellStyle name="Énfasis 2" xfId="1444" xr:uid="{00000000-0005-0000-0000-00001E030000}"/>
    <cellStyle name="Énfasis 3" xfId="1445" xr:uid="{00000000-0005-0000-0000-00001F030000}"/>
    <cellStyle name="Énfasis1" xfId="1543" builtinId="29" customBuiltin="1"/>
    <cellStyle name="Énfasis1 - 20%" xfId="1446" xr:uid="{00000000-0005-0000-0000-000021030000}"/>
    <cellStyle name="Énfasis1 - 40%" xfId="1447" xr:uid="{00000000-0005-0000-0000-000022030000}"/>
    <cellStyle name="Énfasis1 - 60%" xfId="1448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5" builtinId="33" customBuiltin="1"/>
    <cellStyle name="Énfasis2 - 20%" xfId="1449" xr:uid="{00000000-0005-0000-0000-000044030000}"/>
    <cellStyle name="Énfasis2 - 40%" xfId="1450" xr:uid="{00000000-0005-0000-0000-000045030000}"/>
    <cellStyle name="Énfasis2 - 60%" xfId="1451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0" builtinId="37" customBuiltin="1"/>
    <cellStyle name="Énfasis3 - 20%" xfId="1452" xr:uid="{00000000-0005-0000-0000-000067030000}"/>
    <cellStyle name="Énfasis3 - 40%" xfId="1453" xr:uid="{00000000-0005-0000-0000-000068030000}"/>
    <cellStyle name="Énfasis3 - 60%" xfId="1454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4" builtinId="41" customBuiltin="1"/>
    <cellStyle name="Énfasis4 - 20%" xfId="1455" xr:uid="{00000000-0005-0000-0000-00008A030000}"/>
    <cellStyle name="Énfasis4 - 40%" xfId="1456" xr:uid="{00000000-0005-0000-0000-00008B030000}"/>
    <cellStyle name="Énfasis4 - 60%" xfId="1457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8" builtinId="45" customBuiltin="1"/>
    <cellStyle name="Énfasis5 - 20%" xfId="1458" xr:uid="{00000000-0005-0000-0000-0000AD030000}"/>
    <cellStyle name="Énfasis5 - 40%" xfId="1459" xr:uid="{00000000-0005-0000-0000-0000AE030000}"/>
    <cellStyle name="Énfasis5 - 60%" xfId="1460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2" builtinId="49" customBuiltin="1"/>
    <cellStyle name="Énfasis6 - 20%" xfId="1461" xr:uid="{00000000-0005-0000-0000-0000D0030000}"/>
    <cellStyle name="Énfasis6 - 40%" xfId="1462" xr:uid="{00000000-0005-0000-0000-0000D1030000}"/>
    <cellStyle name="Énfasis6 - 60%" xfId="1463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4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4" xr:uid="{00000000-0005-0000-0000-000012040000}"/>
    <cellStyle name="Euro" xfId="962" xr:uid="{00000000-0005-0000-0000-000013040000}"/>
    <cellStyle name="Euro 2" xfId="1466" xr:uid="{00000000-0005-0000-0000-000014040000}"/>
    <cellStyle name="Euro 2 2" xfId="1572" xr:uid="{00000000-0005-0000-0000-000015040000}"/>
    <cellStyle name="Euro 3" xfId="1467" xr:uid="{00000000-0005-0000-0000-000016040000}"/>
    <cellStyle name="Euro 4" xfId="1468" xr:uid="{00000000-0005-0000-0000-000017040000}"/>
    <cellStyle name="Euro 5" xfId="1465" xr:uid="{00000000-0005-0000-0000-000018040000}"/>
    <cellStyle name="Euro 6" xfId="1569" xr:uid="{00000000-0005-0000-0000-000019040000}"/>
    <cellStyle name="Euro_Acabados" xfId="1469" xr:uid="{00000000-0005-0000-0000-00001A040000}"/>
    <cellStyle name="Excel Built-in Normal 1" xfId="1567" xr:uid="{00000000-0005-0000-0000-00001B040000}"/>
    <cellStyle name="Explanatory Text" xfId="963" xr:uid="{00000000-0005-0000-0000-00001C040000}"/>
    <cellStyle name="Fixed" xfId="1470" xr:uid="{00000000-0005-0000-0000-00001D040000}"/>
    <cellStyle name="Fixed 2" xfId="1471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0" xr:uid="{00000000-0005-0000-0000-000025040000}"/>
    <cellStyle name="Hipervínculo 2 3" xfId="1568" xr:uid="{00000000-0005-0000-0000-000026040000}"/>
    <cellStyle name="Hipervínculo 3" xfId="1566" xr:uid="{00000000-0005-0000-0000-000027040000}"/>
    <cellStyle name="Incorrecto" xfId="1532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" xfId="1403" builtinId="3"/>
    <cellStyle name="Millares [0] 2" xfId="1472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4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4" xr:uid="{00000000-0005-0000-0000-000051040000}"/>
    <cellStyle name="Millares 2 5 2" xfId="1573" xr:uid="{00000000-0005-0000-0000-000052040000}"/>
    <cellStyle name="Millares 2 6" xfId="1473" xr:uid="{00000000-0005-0000-0000-000053040000}"/>
    <cellStyle name="Millares 2 7" xfId="1571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5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6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7" xr:uid="{00000000-0005-0000-0000-00005F040000}"/>
    <cellStyle name="Millares 6" xfId="1014" xr:uid="{00000000-0005-0000-0000-000060040000}"/>
    <cellStyle name="Millares 7" xfId="1478" xr:uid="{00000000-0005-0000-0000-000061040000}"/>
    <cellStyle name="Millares 8" xfId="1407" xr:uid="{00000000-0005-0000-0000-000062040000}"/>
    <cellStyle name="Millares 9" xfId="1479" xr:uid="{00000000-0005-0000-0000-000063040000}"/>
    <cellStyle name="Moneda" xfId="3" builtinId="4"/>
    <cellStyle name="Moneda [0] 2" xfId="1480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1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4" xr:uid="{00000000-0005-0000-0000-00006C040000}"/>
    <cellStyle name="Moneda 3 2 3" xfId="1483" xr:uid="{00000000-0005-0000-0000-00006D040000}"/>
    <cellStyle name="Moneda 3 3" xfId="1485" xr:uid="{00000000-0005-0000-0000-00006E040000}"/>
    <cellStyle name="Moneda 3 3 2" xfId="1486" xr:uid="{00000000-0005-0000-0000-00006F040000}"/>
    <cellStyle name="Moneda 3 4" xfId="1487" xr:uid="{00000000-0005-0000-0000-000070040000}"/>
    <cellStyle name="Moneda 3 5" xfId="1482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8" xr:uid="{00000000-0005-0000-0000-000074040000}"/>
    <cellStyle name="Moneda 5" xfId="1022" xr:uid="{00000000-0005-0000-0000-000075040000}"/>
    <cellStyle name="Moneda 5 2" xfId="1489" xr:uid="{00000000-0005-0000-0000-000076040000}"/>
    <cellStyle name="Moneda 6" xfId="1490" xr:uid="{00000000-0005-0000-0000-000077040000}"/>
    <cellStyle name="Moneda 7" xfId="1524" xr:uid="{00000000-0005-0000-0000-000078040000}"/>
    <cellStyle name="Moneda 8" xfId="1525" xr:uid="{00000000-0005-0000-0000-000079040000}"/>
    <cellStyle name="Moneda 9" xfId="1574" xr:uid="{00000000-0005-0000-0000-00007A040000}"/>
    <cellStyle name="Monetario0" xfId="1023" xr:uid="{00000000-0005-0000-0000-00007B040000}"/>
    <cellStyle name="Neutral" xfId="1533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6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1" xr:uid="{00000000-0005-0000-0000-0000B5040000}"/>
    <cellStyle name="Normal 2 2 3" xfId="1492" xr:uid="{00000000-0005-0000-0000-0000B6040000}"/>
    <cellStyle name="Normal 2 2 4" xfId="1493" xr:uid="{00000000-0005-0000-0000-0000B7040000}"/>
    <cellStyle name="Normal 2 2_Copia de PRESUPUESTO POR CAPITULOS MARZO-25-11-ULTIMO" xfId="1494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5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6" xr:uid="{00000000-0005-0000-0000-0000D0040000}"/>
    <cellStyle name="Normal 2 40" xfId="1099" xr:uid="{00000000-0005-0000-0000-0000D1040000}"/>
    <cellStyle name="Normal 2 5" xfId="1100" xr:uid="{00000000-0005-0000-0000-0000D2040000}"/>
    <cellStyle name="Normal 2 5 2" xfId="1497" xr:uid="{00000000-0005-0000-0000-0000D3040000}"/>
    <cellStyle name="Normal 2 6" xfId="1101" xr:uid="{00000000-0005-0000-0000-0000D4040000}"/>
    <cellStyle name="Normal 2 7" xfId="1102" xr:uid="{00000000-0005-0000-0000-0000D5040000}"/>
    <cellStyle name="Normal 2 8" xfId="1103" xr:uid="{00000000-0005-0000-0000-0000D6040000}"/>
    <cellStyle name="Normal 2 9" xfId="1104" xr:uid="{00000000-0005-0000-0000-0000D7040000}"/>
    <cellStyle name="Normal 2_Copia de Cuadro APU General Seguridad Electronica Festo 01-12-2008" xfId="1498" xr:uid="{00000000-0005-0000-0000-0000D8040000}"/>
    <cellStyle name="Normal 3" xfId="2" xr:uid="{00000000-0005-0000-0000-0000D9040000}"/>
    <cellStyle name="Normal 3 2" xfId="1105" xr:uid="{00000000-0005-0000-0000-0000DA040000}"/>
    <cellStyle name="Normal 3 2 2" xfId="1500" xr:uid="{00000000-0005-0000-0000-0000DB040000}"/>
    <cellStyle name="Normal 3 3" xfId="1501" xr:uid="{00000000-0005-0000-0000-0000DC040000}"/>
    <cellStyle name="Normal 3 4" xfId="1502" xr:uid="{00000000-0005-0000-0000-0000DD040000}"/>
    <cellStyle name="Normal 3 5" xfId="1499" xr:uid="{00000000-0005-0000-0000-0000DE040000}"/>
    <cellStyle name="Normal 3_Copia de Cuadro APU General Seguridad Electronica Festo 01-12-2008" xfId="1503" xr:uid="{00000000-0005-0000-0000-0000DF040000}"/>
    <cellStyle name="Normal 30" xfId="1106" xr:uid="{00000000-0005-0000-0000-0000E0040000}"/>
    <cellStyle name="Normal 31" xfId="1107" xr:uid="{00000000-0005-0000-0000-0000E1040000}"/>
    <cellStyle name="Normal 32" xfId="1108" xr:uid="{00000000-0005-0000-0000-0000E2040000}"/>
    <cellStyle name="Normal 4" xfId="1109" xr:uid="{00000000-0005-0000-0000-0000E3040000}"/>
    <cellStyle name="Normal 4 2" xfId="1110" xr:uid="{00000000-0005-0000-0000-0000E4040000}"/>
    <cellStyle name="Normal 4 2 2" xfId="1506" xr:uid="{00000000-0005-0000-0000-0000E5040000}"/>
    <cellStyle name="Normal 4 2 3" xfId="1505" xr:uid="{00000000-0005-0000-0000-0000E6040000}"/>
    <cellStyle name="Normal 4 2_ESTADISTICA" xfId="1507" xr:uid="{00000000-0005-0000-0000-0000E7040000}"/>
    <cellStyle name="Normal 4 3" xfId="1508" xr:uid="{00000000-0005-0000-0000-0000E8040000}"/>
    <cellStyle name="Normal 4 3 2" xfId="1509" xr:uid="{00000000-0005-0000-0000-0000E9040000}"/>
    <cellStyle name="Normal 4 3_ESTADISTICA" xfId="1510" xr:uid="{00000000-0005-0000-0000-0000EA040000}"/>
    <cellStyle name="Normal 4 4" xfId="1511" xr:uid="{00000000-0005-0000-0000-0000EB040000}"/>
    <cellStyle name="Normal 4 5" xfId="1504" xr:uid="{00000000-0005-0000-0000-0000EC040000}"/>
    <cellStyle name="Normal 4 6" xfId="1523" xr:uid="{00000000-0005-0000-0000-0000ED040000}"/>
    <cellStyle name="Normal 4 7" xfId="1435" xr:uid="{00000000-0005-0000-0000-0000EE040000}"/>
    <cellStyle name="Normal 4_CICLOPUENTE AV-ESMERALDA-OCT-4-2011" xfId="1512" xr:uid="{00000000-0005-0000-0000-0000EF040000}"/>
    <cellStyle name="Normal 5" xfId="1111" xr:uid="{00000000-0005-0000-0000-0000F0040000}"/>
    <cellStyle name="Normal 5 2" xfId="1112" xr:uid="{00000000-0005-0000-0000-0000F1040000}"/>
    <cellStyle name="Normal 5 2 2" xfId="1514" xr:uid="{00000000-0005-0000-0000-0000F2040000}"/>
    <cellStyle name="Normal 5 3" xfId="1513" xr:uid="{00000000-0005-0000-0000-0000F3040000}"/>
    <cellStyle name="Normal 6" xfId="1113" xr:uid="{00000000-0005-0000-0000-0000F4040000}"/>
    <cellStyle name="Normal 6 2" xfId="1515" xr:uid="{00000000-0005-0000-0000-0000F5040000}"/>
    <cellStyle name="Normal 7" xfId="1516" xr:uid="{00000000-0005-0000-0000-0000F6040000}"/>
    <cellStyle name="Normal 8" xfId="1114" xr:uid="{00000000-0005-0000-0000-0000F7040000}"/>
    <cellStyle name="Normal 8 2" xfId="1522" xr:uid="{00000000-0005-0000-0000-0000F8040000}"/>
    <cellStyle name="Notas" xfId="1540" builtinId="10" customBuiltin="1"/>
    <cellStyle name="Notas 10" xfId="1115" xr:uid="{00000000-0005-0000-0000-0000FA040000}"/>
    <cellStyle name="Notas 11" xfId="1116" xr:uid="{00000000-0005-0000-0000-0000FB040000}"/>
    <cellStyle name="Notas 12" xfId="1117" xr:uid="{00000000-0005-0000-0000-0000FC040000}"/>
    <cellStyle name="Notas 13" xfId="1118" xr:uid="{00000000-0005-0000-0000-0000FD040000}"/>
    <cellStyle name="Notas 14" xfId="1119" xr:uid="{00000000-0005-0000-0000-0000FE040000}"/>
    <cellStyle name="Notas 15" xfId="1120" xr:uid="{00000000-0005-0000-0000-0000FF040000}"/>
    <cellStyle name="Notas 16" xfId="1121" xr:uid="{00000000-0005-0000-0000-000000050000}"/>
    <cellStyle name="Notas 17" xfId="1122" xr:uid="{00000000-0005-0000-0000-000001050000}"/>
    <cellStyle name="Notas 18" xfId="1123" xr:uid="{00000000-0005-0000-0000-000002050000}"/>
    <cellStyle name="Notas 19" xfId="1124" xr:uid="{00000000-0005-0000-0000-000003050000}"/>
    <cellStyle name="Notas 2" xfId="1125" xr:uid="{00000000-0005-0000-0000-000004050000}"/>
    <cellStyle name="Notas 20" xfId="1126" xr:uid="{00000000-0005-0000-0000-000005050000}"/>
    <cellStyle name="Notas 21" xfId="1127" xr:uid="{00000000-0005-0000-0000-000006050000}"/>
    <cellStyle name="Notas 22" xfId="1128" xr:uid="{00000000-0005-0000-0000-000007050000}"/>
    <cellStyle name="Notas 23" xfId="1129" xr:uid="{00000000-0005-0000-0000-000008050000}"/>
    <cellStyle name="Notas 24" xfId="1130" xr:uid="{00000000-0005-0000-0000-000009050000}"/>
    <cellStyle name="Notas 25" xfId="1131" xr:uid="{00000000-0005-0000-0000-00000A050000}"/>
    <cellStyle name="Notas 26" xfId="1132" xr:uid="{00000000-0005-0000-0000-00000B050000}"/>
    <cellStyle name="Notas 27" xfId="1133" xr:uid="{00000000-0005-0000-0000-00000C050000}"/>
    <cellStyle name="Notas 28" xfId="1134" xr:uid="{00000000-0005-0000-0000-00000D050000}"/>
    <cellStyle name="Notas 29" xfId="1135" xr:uid="{00000000-0005-0000-0000-00000E050000}"/>
    <cellStyle name="Notas 3" xfId="1136" xr:uid="{00000000-0005-0000-0000-00000F050000}"/>
    <cellStyle name="Notas 30" xfId="1137" xr:uid="{00000000-0005-0000-0000-000010050000}"/>
    <cellStyle name="Notas 31" xfId="1138" xr:uid="{00000000-0005-0000-0000-000011050000}"/>
    <cellStyle name="Notas 32" xfId="1139" xr:uid="{00000000-0005-0000-0000-000012050000}"/>
    <cellStyle name="Notas 4" xfId="1140" xr:uid="{00000000-0005-0000-0000-000013050000}"/>
    <cellStyle name="Notas 5" xfId="1141" xr:uid="{00000000-0005-0000-0000-000014050000}"/>
    <cellStyle name="Notas 6" xfId="1142" xr:uid="{00000000-0005-0000-0000-000015050000}"/>
    <cellStyle name="Notas 7" xfId="1143" xr:uid="{00000000-0005-0000-0000-000016050000}"/>
    <cellStyle name="Notas 8" xfId="1144" xr:uid="{00000000-0005-0000-0000-000017050000}"/>
    <cellStyle name="Notas 9" xfId="1145" xr:uid="{00000000-0005-0000-0000-000018050000}"/>
    <cellStyle name="Note" xfId="1146" xr:uid="{00000000-0005-0000-0000-000019050000}"/>
    <cellStyle name="Output" xfId="1147" xr:uid="{00000000-0005-0000-0000-00001A050000}"/>
    <cellStyle name="Porcentaje 2" xfId="1148" xr:uid="{00000000-0005-0000-0000-00001C050000}"/>
    <cellStyle name="Porcentaje 3" xfId="1521" xr:uid="{00000000-0005-0000-0000-00001D050000}"/>
    <cellStyle name="Porcentual 2" xfId="1149" xr:uid="{00000000-0005-0000-0000-00001E050000}"/>
    <cellStyle name="Porcentual 2 2" xfId="1517" xr:uid="{00000000-0005-0000-0000-00001F050000}"/>
    <cellStyle name="Porcentual 2 3" xfId="1518" xr:uid="{00000000-0005-0000-0000-000020050000}"/>
    <cellStyle name="Porcentual 3" xfId="1150" xr:uid="{00000000-0005-0000-0000-000021050000}"/>
    <cellStyle name="Porcentual 3 2" xfId="1408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5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39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1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6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8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29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19" xr:uid="{00000000-0005-0000-0000-000005060000}"/>
    <cellStyle name="Total" xfId="1542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0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7500"/>
          <a:ext cx="952499" cy="850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I%20%20CAPITAL/base%20de%20datos%20SI%20CAPITAL.xlsx" TargetMode="External"/><Relationship Id="rId1" Type="http://schemas.openxmlformats.org/officeDocument/2006/relationships/externalLinkPath" Target="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ERVIDOR%20BLADE/BASE%20DE%20DATOS%20Y%20TABULACION%20SERVIDOR%20BLADE.xlsx" TargetMode="External"/><Relationship Id="rId1" Type="http://schemas.openxmlformats.org/officeDocument/2006/relationships/externalLinkPath" Target="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I%20%20CAPITAL/base%20de%20datos%20SI%20CAPITALfinal%20ricardo.xlsx" TargetMode="External"/><Relationship Id="rId1" Type="http://schemas.openxmlformats.org/officeDocument/2006/relationships/externalLinkPath" Target="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2:V39"/>
  <sheetViews>
    <sheetView tabSelected="1" topLeftCell="D1" zoomScale="80" zoomScaleNormal="80" zoomScaleSheetLayoutView="40" zoomScalePageLayoutView="55" workbookViewId="0">
      <selection activeCell="D2" sqref="D2:T2"/>
    </sheetView>
  </sheetViews>
  <sheetFormatPr baseColWidth="10" defaultColWidth="11.453125" defaultRowHeight="20"/>
  <cols>
    <col min="1" max="1" width="4.36328125" style="45" customWidth="1"/>
    <col min="2" max="2" width="7.36328125" style="45" customWidth="1"/>
    <col min="3" max="3" width="51.6328125" style="45" customWidth="1"/>
    <col min="4" max="4" width="8.6328125" style="45" customWidth="1"/>
    <col min="5" max="5" width="14.6328125" style="45" customWidth="1"/>
    <col min="6" max="6" width="26" style="45" bestFit="1" customWidth="1"/>
    <col min="7" max="7" width="26.1796875" style="45" customWidth="1"/>
    <col min="8" max="8" width="34.08984375" style="45" customWidth="1"/>
    <col min="9" max="9" width="29.81640625" style="45" customWidth="1"/>
    <col min="10" max="12" width="17" style="45" hidden="1" customWidth="1"/>
    <col min="13" max="13" width="42.54296875" style="45" hidden="1" customWidth="1"/>
    <col min="14" max="14" width="18.453125" style="45" customWidth="1"/>
    <col min="15" max="15" width="24.453125" style="45" customWidth="1"/>
    <col min="16" max="16" width="26.36328125" style="45" customWidth="1"/>
    <col min="17" max="17" width="21.36328125" style="45" customWidth="1"/>
    <col min="18" max="18" width="21.54296875" style="45" customWidth="1"/>
    <col min="19" max="19" width="28.36328125" style="45" customWidth="1"/>
    <col min="20" max="20" width="30.08984375" style="45" customWidth="1"/>
    <col min="21" max="21" width="2.453125" style="46" customWidth="1"/>
    <col min="22" max="16384" width="11.453125" style="45"/>
  </cols>
  <sheetData>
    <row r="2" spans="2:22" ht="39.75" customHeight="1">
      <c r="B2" s="121"/>
      <c r="C2" s="122"/>
      <c r="D2" s="127" t="s">
        <v>88</v>
      </c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9"/>
      <c r="U2" s="42"/>
      <c r="V2" s="42"/>
    </row>
    <row r="3" spans="2:22" ht="17.25" customHeight="1">
      <c r="B3" s="123"/>
      <c r="C3" s="124"/>
      <c r="D3" s="130" t="s">
        <v>93</v>
      </c>
      <c r="E3" s="131"/>
      <c r="F3" s="131"/>
      <c r="G3" s="131"/>
      <c r="H3" s="131"/>
      <c r="I3" s="131"/>
      <c r="J3" s="131"/>
      <c r="K3" s="131"/>
      <c r="L3" s="131"/>
      <c r="M3" s="130" t="s">
        <v>95</v>
      </c>
      <c r="N3" s="131"/>
      <c r="O3" s="131"/>
      <c r="P3" s="131"/>
      <c r="Q3" s="131"/>
      <c r="R3" s="131"/>
      <c r="S3" s="131"/>
      <c r="T3" s="132"/>
      <c r="U3" s="43"/>
      <c r="V3" s="43"/>
    </row>
    <row r="4" spans="2:22" ht="17.25" customHeight="1">
      <c r="B4" s="125"/>
      <c r="C4" s="126"/>
      <c r="D4" s="130" t="s">
        <v>96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2"/>
      <c r="U4" s="43"/>
      <c r="V4" s="43"/>
    </row>
    <row r="5" spans="2:22" ht="15.75" customHeight="1" thickBot="1"/>
    <row r="6" spans="2:22" ht="65.25" customHeight="1" thickBot="1">
      <c r="B6" s="133" t="s">
        <v>86</v>
      </c>
      <c r="C6" s="134"/>
      <c r="D6" s="134"/>
      <c r="E6" s="135"/>
      <c r="F6" s="146" t="s">
        <v>87</v>
      </c>
      <c r="G6" s="147"/>
      <c r="H6" s="147"/>
      <c r="I6" s="147"/>
      <c r="J6" s="150" t="s">
        <v>71</v>
      </c>
      <c r="K6" s="151"/>
      <c r="L6" s="151"/>
      <c r="M6" s="47" t="s">
        <v>89</v>
      </c>
      <c r="N6" s="139" t="s">
        <v>102</v>
      </c>
      <c r="O6" s="140"/>
      <c r="P6" s="140"/>
      <c r="Q6" s="140"/>
      <c r="R6" s="140"/>
      <c r="S6" s="140"/>
      <c r="T6" s="141"/>
    </row>
    <row r="7" spans="2:22" ht="59.25" customHeight="1" thickBot="1">
      <c r="B7" s="136"/>
      <c r="C7" s="137"/>
      <c r="D7" s="137"/>
      <c r="E7" s="138"/>
      <c r="F7" s="148"/>
      <c r="G7" s="149"/>
      <c r="H7" s="149"/>
      <c r="I7" s="149"/>
      <c r="J7" s="48" t="s">
        <v>85</v>
      </c>
      <c r="K7" s="49" t="s">
        <v>85</v>
      </c>
      <c r="L7" s="49" t="s">
        <v>85</v>
      </c>
      <c r="M7" s="50" t="s">
        <v>85</v>
      </c>
      <c r="N7" s="142"/>
      <c r="O7" s="143"/>
      <c r="P7" s="143"/>
      <c r="Q7" s="143"/>
      <c r="R7" s="143"/>
      <c r="S7" s="143"/>
      <c r="T7" s="144"/>
    </row>
    <row r="8" spans="2:22" ht="81" customHeight="1">
      <c r="B8" s="136"/>
      <c r="C8" s="137"/>
      <c r="D8" s="137"/>
      <c r="E8" s="138"/>
      <c r="F8" s="70" t="s">
        <v>98</v>
      </c>
      <c r="G8" s="71" t="s">
        <v>103</v>
      </c>
      <c r="H8" s="71" t="s">
        <v>99</v>
      </c>
      <c r="I8" s="71" t="s">
        <v>100</v>
      </c>
      <c r="J8" s="72" t="s">
        <v>82</v>
      </c>
      <c r="K8" s="73" t="s">
        <v>83</v>
      </c>
      <c r="L8" s="73" t="s">
        <v>84</v>
      </c>
      <c r="M8" s="74" t="s">
        <v>82</v>
      </c>
      <c r="N8" s="142"/>
      <c r="O8" s="143"/>
      <c r="P8" s="143"/>
      <c r="Q8" s="143"/>
      <c r="R8" s="143"/>
      <c r="S8" s="143"/>
      <c r="T8" s="144"/>
    </row>
    <row r="9" spans="2:22" ht="72" customHeight="1">
      <c r="B9" s="75" t="s">
        <v>64</v>
      </c>
      <c r="C9" s="76" t="s">
        <v>65</v>
      </c>
      <c r="D9" s="76" t="s">
        <v>72</v>
      </c>
      <c r="E9" s="76" t="s">
        <v>94</v>
      </c>
      <c r="F9" s="152" t="s">
        <v>70</v>
      </c>
      <c r="G9" s="152"/>
      <c r="H9" s="152"/>
      <c r="I9" s="152"/>
      <c r="J9" s="152" t="s">
        <v>91</v>
      </c>
      <c r="K9" s="152"/>
      <c r="L9" s="152"/>
      <c r="M9" s="76" t="s">
        <v>90</v>
      </c>
      <c r="N9" s="77" t="s">
        <v>66</v>
      </c>
      <c r="O9" s="77" t="s">
        <v>67</v>
      </c>
      <c r="P9" s="77" t="s">
        <v>68</v>
      </c>
      <c r="Q9" s="77" t="s">
        <v>0</v>
      </c>
      <c r="R9" s="77" t="s">
        <v>69</v>
      </c>
      <c r="S9" s="77" t="s">
        <v>1</v>
      </c>
      <c r="T9" s="77" t="s">
        <v>2</v>
      </c>
    </row>
    <row r="10" spans="2:22" ht="103.75" customHeight="1">
      <c r="B10" s="78">
        <v>1</v>
      </c>
      <c r="C10" s="79" t="s">
        <v>97</v>
      </c>
      <c r="D10" s="78" t="s">
        <v>104</v>
      </c>
      <c r="E10" s="78">
        <v>1</v>
      </c>
      <c r="F10" s="66">
        <v>50494831.009999998</v>
      </c>
      <c r="G10" s="65">
        <v>50000000</v>
      </c>
      <c r="H10" s="66">
        <v>32606000</v>
      </c>
      <c r="I10" s="66">
        <v>58958550</v>
      </c>
      <c r="J10" s="40"/>
      <c r="K10" s="40"/>
      <c r="L10" s="40"/>
      <c r="M10" s="80"/>
      <c r="N10" s="81">
        <f>COUNT(F10:M10)</f>
        <v>4</v>
      </c>
      <c r="O10" s="67">
        <f>ROUND(AVERAGE(F10:M10),0)</f>
        <v>48014845</v>
      </c>
      <c r="P10" s="68">
        <f>ROUND(+O10*E10,0)</f>
        <v>48014845</v>
      </c>
      <c r="Q10" s="69">
        <f>STDEVP(F10:M10)</f>
        <v>9582384.2850419022</v>
      </c>
      <c r="R10" s="41">
        <f t="shared" ref="R10" si="0">Q10/O10*100</f>
        <v>19.957128436094926</v>
      </c>
      <c r="S10" s="41">
        <f t="shared" ref="S10" si="1">100-R10</f>
        <v>80.042871563905067</v>
      </c>
      <c r="T10" s="82" t="str">
        <f t="shared" ref="T10" si="2">IF(S10&gt;70,"ALTO","BAJO")</f>
        <v>ALTO</v>
      </c>
    </row>
    <row r="11" spans="2:22" ht="57" customHeight="1">
      <c r="B11" s="83"/>
      <c r="C11" s="84"/>
      <c r="D11" s="83"/>
      <c r="E11" s="83"/>
      <c r="F11" s="39"/>
      <c r="G11" s="39"/>
      <c r="H11" s="39"/>
      <c r="I11" s="39"/>
      <c r="J11" s="39"/>
      <c r="K11" s="39"/>
      <c r="L11" s="39"/>
      <c r="M11" s="85"/>
      <c r="N11" s="145" t="s">
        <v>76</v>
      </c>
      <c r="O11" s="145"/>
      <c r="P11" s="86">
        <f>SUM(P10:P10)</f>
        <v>48014845</v>
      </c>
      <c r="Q11" s="87"/>
      <c r="R11" s="88"/>
      <c r="S11" s="89"/>
      <c r="T11" s="90"/>
    </row>
    <row r="12" spans="2:22" ht="51.75" customHeight="1">
      <c r="C12" s="119" t="s">
        <v>101</v>
      </c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</row>
    <row r="13" spans="2:22" ht="19.5" customHeight="1">
      <c r="C13" s="120" t="s">
        <v>92</v>
      </c>
      <c r="D13" s="120"/>
      <c r="E13" s="120"/>
      <c r="F13" s="120"/>
      <c r="G13" s="120"/>
      <c r="H13" s="120"/>
      <c r="I13" s="120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</row>
    <row r="14" spans="2:22" s="46" customFormat="1">
      <c r="B14" s="45"/>
      <c r="C14" s="44" t="s">
        <v>105</v>
      </c>
      <c r="D14" s="45"/>
      <c r="E14" s="45"/>
      <c r="F14" s="53"/>
      <c r="G14" s="53"/>
      <c r="H14" s="53"/>
      <c r="I14" s="53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</row>
    <row r="15" spans="2:22" s="46" customFormat="1">
      <c r="B15" s="45"/>
      <c r="C15" s="52"/>
      <c r="D15" s="45"/>
      <c r="E15" s="45"/>
      <c r="F15" s="53"/>
      <c r="G15" s="53"/>
      <c r="H15" s="53"/>
      <c r="I15" s="53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</row>
    <row r="16" spans="2:22" s="46" customFormat="1">
      <c r="B16" s="45"/>
      <c r="C16" s="52"/>
      <c r="D16" s="45"/>
      <c r="E16" s="45"/>
      <c r="F16" s="53"/>
      <c r="G16" s="53"/>
      <c r="H16" s="53"/>
      <c r="I16" s="53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</row>
    <row r="17" spans="2:20" s="46" customFormat="1">
      <c r="B17" s="45"/>
      <c r="C17" s="52"/>
      <c r="D17" s="45"/>
      <c r="E17" s="45"/>
      <c r="F17" s="53"/>
      <c r="G17" s="53"/>
      <c r="H17" s="53"/>
      <c r="I17" s="53"/>
      <c r="J17" s="45"/>
      <c r="K17" s="45"/>
      <c r="L17" s="45"/>
      <c r="M17" s="45"/>
      <c r="N17" s="45"/>
      <c r="O17" s="91"/>
      <c r="P17" s="45"/>
      <c r="Q17" s="45"/>
      <c r="R17" s="45"/>
      <c r="S17" s="45"/>
      <c r="T17" s="45"/>
    </row>
    <row r="18" spans="2:20">
      <c r="C18" s="54"/>
    </row>
    <row r="19" spans="2:20">
      <c r="C19" s="55" t="s">
        <v>73</v>
      </c>
      <c r="D19" s="55"/>
      <c r="E19" s="56" t="s">
        <v>74</v>
      </c>
      <c r="F19" s="57"/>
    </row>
    <row r="20" spans="2:20">
      <c r="C20" s="55">
        <v>2002</v>
      </c>
      <c r="D20" s="55"/>
      <c r="E20" s="58">
        <v>6.99</v>
      </c>
      <c r="F20" s="57">
        <v>1.0699000000000001</v>
      </c>
    </row>
    <row r="21" spans="2:20">
      <c r="C21" s="55">
        <v>2003</v>
      </c>
      <c r="D21" s="55"/>
      <c r="E21" s="58">
        <v>6.49</v>
      </c>
      <c r="F21" s="57">
        <v>1.0649</v>
      </c>
    </row>
    <row r="22" spans="2:20">
      <c r="C22" s="55">
        <v>2004</v>
      </c>
      <c r="D22" s="55"/>
      <c r="E22" s="58">
        <v>5.5</v>
      </c>
      <c r="F22" s="57">
        <v>1.0549999999999999</v>
      </c>
    </row>
    <row r="23" spans="2:20">
      <c r="C23" s="55">
        <v>2005</v>
      </c>
      <c r="D23" s="55"/>
      <c r="E23" s="58">
        <v>4.8499999999999996</v>
      </c>
      <c r="F23" s="57">
        <v>1.0485</v>
      </c>
    </row>
    <row r="24" spans="2:20">
      <c r="C24" s="55">
        <v>2006</v>
      </c>
      <c r="D24" s="55"/>
      <c r="E24" s="58">
        <v>4.4800000000000004</v>
      </c>
      <c r="F24" s="57">
        <v>1.0448</v>
      </c>
    </row>
    <row r="25" spans="2:20">
      <c r="C25" s="55">
        <v>2007</v>
      </c>
      <c r="D25" s="55"/>
      <c r="E25" s="58">
        <v>5.69</v>
      </c>
      <c r="F25" s="57">
        <v>1.0569</v>
      </c>
    </row>
    <row r="26" spans="2:20">
      <c r="C26" s="55">
        <v>2008</v>
      </c>
      <c r="D26" s="55"/>
      <c r="E26" s="58">
        <v>7.67</v>
      </c>
      <c r="F26" s="57">
        <v>1.0767</v>
      </c>
    </row>
    <row r="27" spans="2:20">
      <c r="C27" s="55">
        <v>2009</v>
      </c>
      <c r="D27" s="55"/>
      <c r="E27" s="58">
        <v>2</v>
      </c>
      <c r="F27" s="57">
        <v>1.02</v>
      </c>
    </row>
    <row r="28" spans="2:20">
      <c r="C28" s="59">
        <v>2010</v>
      </c>
      <c r="D28" s="55"/>
      <c r="E28" s="58">
        <v>3.17</v>
      </c>
      <c r="F28" s="57">
        <v>1.0317000000000001</v>
      </c>
    </row>
    <row r="29" spans="2:20">
      <c r="C29" s="59">
        <v>2011</v>
      </c>
      <c r="D29" s="55"/>
      <c r="E29" s="58">
        <v>3.73</v>
      </c>
      <c r="F29" s="57">
        <v>1.0373000000000001</v>
      </c>
    </row>
    <row r="30" spans="2:20">
      <c r="C30" s="59">
        <v>2012</v>
      </c>
      <c r="D30" s="55"/>
      <c r="E30" s="58">
        <v>2.44</v>
      </c>
      <c r="F30" s="57">
        <v>1.0244</v>
      </c>
    </row>
    <row r="31" spans="2:20">
      <c r="C31" s="57">
        <v>2013</v>
      </c>
      <c r="D31" s="60"/>
      <c r="E31" s="61">
        <v>1.94</v>
      </c>
      <c r="F31" s="57">
        <v>1.0194000000000001</v>
      </c>
    </row>
    <row r="32" spans="2:20">
      <c r="C32" s="57">
        <v>2014</v>
      </c>
      <c r="D32" s="61"/>
      <c r="E32" s="61">
        <v>3.66</v>
      </c>
      <c r="F32" s="57">
        <v>1.0366</v>
      </c>
    </row>
    <row r="33" spans="3:8" ht="20.5" thickBot="1">
      <c r="C33" s="57">
        <v>2015</v>
      </c>
      <c r="D33" s="61"/>
      <c r="E33" s="61">
        <v>6.77</v>
      </c>
      <c r="F33" s="57">
        <v>1.0677000000000001</v>
      </c>
    </row>
    <row r="34" spans="3:8" ht="20.5" thickBot="1">
      <c r="C34" s="57">
        <v>2016</v>
      </c>
      <c r="D34" s="61"/>
      <c r="E34" s="61">
        <v>5.75</v>
      </c>
      <c r="F34" s="57">
        <v>1.0575000000000001</v>
      </c>
      <c r="H34" s="62" t="s">
        <v>75</v>
      </c>
    </row>
    <row r="35" spans="3:8" ht="20.5" thickBot="1">
      <c r="C35" s="57">
        <v>2017</v>
      </c>
      <c r="D35" s="61"/>
      <c r="E35" s="61">
        <v>4.09</v>
      </c>
      <c r="F35" s="57">
        <v>1.0408999999999999</v>
      </c>
      <c r="H35" s="63" t="s">
        <v>79</v>
      </c>
    </row>
    <row r="36" spans="3:8" ht="31.5" thickBot="1">
      <c r="C36" s="57">
        <v>2018</v>
      </c>
      <c r="D36" s="61"/>
      <c r="E36" s="61">
        <v>3.18</v>
      </c>
      <c r="F36" s="57">
        <v>1.0318000000000001</v>
      </c>
      <c r="H36" s="63" t="s">
        <v>78</v>
      </c>
    </row>
    <row r="37" spans="3:8" ht="20.5" thickBot="1">
      <c r="H37" s="63" t="s">
        <v>80</v>
      </c>
    </row>
    <row r="38" spans="3:8" ht="31.5" thickBot="1">
      <c r="H38" s="63" t="s">
        <v>77</v>
      </c>
    </row>
    <row r="39" spans="3:8" ht="20.5" thickBot="1">
      <c r="H39" s="64" t="s">
        <v>81</v>
      </c>
    </row>
  </sheetData>
  <mergeCells count="14">
    <mergeCell ref="C12:T12"/>
    <mergeCell ref="C13:I13"/>
    <mergeCell ref="B2:C4"/>
    <mergeCell ref="D2:T2"/>
    <mergeCell ref="D3:L3"/>
    <mergeCell ref="D4:T4"/>
    <mergeCell ref="M3:T3"/>
    <mergeCell ref="B6:E8"/>
    <mergeCell ref="N6:T8"/>
    <mergeCell ref="N11:O11"/>
    <mergeCell ref="F6:I7"/>
    <mergeCell ref="J6:L6"/>
    <mergeCell ref="F9:I9"/>
    <mergeCell ref="J9:L9"/>
  </mergeCells>
  <conditionalFormatting sqref="T10:T11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184F7-707E-447F-8274-8BDED896C0C7}">
  <sheetPr>
    <tabColor theme="9" tint="-0.249977111117893"/>
  </sheetPr>
  <dimension ref="B1:L7"/>
  <sheetViews>
    <sheetView zoomScale="80" zoomScaleNormal="80" zoomScaleSheetLayoutView="40" zoomScalePageLayoutView="55" workbookViewId="0">
      <selection activeCell="B2" sqref="B2:E4"/>
    </sheetView>
  </sheetViews>
  <sheetFormatPr baseColWidth="10" defaultColWidth="11.453125" defaultRowHeight="20"/>
  <cols>
    <col min="1" max="1" width="4.36328125" style="45" customWidth="1"/>
    <col min="2" max="2" width="7.36328125" style="45" customWidth="1"/>
    <col min="3" max="3" width="51.6328125" style="45" customWidth="1"/>
    <col min="4" max="4" width="8.6328125" style="45" customWidth="1"/>
    <col min="5" max="5" width="8.54296875" style="45" customWidth="1"/>
    <col min="6" max="6" width="22.453125" style="45" bestFit="1" customWidth="1"/>
    <col min="7" max="7" width="25.08984375" style="45" bestFit="1" customWidth="1"/>
    <col min="8" max="8" width="21.36328125" style="45" customWidth="1"/>
    <col min="9" max="9" width="21.54296875" style="45" customWidth="1"/>
    <col min="10" max="10" width="18.90625" style="45" bestFit="1" customWidth="1"/>
    <col min="11" max="11" width="22.36328125" style="45" customWidth="1"/>
    <col min="12" max="12" width="2.453125" style="46" customWidth="1"/>
    <col min="13" max="16384" width="11.453125" style="45"/>
  </cols>
  <sheetData>
    <row r="1" spans="2:11" ht="20.5" thickBot="1"/>
    <row r="2" spans="2:11" ht="65.25" customHeight="1">
      <c r="B2" s="104" t="s">
        <v>86</v>
      </c>
      <c r="C2" s="105"/>
      <c r="D2" s="105"/>
      <c r="E2" s="106"/>
      <c r="F2" s="110" t="s">
        <v>102</v>
      </c>
      <c r="G2" s="111"/>
      <c r="H2" s="111"/>
      <c r="I2" s="111"/>
      <c r="J2" s="111"/>
      <c r="K2" s="112"/>
    </row>
    <row r="3" spans="2:11" ht="59.25" customHeight="1">
      <c r="B3" s="107"/>
      <c r="C3" s="108"/>
      <c r="D3" s="108"/>
      <c r="E3" s="109"/>
      <c r="F3" s="113"/>
      <c r="G3" s="114"/>
      <c r="H3" s="114"/>
      <c r="I3" s="114"/>
      <c r="J3" s="114"/>
      <c r="K3" s="115"/>
    </row>
    <row r="4" spans="2:11" ht="20.399999999999999" customHeight="1">
      <c r="B4" s="107"/>
      <c r="C4" s="108"/>
      <c r="D4" s="108"/>
      <c r="E4" s="109"/>
      <c r="F4" s="116"/>
      <c r="G4" s="117"/>
      <c r="H4" s="117"/>
      <c r="I4" s="117"/>
      <c r="J4" s="117"/>
      <c r="K4" s="118"/>
    </row>
    <row r="5" spans="2:11" ht="72" customHeight="1">
      <c r="B5" s="92" t="s">
        <v>64</v>
      </c>
      <c r="C5" s="76" t="s">
        <v>65</v>
      </c>
      <c r="D5" s="76" t="s">
        <v>72</v>
      </c>
      <c r="E5" s="76" t="s">
        <v>94</v>
      </c>
      <c r="F5" s="77" t="s">
        <v>67</v>
      </c>
      <c r="G5" s="77" t="s">
        <v>68</v>
      </c>
      <c r="H5" s="77" t="s">
        <v>0</v>
      </c>
      <c r="I5" s="77" t="s">
        <v>69</v>
      </c>
      <c r="J5" s="77" t="s">
        <v>1</v>
      </c>
      <c r="K5" s="93" t="s">
        <v>2</v>
      </c>
    </row>
    <row r="6" spans="2:11" ht="103.75" customHeight="1">
      <c r="B6" s="94">
        <v>1</v>
      </c>
      <c r="C6" s="79" t="s">
        <v>97</v>
      </c>
      <c r="D6" s="78" t="s">
        <v>104</v>
      </c>
      <c r="E6" s="78">
        <v>1</v>
      </c>
      <c r="F6" s="67">
        <v>48014845</v>
      </c>
      <c r="G6" s="68">
        <v>48014845</v>
      </c>
      <c r="H6" s="69">
        <v>9582384.2850419022</v>
      </c>
      <c r="I6" s="41">
        <v>19.957128436094926</v>
      </c>
      <c r="J6" s="41">
        <v>80.042871563905067</v>
      </c>
      <c r="K6" s="95" t="s">
        <v>106</v>
      </c>
    </row>
    <row r="7" spans="2:11" ht="38.4" customHeight="1" thickBot="1">
      <c r="B7" s="98"/>
      <c r="C7" s="99"/>
      <c r="D7" s="99"/>
      <c r="E7" s="100"/>
      <c r="F7" s="96"/>
      <c r="G7" s="97">
        <f>SUM(G6:G6)</f>
        <v>48014845</v>
      </c>
      <c r="H7" s="101"/>
      <c r="I7" s="102"/>
      <c r="J7" s="102"/>
      <c r="K7" s="103"/>
    </row>
  </sheetData>
  <mergeCells count="4">
    <mergeCell ref="B7:E7"/>
    <mergeCell ref="H7:K7"/>
    <mergeCell ref="B2:E4"/>
    <mergeCell ref="F2:K4"/>
  </mergeCells>
  <conditionalFormatting sqref="K6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N11"/>
  <sheetViews>
    <sheetView workbookViewId="0">
      <selection activeCell="R15" sqref="R15"/>
    </sheetView>
  </sheetViews>
  <sheetFormatPr baseColWidth="10" defaultRowHeight="14.5"/>
  <cols>
    <col min="4" max="4" width="52.453125" bestFit="1" customWidth="1"/>
    <col min="6" max="6" width="18.453125" customWidth="1"/>
    <col min="11" max="11" width="18" customWidth="1"/>
    <col min="21" max="21" width="16.08984375" customWidth="1"/>
    <col min="38" max="38" width="15.453125" customWidth="1"/>
  </cols>
  <sheetData>
    <row r="3" spans="1:40" ht="15" thickBot="1"/>
    <row r="4" spans="1:40" s="9" customFormat="1" ht="63">
      <c r="A4" s="1" t="s">
        <v>4</v>
      </c>
      <c r="B4" s="1" t="s">
        <v>5</v>
      </c>
      <c r="C4" s="1" t="s">
        <v>6</v>
      </c>
      <c r="D4" s="1" t="s">
        <v>7</v>
      </c>
      <c r="E4" s="2" t="s">
        <v>8</v>
      </c>
      <c r="F4" s="3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5" t="s">
        <v>16</v>
      </c>
      <c r="N4" s="4" t="s">
        <v>17</v>
      </c>
      <c r="O4" s="153" t="s">
        <v>18</v>
      </c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5"/>
      <c r="AA4" s="6"/>
      <c r="AB4" s="6"/>
      <c r="AC4" s="6"/>
      <c r="AD4" s="6"/>
      <c r="AE4" s="4" t="s">
        <v>19</v>
      </c>
      <c r="AF4" s="4" t="s">
        <v>3</v>
      </c>
      <c r="AG4" s="4" t="s">
        <v>20</v>
      </c>
      <c r="AH4" s="4" t="s">
        <v>21</v>
      </c>
      <c r="AI4" s="4" t="s">
        <v>22</v>
      </c>
      <c r="AJ4" s="4" t="s">
        <v>23</v>
      </c>
      <c r="AK4" s="4" t="s">
        <v>24</v>
      </c>
      <c r="AL4" s="7" t="s">
        <v>25</v>
      </c>
      <c r="AM4" s="8" t="s">
        <v>26</v>
      </c>
    </row>
    <row r="5" spans="1:40" s="9" customFormat="1" ht="10">
      <c r="A5" s="11">
        <v>2011</v>
      </c>
      <c r="B5" s="10">
        <v>340</v>
      </c>
      <c r="C5" s="10" t="s">
        <v>28</v>
      </c>
      <c r="D5" s="10" t="s">
        <v>29</v>
      </c>
      <c r="E5" s="12" t="s">
        <v>42</v>
      </c>
      <c r="F5" s="13">
        <v>40827</v>
      </c>
      <c r="G5" s="10" t="s">
        <v>44</v>
      </c>
      <c r="H5" s="10" t="s">
        <v>27</v>
      </c>
      <c r="I5" s="10" t="s">
        <v>30</v>
      </c>
      <c r="J5" s="10"/>
      <c r="K5" s="14">
        <v>7287250</v>
      </c>
      <c r="L5" s="10"/>
      <c r="M5" s="10" t="s">
        <v>31</v>
      </c>
      <c r="N5" s="10"/>
      <c r="O5" s="10" t="s">
        <v>32</v>
      </c>
      <c r="P5" s="10" t="s">
        <v>33</v>
      </c>
      <c r="Q5" s="10" t="s">
        <v>34</v>
      </c>
      <c r="R5" s="10" t="s">
        <v>35</v>
      </c>
      <c r="S5" s="10" t="s">
        <v>36</v>
      </c>
      <c r="T5" s="10" t="s">
        <v>37</v>
      </c>
      <c r="U5" s="10" t="s">
        <v>38</v>
      </c>
      <c r="V5" s="10" t="s">
        <v>39</v>
      </c>
      <c r="W5" s="10"/>
      <c r="X5" s="10"/>
      <c r="Y5" s="10"/>
      <c r="Z5" s="10"/>
      <c r="AA5" s="10"/>
      <c r="AB5" s="10"/>
      <c r="AC5" s="10"/>
      <c r="AD5" s="10"/>
      <c r="AE5" s="10" t="s">
        <v>37</v>
      </c>
      <c r="AF5" s="10" t="s">
        <v>40</v>
      </c>
      <c r="AG5" s="10"/>
      <c r="AH5" s="10"/>
      <c r="AI5" s="10"/>
      <c r="AJ5" s="10" t="s">
        <v>41</v>
      </c>
      <c r="AK5" s="10"/>
      <c r="AL5" s="15"/>
      <c r="AM5" s="16"/>
    </row>
    <row r="6" spans="1:40" s="9" customFormat="1" ht="17.5">
      <c r="A6" s="30"/>
      <c r="B6" s="22"/>
      <c r="C6" s="22"/>
      <c r="D6" s="22" t="s">
        <v>40</v>
      </c>
      <c r="E6" s="31"/>
      <c r="F6" s="21"/>
      <c r="G6" s="22"/>
      <c r="H6" s="22"/>
      <c r="I6" s="22" t="s">
        <v>43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60</v>
      </c>
      <c r="Q6" s="34" t="s">
        <v>58</v>
      </c>
      <c r="R6" s="34" t="s">
        <v>61</v>
      </c>
      <c r="S6" s="34" t="s">
        <v>62</v>
      </c>
      <c r="T6" s="22" t="s">
        <v>40</v>
      </c>
      <c r="U6" s="34">
        <v>830131794</v>
      </c>
      <c r="V6" s="22" t="s">
        <v>63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45</v>
      </c>
      <c r="AN6" s="9">
        <f>45225*1.16</f>
        <v>52461</v>
      </c>
    </row>
    <row r="7" spans="1:40" s="9" customFormat="1" ht="10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46</v>
      </c>
      <c r="AN7" s="9">
        <f>139000*1.16</f>
        <v>161240</v>
      </c>
    </row>
    <row r="8" spans="1:40" s="9" customFormat="1" ht="10.5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47</v>
      </c>
      <c r="AN8" s="9">
        <f>22414*1.16</f>
        <v>26000.239999999998</v>
      </c>
    </row>
    <row r="9" spans="1:40" s="9" customFormat="1" ht="10.5" thickBot="1">
      <c r="A9" s="18">
        <v>2012</v>
      </c>
      <c r="B9" s="19">
        <v>234</v>
      </c>
      <c r="C9" s="19" t="s">
        <v>28</v>
      </c>
      <c r="D9" s="22" t="s">
        <v>53</v>
      </c>
      <c r="E9" s="20" t="s">
        <v>42</v>
      </c>
      <c r="F9" s="21" t="s">
        <v>55</v>
      </c>
      <c r="G9" s="10" t="s">
        <v>54</v>
      </c>
      <c r="H9" s="22"/>
      <c r="I9" s="22" t="s">
        <v>48</v>
      </c>
      <c r="J9" s="22"/>
      <c r="K9" s="23">
        <v>8957520</v>
      </c>
      <c r="L9" s="22"/>
      <c r="M9" s="22" t="s">
        <v>56</v>
      </c>
      <c r="N9" s="22"/>
      <c r="O9" s="22" t="s">
        <v>49</v>
      </c>
      <c r="P9" s="35" t="s">
        <v>53</v>
      </c>
      <c r="Q9" s="9" t="s">
        <v>51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53</v>
      </c>
      <c r="AF9" s="17" t="s">
        <v>52</v>
      </c>
      <c r="AG9" s="22"/>
      <c r="AH9" s="22"/>
      <c r="AI9" s="22"/>
      <c r="AJ9" s="10" t="s">
        <v>41</v>
      </c>
      <c r="AK9" s="22"/>
      <c r="AL9" s="24"/>
    </row>
    <row r="10" spans="1:40" s="9" customFormat="1" ht="16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50</v>
      </c>
      <c r="P10" s="17" t="s">
        <v>52</v>
      </c>
      <c r="Q10" s="33" t="s">
        <v>59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57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FM-029</vt:lpstr>
      <vt:lpstr>RESUMEN</vt:lpstr>
      <vt:lpstr>MATRIZ UAERMV OTRAS VIGENCIAS</vt:lpstr>
      <vt:lpstr>'FM-029'!Área_de_impresión</vt:lpstr>
      <vt:lpstr>RESUMEN!Área_de_impresión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GELVEZ</dc:creator>
  <cp:lastModifiedBy>Madeleine Sanchez Rodriguez</cp:lastModifiedBy>
  <cp:lastPrinted>2025-02-18T19:48:45Z</cp:lastPrinted>
  <dcterms:created xsi:type="dcterms:W3CDTF">2013-12-20T17:02:46Z</dcterms:created>
  <dcterms:modified xsi:type="dcterms:W3CDTF">2026-08-12T16:19:28Z</dcterms:modified>
</cp:coreProperties>
</file>