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Asamblea-20260819T214819Z-1-001\Asamblea\Analsis del Sector Lotes\"/>
    </mc:Choice>
  </mc:AlternateContent>
  <xr:revisionPtr revIDLastSave="0" documentId="13_ncr:1_{606B5269-0EC1-4335-9B34-FC0082F9E2D0}" xr6:coauthVersionLast="47" xr6:coauthVersionMax="47" xr10:uidLastSave="{00000000-0000-0000-0000-000000000000}"/>
  <bookViews>
    <workbookView xWindow="-120" yWindow="-120" windowWidth="20730" windowHeight="11040" xr2:uid="{4090B98F-1A12-4062-9891-F35873687A6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9" i="1" l="1"/>
  <c r="L10" i="1"/>
  <c r="L11" i="1"/>
  <c r="G13" i="1"/>
  <c r="I9" i="1"/>
  <c r="I10" i="1"/>
  <c r="I11" i="1"/>
  <c r="E3" i="1"/>
  <c r="G3" i="1"/>
  <c r="E4" i="1"/>
  <c r="G4" i="1"/>
  <c r="E5" i="1"/>
  <c r="G5" i="1"/>
  <c r="E6" i="1"/>
  <c r="G6" i="1"/>
  <c r="E7" i="1"/>
  <c r="G7" i="1"/>
  <c r="E8" i="1"/>
  <c r="G8" i="1"/>
  <c r="E9" i="1"/>
  <c r="G9" i="1"/>
  <c r="E10" i="1"/>
  <c r="G10" i="1"/>
  <c r="E11" i="1"/>
  <c r="G11" i="1"/>
  <c r="E13" i="1"/>
  <c r="H5" i="1"/>
  <c r="I5" i="1" s="1"/>
  <c r="H8" i="1"/>
  <c r="I8" i="1" s="1"/>
  <c r="H7" i="1"/>
  <c r="L7" i="1" s="1"/>
  <c r="H6" i="1"/>
  <c r="I6" i="1" s="1"/>
  <c r="H4" i="1"/>
  <c r="L4" i="1" s="1"/>
  <c r="H3" i="1"/>
  <c r="I3" i="1" s="1"/>
  <c r="L6" i="1" l="1"/>
  <c r="I7" i="1"/>
  <c r="L5" i="1"/>
  <c r="L8" i="1"/>
  <c r="I4" i="1"/>
  <c r="K4" i="1" l="1"/>
  <c r="I12" i="1"/>
  <c r="L12" i="1" s="1"/>
  <c r="M12" i="1" s="1"/>
  <c r="I13" i="1"/>
  <c r="L3" i="1"/>
  <c r="K3" i="1"/>
  <c r="K12" i="1" s="1"/>
</calcChain>
</file>

<file path=xl/sharedStrings.xml><?xml version="1.0" encoding="utf-8"?>
<sst xmlns="http://schemas.openxmlformats.org/spreadsheetml/2006/main" count="35" uniqueCount="25">
  <si>
    <t>ESTUDIO DE MERCADO</t>
  </si>
  <si>
    <t>VALOR PROMEDIO</t>
  </si>
  <si>
    <t>ITEM</t>
  </si>
  <si>
    <t>DESCRIPCION DEL BIEN</t>
  </si>
  <si>
    <t>CANTIDAD</t>
  </si>
  <si>
    <t>VALOR UNITARIO</t>
  </si>
  <si>
    <t>VALOR TOTAL</t>
  </si>
  <si>
    <t>VALOR UNITARIO IVA INCLUIDO</t>
  </si>
  <si>
    <t>SUBTOTAL</t>
  </si>
  <si>
    <t>TOTAL+ IVA</t>
  </si>
  <si>
    <t>SECOP II</t>
  </si>
  <si>
    <t>Link Paginas Web</t>
  </si>
  <si>
    <t xml:space="preserve">CAPTURAS DE PANTALLA </t>
  </si>
  <si>
    <t>Conjunto tipo pijama de dama en tela novak repel</t>
  </si>
  <si>
    <t>Conjunto tipo pijama de dama en tela universal lycra lafayette</t>
  </si>
  <si>
    <t>Camisa manga 3/4 de dama en tela andes lafayette</t>
  </si>
  <si>
    <t>Camisa manga larga en tela andes lafayette</t>
  </si>
  <si>
    <t>Jean Stretch de dama</t>
  </si>
  <si>
    <t>Logo Bordado</t>
  </si>
  <si>
    <t>Zapatos deportivos adidas</t>
  </si>
  <si>
    <t>Zapatos deportivos nike</t>
  </si>
  <si>
    <t>Sandalias Dama</t>
  </si>
  <si>
    <t>Dotaciones Torres/La Kalle Store</t>
  </si>
  <si>
    <t>https://community.secop.gov.co/Public/Tendering/OpportunityDetail/Index?noticeUID=CO1.NTC.4854048</t>
  </si>
  <si>
    <t>https://community.secop.gov.co/Public/Tendering/OpportunityDetail/Index?noticeUID=CO1.NTC.630984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</si>
</sst>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44" fontId="0" fillId="0" borderId="0" xfId="2" applyFont="1" applyFill="1" applyAlignment="1">
      <alignment horizontal="center"/>
    </xf>
    <xf numFmtId="0" fontId="0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left" vertical="center"/>
    </xf>
    <xf numFmtId="164" fontId="0" fillId="0" borderId="1" xfId="0" applyNumberFormat="1" applyFont="1" applyFill="1" applyBorder="1" applyAlignment="1">
      <alignment horizontal="left" vertical="center"/>
    </xf>
    <xf numFmtId="42" fontId="0" fillId="4" borderId="0" xfId="0" applyNumberFormat="1" applyFont="1" applyFill="1"/>
    <xf numFmtId="42" fontId="0" fillId="2" borderId="1" xfId="0" applyNumberFormat="1" applyFont="1" applyFill="1" applyBorder="1" applyAlignment="1">
      <alignment vertical="center"/>
    </xf>
    <xf numFmtId="42" fontId="0" fillId="2" borderId="1" xfId="3" applyNumberFormat="1" applyFont="1" applyFill="1" applyBorder="1" applyAlignment="1">
      <alignment horizontal="center" vertical="center"/>
    </xf>
    <xf numFmtId="42" fontId="2" fillId="0" borderId="1" xfId="0" applyNumberFormat="1" applyFont="1" applyBorder="1" applyAlignment="1">
      <alignment horizontal="center" vertical="center"/>
    </xf>
    <xf numFmtId="42" fontId="0" fillId="0" borderId="1" xfId="0" applyNumberFormat="1" applyFont="1" applyBorder="1" applyAlignment="1">
      <alignment horizontal="center" vertical="center"/>
    </xf>
    <xf numFmtId="42" fontId="2" fillId="0" borderId="1" xfId="2" applyNumberFormat="1" applyFont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5" applyAlignment="1">
      <alignment horizontal="center" wrapText="1"/>
    </xf>
    <xf numFmtId="0" fontId="5" fillId="0" borderId="0" xfId="5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5" fillId="0" borderId="0" xfId="5" applyAlignment="1">
      <alignment horizontal="center" wrapText="1"/>
    </xf>
    <xf numFmtId="0" fontId="5" fillId="0" borderId="0" xfId="5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0" fillId="0" borderId="0" xfId="0" applyNumberFormat="1"/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 vertical="center"/>
    </xf>
  </cellXfs>
  <cellStyles count="7">
    <cellStyle name="Hipervínculo" xfId="5" builtinId="8"/>
    <cellStyle name="Millares 2" xfId="4" xr:uid="{EA9AB44A-9DF6-42A5-BD2D-6963919CA63E}"/>
    <cellStyle name="Moneda" xfId="1" builtinId="4"/>
    <cellStyle name="Moneda [0] 2" xfId="3" xr:uid="{4F489DCA-8E83-4E79-983F-C1D081843AC8}"/>
    <cellStyle name="Moneda 2" xfId="2" xr:uid="{D20486CD-B8F1-4E03-894E-FBF100579560}"/>
    <cellStyle name="Moneda 3" xfId="6" xr:uid="{700ECD85-8AFD-4256-A42E-2D5CF4AC547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</xdr:colOff>
      <xdr:row>19</xdr:row>
      <xdr:rowOff>1</xdr:rowOff>
    </xdr:from>
    <xdr:to>
      <xdr:col>4</xdr:col>
      <xdr:colOff>952501</xdr:colOff>
      <xdr:row>30</xdr:row>
      <xdr:rowOff>167607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DFADE5F-9549-47AF-AFE9-8A901A2C5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2883" y="4896972"/>
          <a:ext cx="1916206" cy="2263106"/>
        </a:xfrm>
        <a:prstGeom prst="rect">
          <a:avLst/>
        </a:prstGeom>
      </xdr:spPr>
    </xdr:pic>
    <xdr:clientData/>
  </xdr:twoCellAnchor>
  <xdr:twoCellAnchor editAs="oneCell">
    <xdr:from>
      <xdr:col>7</xdr:col>
      <xdr:colOff>246530</xdr:colOff>
      <xdr:row>19</xdr:row>
      <xdr:rowOff>56028</xdr:rowOff>
    </xdr:from>
    <xdr:to>
      <xdr:col>8</xdr:col>
      <xdr:colOff>1032144</xdr:colOff>
      <xdr:row>34</xdr:row>
      <xdr:rowOff>48927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B0A0FDD-2970-4A10-BD93-07126799C5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89912" y="4952999"/>
          <a:ext cx="1838967" cy="2850399"/>
        </a:xfrm>
        <a:prstGeom prst="rect">
          <a:avLst/>
        </a:prstGeom>
      </xdr:spPr>
    </xdr:pic>
    <xdr:clientData/>
  </xdr:twoCellAnchor>
  <xdr:twoCellAnchor editAs="oneCell">
    <xdr:from>
      <xdr:col>7</xdr:col>
      <xdr:colOff>155864</xdr:colOff>
      <xdr:row>35</xdr:row>
      <xdr:rowOff>0</xdr:rowOff>
    </xdr:from>
    <xdr:to>
      <xdr:col>8</xdr:col>
      <xdr:colOff>1053833</xdr:colOff>
      <xdr:row>48</xdr:row>
      <xdr:rowOff>103909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7B6D8E5-134D-4C32-9A17-305B3BC82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15546" y="7966364"/>
          <a:ext cx="1954378" cy="2580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mmunity.secop.gov.co/Public/Tendering/OpportunityDetail/Index?noticeUID=CO1.NTC.630984" TargetMode="External"/><Relationship Id="rId1" Type="http://schemas.openxmlformats.org/officeDocument/2006/relationships/hyperlink" Target="https://community.secop.gov.co/Public/Tendering/OpportunityDetail/Index?noticeUID=CO1.NTC.4854048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CAC04-E21B-4DB7-BA7D-C14AB435AD2C}">
  <dimension ref="A1:N19"/>
  <sheetViews>
    <sheetView tabSelected="1" zoomScale="55" zoomScaleNormal="55" workbookViewId="0">
      <selection activeCell="M30" sqref="M30"/>
    </sheetView>
  </sheetViews>
  <sheetFormatPr baseColWidth="10" defaultRowHeight="15" x14ac:dyDescent="0.25"/>
  <cols>
    <col min="1" max="1" width="5.28515625" bestFit="1" customWidth="1"/>
    <col min="2" max="2" width="21.28515625" bestFit="1" customWidth="1"/>
    <col min="3" max="3" width="10" bestFit="1" customWidth="1"/>
    <col min="4" max="5" width="14.42578125" bestFit="1" customWidth="1"/>
    <col min="6" max="6" width="15.7109375" bestFit="1" customWidth="1"/>
    <col min="7" max="7" width="15.28515625" bestFit="1" customWidth="1"/>
    <col min="8" max="8" width="15.7109375" bestFit="1" customWidth="1"/>
    <col min="9" max="9" width="16.7109375" bestFit="1" customWidth="1"/>
    <col min="10" max="10" width="15.28515625" bestFit="1" customWidth="1"/>
    <col min="11" max="11" width="15.28515625" hidden="1" customWidth="1"/>
    <col min="12" max="12" width="15.28515625" bestFit="1" customWidth="1"/>
  </cols>
  <sheetData>
    <row r="1" spans="1:14" x14ac:dyDescent="0.25">
      <c r="A1" s="32" t="s">
        <v>0</v>
      </c>
      <c r="B1" s="33"/>
      <c r="C1" s="33"/>
      <c r="D1" s="35" t="s">
        <v>10</v>
      </c>
      <c r="E1" s="36"/>
      <c r="F1" s="35" t="s">
        <v>10</v>
      </c>
      <c r="G1" s="36"/>
      <c r="H1" s="29" t="s">
        <v>22</v>
      </c>
      <c r="I1" s="29"/>
      <c r="J1" s="29" t="s">
        <v>1</v>
      </c>
      <c r="K1" s="29"/>
      <c r="L1" s="29"/>
      <c r="N1" s="34">
        <v>0.19</v>
      </c>
    </row>
    <row r="2" spans="1:14" ht="38.25" x14ac:dyDescent="0.25">
      <c r="A2" s="3" t="s">
        <v>2</v>
      </c>
      <c r="B2" s="3" t="s">
        <v>3</v>
      </c>
      <c r="C2" s="3" t="s">
        <v>4</v>
      </c>
      <c r="D2" s="3" t="s">
        <v>7</v>
      </c>
      <c r="E2" s="3" t="s">
        <v>6</v>
      </c>
      <c r="F2" s="23" t="s">
        <v>7</v>
      </c>
      <c r="G2" s="4" t="s">
        <v>6</v>
      </c>
      <c r="H2" s="23" t="s">
        <v>7</v>
      </c>
      <c r="I2" s="4" t="s">
        <v>6</v>
      </c>
      <c r="J2" s="5" t="s">
        <v>5</v>
      </c>
      <c r="K2" s="5" t="s">
        <v>7</v>
      </c>
      <c r="L2" s="5" t="s">
        <v>6</v>
      </c>
    </row>
    <row r="3" spans="1:14" ht="25.5" hidden="1" x14ac:dyDescent="0.25">
      <c r="A3" s="6">
        <v>1</v>
      </c>
      <c r="B3" s="7" t="s">
        <v>13</v>
      </c>
      <c r="C3" s="8">
        <v>4</v>
      </c>
      <c r="D3" s="14"/>
      <c r="E3" s="15">
        <f>+C3*D3</f>
        <v>0</v>
      </c>
      <c r="F3" s="16"/>
      <c r="G3" s="17">
        <f>+C3*F3</f>
        <v>0</v>
      </c>
      <c r="H3" s="18">
        <f>(126050*N1)+126050</f>
        <v>149999.5</v>
      </c>
      <c r="I3" s="17">
        <f>+C3*H3</f>
        <v>599998</v>
      </c>
      <c r="J3" s="21"/>
      <c r="K3" s="21">
        <f>+(E3+G3+I3)/3</f>
        <v>199999.33333333334</v>
      </c>
      <c r="L3" s="17">
        <f>+J3*C3</f>
        <v>0</v>
      </c>
    </row>
    <row r="4" spans="1:14" ht="38.25" hidden="1" x14ac:dyDescent="0.25">
      <c r="A4" s="6">
        <v>2</v>
      </c>
      <c r="B4" s="7" t="s">
        <v>14</v>
      </c>
      <c r="C4" s="8">
        <v>2</v>
      </c>
      <c r="D4" s="15"/>
      <c r="E4" s="15">
        <f>+C4*D4</f>
        <v>0</v>
      </c>
      <c r="F4" s="16"/>
      <c r="G4" s="17">
        <f>+C4*F4</f>
        <v>0</v>
      </c>
      <c r="H4" s="18">
        <f>+(167227*N1)+167227</f>
        <v>199000.13</v>
      </c>
      <c r="I4" s="17">
        <f>+C4*H4</f>
        <v>398000.26</v>
      </c>
      <c r="J4" s="21"/>
      <c r="K4" s="21">
        <f>+(E4+G4+I4)/3</f>
        <v>132666.75333333333</v>
      </c>
      <c r="L4" s="17">
        <f>+J4*C4</f>
        <v>0</v>
      </c>
    </row>
    <row r="5" spans="1:14" s="22" customFormat="1" ht="38.25" hidden="1" x14ac:dyDescent="0.25">
      <c r="A5" s="6">
        <v>3</v>
      </c>
      <c r="B5" s="7" t="s">
        <v>15</v>
      </c>
      <c r="C5" s="8">
        <v>1</v>
      </c>
      <c r="D5" s="15"/>
      <c r="E5" s="15">
        <f t="shared" ref="E5:E11" si="0">+C5*D5</f>
        <v>0</v>
      </c>
      <c r="F5" s="16"/>
      <c r="G5" s="17">
        <f t="shared" ref="G5:G11" si="1">+C5*F5</f>
        <v>0</v>
      </c>
      <c r="H5" s="18">
        <f>+(96639*N1)+96639</f>
        <v>115000.41</v>
      </c>
      <c r="I5" s="17">
        <f>+C5*H5</f>
        <v>115000.41</v>
      </c>
      <c r="J5" s="21"/>
      <c r="K5" s="21"/>
      <c r="L5" s="17">
        <f>+J5*C5</f>
        <v>0</v>
      </c>
    </row>
    <row r="6" spans="1:14" s="22" customFormat="1" ht="25.5" hidden="1" x14ac:dyDescent="0.25">
      <c r="A6" s="6">
        <v>4</v>
      </c>
      <c r="B6" s="7" t="s">
        <v>16</v>
      </c>
      <c r="C6" s="8">
        <v>2</v>
      </c>
      <c r="D6" s="15"/>
      <c r="E6" s="15">
        <f t="shared" si="0"/>
        <v>0</v>
      </c>
      <c r="F6" s="16"/>
      <c r="G6" s="17">
        <f t="shared" si="1"/>
        <v>0</v>
      </c>
      <c r="H6" s="18">
        <f>+(100840*N1)+100840</f>
        <v>119999.6</v>
      </c>
      <c r="I6" s="17">
        <f>+C6*H6</f>
        <v>239999.2</v>
      </c>
      <c r="J6" s="21"/>
      <c r="K6" s="21"/>
      <c r="L6" s="17">
        <f>+J6*C6</f>
        <v>0</v>
      </c>
    </row>
    <row r="7" spans="1:14" s="22" customFormat="1" hidden="1" x14ac:dyDescent="0.25">
      <c r="A7" s="6">
        <v>5</v>
      </c>
      <c r="B7" s="7" t="s">
        <v>17</v>
      </c>
      <c r="C7" s="8">
        <v>3</v>
      </c>
      <c r="D7" s="15"/>
      <c r="E7" s="15">
        <f t="shared" si="0"/>
        <v>0</v>
      </c>
      <c r="F7" s="16"/>
      <c r="G7" s="17">
        <f t="shared" si="1"/>
        <v>0</v>
      </c>
      <c r="H7" s="18">
        <f>+(50420*N1)+50420</f>
        <v>59999.8</v>
      </c>
      <c r="I7" s="17">
        <f>+C7*H7</f>
        <v>179999.40000000002</v>
      </c>
      <c r="J7" s="21"/>
      <c r="K7" s="21"/>
      <c r="L7" s="17">
        <f>+J7*C7</f>
        <v>0</v>
      </c>
    </row>
    <row r="8" spans="1:14" s="22" customFormat="1" hidden="1" x14ac:dyDescent="0.25">
      <c r="A8" s="6">
        <v>6</v>
      </c>
      <c r="B8" s="7" t="s">
        <v>18</v>
      </c>
      <c r="C8" s="8">
        <v>9</v>
      </c>
      <c r="D8" s="15"/>
      <c r="E8" s="15">
        <f t="shared" si="0"/>
        <v>0</v>
      </c>
      <c r="F8" s="16"/>
      <c r="G8" s="17">
        <f t="shared" si="1"/>
        <v>0</v>
      </c>
      <c r="H8" s="18">
        <f>+(5882*N1)+5882</f>
        <v>6999.58</v>
      </c>
      <c r="I8" s="17">
        <f>+C8*H8</f>
        <v>62996.22</v>
      </c>
      <c r="J8" s="21"/>
      <c r="K8" s="21"/>
      <c r="L8" s="17">
        <f>+J8*C8</f>
        <v>0</v>
      </c>
    </row>
    <row r="9" spans="1:14" s="22" customFormat="1" ht="25.5" hidden="1" x14ac:dyDescent="0.25">
      <c r="A9" s="6">
        <v>7</v>
      </c>
      <c r="B9" s="7" t="s">
        <v>19</v>
      </c>
      <c r="C9" s="8">
        <v>4</v>
      </c>
      <c r="D9" s="15"/>
      <c r="E9" s="15">
        <f t="shared" si="0"/>
        <v>0</v>
      </c>
      <c r="F9" s="16"/>
      <c r="G9" s="17">
        <f t="shared" si="1"/>
        <v>0</v>
      </c>
      <c r="H9" s="18">
        <v>200000</v>
      </c>
      <c r="I9" s="17">
        <f t="shared" ref="I9:I11" si="2">+C9*H9</f>
        <v>800000</v>
      </c>
      <c r="J9" s="21"/>
      <c r="K9" s="21"/>
      <c r="L9" s="17">
        <f t="shared" ref="L9:L10" si="3">+J9*C9</f>
        <v>0</v>
      </c>
    </row>
    <row r="10" spans="1:14" s="22" customFormat="1" hidden="1" x14ac:dyDescent="0.25">
      <c r="A10" s="6">
        <v>8</v>
      </c>
      <c r="B10" s="7" t="s">
        <v>20</v>
      </c>
      <c r="C10" s="8">
        <v>3</v>
      </c>
      <c r="D10" s="15"/>
      <c r="E10" s="15">
        <f t="shared" si="0"/>
        <v>0</v>
      </c>
      <c r="F10" s="16"/>
      <c r="G10" s="17">
        <f t="shared" si="1"/>
        <v>0</v>
      </c>
      <c r="H10" s="18">
        <v>180000</v>
      </c>
      <c r="I10" s="17">
        <f t="shared" si="2"/>
        <v>540000</v>
      </c>
      <c r="J10" s="21"/>
      <c r="K10" s="21"/>
      <c r="L10" s="17">
        <f t="shared" si="3"/>
        <v>0</v>
      </c>
    </row>
    <row r="11" spans="1:14" s="22" customFormat="1" hidden="1" x14ac:dyDescent="0.25">
      <c r="A11" s="6">
        <v>9</v>
      </c>
      <c r="B11" s="7" t="s">
        <v>21</v>
      </c>
      <c r="C11" s="8">
        <v>2</v>
      </c>
      <c r="D11" s="15"/>
      <c r="E11" s="15">
        <f t="shared" si="0"/>
        <v>0</v>
      </c>
      <c r="F11" s="16"/>
      <c r="G11" s="17">
        <f t="shared" si="1"/>
        <v>0</v>
      </c>
      <c r="H11" s="18">
        <v>150000</v>
      </c>
      <c r="I11" s="17">
        <f t="shared" si="2"/>
        <v>300000</v>
      </c>
      <c r="J11" s="21"/>
      <c r="K11" s="21"/>
      <c r="L11" s="17">
        <f>+J11*C11</f>
        <v>0</v>
      </c>
    </row>
    <row r="12" spans="1:14" x14ac:dyDescent="0.25">
      <c r="A12" s="10"/>
      <c r="B12" s="10" t="s">
        <v>8</v>
      </c>
      <c r="C12" s="11"/>
      <c r="D12" s="12" t="s">
        <v>9</v>
      </c>
      <c r="E12" s="19">
        <v>3825000</v>
      </c>
      <c r="F12" s="19"/>
      <c r="G12" s="19">
        <v>5004000</v>
      </c>
      <c r="H12" s="20"/>
      <c r="I12" s="19">
        <f>+SUM(I3:I11)</f>
        <v>3235993.49</v>
      </c>
      <c r="J12" s="21"/>
      <c r="K12" s="19">
        <f>+SUM(K3:K4)</f>
        <v>332666.08666666667</v>
      </c>
      <c r="L12" s="37">
        <f>+(E12+G12+I12)/3</f>
        <v>4021664.4966666666</v>
      </c>
      <c r="M12">
        <f>+L12*10%</f>
        <v>402166.44966666668</v>
      </c>
    </row>
    <row r="13" spans="1:14" x14ac:dyDescent="0.25">
      <c r="A13" s="2"/>
      <c r="B13" s="2"/>
      <c r="C13" s="2"/>
      <c r="D13" s="2"/>
      <c r="E13" s="13">
        <f>+E12</f>
        <v>3825000</v>
      </c>
      <c r="F13" s="9"/>
      <c r="G13" s="13">
        <f>+G12</f>
        <v>5004000</v>
      </c>
      <c r="H13" s="1"/>
      <c r="I13" s="13">
        <f>+I12</f>
        <v>3235993.49</v>
      </c>
      <c r="J13" s="2"/>
      <c r="K13" s="2"/>
      <c r="L13" s="2"/>
    </row>
    <row r="15" spans="1:14" ht="15" customHeight="1" x14ac:dyDescent="0.25">
      <c r="B15" s="27" t="s">
        <v>11</v>
      </c>
      <c r="C15" s="27"/>
      <c r="D15" s="30" t="s">
        <v>23</v>
      </c>
      <c r="E15" s="30"/>
      <c r="F15" s="30" t="s">
        <v>24</v>
      </c>
      <c r="G15" s="30"/>
      <c r="H15" s="31"/>
      <c r="I15" s="31"/>
    </row>
    <row r="16" spans="1:14" x14ac:dyDescent="0.25">
      <c r="B16" s="27"/>
      <c r="C16" s="27"/>
      <c r="D16" s="30"/>
      <c r="E16" s="30"/>
      <c r="F16" s="30"/>
      <c r="G16" s="30"/>
      <c r="H16" s="31"/>
      <c r="I16" s="31"/>
    </row>
    <row r="17" spans="2:9" s="22" customFormat="1" x14ac:dyDescent="0.25">
      <c r="B17" s="24"/>
      <c r="C17" s="24"/>
      <c r="D17" s="25"/>
      <c r="E17" s="25"/>
      <c r="F17" s="26"/>
      <c r="G17" s="26"/>
      <c r="H17" s="26"/>
      <c r="I17" s="26"/>
    </row>
    <row r="18" spans="2:9" x14ac:dyDescent="0.25">
      <c r="D18" s="28" t="s">
        <v>12</v>
      </c>
      <c r="E18" s="28"/>
      <c r="F18" s="28"/>
      <c r="G18" s="28"/>
      <c r="H18" s="28"/>
      <c r="I18" s="28"/>
    </row>
    <row r="19" spans="2:9" s="22" customFormat="1" x14ac:dyDescent="0.25">
      <c r="D19" s="35" t="s">
        <v>10</v>
      </c>
      <c r="E19" s="36"/>
      <c r="F19" s="35" t="s">
        <v>10</v>
      </c>
      <c r="G19" s="36"/>
      <c r="H19" s="29" t="s">
        <v>22</v>
      </c>
      <c r="I19" s="29"/>
    </row>
  </sheetData>
  <mergeCells count="14">
    <mergeCell ref="A1:C1"/>
    <mergeCell ref="D1:E1"/>
    <mergeCell ref="F1:G1"/>
    <mergeCell ref="H1:I1"/>
    <mergeCell ref="J1:L1"/>
    <mergeCell ref="B15:C16"/>
    <mergeCell ref="D18:I18"/>
    <mergeCell ref="D19:E19"/>
    <mergeCell ref="F19:G19"/>
    <mergeCell ref="H19:I19"/>
    <mergeCell ref="D15:E16"/>
    <mergeCell ref="H15:I15"/>
    <mergeCell ref="H16:I16"/>
    <mergeCell ref="F15:G16"/>
  </mergeCells>
  <hyperlinks>
    <hyperlink ref="D15" r:id="rId1" xr:uid="{BBBCE861-1D04-489C-9794-356AE0FDB7B2}"/>
    <hyperlink ref="F15" r:id="rId2" xr:uid="{66BDBBBC-4511-41E8-A796-71E7B71CABB6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Hannebert Rodriguez Lopez</dc:creator>
  <cp:lastModifiedBy>cintia carolina martinez gutierrez</cp:lastModifiedBy>
  <dcterms:created xsi:type="dcterms:W3CDTF">2026-06-27T16:43:22Z</dcterms:created>
  <dcterms:modified xsi:type="dcterms:W3CDTF">2026-08-21T00:11:10Z</dcterms:modified>
</cp:coreProperties>
</file>