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4. GOBIERNO\12. CARROTANQUE\"/>
    </mc:Choice>
  </mc:AlternateContent>
  <xr:revisionPtr revIDLastSave="0" documentId="13_ncr:1_{80976DAD-B409-443D-9B38-45B6A717D54D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" i="1" l="1"/>
  <c r="AH6" i="1"/>
  <c r="AH7" i="1"/>
  <c r="AH8" i="1"/>
  <c r="AH9" i="1"/>
  <c r="AH4" i="1"/>
  <c r="AJ4" i="1" s="1"/>
  <c r="AA4" i="1"/>
  <c r="AB4" i="1" s="1"/>
  <c r="AC4" i="1" s="1"/>
  <c r="AJ7" i="1"/>
  <c r="AJ9" i="1"/>
  <c r="AA9" i="1"/>
  <c r="AB9" i="1" s="1"/>
  <c r="AC9" i="1" s="1"/>
  <c r="AA8" i="1"/>
  <c r="AB8" i="1" s="1"/>
  <c r="AC8" i="1" s="1"/>
  <c r="AA7" i="1"/>
  <c r="AB7" i="1" s="1"/>
  <c r="AC7" i="1" s="1"/>
  <c r="AA6" i="1"/>
  <c r="AB6" i="1" s="1"/>
  <c r="AC6" i="1" s="1"/>
  <c r="AA5" i="1"/>
  <c r="AB5" i="1" s="1"/>
  <c r="AC5" i="1" s="1"/>
  <c r="V9" i="1"/>
  <c r="W9" i="1" s="1"/>
  <c r="X9" i="1" s="1"/>
  <c r="V8" i="1"/>
  <c r="W8" i="1" s="1"/>
  <c r="X8" i="1" s="1"/>
  <c r="V7" i="1"/>
  <c r="W7" i="1" s="1"/>
  <c r="X7" i="1" s="1"/>
  <c r="V6" i="1"/>
  <c r="W6" i="1" s="1"/>
  <c r="X6" i="1" s="1"/>
  <c r="V5" i="1"/>
  <c r="W5" i="1" s="1"/>
  <c r="X5" i="1" s="1"/>
  <c r="V4" i="1"/>
  <c r="W4" i="1" s="1"/>
  <c r="X4" i="1" s="1"/>
  <c r="Q9" i="1"/>
  <c r="R9" i="1" s="1"/>
  <c r="S9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L5" i="1"/>
  <c r="M5" i="1" s="1"/>
  <c r="N5" i="1" s="1"/>
  <c r="L6" i="1"/>
  <c r="M6" i="1" s="1"/>
  <c r="N6" i="1" s="1"/>
  <c r="L7" i="1"/>
  <c r="M7" i="1" s="1"/>
  <c r="N7" i="1" s="1"/>
  <c r="L8" i="1"/>
  <c r="M8" i="1" s="1"/>
  <c r="N8" i="1" s="1"/>
  <c r="L9" i="1"/>
  <c r="M9" i="1" s="1"/>
  <c r="N9" i="1" s="1"/>
  <c r="L4" i="1"/>
  <c r="M4" i="1" s="1"/>
  <c r="N4" i="1" s="1"/>
  <c r="G9" i="1"/>
  <c r="H9" i="1" s="1"/>
  <c r="I9" i="1" s="1"/>
  <c r="AD9" i="1"/>
  <c r="AE9" i="1"/>
  <c r="AF9" i="1"/>
  <c r="AG9" i="1"/>
  <c r="G4" i="1"/>
  <c r="H4" i="1" s="1"/>
  <c r="I4" i="1" s="1"/>
  <c r="AF5" i="1"/>
  <c r="AF6" i="1"/>
  <c r="AF7" i="1"/>
  <c r="AF8" i="1"/>
  <c r="AF4" i="1"/>
  <c r="AE5" i="1"/>
  <c r="AE6" i="1"/>
  <c r="AE7" i="1"/>
  <c r="AE8" i="1"/>
  <c r="AE4" i="1"/>
  <c r="AG5" i="1"/>
  <c r="AG6" i="1"/>
  <c r="AG7" i="1"/>
  <c r="AG8" i="1"/>
  <c r="AG4" i="1"/>
  <c r="AD7" i="1"/>
  <c r="AD5" i="1"/>
  <c r="AD6" i="1"/>
  <c r="AD8" i="1"/>
  <c r="AD4" i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AC10" i="1" l="1"/>
  <c r="X10" i="1"/>
  <c r="S10" i="1"/>
  <c r="AJ8" i="1"/>
  <c r="AK8" i="1" s="1"/>
  <c r="AL8" i="1" s="1"/>
  <c r="AJ6" i="1"/>
  <c r="AK6" i="1" s="1"/>
  <c r="AL6" i="1" s="1"/>
  <c r="N10" i="1"/>
  <c r="AK9" i="1"/>
  <c r="AL9" i="1" s="1"/>
  <c r="AK4" i="1"/>
  <c r="AL4" i="1" s="1"/>
  <c r="I10" i="1"/>
  <c r="AJ5" i="1"/>
  <c r="AK5" i="1" s="1"/>
  <c r="AL5" i="1" s="1"/>
  <c r="AK7" i="1"/>
  <c r="AL7" i="1" s="1"/>
  <c r="AL10" i="1" l="1"/>
</calcChain>
</file>

<file path=xl/sharedStrings.xml><?xml version="1.0" encoding="utf-8"?>
<sst xmlns="http://schemas.openxmlformats.org/spreadsheetml/2006/main" count="66" uniqueCount="33">
  <si>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</si>
  <si>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</si>
  <si>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</si>
  <si>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</si>
  <si>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</si>
  <si>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</si>
  <si>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</si>
  <si>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</si>
  <si>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</si>
  <si>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</si>
  <si>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</si>
  <si>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</si>
  <si>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</si>
  <si>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</si>
  <si>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</si>
  <si>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</si>
  <si>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</si>
  <si>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VEHICULO:
• Motor: SINOTRUK MC07.29-60 
• Potencia máxima: 290 HP @ 2.200 RPM 
• Torque máximo: 1.147 Nm 
• Cilindraje: 6.870 cc 
• Sistema de inyección: Common Rail BOSCH 
• Transmisión: Manual SINOTRUK 
• Número de velocidades: 10 velocidades + 2 reversas 
• Suspensión: Muelles delanteros y traseros 
• Frenos: Sistema neumático con ABS 
• Freno de motor: Tipo Jacobs 
• Tracción: 4X2 
• Tipo de combustible: Diésel 
• Norma ambiental: EURO VI 
• Modelo: 2027 
Dimensiones y capacidades
• Distancia entre ejes (WB): 5.600 mm 
• Largo total: 9.750 mm 
• Ancho total: 2.498 mm 
• Alto total: 2.937 mm 
• Peso bruto vehicular: 17.000 kg 
• Capacidad tanque de combustible: 70 galones 
• Capacidad eje delantero: 6.000 kg 
• Capacidad eje trasero: 11.000 kg 
Equipamiento
• Aire acondicionado climatizado 
• Asiento neumático para conductor 
• Radio táctil multimedia 
• Volante ajustable en altura y profundidad 
• Elevavidrios eléctricos 
• Cierre centralizado 
• Exploradoras 
• Luz de trabajo trasera 
• Bocina eléctrica y de aire 
• Retrovisores panorámicos 
• Sistema antibloqueo de frenos ABS 
Condiciones comerciales 
• Garantía: 5 años o kilometraje limitado 
• mantenimiento preventivo 5.000 km.
• Matricula en un municipio del departamento de Cundinamarca (de acuerdo a la resolución NÚMERO 20263040015655 de 27-04-2026), SOAT por el primer año 
</t>
  </si>
  <si>
    <t>Vehiculo</t>
  </si>
  <si>
    <t xml:space="preserve">TANQUE CISTERNA EN LAMINA DE ACERO INOXIDABLE
• Capacidad 8.5 mts cúbicos. 
• Tanque elíptico de 3 compartimientos Fabricación en lamina acero inoxidable 304 calibre 3 mm 
• Tres compartimientos 
• Instalación de 3 manhol de 17” por compartimiento en acero inoxidable 
• Instalar 2 válvulas internas de 4” 
• Fabricación de pasarela superior 
• Fabricación de gabinete para kit de derrames 
• Soporte para porta extintor (1) 
• Instalación de 2 líneas de vida cable certificado 
• Instalación de 3 válvulas de alivio por compartimiento 
• Fabricación de bicicletero lateral reglamentarios 
• Fabricación de escalera de acceso parte superior 
• Fabricación de guarda polvos en acero inoxidable 
• Fabricación de bomper trasero 
• Descargue trasero con válvula de 3” 
• Acople rápido de 3” a 2” 
• Fabricación de dos portas manguera 
• Bomba DIESEL de alta presión 9 HP 
• Fabricación de soporte trasero para bomba 
• 12 mts de manguera de 2” con acople rápido 
Nota: se deberá anexar documento de prueba hidrostática y GARANTIA: 6 Meses a partir de la entrega del tanque por estructura, y soldaduras pasando por revisión técnica de la empresa
</t>
  </si>
  <si>
    <t>Tanque</t>
  </si>
  <si>
    <t xml:space="preserve">Luces de emergencia o estroboscópicas (licuadoras o barra de luces).
barra de luces para vehículo de emergencia tipo camión cisterna roja y blanca voltaje 12 VDC a 18 VDC importada certificada UL/FM
</t>
  </si>
  <si>
    <t>Luces</t>
  </si>
  <si>
    <t xml:space="preserve">Luz de advertencia
luz de advertencia para vehículo de emergencia tipo camión cisterna roja y blanca voltaje 12 VDC a 18 VDC importada certificada UL/FM
</t>
  </si>
  <si>
    <t xml:space="preserve">Amplificador
Amplificador de sonidos para vehículo de emergencia tipo camión cisterna C-5017 SIREN CONTROLLER TYPHOON 100 WATTS voltaje 12 VDC a 18 VDC
</t>
  </si>
  <si>
    <t>Amplificador</t>
  </si>
  <si>
    <t xml:space="preserve">Parlante
parlante y/o altavoz para vehículo de emergencia tipo camión cisterna de 100 watts
</t>
  </si>
  <si>
    <t>Parlante</t>
  </si>
  <si>
    <t>Cotización ECOEQUIPOS SAS</t>
  </si>
  <si>
    <t>Cotización KAMI RENKEI SAS</t>
  </si>
  <si>
    <t>Cotización DIVEMOTOR COLOMBIA SAS</t>
  </si>
  <si>
    <t>Cotización MIAGA SAS</t>
  </si>
  <si>
    <t>Cotización ACCESORIOS Y SSTEMAS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</si>
</sst>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4F1FC"/>
        <bgColor indexed="64"/>
      </patternFill>
    </fill>
    <fill>
      <patternFill patternType="solid">
        <fgColor rgb="FFFADDFF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65" fontId="2" fillId="5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165" fontId="8" fillId="5" borderId="7" xfId="2" applyNumberFormat="1" applyFont="1" applyFill="1" applyBorder="1" applyAlignment="1">
      <alignment horizontal="right" vertical="center"/>
    </xf>
    <xf numFmtId="9" fontId="8" fillId="5" borderId="1" xfId="1" applyFont="1" applyFill="1" applyBorder="1" applyAlignment="1">
      <alignment horizontal="center" vertical="center"/>
    </xf>
    <xf numFmtId="165" fontId="8" fillId="5" borderId="1" xfId="2" applyNumberFormat="1" applyFont="1" applyFill="1" applyBorder="1" applyAlignment="1">
      <alignment horizontal="right" vertical="center"/>
    </xf>
    <xf numFmtId="165" fontId="8" fillId="5" borderId="8" xfId="2" applyNumberFormat="1" applyFont="1" applyFill="1" applyBorder="1" applyAlignment="1">
      <alignment horizontal="right" vertical="center"/>
    </xf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166" fontId="3" fillId="8" borderId="7" xfId="2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165" fontId="4" fillId="8" borderId="7" xfId="2" applyNumberFormat="1" applyFont="1" applyFill="1" applyBorder="1" applyAlignment="1">
      <alignment horizontal="right" vertical="center"/>
    </xf>
    <xf numFmtId="9" fontId="5" fillId="8" borderId="1" xfId="1" applyFont="1" applyFill="1" applyBorder="1" applyAlignment="1">
      <alignment horizontal="center" vertical="center"/>
    </xf>
    <xf numFmtId="165" fontId="4" fillId="8" borderId="1" xfId="2" applyNumberFormat="1" applyFont="1" applyFill="1" applyBorder="1" applyAlignment="1">
      <alignment horizontal="right" vertical="center"/>
    </xf>
    <xf numFmtId="165" fontId="8" fillId="8" borderId="1" xfId="2" applyNumberFormat="1" applyFont="1" applyFill="1" applyBorder="1" applyAlignment="1">
      <alignment horizontal="right" vertical="center"/>
    </xf>
    <xf numFmtId="165" fontId="4" fillId="8" borderId="8" xfId="2" applyNumberFormat="1" applyFont="1" applyFill="1" applyBorder="1" applyAlignment="1">
      <alignment horizontal="right" vertical="center"/>
    </xf>
    <xf numFmtId="0" fontId="2" fillId="8" borderId="10" xfId="0" applyFont="1" applyFill="1" applyBorder="1" applyAlignment="1">
      <alignment horizontal="right" vertical="center"/>
    </xf>
    <xf numFmtId="0" fontId="2" fillId="8" borderId="11" xfId="0" applyFont="1" applyFill="1" applyBorder="1" applyAlignment="1">
      <alignment horizontal="right" vertical="center"/>
    </xf>
    <xf numFmtId="165" fontId="2" fillId="8" borderId="9" xfId="0" applyNumberFormat="1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AF6D6"/>
      <color rgb="FFB3F3C4"/>
      <color rgb="FFFADDFF"/>
      <color rgb="FFE4F1FC"/>
      <color rgb="FFFFFFC9"/>
      <color rgb="FFEBFFEB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35</xdr:col>
      <xdr:colOff>0</xdr:colOff>
      <xdr:row>0</xdr:row>
      <xdr:rowOff>0</xdr:rowOff>
    </xdr:from>
    <xdr:to>
      <xdr:col>35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L15"/>
  <sheetViews>
    <sheetView tabSelected="1" zoomScaleNormal="100" workbookViewId="0">
      <selection activeCell="AL10" sqref="AL10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14.7109375" style="9" customWidth="1"/>
    <col min="6" max="6" width="5.5703125" style="8" customWidth="1"/>
    <col min="7" max="8" width="14.5703125" style="8" customWidth="1"/>
    <col min="9" max="9" width="15.85546875" style="8" customWidth="1"/>
    <col min="10" max="10" width="14.85546875" style="8" customWidth="1"/>
    <col min="11" max="11" width="6.140625" style="8" customWidth="1"/>
    <col min="12" max="12" width="13.85546875" style="8" customWidth="1"/>
    <col min="13" max="13" width="14.5703125" style="8" customWidth="1"/>
    <col min="14" max="14" width="16.140625" style="8" customWidth="1"/>
    <col min="15" max="15" width="15.7109375" style="10" customWidth="1"/>
    <col min="16" max="16" width="8.140625" style="10" customWidth="1"/>
    <col min="17" max="17" width="13.85546875" style="10" customWidth="1"/>
    <col min="18" max="18" width="14.28515625" style="10" customWidth="1"/>
    <col min="19" max="20" width="14.5703125" style="10" customWidth="1"/>
    <col min="21" max="21" width="6.5703125" style="10" bestFit="1" customWidth="1"/>
    <col min="22" max="25" width="14.5703125" style="10" customWidth="1"/>
    <col min="26" max="26" width="6.5703125" style="10" bestFit="1" customWidth="1"/>
    <col min="27" max="29" width="14.5703125" style="10" customWidth="1"/>
    <col min="30" max="30" width="6.28515625" style="10" customWidth="1"/>
    <col min="31" max="31" width="39.85546875" style="10" customWidth="1"/>
    <col min="32" max="32" width="12.28515625" style="10" customWidth="1"/>
    <col min="33" max="33" width="5.5703125" style="4" customWidth="1"/>
    <col min="34" max="34" width="13.42578125" style="4" customWidth="1"/>
    <col min="35" max="35" width="5.5703125" style="4" customWidth="1"/>
    <col min="36" max="36" width="14.28515625" style="4" customWidth="1"/>
    <col min="37" max="37" width="15" style="4" customWidth="1"/>
    <col min="38" max="38" width="15.140625" style="4" customWidth="1"/>
    <col min="39" max="16384" width="11.5703125" style="4"/>
  </cols>
  <sheetData>
    <row r="1" spans="1:38" ht="49.5" customHeight="1" thickBot="1" x14ac:dyDescent="0.25">
      <c r="C1" s="83" t="s">
        <v>12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10"/>
      <c r="AJ1" s="10"/>
      <c r="AK1" s="10"/>
      <c r="AL1" s="10"/>
    </row>
    <row r="2" spans="1:38" ht="26.25" customHeight="1" x14ac:dyDescent="0.2">
      <c r="A2" s="85" t="s">
        <v>0</v>
      </c>
      <c r="B2" s="85" t="s">
        <v>5</v>
      </c>
      <c r="C2" s="86" t="s">
        <v>1</v>
      </c>
      <c r="D2" s="87" t="s">
        <v>2</v>
      </c>
      <c r="E2" s="65" t="s">
        <v>28</v>
      </c>
      <c r="F2" s="66"/>
      <c r="G2" s="66"/>
      <c r="H2" s="66"/>
      <c r="I2" s="67"/>
      <c r="J2" s="68" t="s">
        <v>29</v>
      </c>
      <c r="K2" s="69"/>
      <c r="L2" s="69"/>
      <c r="M2" s="69"/>
      <c r="N2" s="70"/>
      <c r="O2" s="73" t="s">
        <v>30</v>
      </c>
      <c r="P2" s="74"/>
      <c r="Q2" s="74"/>
      <c r="R2" s="74"/>
      <c r="S2" s="75"/>
      <c r="T2" s="78" t="s">
        <v>32</v>
      </c>
      <c r="U2" s="79"/>
      <c r="V2" s="79"/>
      <c r="W2" s="79"/>
      <c r="X2" s="80"/>
      <c r="Y2" s="88" t="s">
        <v>31</v>
      </c>
      <c r="Z2" s="89"/>
      <c r="AA2" s="89"/>
      <c r="AB2" s="89"/>
      <c r="AC2" s="90"/>
      <c r="AD2" s="58" t="s">
        <v>15</v>
      </c>
      <c r="AE2" s="59"/>
      <c r="AF2" s="59"/>
      <c r="AG2" s="59"/>
      <c r="AH2" s="59"/>
      <c r="AI2" s="59"/>
      <c r="AJ2" s="59"/>
      <c r="AK2" s="59"/>
      <c r="AL2" s="60"/>
    </row>
    <row r="3" spans="1:38" s="5" customFormat="1" ht="25.5" x14ac:dyDescent="0.2">
      <c r="A3" s="85"/>
      <c r="B3" s="85"/>
      <c r="C3" s="86"/>
      <c r="D3" s="87"/>
      <c r="E3" s="19" t="s">
        <v>3</v>
      </c>
      <c r="F3" s="20" t="s">
        <v>8</v>
      </c>
      <c r="G3" s="20" t="s">
        <v>4</v>
      </c>
      <c r="H3" s="20" t="s">
        <v>9</v>
      </c>
      <c r="I3" s="21" t="s">
        <v>10</v>
      </c>
      <c r="J3" s="32" t="s">
        <v>3</v>
      </c>
      <c r="K3" s="33" t="s">
        <v>8</v>
      </c>
      <c r="L3" s="33" t="s">
        <v>4</v>
      </c>
      <c r="M3" s="33" t="s">
        <v>9</v>
      </c>
      <c r="N3" s="34" t="s">
        <v>10</v>
      </c>
      <c r="O3" s="41" t="s">
        <v>3</v>
      </c>
      <c r="P3" s="42" t="s">
        <v>8</v>
      </c>
      <c r="Q3" s="42" t="s">
        <v>4</v>
      </c>
      <c r="R3" s="42" t="s">
        <v>9</v>
      </c>
      <c r="S3" s="43" t="s">
        <v>10</v>
      </c>
      <c r="T3" s="49" t="s">
        <v>3</v>
      </c>
      <c r="U3" s="50" t="s">
        <v>8</v>
      </c>
      <c r="V3" s="50" t="s">
        <v>4</v>
      </c>
      <c r="W3" s="50" t="s">
        <v>9</v>
      </c>
      <c r="X3" s="51" t="s">
        <v>10</v>
      </c>
      <c r="Y3" s="91" t="s">
        <v>3</v>
      </c>
      <c r="Z3" s="92" t="s">
        <v>8</v>
      </c>
      <c r="AA3" s="92" t="s">
        <v>4</v>
      </c>
      <c r="AB3" s="92" t="s">
        <v>9</v>
      </c>
      <c r="AC3" s="93" t="s">
        <v>10</v>
      </c>
      <c r="AD3" s="11" t="s">
        <v>0</v>
      </c>
      <c r="AE3" s="12" t="s">
        <v>5</v>
      </c>
      <c r="AF3" s="12" t="s">
        <v>6</v>
      </c>
      <c r="AG3" s="12" t="s">
        <v>2</v>
      </c>
      <c r="AH3" s="27" t="s">
        <v>3</v>
      </c>
      <c r="AI3" s="13" t="s">
        <v>8</v>
      </c>
      <c r="AJ3" s="13" t="s">
        <v>4</v>
      </c>
      <c r="AK3" s="13" t="s">
        <v>9</v>
      </c>
      <c r="AL3" s="14" t="s">
        <v>10</v>
      </c>
    </row>
    <row r="4" spans="1:38" ht="12" customHeight="1" x14ac:dyDescent="0.2">
      <c r="A4" s="1">
        <v>1</v>
      </c>
      <c r="B4" s="6" t="s">
        <v>17</v>
      </c>
      <c r="C4" s="2" t="s">
        <v>18</v>
      </c>
      <c r="D4" s="3">
        <v>1</v>
      </c>
      <c r="E4" s="23">
        <v>329082315</v>
      </c>
      <c r="F4" s="22">
        <v>0.19</v>
      </c>
      <c r="G4" s="24">
        <f>E4*F4</f>
        <v>62525639.850000001</v>
      </c>
      <c r="H4" s="24">
        <f>E4+G4</f>
        <v>391607954.85000002</v>
      </c>
      <c r="I4" s="25">
        <f>H4*D4</f>
        <v>391607954.85000002</v>
      </c>
      <c r="J4" s="37">
        <v>362000000</v>
      </c>
      <c r="K4" s="38">
        <v>0.19</v>
      </c>
      <c r="L4" s="39">
        <f>J4*K4</f>
        <v>68780000</v>
      </c>
      <c r="M4" s="39">
        <f>J4+L4</f>
        <v>430780000</v>
      </c>
      <c r="N4" s="40">
        <f>M4*D4</f>
        <v>430780000</v>
      </c>
      <c r="O4" s="44">
        <v>393058588</v>
      </c>
      <c r="P4" s="45">
        <v>0.19</v>
      </c>
      <c r="Q4" s="46">
        <f>O4*P4</f>
        <v>74681131.719999999</v>
      </c>
      <c r="R4" s="46">
        <f>O4+Q4</f>
        <v>467739719.72000003</v>
      </c>
      <c r="S4" s="48">
        <f>R4*D4</f>
        <v>467739719.72000003</v>
      </c>
      <c r="T4" s="52">
        <v>288235294.12</v>
      </c>
      <c r="U4" s="53">
        <v>0.19</v>
      </c>
      <c r="V4" s="54">
        <f>T4*U4</f>
        <v>54764705.882799998</v>
      </c>
      <c r="W4" s="54">
        <f>T4+V4</f>
        <v>343000000.00279999</v>
      </c>
      <c r="X4" s="55">
        <f>W4*D4</f>
        <v>343000000.00279999</v>
      </c>
      <c r="Y4" s="94">
        <v>419747899</v>
      </c>
      <c r="Z4" s="95">
        <v>0.19</v>
      </c>
      <c r="AA4" s="96">
        <f>Y4*Z4</f>
        <v>79752100.810000002</v>
      </c>
      <c r="AB4" s="97">
        <f>Y4+AA4</f>
        <v>499499999.81</v>
      </c>
      <c r="AC4" s="98">
        <f>AB4*D4</f>
        <v>499499999.81</v>
      </c>
      <c r="AD4" s="15">
        <f>+A4</f>
        <v>1</v>
      </c>
      <c r="AE4" s="16" t="str">
        <f>+B4</f>
        <v xml:space="preserve">VEHICULO:
• Motor: SINOTRUK MC07.29-60 
• Potencia máxima: 290 HP @ 2.200 RPM 
• Torque máximo: 1.147 Nm 
• Cilindraje: 6.870 cc 
• Sistema de inyección: Common Rail BOSCH 
• Transmisión: Manual SINOTRUK 
• Número de velocidades: 10 velocidades + 2 reversas 
• Suspensión: Muelles delanteros y traseros 
• Frenos: Sistema neumático con ABS 
• Freno de motor: Tipo Jacobs 
• Tracción: 4X2 
• Tipo de combustible: Diésel 
• Norma ambiental: EURO VI 
• Modelo: 2027 
Dimensiones y capacidades
• Distancia entre ejes (WB): 5.600 mm 
• Largo total: 9.750 mm 
• Ancho total: 2.498 mm 
• Alto total: 2.937 mm 
• Peso bruto vehicular: 17.000 kg 
• Capacidad tanque de combustible: 70 galones 
• Capacidad eje delantero: 6.000 kg 
• Capacidad eje trasero: 11.000 kg 
Equipamiento
• Aire acondicionado climatizado 
• Asiento neumático para conductor 
• Radio táctil multimedia 
• Volante ajustable en altura y profundidad 
• Elevavidrios eléctricos 
• Cierre centralizado 
• Exploradoras 
• Luz de trabajo trasera 
• Bocina eléctrica y de aire 
• Retrovisores panorámicos 
• Sistema antibloqueo de frenos ABS 
Condiciones comerciales 
• Garantía: 5 años o kilometraje limitado 
• mantenimiento preventivo 5.000 km.
• Matricula en un municipio del departamento de Cundinamarca (de acuerdo a la resolución NÚMERO 20263040015655 de 27-04-2026), SOAT por el primer año 
</v>
      </c>
      <c r="AF4" s="17" t="str">
        <f>+C4</f>
        <v>Vehiculo</v>
      </c>
      <c r="AG4" s="17">
        <f>+D4</f>
        <v>1</v>
      </c>
      <c r="AH4" s="28">
        <f>AVERAGE(E4,J4,O4,T4,Y4)</f>
        <v>358424819.22399998</v>
      </c>
      <c r="AI4" s="18">
        <v>0.19</v>
      </c>
      <c r="AJ4" s="28">
        <f>SUM(AH4*AI4)</f>
        <v>68100715.652559996</v>
      </c>
      <c r="AK4" s="28">
        <f>SUM(AH4+AJ4)</f>
        <v>426525534.87655997</v>
      </c>
      <c r="AL4" s="29">
        <f>SUM(AG4*AK4)</f>
        <v>426525534.87655997</v>
      </c>
    </row>
    <row r="5" spans="1:38" ht="12" customHeight="1" x14ac:dyDescent="0.2">
      <c r="A5" s="1">
        <v>2</v>
      </c>
      <c r="B5" s="6" t="s">
        <v>19</v>
      </c>
      <c r="C5" s="2" t="s">
        <v>20</v>
      </c>
      <c r="D5" s="3">
        <v>1</v>
      </c>
      <c r="E5" s="23">
        <v>142857143</v>
      </c>
      <c r="F5" s="22">
        <v>0.19</v>
      </c>
      <c r="G5" s="24">
        <f t="shared" ref="G5:G8" si="0">E5*F5</f>
        <v>27142857.170000002</v>
      </c>
      <c r="H5" s="24">
        <f t="shared" ref="H5:H8" si="1">E5+G5</f>
        <v>170000000.17000002</v>
      </c>
      <c r="I5" s="25">
        <f t="shared" ref="I5:I8" si="2">H5*D5</f>
        <v>170000000.17000002</v>
      </c>
      <c r="J5" s="37">
        <v>220000000</v>
      </c>
      <c r="K5" s="38">
        <v>0.19</v>
      </c>
      <c r="L5" s="39">
        <f t="shared" ref="L5:L9" si="3">J5*K5</f>
        <v>41800000</v>
      </c>
      <c r="M5" s="39">
        <f t="shared" ref="M5:M9" si="4">J5+L5</f>
        <v>261800000</v>
      </c>
      <c r="N5" s="40">
        <f t="shared" ref="N5:N9" si="5">M5*D5</f>
        <v>261800000</v>
      </c>
      <c r="O5" s="44">
        <v>125400000</v>
      </c>
      <c r="P5" s="45">
        <v>0.19</v>
      </c>
      <c r="Q5" s="46">
        <f t="shared" ref="Q5:Q9" si="6">O5*P5</f>
        <v>23826000</v>
      </c>
      <c r="R5" s="46">
        <f t="shared" ref="R5:R9" si="7">O5+Q5</f>
        <v>149226000</v>
      </c>
      <c r="S5" s="48">
        <f>R5*D5</f>
        <v>149226000</v>
      </c>
      <c r="T5" s="52">
        <v>179341722</v>
      </c>
      <c r="U5" s="53">
        <v>0.19</v>
      </c>
      <c r="V5" s="54">
        <f t="shared" ref="V5:V9" si="8">T5*U5</f>
        <v>34074927.18</v>
      </c>
      <c r="W5" s="54">
        <f t="shared" ref="W5:W9" si="9">T5+V5</f>
        <v>213416649.18000001</v>
      </c>
      <c r="X5" s="55">
        <f>W5*D5</f>
        <v>213416649.18000001</v>
      </c>
      <c r="Y5" s="94">
        <v>260504202</v>
      </c>
      <c r="Z5" s="95">
        <v>0.19</v>
      </c>
      <c r="AA5" s="96">
        <f t="shared" ref="AA5:AA9" si="10">Y5*Z5</f>
        <v>49495798.380000003</v>
      </c>
      <c r="AB5" s="97">
        <f t="shared" ref="AB5:AB9" si="11">Y5+AA5</f>
        <v>310000000.38</v>
      </c>
      <c r="AC5" s="98">
        <f>AB5*D5</f>
        <v>310000000.38</v>
      </c>
      <c r="AD5" s="15">
        <f>+A5</f>
        <v>2</v>
      </c>
      <c r="AE5" s="16" t="str">
        <f>+B5</f>
        <v xml:space="preserve">TANQUE CISTERNA EN LAMINA DE ACERO INOXIDABLE
• Capacidad 8.5 mts cúbicos. 
• Tanque elíptico de 3 compartimientos Fabricación en lamina acero inoxidable 304 calibre 3 mm 
• Tres compartimientos 
• Instalación de 3 manhol de 17” por compartimiento en acero inoxidable 
• Instalar 2 válvulas internas de 4” 
• Fabricación de pasarela superior 
• Fabricación de gabinete para kit de derrames 
• Soporte para porta extintor (1) 
• Instalación de 2 líneas de vida cable certificado 
• Instalación de 3 válvulas de alivio por compartimiento 
• Fabricación de bicicletero lateral reglamentarios 
• Fabricación de escalera de acceso parte superior 
• Fabricación de guarda polvos en acero inoxidable 
• Fabricación de bomper trasero 
• Descargue trasero con válvula de 3” 
• Acople rápido de 3” a 2” 
• Fabricación de dos portas manguera 
• Bomba DIESEL de alta presión 9 HP 
• Fabricación de soporte trasero para bomba 
• 12 mts de manguera de 2” con acople rápido 
Nota: se deberá anexar documento de prueba hidrostática y GARANTIA: 6 Meses a partir de la entrega del tanque por estructura, y soldaduras pasando por revisión técnica de la empresa
</v>
      </c>
      <c r="AF5" s="17" t="str">
        <f>+C5</f>
        <v>Tanque</v>
      </c>
      <c r="AG5" s="17">
        <f>+D5</f>
        <v>1</v>
      </c>
      <c r="AH5" s="28">
        <f t="shared" ref="AH5:AH9" si="12">AVERAGE(E5,J5,O5,T5,Y5)</f>
        <v>185620613.40000001</v>
      </c>
      <c r="AI5" s="18">
        <v>0.19</v>
      </c>
      <c r="AJ5" s="28">
        <f t="shared" ref="AJ5:AJ8" si="13">SUM(AH5*AI5)</f>
        <v>35267916.546000004</v>
      </c>
      <c r="AK5" s="28">
        <f>SUM(AH5+AJ5)</f>
        <v>220888529.94600001</v>
      </c>
      <c r="AL5" s="29">
        <f t="shared" ref="AL5:AL8" si="14">SUM(AG5*AK5)</f>
        <v>220888529.94600001</v>
      </c>
    </row>
    <row r="6" spans="1:38" ht="12" customHeight="1" x14ac:dyDescent="0.2">
      <c r="A6" s="1">
        <v>3</v>
      </c>
      <c r="B6" s="6" t="s">
        <v>21</v>
      </c>
      <c r="C6" s="2" t="s">
        <v>22</v>
      </c>
      <c r="D6" s="3">
        <v>1</v>
      </c>
      <c r="E6" s="23">
        <v>3800000</v>
      </c>
      <c r="F6" s="22">
        <v>0.19</v>
      </c>
      <c r="G6" s="24">
        <f t="shared" si="0"/>
        <v>722000</v>
      </c>
      <c r="H6" s="24">
        <f t="shared" si="1"/>
        <v>4522000</v>
      </c>
      <c r="I6" s="25">
        <f t="shared" si="2"/>
        <v>4522000</v>
      </c>
      <c r="J6" s="37">
        <v>6150000</v>
      </c>
      <c r="K6" s="38">
        <v>0.19</v>
      </c>
      <c r="L6" s="39">
        <f t="shared" si="3"/>
        <v>1168500</v>
      </c>
      <c r="M6" s="39">
        <f t="shared" si="4"/>
        <v>7318500</v>
      </c>
      <c r="N6" s="40">
        <f t="shared" si="5"/>
        <v>7318500</v>
      </c>
      <c r="O6" s="44">
        <v>3460000</v>
      </c>
      <c r="P6" s="45">
        <v>0.19</v>
      </c>
      <c r="Q6" s="46">
        <f t="shared" si="6"/>
        <v>657400</v>
      </c>
      <c r="R6" s="46">
        <f t="shared" si="7"/>
        <v>4117400</v>
      </c>
      <c r="S6" s="48">
        <f>R6*D6</f>
        <v>4117400</v>
      </c>
      <c r="T6" s="52">
        <v>6300000</v>
      </c>
      <c r="U6" s="53">
        <v>0.19</v>
      </c>
      <c r="V6" s="54">
        <f t="shared" si="8"/>
        <v>1197000</v>
      </c>
      <c r="W6" s="54">
        <f t="shared" si="9"/>
        <v>7497000</v>
      </c>
      <c r="X6" s="55">
        <f>W6*D6</f>
        <v>7497000</v>
      </c>
      <c r="Y6" s="94">
        <v>1680672</v>
      </c>
      <c r="Z6" s="95">
        <v>0.19</v>
      </c>
      <c r="AA6" s="96">
        <f t="shared" si="10"/>
        <v>319327.68</v>
      </c>
      <c r="AB6" s="97">
        <f t="shared" si="11"/>
        <v>1999999.68</v>
      </c>
      <c r="AC6" s="98">
        <f>AB6*D6</f>
        <v>1999999.68</v>
      </c>
      <c r="AD6" s="15">
        <f>+A6</f>
        <v>3</v>
      </c>
      <c r="AE6" s="16" t="str">
        <f>+B6</f>
        <v xml:space="preserve">Luces de emergencia o estroboscópicas (licuadoras o barra de luces).
barra de luces para vehículo de emergencia tipo camión cisterna roja y blanca voltaje 12 VDC a 18 VDC importada certificada UL/FM
</v>
      </c>
      <c r="AF6" s="17" t="str">
        <f>+C6</f>
        <v>Luces</v>
      </c>
      <c r="AG6" s="17">
        <f>+D6</f>
        <v>1</v>
      </c>
      <c r="AH6" s="28">
        <f t="shared" si="12"/>
        <v>4278134.4000000004</v>
      </c>
      <c r="AI6" s="18">
        <v>0.19</v>
      </c>
      <c r="AJ6" s="28">
        <f t="shared" si="13"/>
        <v>812845.53600000008</v>
      </c>
      <c r="AK6" s="28">
        <f t="shared" ref="AK6:AK8" si="15">SUM(AH6+AJ6)</f>
        <v>5090979.9360000007</v>
      </c>
      <c r="AL6" s="29">
        <f t="shared" si="14"/>
        <v>5090979.9360000007</v>
      </c>
    </row>
    <row r="7" spans="1:38" ht="12" customHeight="1" x14ac:dyDescent="0.2">
      <c r="A7" s="1">
        <v>4</v>
      </c>
      <c r="B7" s="6" t="s">
        <v>23</v>
      </c>
      <c r="C7" s="2" t="s">
        <v>22</v>
      </c>
      <c r="D7" s="3">
        <v>6</v>
      </c>
      <c r="E7" s="23">
        <v>950000</v>
      </c>
      <c r="F7" s="22">
        <v>0.19</v>
      </c>
      <c r="G7" s="24">
        <f t="shared" si="0"/>
        <v>180500</v>
      </c>
      <c r="H7" s="24">
        <f t="shared" si="1"/>
        <v>1130500</v>
      </c>
      <c r="I7" s="25">
        <f t="shared" si="2"/>
        <v>6783000</v>
      </c>
      <c r="J7" s="37">
        <v>770333</v>
      </c>
      <c r="K7" s="38">
        <v>0.19</v>
      </c>
      <c r="L7" s="39">
        <f t="shared" si="3"/>
        <v>146363.26999999999</v>
      </c>
      <c r="M7" s="39">
        <f t="shared" si="4"/>
        <v>916696.27</v>
      </c>
      <c r="N7" s="40">
        <f t="shared" si="5"/>
        <v>5500177.6200000001</v>
      </c>
      <c r="O7" s="44">
        <v>676800</v>
      </c>
      <c r="P7" s="45">
        <v>0.19</v>
      </c>
      <c r="Q7" s="46">
        <f t="shared" si="6"/>
        <v>128592</v>
      </c>
      <c r="R7" s="46">
        <f t="shared" si="7"/>
        <v>805392</v>
      </c>
      <c r="S7" s="48">
        <f>R7*D7</f>
        <v>4832352</v>
      </c>
      <c r="T7" s="52">
        <v>620000</v>
      </c>
      <c r="U7" s="53">
        <v>0.19</v>
      </c>
      <c r="V7" s="54">
        <f t="shared" si="8"/>
        <v>117800</v>
      </c>
      <c r="W7" s="54">
        <f t="shared" si="9"/>
        <v>737800</v>
      </c>
      <c r="X7" s="55">
        <f>W7*D7</f>
        <v>4426800</v>
      </c>
      <c r="Y7" s="94">
        <v>70028</v>
      </c>
      <c r="Z7" s="95">
        <v>0.19</v>
      </c>
      <c r="AA7" s="96">
        <f t="shared" si="10"/>
        <v>13305.32</v>
      </c>
      <c r="AB7" s="97">
        <f t="shared" si="11"/>
        <v>83333.320000000007</v>
      </c>
      <c r="AC7" s="98">
        <f>AB7*D7</f>
        <v>499999.92000000004</v>
      </c>
      <c r="AD7" s="15">
        <f>+A7</f>
        <v>4</v>
      </c>
      <c r="AE7" s="16" t="str">
        <f>+B7</f>
        <v xml:space="preserve">Luz de advertencia
luz de advertencia para vehículo de emergencia tipo camión cisterna roja y blanca voltaje 12 VDC a 18 VDC importada certificada UL/FM
</v>
      </c>
      <c r="AF7" s="17" t="str">
        <f>+C7</f>
        <v>Luces</v>
      </c>
      <c r="AG7" s="17">
        <f>+D7</f>
        <v>6</v>
      </c>
      <c r="AH7" s="28">
        <f t="shared" si="12"/>
        <v>617432.19999999995</v>
      </c>
      <c r="AI7" s="18">
        <v>0.19</v>
      </c>
      <c r="AJ7" s="28">
        <f t="shared" si="13"/>
        <v>117312.11799999999</v>
      </c>
      <c r="AK7" s="28">
        <f t="shared" si="15"/>
        <v>734744.31799999997</v>
      </c>
      <c r="AL7" s="29">
        <f t="shared" si="14"/>
        <v>4408465.9079999998</v>
      </c>
    </row>
    <row r="8" spans="1:38" ht="12" customHeight="1" x14ac:dyDescent="0.2">
      <c r="A8" s="1">
        <v>5</v>
      </c>
      <c r="B8" s="6" t="s">
        <v>24</v>
      </c>
      <c r="C8" s="2" t="s">
        <v>25</v>
      </c>
      <c r="D8" s="3">
        <v>1</v>
      </c>
      <c r="E8" s="23">
        <v>1850000</v>
      </c>
      <c r="F8" s="22">
        <v>0.19</v>
      </c>
      <c r="G8" s="24">
        <f t="shared" si="0"/>
        <v>351500</v>
      </c>
      <c r="H8" s="24">
        <f t="shared" si="1"/>
        <v>2201500</v>
      </c>
      <c r="I8" s="25">
        <f t="shared" si="2"/>
        <v>2201500</v>
      </c>
      <c r="J8" s="37">
        <v>1850000</v>
      </c>
      <c r="K8" s="38">
        <v>0.19</v>
      </c>
      <c r="L8" s="39">
        <f t="shared" si="3"/>
        <v>351500</v>
      </c>
      <c r="M8" s="39">
        <f t="shared" si="4"/>
        <v>2201500</v>
      </c>
      <c r="N8" s="40">
        <f t="shared" si="5"/>
        <v>2201500</v>
      </c>
      <c r="O8" s="44">
        <v>2450000</v>
      </c>
      <c r="P8" s="45">
        <v>0.19</v>
      </c>
      <c r="Q8" s="46">
        <f t="shared" si="6"/>
        <v>465500</v>
      </c>
      <c r="R8" s="46">
        <f t="shared" si="7"/>
        <v>2915500</v>
      </c>
      <c r="S8" s="48">
        <f>R8*D8</f>
        <v>2915500</v>
      </c>
      <c r="T8" s="52">
        <v>2700000</v>
      </c>
      <c r="U8" s="53">
        <v>0.19</v>
      </c>
      <c r="V8" s="54">
        <f t="shared" si="8"/>
        <v>513000</v>
      </c>
      <c r="W8" s="54">
        <f t="shared" si="9"/>
        <v>3213000</v>
      </c>
      <c r="X8" s="55">
        <f>W8*D8</f>
        <v>3213000</v>
      </c>
      <c r="Y8" s="94">
        <v>672269</v>
      </c>
      <c r="Z8" s="95">
        <v>0.19</v>
      </c>
      <c r="AA8" s="96">
        <f t="shared" si="10"/>
        <v>127731.11</v>
      </c>
      <c r="AB8" s="97">
        <f t="shared" si="11"/>
        <v>800000.11</v>
      </c>
      <c r="AC8" s="98">
        <f>AB8*D8</f>
        <v>800000.11</v>
      </c>
      <c r="AD8" s="15">
        <f>+A8</f>
        <v>5</v>
      </c>
      <c r="AE8" s="16" t="str">
        <f>+B8</f>
        <v xml:space="preserve">Amplificador
Amplificador de sonidos para vehículo de emergencia tipo camión cisterna C-5017 SIREN CONTROLLER TYPHOON 100 WATTS voltaje 12 VDC a 18 VDC
</v>
      </c>
      <c r="AF8" s="17" t="str">
        <f>+C8</f>
        <v>Amplificador</v>
      </c>
      <c r="AG8" s="17">
        <f>+D8</f>
        <v>1</v>
      </c>
      <c r="AH8" s="28">
        <f t="shared" si="12"/>
        <v>1904453.8</v>
      </c>
      <c r="AI8" s="18">
        <v>0.19</v>
      </c>
      <c r="AJ8" s="28">
        <f t="shared" si="13"/>
        <v>361846.22200000001</v>
      </c>
      <c r="AK8" s="28">
        <f t="shared" si="15"/>
        <v>2266300.0219999999</v>
      </c>
      <c r="AL8" s="29">
        <f t="shared" si="14"/>
        <v>2266300.0219999999</v>
      </c>
    </row>
    <row r="9" spans="1:38" ht="12" customHeight="1" x14ac:dyDescent="0.2">
      <c r="A9" s="1">
        <v>6</v>
      </c>
      <c r="B9" s="6" t="s">
        <v>26</v>
      </c>
      <c r="C9" s="2" t="s">
        <v>27</v>
      </c>
      <c r="D9" s="3">
        <v>1</v>
      </c>
      <c r="E9" s="23">
        <v>1250000</v>
      </c>
      <c r="F9" s="22">
        <v>0.19</v>
      </c>
      <c r="G9" s="24">
        <f t="shared" ref="G9" si="16">E9*F9</f>
        <v>237500</v>
      </c>
      <c r="H9" s="24">
        <f t="shared" ref="H9" si="17">E9+G9</f>
        <v>1487500</v>
      </c>
      <c r="I9" s="25">
        <f t="shared" ref="I9" si="18">H9*D9</f>
        <v>1487500</v>
      </c>
      <c r="J9" s="37">
        <v>546000</v>
      </c>
      <c r="K9" s="38">
        <v>0.19</v>
      </c>
      <c r="L9" s="39">
        <f t="shared" si="3"/>
        <v>103740</v>
      </c>
      <c r="M9" s="39">
        <f t="shared" si="4"/>
        <v>649740</v>
      </c>
      <c r="N9" s="40">
        <f t="shared" si="5"/>
        <v>649740</v>
      </c>
      <c r="O9" s="44">
        <v>2680000</v>
      </c>
      <c r="P9" s="45">
        <v>0.19</v>
      </c>
      <c r="Q9" s="46">
        <f t="shared" si="6"/>
        <v>509200</v>
      </c>
      <c r="R9" s="46">
        <f t="shared" si="7"/>
        <v>3189200</v>
      </c>
      <c r="S9" s="48">
        <f>R9*D9</f>
        <v>3189200</v>
      </c>
      <c r="T9" s="52">
        <v>1200000</v>
      </c>
      <c r="U9" s="53">
        <v>0.19</v>
      </c>
      <c r="V9" s="54">
        <f t="shared" si="8"/>
        <v>228000</v>
      </c>
      <c r="W9" s="54">
        <f t="shared" si="9"/>
        <v>1428000</v>
      </c>
      <c r="X9" s="55">
        <f>W9*D9</f>
        <v>1428000</v>
      </c>
      <c r="Y9" s="94">
        <v>336134</v>
      </c>
      <c r="Z9" s="95">
        <v>0.19</v>
      </c>
      <c r="AA9" s="96">
        <f t="shared" si="10"/>
        <v>63865.46</v>
      </c>
      <c r="AB9" s="97">
        <f t="shared" si="11"/>
        <v>399999.46</v>
      </c>
      <c r="AC9" s="98">
        <f>AB9*D9</f>
        <v>399999.46</v>
      </c>
      <c r="AD9" s="15">
        <f>+A9</f>
        <v>6</v>
      </c>
      <c r="AE9" s="16" t="str">
        <f>+B9</f>
        <v xml:space="preserve">Parlante
parlante y/o altavoz para vehículo de emergencia tipo camión cisterna de 100 watts
</v>
      </c>
      <c r="AF9" s="17" t="str">
        <f>+C9</f>
        <v>Parlante</v>
      </c>
      <c r="AG9" s="17">
        <f>+D9</f>
        <v>1</v>
      </c>
      <c r="AH9" s="28">
        <f t="shared" si="12"/>
        <v>1202426.8</v>
      </c>
      <c r="AI9" s="18">
        <v>0.19</v>
      </c>
      <c r="AJ9" s="28">
        <f t="shared" ref="AJ9" si="19">SUM(AH9*AI9)</f>
        <v>228461.092</v>
      </c>
      <c r="AK9" s="28">
        <f t="shared" ref="AK9" si="20">SUM(AH9+AJ9)</f>
        <v>1430887.892</v>
      </c>
      <c r="AL9" s="29">
        <f t="shared" ref="AL9" si="21">SUM(AG9*AK9)</f>
        <v>1430887.892</v>
      </c>
    </row>
    <row r="10" spans="1:38" s="7" customFormat="1" ht="15.75" customHeight="1" thickBot="1" x14ac:dyDescent="0.25">
      <c r="A10" s="84"/>
      <c r="B10" s="84"/>
      <c r="C10" s="84"/>
      <c r="D10" s="84"/>
      <c r="E10" s="63" t="s">
        <v>11</v>
      </c>
      <c r="F10" s="64"/>
      <c r="G10" s="64"/>
      <c r="H10" s="64"/>
      <c r="I10" s="26">
        <f>SUM(I4:I9)</f>
        <v>576601955.01999998</v>
      </c>
      <c r="J10" s="71" t="s">
        <v>11</v>
      </c>
      <c r="K10" s="72"/>
      <c r="L10" s="72"/>
      <c r="M10" s="72"/>
      <c r="N10" s="35">
        <f>SUM(N4:N9)</f>
        <v>708249917.62</v>
      </c>
      <c r="O10" s="76" t="s">
        <v>11</v>
      </c>
      <c r="P10" s="77"/>
      <c r="Q10" s="77"/>
      <c r="R10" s="77"/>
      <c r="S10" s="47">
        <f>SUM(S4:S9)</f>
        <v>632020171.72000003</v>
      </c>
      <c r="T10" s="81" t="s">
        <v>11</v>
      </c>
      <c r="U10" s="82"/>
      <c r="V10" s="82"/>
      <c r="W10" s="82"/>
      <c r="X10" s="56">
        <f>SUM(X4:X9)</f>
        <v>572981449.18280005</v>
      </c>
      <c r="Y10" s="99" t="s">
        <v>11</v>
      </c>
      <c r="Z10" s="100"/>
      <c r="AA10" s="100"/>
      <c r="AB10" s="100"/>
      <c r="AC10" s="101">
        <f>SUM(AC4:AC9)</f>
        <v>813199999.36000001</v>
      </c>
      <c r="AD10" s="61" t="s">
        <v>7</v>
      </c>
      <c r="AE10" s="62"/>
      <c r="AF10" s="62"/>
      <c r="AG10" s="62"/>
      <c r="AH10" s="62"/>
      <c r="AI10" s="62"/>
      <c r="AJ10" s="62"/>
      <c r="AK10" s="62"/>
      <c r="AL10" s="30">
        <f>SUM(AL4:AL9)</f>
        <v>660610698.58055985</v>
      </c>
    </row>
    <row r="12" spans="1:38" x14ac:dyDescent="0.2">
      <c r="AK12" s="31" t="s">
        <v>16</v>
      </c>
      <c r="AL12" s="36">
        <v>49025340</v>
      </c>
    </row>
    <row r="14" spans="1:38" x14ac:dyDescent="0.2">
      <c r="AD14" s="57" t="s">
        <v>13</v>
      </c>
      <c r="AE14" s="57"/>
      <c r="AF14" s="57"/>
      <c r="AG14" s="57"/>
      <c r="AH14" s="57"/>
      <c r="AI14" s="57"/>
      <c r="AJ14" s="57"/>
      <c r="AK14" s="57"/>
      <c r="AL14" s="57"/>
    </row>
    <row r="15" spans="1:38" x14ac:dyDescent="0.2">
      <c r="AD15" s="57" t="s">
        <v>14</v>
      </c>
      <c r="AE15" s="57"/>
      <c r="AF15" s="57"/>
      <c r="AG15" s="57"/>
      <c r="AH15" s="57"/>
      <c r="AI15" s="57"/>
      <c r="AJ15" s="57"/>
      <c r="AK15" s="57"/>
      <c r="AL15" s="57"/>
    </row>
  </sheetData>
  <mergeCells count="20">
    <mergeCell ref="C1:AH1"/>
    <mergeCell ref="AD14:AL14"/>
    <mergeCell ref="A10:D10"/>
    <mergeCell ref="A2:A3"/>
    <mergeCell ref="B2:B3"/>
    <mergeCell ref="C2:C3"/>
    <mergeCell ref="D2:D3"/>
    <mergeCell ref="AD15:AL15"/>
    <mergeCell ref="AD2:AL2"/>
    <mergeCell ref="AD10:AK10"/>
    <mergeCell ref="E10:H10"/>
    <mergeCell ref="E2:I2"/>
    <mergeCell ref="J2:N2"/>
    <mergeCell ref="J10:M10"/>
    <mergeCell ref="O2:S2"/>
    <mergeCell ref="O10:R10"/>
    <mergeCell ref="T2:X2"/>
    <mergeCell ref="T10:W10"/>
    <mergeCell ref="Y2:AC2"/>
    <mergeCell ref="Y10:AB10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2026-07-14T14:01:55Z</dcterms:modified>
</cp:coreProperties>
</file>