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mc:AlternateContent xmlns:mc="http://schemas.openxmlformats.org/markup-compatibility/2006">
    <mc:Choice Requires="x15">
      <x15ac:absPath xmlns:x15ac="http://schemas.microsoft.com/office/spreadsheetml/2010/11/ac" url="D:\CONTRATACION\01-MIRANDA\01-ALCALDIA\2026\02-SELECCION ABREVIADA\01-MENOR CUANTIA\SAMC-011-2026-MANTENIMIENTO 2 GALERIA\"/>
    </mc:Choice>
  </mc:AlternateContent>
  <xr:revisionPtr revIDLastSave="0" documentId="8_{4B09D52B-6912-4BBC-B8B6-2E552AD9EDFE}" xr6:coauthVersionLast="47" xr6:coauthVersionMax="47" xr10:uidLastSave="{00000000-0000-0000-0000-000000000000}"/>
  <bookViews>
    <workbookView xWindow="-120" yWindow="-120" windowWidth="20730" windowHeight="11040" tabRatio="906" activeTab="1" xr2:uid="{00000000-000D-0000-FFFF-FFFF00000000}"/>
  </bookViews>
  <sheets>
    <sheet name="PRESUPUESTO OFICIAL (Entidad)" sheetId="265" r:id="rId1"/>
    <sheet name="INDICAR CÓDIGO DEL ITEM DE PAGO" sheetId="268" r:id="rId2"/>
    <sheet name="PROPUESTA ECONOMICA(Proponente)" sheetId="269"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1">#REF!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2">[9]!_xlbgnm.ane7</definedName>
    <definedName name="_____ane7">[9]!_xlbgnm.ane7</definedName>
    <definedName name="_____ane8" localSheetId="2">[9]!_xlbgnm.ane8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#REF!</definedName>
    <definedName name="_____MA2">#REF!</definedName>
    <definedName name="_____OCD1">[11]Tablas!#REF!</definedName>
    <definedName name="_____OCI1">[11]Tablas!#REF!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2">[13]!_xlbgnm.ane7</definedName>
    <definedName name="____ane7">[13]!_xlbgnm.ane7</definedName>
    <definedName name="____ane8" localSheetId="2">[13]!_xlbgnm.ane8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1">#REF!</definedName>
    <definedName name="____MA2">#REF!</definedName>
    <definedName name="____OCD1">[11]Tablas!#REF!</definedName>
    <definedName name="____OCI1">[11]Tablas!#REF!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2">[15]!_xlbgnm.ane7</definedName>
    <definedName name="___ane7">[15]!_xlbgnm.ane7</definedName>
    <definedName name="___ane8" localSheetId="2">[15]!_xlbgnm.ane8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1">#REF!</definedName>
    <definedName name="___MA2">#REF!</definedName>
    <definedName name="___OCD1">[11]Tablas!#REF!</definedName>
    <definedName name="___OCI1">[11]Tablas!#REF!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2">[13]!_xlbgnm.ane7</definedName>
    <definedName name="__ane7">[13]!_xlbgnm.ane7</definedName>
    <definedName name="__ane8" localSheetId="2">[13]!_xlbgnm.ane8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'INDICAR CÓDIGO DEL ITEM DE PAGO'!ERR</definedName>
    <definedName name="__F">[0]!ERR</definedName>
    <definedName name="__FS01" localSheetId="1">'INDICAR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1">#REF!</definedName>
    <definedName name="__MA2">#REF!</definedName>
    <definedName name="__mun2" localSheetId="1">[19]PESOS!#REF!</definedName>
    <definedName name="__mun2">[19]PESOS!#REF!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2">[13]!_xlbgnm.ane7</definedName>
    <definedName name="_ane7">[13]!_xlbgnm.ane7</definedName>
    <definedName name="_ane8" localSheetId="2">[13]!_xlbgnm.ane8</definedName>
    <definedName name="_ane8">[13]!_xlbgnm.ane8</definedName>
    <definedName name="_APU221" localSheetId="1">#REF!</definedName>
    <definedName name="_APU221">#REF!</definedName>
    <definedName name="_APU465" localSheetId="2">[21]!absc</definedName>
    <definedName name="_APU465">[21]!absc</definedName>
    <definedName name="_Atp2">[17]EMPRESA!$F$22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xlnm._FilterDatabase" localSheetId="0" hidden="1">'PRESUPUESTO OFICIAL (Entidad)'!$I$11:$I$73</definedName>
    <definedName name="_xlnm._FilterDatabase" localSheetId="2" hidden="1">'PROPUESTA ECONOMICA(Proponente)'!$I$11:$I$40</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[19]PESOS!#REF!</definedName>
    <definedName name="_mun2">[19]PESOS!#REF!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'[23]DUB-823'!#REF!</definedName>
    <definedName name="A_1">#REF!</definedName>
    <definedName name="A_impresión_IM" localSheetId="1">#REF!</definedName>
    <definedName name="A_impresión_IM">#REF!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[6]AASHTO!$A$2:$F$5</definedName>
    <definedName name="absc1" localSheetId="2">[26]!absc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2">[26]!absc</definedName>
    <definedName name="adoc1">[26]!absc</definedName>
    <definedName name="ADOC125" localSheetId="2">[29]!absc</definedName>
    <definedName name="ADOC125">[29]!absc</definedName>
    <definedName name="adoq" localSheetId="2">[30]!absc</definedName>
    <definedName name="adoq">[30]!absc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 localSheetId="2">[31]!absc</definedName>
    <definedName name="alc">[31]!absc</definedName>
    <definedName name="AlcanceProyecto">#REF!</definedName>
    <definedName name="ALM">#REF!</definedName>
    <definedName name="ALTO">[32]Tabla!$A$1:$A$5</definedName>
    <definedName name="Amount">#REF!</definedName>
    <definedName name="ANCLAJE" localSheetId="1">'[33]MC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2">[38]!absc</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'INDICAR CÓDIGO DEL ITEM DE PAGO'!$A$1:$R$3831</definedName>
    <definedName name="_xlnm.Print_Area" localSheetId="0">'PRESUPUESTO OFICIAL (Entidad)'!$A$1:$L$92</definedName>
    <definedName name="_xlnm.Print_Area" localSheetId="2">'PROPUESTA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[6]AASHTO!$A$8:$F$11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2">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1">#REF!</definedName>
    <definedName name="Base">#REF!</definedName>
    <definedName name="Base_datos_IM">#REF!</definedName>
    <definedName name="base1">#REF!</definedName>
    <definedName name="base2">#REF!</definedName>
    <definedName name="basedatos">[42]Hoja1!$A$4:$BZ$55</definedName>
    <definedName name="_xlnm.Database" localSheetId="1">#REF!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#REF!</definedName>
    <definedName name="CAPAC._HSE">#REF!</definedName>
    <definedName name="CARGA">#REF!</definedName>
    <definedName name="CARGOS">#REF!</definedName>
    <definedName name="carlos" localSheetId="2">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'[51]A. P. U.'!#REF!</definedName>
    <definedName name="CCT">#REF!</definedName>
    <definedName name="ccto210" localSheetId="1">#REF!</definedName>
    <definedName name="ccto210">#REF!</definedName>
    <definedName name="cd">[52]Hoja1!$C$81</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[57]BITACORA!$E$1:$E$65536</definedName>
    <definedName name="costo2" hidden="1">#REF!</definedName>
    <definedName name="COSTODIRECTO" localSheetId="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1">#REF!</definedName>
    <definedName name="CTA">#REF!</definedName>
    <definedName name="CTE">#REF!</definedName>
    <definedName name="CTR">'[3]7422CW00'!#REF!</definedName>
    <definedName name="CTRPAG">'[3]7422CW00'!#REF!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 localSheetId="2">[50]!Customize</definedName>
    <definedName name="Customize">[50]!Customize</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1">#REF!</definedName>
    <definedName name="DEX">#REF!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[12]Tablas!#REF!</definedName>
    <definedName name="equipo">[69]Equipo!$A$7:$A$65536</definedName>
    <definedName name="EQUIPO1">#REF!</definedName>
    <definedName name="EQUIPOS" localSheetId="1">'[70]TABLA EQUIPOS'!$A$3:$D$70</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2">[50]!FareWellStmnt</definedName>
    <definedName name="FareWellStmnt">[50]!FareWellStmnt</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 localSheetId="2">[50]!FinePrint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1">#REF!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[12]Tablas!#REF!</definedName>
    <definedName name="GRC_ON_ASO">[12]Tablas!#REF!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'[20]Itemes Renovación'!#REF!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'INDICAR CÓDIGO DEL ITEM DE PAGO'!ERR</definedName>
    <definedName name="ID">[0]!ERR</definedName>
    <definedName name="IF" localSheetId="1">'[51]A. P. U.'!#REF!</definedName>
    <definedName name="IF">'[51]A.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1">[82]Insumos!#REF!</definedName>
    <definedName name="Insumos_auxiliares">[82]Insumos!#REF!</definedName>
    <definedName name="Insumos_basicos" localSheetId="1">#REF!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2">[50]!INV_Payments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#REF!</definedName>
    <definedName name="LINEA" localSheetId="1">[85]CONT_ADI!#REF!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2">[26]!absc</definedName>
    <definedName name="LOCA">[26]!absc</definedName>
    <definedName name="LOCA1" localSheetId="2">[38]!absc</definedName>
    <definedName name="LOCA1">[38]!absc</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'[37]Res-Accide-10'!#REF!</definedName>
    <definedName name="lun">'[37]Res-Accide-10'!#REF!</definedName>
    <definedName name="lv">#REF!</definedName>
    <definedName name="m">#REF!</definedName>
    <definedName name="MA" localSheetId="1">'[37]Res-Accide-10'!#REF!</definedName>
    <definedName name="MA">'[37]Res-Accide-10'!#REF!</definedName>
    <definedName name="MACR">#REF!</definedName>
    <definedName name="MACRDEL">'[3]7422CW00'!#REF!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'[37]Res-Accide-10'!#REF!</definedName>
    <definedName name="MARCO_H">#REF!</definedName>
    <definedName name="marina">'[88]Informe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#REF!</definedName>
    <definedName name="MesesMora">'[10]LIQ-NOM'!$I$3</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2">[9]!Módulo3.anexo1</definedName>
    <definedName name="Módulo3.anexo1">[9]!Módulo3.anexo1</definedName>
    <definedName name="Módulo3.anexo10" localSheetId="2">[9]!Módulo3.anexo10</definedName>
    <definedName name="Módulo3.anexo10">[9]!Módulo3.anexo10</definedName>
    <definedName name="Módulo3.anexo11" localSheetId="2">[9]!Módulo3.anexo11</definedName>
    <definedName name="Módulo3.anexo11">[9]!Módulo3.anexo11</definedName>
    <definedName name="Módulo3.anexo12" localSheetId="2">[9]!Módulo3.anexo12</definedName>
    <definedName name="Módulo3.anexo12">[9]!Módulo3.anexo12</definedName>
    <definedName name="Módulo3.anexo3" localSheetId="2">[9]!Módulo3.anexo3</definedName>
    <definedName name="Módulo3.anexo3">[9]!Módulo3.anexo3</definedName>
    <definedName name="Módulo3.anexo4" localSheetId="2">[9]!Módulo3.anexo4</definedName>
    <definedName name="Módulo3.anexo4">[9]!Módulo3.anexo4</definedName>
    <definedName name="Módulo3.anexo5" localSheetId="2">[9]!Módulo3.anexo5</definedName>
    <definedName name="Módulo3.anexo5">[9]!Módulo3.anexo5</definedName>
    <definedName name="Módulo3.anexo6" localSheetId="2">[9]!Módulo3.anexo6</definedName>
    <definedName name="Módulo3.anexo6">[9]!Módulo3.anexo6</definedName>
    <definedName name="Módulo8.anexo16" localSheetId="2">[9]!Módulo8.anexo16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 localSheetId="2">[50]!Nada</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#REF!</definedName>
    <definedName name="Obra">#REF!</definedName>
    <definedName name="obras" hidden="1">#REF!</definedName>
    <definedName name="obras1" localSheetId="2">DATE(YEAR([92]!Loan_Start),MONTH([92]!Loan_Start)+Payment_Number,DAY([92]!Loan_Start))</definedName>
    <definedName name="obras1">DATE(YEAR([92]!Loan_Start),MONTH([92]!Loan_Start)+Payment_Number,DAY([92]!Loan_Start))</definedName>
    <definedName name="obras11" hidden="1">#REF!</definedName>
    <definedName name="obras111" localSheetId="2">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2">DATE(YEAR([0]!Loan_Start),MONTH([0]!Loan_Start)+Payment_Number,DAY([0]!Loan_Start))</definedName>
    <definedName name="Payment_Date">DATE(YEAR(Loan_Start),MONTH(Loan_Start)+Payment_Number,DAY(Loan_Start))</definedName>
    <definedName name="Payment_Date1" localSheetId="2">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1">#REF!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 localSheetId="2">[96]!absc</definedName>
    <definedName name="PRUEBA">[96]!absc</definedName>
    <definedName name="prueba1" localSheetId="2">[96]!absc</definedName>
    <definedName name="prueba1">[96]!absc</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1">#REF!</definedName>
    <definedName name="Q">#REF!</definedName>
    <definedName name="Q_actual">'[97]ORITO 02 '!$E$7</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[99]original_sist!$B$1:$L$167</definedName>
    <definedName name="RESU">#REF!</definedName>
    <definedName name="resu8" localSheetId="2">[9]!resu8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'[10]DATOS CONTRATO'!$G$14</definedName>
    <definedName name="SALID1">#REF!</definedName>
    <definedName name="SalMinimo">[35]BASES!$E$41</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[55]Hoja1!$C$14</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'[3]7422CW00'!#REF!</definedName>
    <definedName name="SISISIS" localSheetId="1">'INDICAR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1" hidden="1">'INDICAR CÓDIGO DEL ITEM DE PAGO'!#REF!</definedName>
    <definedName name="solver_adj" localSheetId="0" hidden="1">'PRESUPUESTO OFICIAL (Entidad)'!$K$75</definedName>
    <definedName name="solver_adj" localSheetId="2" hidden="1">'PROPUESTA ECONOMICA(Proponente)'!$K$42</definedName>
    <definedName name="solver_cvg" localSheetId="1" hidden="1">0.0001</definedName>
    <definedName name="solver_cvg" localSheetId="0" hidden="1">0.0001</definedName>
    <definedName name="solver_cvg" localSheetId="2" hidden="1">0.0001</definedName>
    <definedName name="solver_drv" localSheetId="1" hidden="1">1</definedName>
    <definedName name="solver_drv" localSheetId="0" hidden="1">1</definedName>
    <definedName name="solver_drv" localSheetId="2" hidden="1">1</definedName>
    <definedName name="solver_est" localSheetId="1" hidden="1">1</definedName>
    <definedName name="solver_est" localSheetId="0" hidden="1">1</definedName>
    <definedName name="solver_est" localSheetId="2" hidden="1">1</definedName>
    <definedName name="solver_itr" localSheetId="1" hidden="1">100</definedName>
    <definedName name="solver_itr" localSheetId="0" hidden="1">100</definedName>
    <definedName name="solver_itr" localSheetId="2" hidden="1">100</definedName>
    <definedName name="solver_lhs1" localSheetId="1" hidden="1">'INDICAR CÓDIGO DEL ITEM DE PAGO'!#REF!</definedName>
    <definedName name="solver_lhs1" localSheetId="0" hidden="1">'PRESUPUESTO OFICIAL (Entidad)'!$K$86</definedName>
    <definedName name="solver_lhs1" localSheetId="2" hidden="1">'PROPUESTA ECONOMICA(Proponente)'!$K$54</definedName>
    <definedName name="solver_lin" localSheetId="1" hidden="1">2</definedName>
    <definedName name="solver_lin" localSheetId="0" hidden="1">2</definedName>
    <definedName name="solver_lin" localSheetId="2" hidden="1">2</definedName>
    <definedName name="solver_neg" localSheetId="1" hidden="1">2</definedName>
    <definedName name="solver_neg" localSheetId="0" hidden="1">2</definedName>
    <definedName name="solver_neg" localSheetId="2" hidden="1">2</definedName>
    <definedName name="solver_num" localSheetId="1" hidden="1">1</definedName>
    <definedName name="solver_num" localSheetId="0" hidden="1">1</definedName>
    <definedName name="solver_num" localSheetId="2" hidden="1">1</definedName>
    <definedName name="solver_nwt" localSheetId="1" hidden="1">1</definedName>
    <definedName name="solver_nwt" localSheetId="0" hidden="1">1</definedName>
    <definedName name="solver_nwt" localSheetId="2" hidden="1">1</definedName>
    <definedName name="solver_opt" localSheetId="1" hidden="1">'INDICAR CÓDIGO DEL ITEM DE PAGO'!#REF!</definedName>
    <definedName name="solver_opt" localSheetId="0" hidden="1">'PRESUPUESTO OFICIAL (Entidad)'!$K$86</definedName>
    <definedName name="solver_opt" localSheetId="2" hidden="1">'PROPUESTA ECONOMICA(Proponente)'!$K$54</definedName>
    <definedName name="solver_pre" localSheetId="1" hidden="1">0.000001</definedName>
    <definedName name="solver_pre" localSheetId="0" hidden="1">0.000001</definedName>
    <definedName name="solver_pre" localSheetId="2" hidden="1">0.000001</definedName>
    <definedName name="solver_rel1" localSheetId="1" hidden="1">2</definedName>
    <definedName name="solver_rel1" localSheetId="0" hidden="1">2</definedName>
    <definedName name="solver_rel1" localSheetId="2" hidden="1">2</definedName>
    <definedName name="solver_rhs1" localSheetId="1" hidden="1">'INDICAR CÓDIGO DEL ITEM DE PAGO'!#REF!</definedName>
    <definedName name="solver_rhs1" localSheetId="0" hidden="1">'PRESUPUESTO OFICIAL (Entidad)'!$K$87</definedName>
    <definedName name="solver_rhs1" localSheetId="2" hidden="1">'PROPUESTA ECONOMICA(Proponente)'!$K$55</definedName>
    <definedName name="solver_scl" localSheetId="1" hidden="1">2</definedName>
    <definedName name="solver_scl" localSheetId="0" hidden="1">2</definedName>
    <definedName name="solver_scl" localSheetId="2" hidden="1">2</definedName>
    <definedName name="solver_sho" localSheetId="1" hidden="1">2</definedName>
    <definedName name="solver_sho" localSheetId="0" hidden="1">2</definedName>
    <definedName name="solver_sho" localSheetId="2" hidden="1">2</definedName>
    <definedName name="solver_tim" localSheetId="1" hidden="1">100</definedName>
    <definedName name="solver_tim" localSheetId="0" hidden="1">100</definedName>
    <definedName name="solver_tim" localSheetId="2" hidden="1">100</definedName>
    <definedName name="solver_tol" localSheetId="1" hidden="1">0.05</definedName>
    <definedName name="solver_tol" localSheetId="0" hidden="1">0.05</definedName>
    <definedName name="solver_tol" localSheetId="2" hidden="1">0.05</definedName>
    <definedName name="solver_typ" localSheetId="1" hidden="1">3</definedName>
    <definedName name="solver_typ" localSheetId="0" hidden="1">3</definedName>
    <definedName name="solver_typ" localSheetId="2" hidden="1">3</definedName>
    <definedName name="solver_val" localSheetId="1" hidden="1">490454</definedName>
    <definedName name="solver_val" localSheetId="0" hidden="1">63899000000</definedName>
    <definedName name="solver_val" localSheetId="2"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[55]Hoja1!$C$25</definedName>
    <definedName name="ssh">[55]Hoja1!$C$24</definedName>
    <definedName name="sss" localSheetId="2">MODULO10.auto_abrir</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2">[21]!absc</definedName>
    <definedName name="t">[21]!absc</definedName>
    <definedName name="t_1" localSheetId="2">Scheduled_Payment+Extra_Payment</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 localSheetId="2">Scheduled_Payment+Extra_Payment</definedName>
    <definedName name="Total_Payment">Scheduled_Payment+Extra_Payment</definedName>
    <definedName name="Total_Payment1" localSheetId="2">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[106]desmonte!$E$48</definedName>
    <definedName name="TRAT">[107]desmonte!$E$48</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#REF!</definedName>
    <definedName name="unj" hidden="1">[18]INST!#REF!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#REF!</definedName>
    <definedName name="WEFWE" localSheetId="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2">[113]!absc</definedName>
    <definedName name="xxxxx">[113]!absc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 localSheetId="2">[26]!absc</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73" i="265" l="1"/>
  <c r="K50" i="265"/>
  <c r="K51" i="265"/>
  <c r="K52" i="265"/>
  <c r="K53" i="265"/>
  <c r="K54" i="265"/>
  <c r="K55" i="265"/>
  <c r="K56" i="265"/>
  <c r="K57" i="265"/>
  <c r="K58" i="265"/>
  <c r="K59" i="265"/>
  <c r="K60" i="265"/>
  <c r="K63" i="265"/>
  <c r="K64" i="265"/>
  <c r="K65" i="265"/>
  <c r="K66" i="265"/>
  <c r="K67" i="265"/>
  <c r="K68" i="265"/>
  <c r="K69" i="265"/>
  <c r="K70" i="265"/>
  <c r="K71" i="265"/>
  <c r="K16" i="265"/>
  <c r="K17" i="265"/>
  <c r="K18" i="265"/>
  <c r="K19" i="265"/>
  <c r="K20" i="265"/>
  <c r="K21" i="265"/>
  <c r="K22" i="265"/>
  <c r="K23" i="265"/>
  <c r="K24" i="265"/>
  <c r="K25" i="265"/>
  <c r="K26" i="265"/>
  <c r="K15" i="265"/>
  <c r="K14" i="265"/>
  <c r="K27" i="265" l="1"/>
  <c r="J71" i="265"/>
  <c r="P3779" i="268"/>
  <c r="P3810" i="268"/>
  <c r="P3813" i="268" s="1"/>
  <c r="P3805" i="268"/>
  <c r="P3796" i="268"/>
  <c r="P3795" i="268"/>
  <c r="P3794" i="268"/>
  <c r="P3793" i="268"/>
  <c r="P3792" i="268"/>
  <c r="P3798" i="268" s="1"/>
  <c r="P3787" i="268"/>
  <c r="P3785" i="268"/>
  <c r="P3784" i="268"/>
  <c r="J70" i="265"/>
  <c r="P3705" i="268"/>
  <c r="P3739" i="268"/>
  <c r="P3738" i="268"/>
  <c r="P3741" i="268" s="1"/>
  <c r="P3733" i="268"/>
  <c r="P3723" i="268"/>
  <c r="P3722" i="268"/>
  <c r="P3721" i="268"/>
  <c r="P3720" i="268"/>
  <c r="P3719" i="268"/>
  <c r="P3718" i="268"/>
  <c r="P3711" i="268"/>
  <c r="P3710" i="268"/>
  <c r="P3633" i="268"/>
  <c r="P3563" i="268"/>
  <c r="P3489" i="268"/>
  <c r="P3416" i="268"/>
  <c r="P3342" i="268"/>
  <c r="P3665" i="268"/>
  <c r="P3664" i="268"/>
  <c r="P3667" i="268" s="1"/>
  <c r="P3659" i="268"/>
  <c r="P3649" i="268"/>
  <c r="P3648" i="268"/>
  <c r="P3647" i="268"/>
  <c r="P3646" i="268"/>
  <c r="P3639" i="268"/>
  <c r="P3638" i="268"/>
  <c r="P3641" i="268" s="1"/>
  <c r="P3592" i="268"/>
  <c r="P3595" i="268" s="1"/>
  <c r="P3587" i="268"/>
  <c r="P3579" i="268"/>
  <c r="P3578" i="268"/>
  <c r="P3577" i="268"/>
  <c r="P3576" i="268"/>
  <c r="P3569" i="268"/>
  <c r="P3568" i="268"/>
  <c r="P3571" i="268" s="1"/>
  <c r="P3520" i="268"/>
  <c r="P3523" i="268" s="1"/>
  <c r="P3515" i="268"/>
  <c r="P3507" i="268"/>
  <c r="P3506" i="268"/>
  <c r="P3505" i="268"/>
  <c r="P3504" i="268"/>
  <c r="P3503" i="268"/>
  <c r="P3502" i="268"/>
  <c r="P3495" i="268"/>
  <c r="P3494" i="268"/>
  <c r="P3450" i="268"/>
  <c r="P3447" i="268"/>
  <c r="P3442" i="268"/>
  <c r="P3433" i="268"/>
  <c r="P3432" i="268"/>
  <c r="P3431" i="268"/>
  <c r="P3430" i="268"/>
  <c r="P3429" i="268"/>
  <c r="P3422" i="268"/>
  <c r="P3421" i="268"/>
  <c r="P3371" i="268"/>
  <c r="P3374" i="268" s="1"/>
  <c r="P3366" i="268"/>
  <c r="P3357" i="268"/>
  <c r="P3356" i="268"/>
  <c r="P3355" i="268"/>
  <c r="P3348" i="268"/>
  <c r="P3347" i="268"/>
  <c r="P3350" i="268" s="1"/>
  <c r="P3268" i="268"/>
  <c r="P3301" i="268"/>
  <c r="P3304" i="268" s="1"/>
  <c r="P3296" i="268"/>
  <c r="P3288" i="268"/>
  <c r="P3287" i="268"/>
  <c r="P3286" i="268"/>
  <c r="P3285" i="268"/>
  <c r="P3284" i="268"/>
  <c r="P3283" i="268"/>
  <c r="P3282" i="268"/>
  <c r="P3281" i="268"/>
  <c r="P3274" i="268"/>
  <c r="P3273" i="268"/>
  <c r="P3276" i="268" s="1"/>
  <c r="P3203" i="268"/>
  <c r="P3197" i="268"/>
  <c r="P3227" i="268"/>
  <c r="P3230" i="268" s="1"/>
  <c r="P3222" i="268"/>
  <c r="P3212" i="268"/>
  <c r="P3211" i="268"/>
  <c r="P3210" i="268"/>
  <c r="P3202" i="268"/>
  <c r="P3205" i="268" s="1"/>
  <c r="P3126" i="268"/>
  <c r="P3156" i="268"/>
  <c r="P3159" i="268" s="1"/>
  <c r="P3151" i="268"/>
  <c r="P3141" i="268"/>
  <c r="P3140" i="268"/>
  <c r="P3139" i="268"/>
  <c r="P3131" i="268"/>
  <c r="P3134" i="268" s="1"/>
  <c r="P3052" i="268"/>
  <c r="P2976" i="268"/>
  <c r="P3085" i="268"/>
  <c r="P3088" i="268" s="1"/>
  <c r="P3080" i="268"/>
  <c r="P3070" i="268"/>
  <c r="P3069" i="268"/>
  <c r="P3068" i="268"/>
  <c r="P3067" i="268"/>
  <c r="P3066" i="268"/>
  <c r="P3065" i="268"/>
  <c r="P3057" i="268"/>
  <c r="P3060" i="268" s="1"/>
  <c r="P3011" i="268"/>
  <c r="P3010" i="268"/>
  <c r="P3013" i="268" s="1"/>
  <c r="P3005" i="268"/>
  <c r="P2995" i="268"/>
  <c r="P2994" i="268"/>
  <c r="P2993" i="268"/>
  <c r="P2992" i="268"/>
  <c r="P2991" i="268"/>
  <c r="P2990" i="268"/>
  <c r="P2989" i="268"/>
  <c r="P2983" i="268"/>
  <c r="P2982" i="268"/>
  <c r="P2981" i="268"/>
  <c r="P2908" i="268"/>
  <c r="P2909" i="268"/>
  <c r="P2922" i="268"/>
  <c r="P2916" i="268"/>
  <c r="P2917" i="268"/>
  <c r="P2918" i="268"/>
  <c r="P2919" i="268"/>
  <c r="P2920" i="268"/>
  <c r="P2921" i="268"/>
  <c r="P2915" i="268"/>
  <c r="P2902" i="268"/>
  <c r="P2936" i="268"/>
  <c r="P2935" i="268"/>
  <c r="P2930" i="268"/>
  <c r="P2907" i="268"/>
  <c r="P2830" i="268"/>
  <c r="P2862" i="268"/>
  <c r="P2861" i="268"/>
  <c r="P2856" i="268"/>
  <c r="P2846" i="268"/>
  <c r="P2845" i="268"/>
  <c r="P2844" i="268"/>
  <c r="P2843" i="268"/>
  <c r="P2836" i="268"/>
  <c r="P2835" i="268"/>
  <c r="P2838" i="268" s="1"/>
  <c r="P2760" i="268"/>
  <c r="P2686" i="268"/>
  <c r="P2613" i="268"/>
  <c r="P2789" i="268"/>
  <c r="P2792" i="268" s="1"/>
  <c r="P2784" i="268"/>
  <c r="P2776" i="268"/>
  <c r="P2775" i="268"/>
  <c r="P2774" i="268"/>
  <c r="P2773" i="268"/>
  <c r="P2766" i="268"/>
  <c r="P2765" i="268"/>
  <c r="P2717" i="268"/>
  <c r="P2720" i="268" s="1"/>
  <c r="P2712" i="268"/>
  <c r="P2704" i="268"/>
  <c r="P2703" i="268"/>
  <c r="P2702" i="268"/>
  <c r="P2701" i="268"/>
  <c r="P2700" i="268"/>
  <c r="P2699" i="268"/>
  <c r="P2692" i="268"/>
  <c r="P2691" i="268"/>
  <c r="P2644" i="268"/>
  <c r="P2647" i="268" s="1"/>
  <c r="P2639" i="268"/>
  <c r="P2630" i="268"/>
  <c r="P2629" i="268"/>
  <c r="P2628" i="268"/>
  <c r="P2627" i="268"/>
  <c r="P2626" i="268"/>
  <c r="P2619" i="268"/>
  <c r="P2618" i="268"/>
  <c r="P2621" i="268" s="1"/>
  <c r="P2568" i="268"/>
  <c r="P2571" i="268" s="1"/>
  <c r="P2563" i="268"/>
  <c r="P2554" i="268"/>
  <c r="P2553" i="268"/>
  <c r="P2552" i="268"/>
  <c r="P2545" i="268"/>
  <c r="P2544" i="268"/>
  <c r="P2539" i="268"/>
  <c r="P3815" i="268" l="1"/>
  <c r="P3435" i="268"/>
  <c r="P3497" i="268"/>
  <c r="P3713" i="268"/>
  <c r="P3359" i="268"/>
  <c r="P3376" i="268" s="1"/>
  <c r="P3580" i="268"/>
  <c r="P3597" i="268" s="1"/>
  <c r="P3424" i="268"/>
  <c r="P3508" i="268"/>
  <c r="P3525" i="268" s="1"/>
  <c r="P3652" i="268"/>
  <c r="P3726" i="268"/>
  <c r="P3743" i="268"/>
  <c r="P3669" i="268"/>
  <c r="P3452" i="268"/>
  <c r="P3289" i="268"/>
  <c r="P3215" i="268"/>
  <c r="P3232" i="268" s="1"/>
  <c r="P3306" i="268"/>
  <c r="P2984" i="268"/>
  <c r="P2998" i="268"/>
  <c r="P3015" i="268" s="1"/>
  <c r="P3073" i="268"/>
  <c r="P3090" i="268" s="1"/>
  <c r="P3144" i="268"/>
  <c r="P3161" i="268" s="1"/>
  <c r="P2938" i="268"/>
  <c r="P2923" i="268"/>
  <c r="P2910" i="268"/>
  <c r="P2556" i="268"/>
  <c r="P2694" i="268"/>
  <c r="P2777" i="268"/>
  <c r="P2849" i="268"/>
  <c r="P2547" i="268"/>
  <c r="P2632" i="268"/>
  <c r="P2649" i="268" s="1"/>
  <c r="P2705" i="268"/>
  <c r="P2768" i="268"/>
  <c r="P2864" i="268"/>
  <c r="P2497" i="268"/>
  <c r="P2500" i="268" s="1"/>
  <c r="P2492" i="268"/>
  <c r="P2483" i="268"/>
  <c r="P2482" i="268"/>
  <c r="P2481" i="268"/>
  <c r="P2480" i="268"/>
  <c r="P2479" i="268"/>
  <c r="P2472" i="268"/>
  <c r="P2471" i="268"/>
  <c r="P2466" i="268"/>
  <c r="P2394" i="268"/>
  <c r="P2424" i="268"/>
  <c r="P2427" i="268" s="1"/>
  <c r="P2419" i="268"/>
  <c r="P2409" i="268"/>
  <c r="P2408" i="268"/>
  <c r="P2407" i="268"/>
  <c r="P2400" i="268"/>
  <c r="P2399" i="268"/>
  <c r="P2351" i="268"/>
  <c r="P2328" i="268"/>
  <c r="P2329" i="268"/>
  <c r="P2327" i="268"/>
  <c r="P2314" i="268"/>
  <c r="P2256" i="268"/>
  <c r="P2271" i="268"/>
  <c r="P2253" i="268"/>
  <c r="P2254" i="268"/>
  <c r="P2255" i="268"/>
  <c r="P2252" i="268"/>
  <c r="P2245" i="268"/>
  <c r="P2239" i="268"/>
  <c r="P2197" i="268"/>
  <c r="P2181" i="268"/>
  <c r="P2182" i="268"/>
  <c r="P2180" i="268"/>
  <c r="P2167" i="268"/>
  <c r="P2125" i="268"/>
  <c r="P2106" i="268"/>
  <c r="P2107" i="268"/>
  <c r="P2108" i="268"/>
  <c r="P2109" i="268"/>
  <c r="P2110" i="268"/>
  <c r="P2105" i="268"/>
  <c r="P2092" i="268"/>
  <c r="P2022" i="268"/>
  <c r="P2023" i="268"/>
  <c r="P2021" i="268"/>
  <c r="P2051" i="268"/>
  <c r="P2050" i="268"/>
  <c r="P2030" i="268"/>
  <c r="P2031" i="268"/>
  <c r="P2032" i="268"/>
  <c r="P2033" i="268"/>
  <c r="P2034" i="268"/>
  <c r="P2035" i="268"/>
  <c r="P2029" i="268"/>
  <c r="P2016" i="268"/>
  <c r="P1951" i="268"/>
  <c r="P1974" i="268"/>
  <c r="P1959" i="268"/>
  <c r="P1958" i="268"/>
  <c r="P1945" i="268"/>
  <c r="P1876" i="268"/>
  <c r="P1904" i="268"/>
  <c r="P1903" i="268"/>
  <c r="P1884" i="268"/>
  <c r="P1885" i="268"/>
  <c r="P1886" i="268"/>
  <c r="P1887" i="268"/>
  <c r="P1888" i="268"/>
  <c r="P1883" i="268"/>
  <c r="P1870" i="268"/>
  <c r="P1805" i="268"/>
  <c r="P1806" i="268"/>
  <c r="P1807" i="268"/>
  <c r="P1808" i="268"/>
  <c r="P1809" i="268"/>
  <c r="P1810" i="268"/>
  <c r="P1811" i="268"/>
  <c r="P1812" i="268"/>
  <c r="P1813" i="268"/>
  <c r="P1814" i="268"/>
  <c r="P1815" i="268"/>
  <c r="P1804" i="268"/>
  <c r="P1734" i="268"/>
  <c r="P1735" i="268"/>
  <c r="P1733" i="268"/>
  <c r="P1720" i="268"/>
  <c r="P1656" i="268"/>
  <c r="P1657" i="268"/>
  <c r="P1658" i="268"/>
  <c r="P1655" i="268"/>
  <c r="P1648" i="268"/>
  <c r="P1649" i="268"/>
  <c r="P1680" i="268"/>
  <c r="P1681" i="268"/>
  <c r="P1642" i="268"/>
  <c r="P1569" i="268"/>
  <c r="P1504" i="268"/>
  <c r="P1498" i="268"/>
  <c r="P1430" i="268"/>
  <c r="P1438" i="268"/>
  <c r="P1439" i="268"/>
  <c r="P1440" i="268"/>
  <c r="P1441" i="268"/>
  <c r="P1442" i="268"/>
  <c r="P1424" i="268"/>
  <c r="P1351" i="268"/>
  <c r="P1274" i="268"/>
  <c r="P1201" i="268"/>
  <c r="P1128" i="268"/>
  <c r="P1161" i="268"/>
  <c r="P1164" i="268" s="1"/>
  <c r="P1156" i="268"/>
  <c r="P1148" i="268"/>
  <c r="P1147" i="268"/>
  <c r="P1146" i="268"/>
  <c r="P1145" i="268"/>
  <c r="P1144" i="268"/>
  <c r="P1143" i="268"/>
  <c r="P1142" i="268"/>
  <c r="P1141" i="268"/>
  <c r="P1134" i="268"/>
  <c r="P1133" i="268"/>
  <c r="P1057" i="268"/>
  <c r="P985" i="268"/>
  <c r="P1015" i="268"/>
  <c r="P1018" i="268" s="1"/>
  <c r="P1010" i="268"/>
  <c r="P1000" i="268"/>
  <c r="P999" i="268"/>
  <c r="P998" i="268"/>
  <c r="P991" i="268"/>
  <c r="P990" i="268"/>
  <c r="N3816" i="268" l="1"/>
  <c r="N3818" i="268"/>
  <c r="N3817" i="268"/>
  <c r="N3381" i="268"/>
  <c r="N3382" i="268"/>
  <c r="P3384" i="268" s="1"/>
  <c r="P3386" i="268" s="1"/>
  <c r="J65" i="265" s="1"/>
  <c r="N3383" i="268"/>
  <c r="N3600" i="268"/>
  <c r="P3601" i="268" s="1"/>
  <c r="P3603" i="268" s="1"/>
  <c r="J68" i="265" s="1"/>
  <c r="N3598" i="268"/>
  <c r="N3599" i="268"/>
  <c r="N3744" i="268"/>
  <c r="N3746" i="268"/>
  <c r="N3745" i="268"/>
  <c r="N3527" i="268"/>
  <c r="N3526" i="268"/>
  <c r="N3528" i="268"/>
  <c r="N3454" i="268"/>
  <c r="N3453" i="268"/>
  <c r="N3455" i="268"/>
  <c r="N3670" i="268"/>
  <c r="N3671" i="268"/>
  <c r="N3672" i="268"/>
  <c r="N3307" i="268"/>
  <c r="N3309" i="268"/>
  <c r="N3308" i="268"/>
  <c r="N3233" i="268"/>
  <c r="N3235" i="268"/>
  <c r="N3234" i="268"/>
  <c r="P2722" i="268"/>
  <c r="N2725" i="268" s="1"/>
  <c r="N3162" i="268"/>
  <c r="N3164" i="268"/>
  <c r="N3163" i="268"/>
  <c r="N3018" i="268"/>
  <c r="N3017" i="268"/>
  <c r="N3016" i="268"/>
  <c r="N3091" i="268"/>
  <c r="N3093" i="268"/>
  <c r="N3092" i="268"/>
  <c r="P2940" i="268"/>
  <c r="N2941" i="268" s="1"/>
  <c r="P2573" i="268"/>
  <c r="N2579" i="268" s="1"/>
  <c r="P2474" i="268"/>
  <c r="P2866" i="268"/>
  <c r="N2869" i="268" s="1"/>
  <c r="P2794" i="268"/>
  <c r="N2797" i="268" s="1"/>
  <c r="N2652" i="268"/>
  <c r="N2651" i="268"/>
  <c r="N2650" i="268"/>
  <c r="N2724" i="268"/>
  <c r="N2723" i="268"/>
  <c r="P2402" i="268"/>
  <c r="N2580" i="268"/>
  <c r="P2485" i="268"/>
  <c r="P2502" i="268" s="1"/>
  <c r="P2412" i="268"/>
  <c r="P993" i="268"/>
  <c r="P1003" i="268"/>
  <c r="P1149" i="268"/>
  <c r="P1136" i="268"/>
  <c r="P915" i="268"/>
  <c r="P3819" i="268" l="1"/>
  <c r="P3821" i="268" s="1"/>
  <c r="P3673" i="268"/>
  <c r="P3675" i="268" s="1"/>
  <c r="J69" i="265" s="1"/>
  <c r="P3747" i="268"/>
  <c r="P3749" i="268" s="1"/>
  <c r="P3529" i="268"/>
  <c r="P3531" i="268" s="1"/>
  <c r="J67" i="265" s="1"/>
  <c r="P3456" i="268"/>
  <c r="P3458" i="268" s="1"/>
  <c r="J66" i="265" s="1"/>
  <c r="P2429" i="268"/>
  <c r="P3019" i="268"/>
  <c r="P3021" i="268" s="1"/>
  <c r="J58" i="265" s="1"/>
  <c r="P3310" i="268"/>
  <c r="P3312" i="268" s="1"/>
  <c r="J64" i="265" s="1"/>
  <c r="P3236" i="268"/>
  <c r="P3238" i="268" s="1"/>
  <c r="J63" i="265" s="1"/>
  <c r="N2578" i="268"/>
  <c r="P1020" i="268"/>
  <c r="P3165" i="268"/>
  <c r="P3167" i="268" s="1"/>
  <c r="J60" i="265" s="1"/>
  <c r="P3094" i="268"/>
  <c r="P3096" i="268" s="1"/>
  <c r="J59" i="265" s="1"/>
  <c r="N2942" i="268"/>
  <c r="N2943" i="268"/>
  <c r="N2795" i="268"/>
  <c r="N2796" i="268"/>
  <c r="N2867" i="268"/>
  <c r="P2726" i="268"/>
  <c r="P2728" i="268" s="1"/>
  <c r="J54" i="265" s="1"/>
  <c r="N2868" i="268"/>
  <c r="P2653" i="268"/>
  <c r="P2655" i="268" s="1"/>
  <c r="J53" i="265" s="1"/>
  <c r="P2581" i="268"/>
  <c r="P2583" i="268" s="1"/>
  <c r="J52" i="265" s="1"/>
  <c r="N2503" i="268"/>
  <c r="N2505" i="268"/>
  <c r="N2504" i="268"/>
  <c r="N2430" i="268"/>
  <c r="N2432" i="268"/>
  <c r="N2431" i="268"/>
  <c r="P1166" i="268"/>
  <c r="N1167" i="268" s="1"/>
  <c r="N1021" i="268"/>
  <c r="N1023" i="268"/>
  <c r="N1022" i="268"/>
  <c r="P2798" i="268" l="1"/>
  <c r="P2800" i="268" s="1"/>
  <c r="J55" i="265" s="1"/>
  <c r="P2944" i="268"/>
  <c r="P2946" i="268" s="1"/>
  <c r="J57" i="265" s="1"/>
  <c r="P2870" i="268"/>
  <c r="P2872" i="268" s="1"/>
  <c r="J56" i="265" s="1"/>
  <c r="P2506" i="268"/>
  <c r="P2508" i="268" s="1"/>
  <c r="J51" i="265" s="1"/>
  <c r="P2433" i="268"/>
  <c r="P2435" i="268" s="1"/>
  <c r="J50" i="265" s="1"/>
  <c r="N1168" i="268"/>
  <c r="N1169" i="268"/>
  <c r="P1024" i="268"/>
  <c r="P1026" i="268" s="1"/>
  <c r="J29" i="265" s="1"/>
  <c r="K29" i="265" s="1"/>
  <c r="P1170" i="268" l="1"/>
  <c r="P1172" i="268" s="1"/>
  <c r="J31" i="265" s="1"/>
  <c r="K31" i="265" s="1"/>
  <c r="P846" i="268" l="1"/>
  <c r="P840" i="268"/>
  <c r="P767" i="268"/>
  <c r="P692" i="268"/>
  <c r="P619" i="268"/>
  <c r="P561" i="268"/>
  <c r="P554" i="268"/>
  <c r="P548" i="268"/>
  <c r="P473" i="268"/>
  <c r="P403" i="268" l="1"/>
  <c r="P336" i="268"/>
  <c r="P344" i="268"/>
  <c r="P345" i="268"/>
  <c r="P346" i="268"/>
  <c r="P347" i="268"/>
  <c r="P348" i="268"/>
  <c r="P343" i="268"/>
  <c r="P330" i="268"/>
  <c r="P255" i="268"/>
  <c r="P196" i="268"/>
  <c r="P111" i="268" l="1"/>
  <c r="P112" i="268"/>
  <c r="P113" i="268"/>
  <c r="P114" i="268"/>
  <c r="P115" i="268"/>
  <c r="P116" i="268"/>
  <c r="P117" i="268"/>
  <c r="P118" i="268"/>
  <c r="P119" i="268"/>
  <c r="P120" i="268"/>
  <c r="P110" i="268"/>
  <c r="P97" i="268"/>
  <c r="P22" i="268"/>
  <c r="P1796" i="268"/>
  <c r="P1527" i="268" l="1"/>
  <c r="P1530" i="268" s="1"/>
  <c r="P1522" i="268"/>
  <c r="P1514" i="268"/>
  <c r="P1513" i="268"/>
  <c r="P1512" i="268"/>
  <c r="P1511" i="268"/>
  <c r="P1503" i="268"/>
  <c r="P1506" i="268" s="1"/>
  <c r="P853" i="268"/>
  <c r="P854" i="268"/>
  <c r="P855" i="268"/>
  <c r="P856" i="268"/>
  <c r="P857" i="268"/>
  <c r="P858" i="268"/>
  <c r="P859" i="268"/>
  <c r="P860" i="268"/>
  <c r="P873" i="268"/>
  <c r="P845" i="268"/>
  <c r="P1232" i="268"/>
  <c r="P1227" i="268"/>
  <c r="P1218" i="268"/>
  <c r="P1217" i="268"/>
  <c r="P1216" i="268"/>
  <c r="P1215" i="268"/>
  <c r="P1214" i="268"/>
  <c r="P1207" i="268"/>
  <c r="P1206" i="268"/>
  <c r="P945" i="268"/>
  <c r="P1647" i="268"/>
  <c r="P1679" i="268"/>
  <c r="P1828" i="268"/>
  <c r="P1950" i="268"/>
  <c r="P2097" i="268"/>
  <c r="P2172" i="268"/>
  <c r="P2244" i="268"/>
  <c r="P2319" i="268"/>
  <c r="P577" i="268"/>
  <c r="P580" i="268" s="1"/>
  <c r="P572" i="268"/>
  <c r="P565" i="268"/>
  <c r="P553" i="268"/>
  <c r="P556" i="268" s="1"/>
  <c r="P1515" i="268" l="1"/>
  <c r="P1532" i="268" s="1"/>
  <c r="P1220" i="268"/>
  <c r="P1209" i="268"/>
  <c r="P1063" i="268"/>
  <c r="P1062" i="268"/>
  <c r="P1086" i="268"/>
  <c r="P1575" i="268"/>
  <c r="P1574" i="268"/>
  <c r="P1583" i="268"/>
  <c r="P1584" i="268"/>
  <c r="P1585" i="268"/>
  <c r="P1582" i="268"/>
  <c r="P1601" i="268"/>
  <c r="P1600" i="268"/>
  <c r="N1535" i="268" l="1"/>
  <c r="N1533" i="268"/>
  <c r="N1534" i="268"/>
  <c r="P1303" i="268"/>
  <c r="P1306" i="268" s="1"/>
  <c r="P1298" i="268"/>
  <c r="P1289" i="268"/>
  <c r="P1288" i="268"/>
  <c r="P1287" i="268"/>
  <c r="P1280" i="268"/>
  <c r="P1279" i="268"/>
  <c r="P1536" i="268" l="1"/>
  <c r="P1538" i="268" s="1"/>
  <c r="J36" i="265" s="1"/>
  <c r="K36" i="265" s="1"/>
  <c r="P1282" i="268"/>
  <c r="P1291" i="268"/>
  <c r="P1308" i="268" l="1"/>
  <c r="N1313" i="268" s="1"/>
  <c r="N1315" i="268" l="1"/>
  <c r="N1314" i="268"/>
  <c r="P1235" i="268"/>
  <c r="P921" i="268"/>
  <c r="P920" i="268"/>
  <c r="P1316" i="268" l="1"/>
  <c r="P1318" i="268" s="1"/>
  <c r="J33" i="265" s="1"/>
  <c r="K33" i="265" s="1"/>
  <c r="P1237" i="268"/>
  <c r="N1238" i="268" l="1"/>
  <c r="N1240" i="268"/>
  <c r="N1239" i="268"/>
  <c r="P1241" i="268" l="1"/>
  <c r="P1243" i="268" s="1"/>
  <c r="J32" i="265" s="1"/>
  <c r="K32" i="265" s="1"/>
  <c r="P1750" i="268" l="1"/>
  <c r="P1455" i="268"/>
  <c r="P1458" i="268" s="1"/>
  <c r="P1450" i="268"/>
  <c r="P1437" i="268"/>
  <c r="P1429" i="268"/>
  <c r="P1432" i="268" s="1"/>
  <c r="P1382" i="268"/>
  <c r="P1385" i="268" s="1"/>
  <c r="P1377" i="268"/>
  <c r="P1368" i="268"/>
  <c r="P1367" i="268"/>
  <c r="P1366" i="268"/>
  <c r="P1365" i="268"/>
  <c r="P1364" i="268"/>
  <c r="P1357" i="268"/>
  <c r="P1356" i="268"/>
  <c r="P930" i="268"/>
  <c r="P929" i="268"/>
  <c r="P928" i="268"/>
  <c r="P798" i="268"/>
  <c r="P781" i="268"/>
  <c r="P780" i="268"/>
  <c r="P721" i="268"/>
  <c r="P724" i="268" s="1"/>
  <c r="P716" i="268"/>
  <c r="P707" i="268"/>
  <c r="P706" i="268"/>
  <c r="P705" i="268"/>
  <c r="P698" i="268"/>
  <c r="P697" i="268"/>
  <c r="P650" i="268"/>
  <c r="P633" i="268"/>
  <c r="P634" i="268"/>
  <c r="P635" i="268"/>
  <c r="P636" i="268"/>
  <c r="P632" i="268"/>
  <c r="P501" i="268"/>
  <c r="P505" i="268" s="1"/>
  <c r="P496" i="268"/>
  <c r="P488" i="268"/>
  <c r="P487" i="268"/>
  <c r="P486" i="268"/>
  <c r="P479" i="268"/>
  <c r="P478" i="268"/>
  <c r="P432" i="268"/>
  <c r="P417" i="268"/>
  <c r="P418" i="268"/>
  <c r="P416" i="268"/>
  <c r="P361" i="268"/>
  <c r="P284" i="268"/>
  <c r="P268" i="268"/>
  <c r="P209" i="268"/>
  <c r="P194" i="268"/>
  <c r="P195" i="268"/>
  <c r="P193" i="268"/>
  <c r="P134" i="268"/>
  <c r="P133" i="268"/>
  <c r="P36" i="268"/>
  <c r="P37" i="268"/>
  <c r="P35" i="268"/>
  <c r="P28" i="268"/>
  <c r="P27" i="268"/>
  <c r="P50" i="268"/>
  <c r="P481" i="268" l="1"/>
  <c r="P121" i="268"/>
  <c r="P709" i="268"/>
  <c r="P489" i="268"/>
  <c r="P1443" i="268"/>
  <c r="P1460" i="268" s="1"/>
  <c r="P700" i="268"/>
  <c r="P1359" i="268"/>
  <c r="P1370" i="268"/>
  <c r="P507" i="268" l="1"/>
  <c r="N512" i="268" s="1"/>
  <c r="P726" i="268"/>
  <c r="N733" i="268" s="1"/>
  <c r="P1387" i="268"/>
  <c r="N1389" i="268" s="1"/>
  <c r="N1463" i="268"/>
  <c r="N1462" i="268"/>
  <c r="N1461" i="268"/>
  <c r="N732" i="268" l="1"/>
  <c r="N731" i="268"/>
  <c r="N513" i="268"/>
  <c r="N514" i="268"/>
  <c r="N1390" i="268"/>
  <c r="N1388" i="268"/>
  <c r="P1464" i="268"/>
  <c r="P1466" i="268" s="1"/>
  <c r="J35" i="265" s="1"/>
  <c r="K35" i="265" s="1"/>
  <c r="P734" i="268" l="1"/>
  <c r="P736" i="268" s="1"/>
  <c r="J23" i="265" s="1"/>
  <c r="P1391" i="268"/>
  <c r="P1393" i="268" s="1"/>
  <c r="J34" i="265" s="1"/>
  <c r="K34" i="265" s="1"/>
  <c r="P515" i="268"/>
  <c r="P517" i="268" s="1"/>
  <c r="J20" i="265" s="1"/>
  <c r="P186" i="268"/>
  <c r="P2354" i="268"/>
  <c r="P2346" i="268"/>
  <c r="P2339" i="268"/>
  <c r="P2322" i="268"/>
  <c r="P2274" i="268"/>
  <c r="P2266" i="268"/>
  <c r="P2259" i="268"/>
  <c r="P2247" i="268"/>
  <c r="P2200" i="268"/>
  <c r="P2192" i="268"/>
  <c r="P2185" i="268"/>
  <c r="P2175" i="268"/>
  <c r="P2128" i="268"/>
  <c r="P2120" i="268"/>
  <c r="P2113" i="268"/>
  <c r="P2100" i="268"/>
  <c r="P2053" i="268"/>
  <c r="P2045" i="268"/>
  <c r="P2024" i="268"/>
  <c r="P1953" i="268"/>
  <c r="P1977" i="268"/>
  <c r="P1969" i="268"/>
  <c r="P2038" i="268" l="1"/>
  <c r="P2055" i="268" s="1"/>
  <c r="P2356" i="268"/>
  <c r="P2276" i="268"/>
  <c r="P2202" i="268"/>
  <c r="P1962" i="268"/>
  <c r="P1979" i="268" s="1"/>
  <c r="P2130" i="268"/>
  <c r="N1982" i="268" l="1"/>
  <c r="N2359" i="268"/>
  <c r="N2358" i="268"/>
  <c r="N2357" i="268"/>
  <c r="N2279" i="268"/>
  <c r="N2278" i="268"/>
  <c r="N2277" i="268"/>
  <c r="N2204" i="268"/>
  <c r="N2205" i="268"/>
  <c r="N2203" i="268"/>
  <c r="N2131" i="268"/>
  <c r="N2133" i="268"/>
  <c r="N2132" i="268"/>
  <c r="N2058" i="268"/>
  <c r="N2056" i="268"/>
  <c r="N2057" i="268"/>
  <c r="N1980" i="268"/>
  <c r="N1981" i="268"/>
  <c r="P2360" i="268" l="1"/>
  <c r="P2280" i="268"/>
  <c r="P2206" i="268"/>
  <c r="P2134" i="268"/>
  <c r="P2059" i="268"/>
  <c r="P1983" i="268"/>
  <c r="P2362" i="268" l="1"/>
  <c r="J47" i="265" s="1"/>
  <c r="K47" i="265" s="1"/>
  <c r="P2061" i="268"/>
  <c r="J43" i="265" s="1"/>
  <c r="K43" i="265" s="1"/>
  <c r="P2136" i="268"/>
  <c r="J44" i="265" s="1"/>
  <c r="K44" i="265" s="1"/>
  <c r="P2208" i="268"/>
  <c r="J45" i="265" s="1"/>
  <c r="K45" i="265" s="1"/>
  <c r="P1985" i="268"/>
  <c r="J42" i="265" s="1"/>
  <c r="K42" i="265" s="1"/>
  <c r="P2282" i="268"/>
  <c r="J46" i="265" s="1"/>
  <c r="K46" i="265" s="1"/>
  <c r="P1906" i="268"/>
  <c r="P1898" i="268"/>
  <c r="P1891" i="268"/>
  <c r="P1875" i="268"/>
  <c r="P1878" i="268" s="1"/>
  <c r="P1908" i="268" l="1"/>
  <c r="P1089" i="268"/>
  <c r="P1081" i="268"/>
  <c r="P1074" i="268"/>
  <c r="N1911" i="268" l="1"/>
  <c r="N1909" i="268"/>
  <c r="N1910" i="268"/>
  <c r="P1065" i="268"/>
  <c r="P1091" i="268" s="1"/>
  <c r="P185" i="268"/>
  <c r="P204" i="268"/>
  <c r="N1094" i="268" l="1"/>
  <c r="P1912" i="268"/>
  <c r="N1093" i="268"/>
  <c r="N1092" i="268"/>
  <c r="P197" i="268"/>
  <c r="P188" i="268"/>
  <c r="K88" i="265"/>
  <c r="P1831" i="268"/>
  <c r="P1823" i="268"/>
  <c r="P1816" i="268"/>
  <c r="P1799" i="268"/>
  <c r="P1743" i="268"/>
  <c r="P1745" i="268" s="1"/>
  <c r="P1753" i="268"/>
  <c r="P1738" i="268"/>
  <c r="P1725" i="268"/>
  <c r="P1728" i="268" s="1"/>
  <c r="P1682" i="268"/>
  <c r="P1674" i="268"/>
  <c r="P1650" i="268"/>
  <c r="P1603" i="268"/>
  <c r="P1595" i="268"/>
  <c r="P1914" i="268" l="1"/>
  <c r="J41" i="265" s="1"/>
  <c r="K41" i="265" s="1"/>
  <c r="P1095" i="268"/>
  <c r="P1833" i="268"/>
  <c r="P1755" i="268"/>
  <c r="P1667" i="268"/>
  <c r="P1684" i="268" s="1"/>
  <c r="P1577" i="268"/>
  <c r="P1588" i="268"/>
  <c r="P1097" i="268" l="1"/>
  <c r="J30" i="265" s="1"/>
  <c r="K30" i="265" s="1"/>
  <c r="N1836" i="268"/>
  <c r="N1834" i="268"/>
  <c r="N1835" i="268"/>
  <c r="N1756" i="268"/>
  <c r="N1757" i="268"/>
  <c r="N1758" i="268"/>
  <c r="N1687" i="268"/>
  <c r="N1686" i="268"/>
  <c r="N1685" i="268"/>
  <c r="P1605" i="268"/>
  <c r="P948" i="268"/>
  <c r="P940" i="268"/>
  <c r="P923" i="268"/>
  <c r="P876" i="268"/>
  <c r="P868" i="268"/>
  <c r="P861" i="268"/>
  <c r="P848" i="268"/>
  <c r="P801" i="268"/>
  <c r="P793" i="268"/>
  <c r="P772" i="268"/>
  <c r="P775" i="268" s="1"/>
  <c r="P653" i="268"/>
  <c r="P645" i="268"/>
  <c r="P625" i="268"/>
  <c r="P624" i="268"/>
  <c r="P435" i="268"/>
  <c r="P427" i="268"/>
  <c r="P408" i="268"/>
  <c r="P411" i="268" s="1"/>
  <c r="P364" i="268"/>
  <c r="P356" i="268"/>
  <c r="P335" i="268"/>
  <c r="P338" i="268" s="1"/>
  <c r="P287" i="268"/>
  <c r="P279" i="268"/>
  <c r="P260" i="268"/>
  <c r="P212" i="268"/>
  <c r="P128" i="268"/>
  <c r="P103" i="268"/>
  <c r="P102" i="268"/>
  <c r="P1837" i="268" l="1"/>
  <c r="P1759" i="268"/>
  <c r="P1688" i="268"/>
  <c r="N1607" i="268"/>
  <c r="N1608" i="268"/>
  <c r="N1606" i="268"/>
  <c r="P933" i="268"/>
  <c r="P349" i="268"/>
  <c r="P366" i="268" s="1"/>
  <c r="P878" i="268"/>
  <c r="P786" i="268"/>
  <c r="P803" i="268" s="1"/>
  <c r="P263" i="268"/>
  <c r="P638" i="268"/>
  <c r="P105" i="268"/>
  <c r="P627" i="268"/>
  <c r="P420" i="268"/>
  <c r="P437" i="268" s="1"/>
  <c r="P582" i="268"/>
  <c r="P272" i="268"/>
  <c r="P137" i="268"/>
  <c r="P1761" i="268" l="1"/>
  <c r="J39" i="265" s="1"/>
  <c r="K39" i="265" s="1"/>
  <c r="P1690" i="268"/>
  <c r="J38" i="265" s="1"/>
  <c r="K38" i="265" s="1"/>
  <c r="P1839" i="268"/>
  <c r="J40" i="265" s="1"/>
  <c r="K40" i="265" s="1"/>
  <c r="P1609" i="268"/>
  <c r="N881" i="268"/>
  <c r="N880" i="268"/>
  <c r="N879" i="268"/>
  <c r="N806" i="268"/>
  <c r="N805" i="268"/>
  <c r="N804" i="268"/>
  <c r="N585" i="268"/>
  <c r="N584" i="268"/>
  <c r="N583" i="268"/>
  <c r="N438" i="268"/>
  <c r="N439" i="268"/>
  <c r="N440" i="268"/>
  <c r="N369" i="268"/>
  <c r="N368" i="268"/>
  <c r="N367" i="268"/>
  <c r="P950" i="268"/>
  <c r="P655" i="268"/>
  <c r="P289" i="268"/>
  <c r="P214" i="268"/>
  <c r="P139" i="268"/>
  <c r="N146" i="268" l="1"/>
  <c r="N145" i="268"/>
  <c r="N144" i="268"/>
  <c r="P1611" i="268"/>
  <c r="J37" i="265" s="1"/>
  <c r="K37" i="265" s="1"/>
  <c r="P807" i="268"/>
  <c r="N953" i="268"/>
  <c r="N952" i="268"/>
  <c r="N951" i="268"/>
  <c r="P882" i="268"/>
  <c r="P884" i="268" s="1"/>
  <c r="J25" i="265" s="1"/>
  <c r="N658" i="268"/>
  <c r="N656" i="268"/>
  <c r="N657" i="268"/>
  <c r="P370" i="268"/>
  <c r="P586" i="268"/>
  <c r="P441" i="268"/>
  <c r="N295" i="268"/>
  <c r="N294" i="268"/>
  <c r="N296" i="268"/>
  <c r="N221" i="268"/>
  <c r="N220" i="268"/>
  <c r="N219" i="268"/>
  <c r="P372" i="268" l="1"/>
  <c r="J18" i="265" s="1"/>
  <c r="P809" i="268"/>
  <c r="P443" i="268"/>
  <c r="J19" i="265" s="1"/>
  <c r="P588" i="268"/>
  <c r="P954" i="268"/>
  <c r="P956" i="268" s="1"/>
  <c r="J26" i="265" s="1"/>
  <c r="P659" i="268"/>
  <c r="P661" i="268" s="1"/>
  <c r="J22" i="265" s="1"/>
  <c r="P147" i="268"/>
  <c r="P222" i="268"/>
  <c r="P224" i="268" s="1"/>
  <c r="J16" i="265" s="1"/>
  <c r="P297" i="268"/>
  <c r="P299" i="268" s="1"/>
  <c r="J17" i="265" s="1"/>
  <c r="P30" i="268"/>
  <c r="P45" i="268"/>
  <c r="P54" i="268"/>
  <c r="K72" i="265" l="1"/>
  <c r="J21" i="265"/>
  <c r="J24" i="265"/>
  <c r="P149" i="268"/>
  <c r="P38" i="268"/>
  <c r="P56" i="268" s="1"/>
  <c r="K48" i="265" l="1"/>
  <c r="J15" i="265"/>
  <c r="N63" i="268"/>
  <c r="N62" i="268"/>
  <c r="N61" i="268"/>
  <c r="P64" i="268" l="1"/>
  <c r="P66" i="268" s="1"/>
  <c r="J14" i="265" s="1"/>
  <c r="K61" i="265" l="1"/>
  <c r="K78" i="265" l="1"/>
  <c r="K81" i="265" s="1"/>
</calcChain>
</file>

<file path=xl/sharedStrings.xml><?xml version="1.0" encoding="utf-8"?>
<sst xmlns="http://schemas.openxmlformats.org/spreadsheetml/2006/main" count="4199" uniqueCount="289">
  <si>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</si>
  <si>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</si>
  <si>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</si>
  <si>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</si>
  <si>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</si>
  <si>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</si>
  <si>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</si>
  <si>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</si>
  <si>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</si>
  <si>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</si>
  <si>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</si>
  <si>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</si>
  <si>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</si>
  <si>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</si>
  <si>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</si>
  <si>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</si>
  <si>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</si>
  <si>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</si>
  <si>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</si>
  <si>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</si>
  <si>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</si>
  <si>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</si>
  <si>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</si>
  <si>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</si>
  <si>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</si>
  <si>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</si>
  <si>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</si>
  <si>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</si>
  <si>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</si>
  <si>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</si>
  <si>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</si>
  <si>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</si>
  <si>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</si>
  <si>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</si>
  <si>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</si>
  <si>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</si>
  <si>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</si>
  <si>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</si>
  <si>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</si>
  <si>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</si>
  <si>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</si>
  <si>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</si>
  <si>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</si>
  <si>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</si>
  <si>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</si>
  <si>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</si>
  <si>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</si>
  <si>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</si>
  <si>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</si>
  <si>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</si>
  <si>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</si>
  <si>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</si>
  <si>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</si>
  <si>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</si>
  <si>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</si>
  <si>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</si>
  <si>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</si>
  <si>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</si>
  <si>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</si>
  <si>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</si>
  <si>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</si>
  <si>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</si>
  <si>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</si>
  <si>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</si>
  <si>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</si>
  <si>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</si>
  <si>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</si>
  <si>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</si>
  <si>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</si>
  <si>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</si>
  <si>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</si>
  <si>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</si>
  <si>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</si>
  <si>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</si>
  <si>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</si>
  <si>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</si>
  <si>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</si>
  <si>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</si>
  <si>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</si>
  <si>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</si>
  <si>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</si>
  <si>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</si>
  <si>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Matricula No. :</t>
  </si>
  <si>
    <t xml:space="preserve"> </t>
  </si>
  <si>
    <t>M2</t>
  </si>
  <si>
    <t>M3</t>
  </si>
  <si>
    <t>ML</t>
  </si>
  <si>
    <t>ESTUCO PLASTICO MURO  (PASTA)</t>
  </si>
  <si>
    <t>UND</t>
  </si>
  <si>
    <t>RASQUETEADA-LIJADA-RESANE</t>
  </si>
  <si>
    <t>ESTUCO PLASTICO PASTA</t>
  </si>
  <si>
    <t>LIJA 400              AGUA</t>
  </si>
  <si>
    <t>ACRONAL</t>
  </si>
  <si>
    <t>KLS</t>
  </si>
  <si>
    <t>GLB</t>
  </si>
  <si>
    <t>GLN</t>
  </si>
  <si>
    <t>PLI</t>
  </si>
  <si>
    <t>HC</t>
  </si>
  <si>
    <t>HERRAMIENTA MENOR</t>
  </si>
  <si>
    <t>ANDAMIO METALICO CERTIFICADO ALTURAS</t>
  </si>
  <si>
    <t>UNDIDAD</t>
  </si>
  <si>
    <t>KG</t>
  </si>
  <si>
    <t>AGUA</t>
  </si>
  <si>
    <t>RODILLO FELPA</t>
  </si>
  <si>
    <t>BROCHA CERDA MONA 4</t>
  </si>
  <si>
    <t>ESMALTE SINTETICO MATE</t>
  </si>
  <si>
    <t>CINTA ENMASCARAR</t>
  </si>
  <si>
    <t>LTS</t>
  </si>
  <si>
    <t>ROL</t>
  </si>
  <si>
    <t>LB</t>
  </si>
  <si>
    <t>PULIDORA CON PIEDRA O DISCO</t>
  </si>
  <si>
    <t>DIA</t>
  </si>
  <si>
    <t>VJE</t>
  </si>
  <si>
    <t>M.O. ALBANILERIA: 2 AYUDANTE</t>
  </si>
  <si>
    <t>DATOS ESPECIFICOS</t>
  </si>
  <si>
    <t>M</t>
  </si>
  <si>
    <t>M.O. ELECTRICA 1 AYUDANTE + 1 OFICIAL</t>
  </si>
  <si>
    <t>DESPERDICIO</t>
  </si>
  <si>
    <t xml:space="preserve">ELABORO: </t>
  </si>
  <si>
    <t>_______________________________________________</t>
  </si>
  <si>
    <t>MARIA CAMILA URREA SANCHEZ</t>
  </si>
  <si>
    <t xml:space="preserve">   Contratista Apoyo Profesional - Secretaría de Infraestructura</t>
  </si>
  <si>
    <t>061037-0626498 CAU</t>
  </si>
  <si>
    <t>RETIRO SWITCHE O TOMA</t>
  </si>
  <si>
    <t>SAL TOMA 120 EMT ZONA HUMEDA</t>
  </si>
  <si>
    <t>SUMINISTRO E INSTALACIÓN DE TUBO 3/4" EMT (GRAPA, ADAPTADOR Y UNION)</t>
  </si>
  <si>
    <t xml:space="preserve">SUMINISTRO E INSTALACION DE CABLE #10 </t>
  </si>
  <si>
    <t>SUMINISTRO E INSTALACIÓN TUBERIA EMT 1" INCLUYE  ACCESORIOS (GRAPA, ADAPTADOR Y UNION)</t>
  </si>
  <si>
    <t>SUMINISTRO E INSTALACIÓN CURVA EMT 3/4"</t>
  </si>
  <si>
    <t>SUMINISTRO E INSTALACIÓN CURVA EMT 1"</t>
  </si>
  <si>
    <t xml:space="preserve">SUMINISTRO E INSTALACIÓN DE CAJA T/RAWELT 4X4 - 4 SALIDAS </t>
  </si>
  <si>
    <t xml:space="preserve">DEMOLICION ANDEN EN CONCRETO REFORZADO </t>
  </si>
  <si>
    <t>ANDEN CONCRETO 10CM 3000 PSI</t>
  </si>
  <si>
    <t>MALLA ELECTROSOLDADA</t>
  </si>
  <si>
    <t>RETIRO DE MATERIAL SOBRANTE &lt;= 10 KM</t>
  </si>
  <si>
    <t xml:space="preserve">LAVADO DE SUPERFICIE INCLUYE ACIDO MURIATICO </t>
  </si>
  <si>
    <t>ALAMBRE COBRE THWN #12</t>
  </si>
  <si>
    <t>ALAMBRE COBRE THWN #14</t>
  </si>
  <si>
    <t>ALAMBRE GALVANIZADO CALIBRE 18</t>
  </si>
  <si>
    <t>GRAPA GALV.-GRUESA 3/4"</t>
  </si>
  <si>
    <t>CINTA AISLANTE #33</t>
  </si>
  <si>
    <t>TOMA ZONA HUMEDA GFCI-LEVI</t>
  </si>
  <si>
    <t>TERMINAL EMT 3/4"</t>
  </si>
  <si>
    <t>UNION EMT 3/4"</t>
  </si>
  <si>
    <t>CURVA EMT 3/4"</t>
  </si>
  <si>
    <t>CAJA RAWELT 3/4"</t>
  </si>
  <si>
    <t>TUBO EMT 3/4"X 3 M</t>
  </si>
  <si>
    <t>DESPER</t>
  </si>
  <si>
    <t>ADAPTADOR EMT 3/4"</t>
  </si>
  <si>
    <t>GRAPA GALV-GRUESA 3/4"</t>
  </si>
  <si>
    <t>UNION 3/4" EMT</t>
  </si>
  <si>
    <t xml:space="preserve">MANO OBRA ELECTRICAS    1 AYUDANTE-1 OFI </t>
  </si>
  <si>
    <t>CABLE COBRE THW #  10</t>
  </si>
  <si>
    <t>TUBO EMT 1" X 3M</t>
  </si>
  <si>
    <t>ADAPTADOR EMT 1"</t>
  </si>
  <si>
    <t>GRAPA GALV-GRUESA 1"</t>
  </si>
  <si>
    <t>UNION 1" EMT</t>
  </si>
  <si>
    <t>ANDAMIO METALICO CERTIFICADO EN ALTURAS</t>
  </si>
  <si>
    <t>U/D</t>
  </si>
  <si>
    <t xml:space="preserve">MANO OBRA ELECTRICAS    1AYUDANTE-1 OFI </t>
  </si>
  <si>
    <t>CURVA EMT 1"</t>
  </si>
  <si>
    <t xml:space="preserve">CAJA T/RAWELT 4X4 - 4 SALIDAS </t>
  </si>
  <si>
    <t xml:space="preserve">ROTOMARTILLO 8-10 JLS    </t>
  </si>
  <si>
    <t>MANO OBRA ALBANILERIA   1 AYUDANTE</t>
  </si>
  <si>
    <t>LISTON 1    x4x300 OTOBO</t>
  </si>
  <si>
    <t>PUNTILLA  1.1/2         CC</t>
  </si>
  <si>
    <t xml:space="preserve">MEZCLA CONCRETO  3000 PSI (21  MPA) </t>
  </si>
  <si>
    <t>MANO OBRA ALBANILERIA   1 AYUDANTE-1 OFI</t>
  </si>
  <si>
    <t>LBS</t>
  </si>
  <si>
    <t>MALLA ELEC.M-0.84 / DO84</t>
  </si>
  <si>
    <t>MANO OBRA ALBANILERIA   2 AYUDANTE-1 OFI</t>
  </si>
  <si>
    <t>VOLQUETA 5 M3</t>
  </si>
  <si>
    <t>PABELLON 1 (CARNES)</t>
  </si>
  <si>
    <t>PABELLON 2</t>
  </si>
  <si>
    <t>HIDROLAVADORA CHORRO PRESION-AUTONOMA</t>
  </si>
  <si>
    <t>ACIDO MURIATICO</t>
  </si>
  <si>
    <t xml:space="preserve">ML </t>
  </si>
  <si>
    <t xml:space="preserve">M2 </t>
  </si>
  <si>
    <t>DEMOLICION ENCHAPE CERAMICO + MORTERO</t>
  </si>
  <si>
    <t>REPELLO MURO 1:3 IMPERMEABILIZADO</t>
  </si>
  <si>
    <t>ACRILICA MURO [3M]</t>
  </si>
  <si>
    <t>ESMALTE SINTÉTICO SOBRE MUROS (2M)</t>
  </si>
  <si>
    <t>ESMALTE REJAS- VENTANAS</t>
  </si>
  <si>
    <t>SUMINISTRO E INSTALACIÓN CANAL EN  LAMINA GALVANIZADA   CAL.22</t>
  </si>
  <si>
    <t>SUMINISTRO E INSTALACION DE BAJANTE AGUAS LLUVIAS PVC 3</t>
  </si>
  <si>
    <t>SUMINISTRO E INSTALACIÓN DE TANQUE AGUA 2000 LTS EN PLASTICO INCLUYEN ACCESORIOS</t>
  </si>
  <si>
    <t>ENCHAPE CERAMICO PISO PARED 20-50 X 20-50 CM</t>
  </si>
  <si>
    <t>MURO LADRILLO COMUN</t>
  </si>
  <si>
    <t>SUMINISTRO E INSTALACIÓN DE TAPAS EN CONCRETO 71X71 - 80X80</t>
  </si>
  <si>
    <t>SUMINISTRO E INSTALACIÓN DE PTO SIFON 4" INCLIUYE CODO Y TEE</t>
  </si>
  <si>
    <t xml:space="preserve">SUMINISTRO E INSTALACIÓN REFLECTOR LED 20000 LUMENES 200W BLANCA IP65 </t>
  </si>
  <si>
    <t>LOSA CONCRETO MACIZA E=12CM</t>
  </si>
  <si>
    <t>ACERO DE REFUERZO 60.000 PSI.</t>
  </si>
  <si>
    <t>ROTOMARTILLO 8-10 JLS</t>
  </si>
  <si>
    <t xml:space="preserve">MANO OBRA ALBANILERIA   1 AYUDANTE  </t>
  </si>
  <si>
    <t>ADITIVO LIQUIDO IMPERMEABI</t>
  </si>
  <si>
    <t>MORTERO   1:3</t>
  </si>
  <si>
    <t>MANO OBRA PINTURA       1 AYUDANTE-1 OFI</t>
  </si>
  <si>
    <t>PINTURA ACRILICA</t>
  </si>
  <si>
    <t>DISOLVENTE</t>
  </si>
  <si>
    <t>ESMALTE SEMIBRILLANTE</t>
  </si>
  <si>
    <t xml:space="preserve">MANO OBRA PINTURA       1 AYUDANTE-1 OFI  </t>
  </si>
  <si>
    <t xml:space="preserve">HERRAMIENTA MENOR  </t>
  </si>
  <si>
    <t>MANO OBRA PINTURA       1 AYUDANTE-1 OF</t>
  </si>
  <si>
    <t>LAM.GALVANIZADA      C.22 1x2MT</t>
  </si>
  <si>
    <t>SOLDADURA ESTANO PLATA 95-</t>
  </si>
  <si>
    <t>PLATINA   1/ 8x1    X6m</t>
  </si>
  <si>
    <t>MANO OBRA ALBANILERIA   2 AYUDANTE</t>
  </si>
  <si>
    <t>MANO OBRA CARP.TALLER   1 AYUDANTE-1 OFI</t>
  </si>
  <si>
    <t xml:space="preserve">TIJERAS O DIAGONALES CORTAS O LARGAS </t>
  </si>
  <si>
    <t>GLS</t>
  </si>
  <si>
    <t xml:space="preserve"> ML</t>
  </si>
  <si>
    <t>SOLDADURA PVC ,1/  4  GLN</t>
  </si>
  <si>
    <t>TUBO  PVC 3"</t>
  </si>
  <si>
    <t>LIMPIADOR PVC 760-G 1/4 GL</t>
  </si>
  <si>
    <t xml:space="preserve">MANO OBRA HIDRO1 AYUDANTE-1 OF </t>
  </si>
  <si>
    <t>CODO PRS   .1/2x90</t>
  </si>
  <si>
    <t xml:space="preserve">	VALV. FLOTADOR TANQUE COBRE 1"</t>
  </si>
  <si>
    <t>LIMPIADOR PVC 300     GRMS</t>
  </si>
  <si>
    <t>SOLDADURA PVC ,1/ 16  GLN</t>
  </si>
  <si>
    <t>TEE PRS PVC  .1/2</t>
  </si>
  <si>
    <t>TUBO PRS  1     RDE-21</t>
  </si>
  <si>
    <t>TUBO PRS  4     RDE-32.5UM</t>
  </si>
  <si>
    <t>VAL BOLA           1"""</t>
  </si>
  <si>
    <t>VAL BOLA            ,1/2"</t>
  </si>
  <si>
    <t>VALV.CHEQ.HORIZ.  ,1/2</t>
  </si>
  <si>
    <t>UNIVERSAL PRS PVC  .1/2</t>
  </si>
  <si>
    <t>TANQUE PLASTICO     2000LT</t>
  </si>
  <si>
    <t>MANO OBRA HIDROSANIT.   1 AYUDANTE-1 OFI</t>
  </si>
  <si>
    <t>PEGACOR BLANCO</t>
  </si>
  <si>
    <t>WAIPE</t>
  </si>
  <si>
    <t>EMBOQUILLADOR LATEX</t>
  </si>
  <si>
    <t>CEMENTO BLANCO</t>
  </si>
  <si>
    <t>CERAMICA 20-50 X 20-50 CM TRAF.I 4</t>
  </si>
  <si>
    <t>CRUCETA PLASTICA 1MM-ENCHA x 300 UND</t>
  </si>
  <si>
    <t>MANO OBRA ALBANILERIA   2AYUDANTE</t>
  </si>
  <si>
    <t>MANO OBRA ALBANILERIA   1 OFI</t>
  </si>
  <si>
    <t>CORTADORA CERAMICA</t>
  </si>
  <si>
    <t>BTO</t>
  </si>
  <si>
    <t>BOL</t>
  </si>
  <si>
    <t>LADRILLO COMUN</t>
  </si>
  <si>
    <t>MORTERO   1:4</t>
  </si>
  <si>
    <t>ANTICORROSIVO R 310</t>
  </si>
  <si>
    <t>SOLDADURA 6013 x 1/8</t>
  </si>
  <si>
    <t>ANGULO 1,1/2   x  3/16</t>
  </si>
  <si>
    <t>HIERRO  .1/2"" 60.000 [12</t>
  </si>
  <si>
    <t>MANIJA HIERRO 1/2"""</t>
  </si>
  <si>
    <t>ANGULO 1,1/4   x  1/ 8</t>
  </si>
  <si>
    <t>MEZCLA CONCRETO  3000 PSI (21  MPA)</t>
  </si>
  <si>
    <t xml:space="preserve">MANO OBRA ALBANILERIA   1 AYUDANTE-1 OFI </t>
  </si>
  <si>
    <t xml:space="preserve">MANO OBRA METALISTERIA  1 AYUDANTE-1 OFI </t>
  </si>
  <si>
    <t>SOLDADOR</t>
  </si>
  <si>
    <t>CODO SAN PVC 4    x90</t>
  </si>
  <si>
    <t>TEE  SANITARIA PVC 4"</t>
  </si>
  <si>
    <t xml:space="preserve">SIFON SANI PVC 4"""        </t>
  </si>
  <si>
    <t xml:space="preserve">SOLDADURA PVC ,1/  4  GLN  </t>
  </si>
  <si>
    <t xml:space="preserve">TUBO SAN  4""    PVC"           </t>
  </si>
  <si>
    <t xml:space="preserve">LIMPIADOR PVC 760-G 1/4 GL     </t>
  </si>
  <si>
    <t xml:space="preserve">MANO OBRA HIDRO1 AYUDANTE - 1 OFI+10 A2      </t>
  </si>
  <si>
    <t>REFLECTOR LED 200W</t>
  </si>
  <si>
    <t>TORNILLO ANTIROBO</t>
  </si>
  <si>
    <t>MANO OBRA ING.ELECTR 3 AYUD-1 OFI-1 PROF</t>
  </si>
  <si>
    <t>CUARTON 2" X 4" X 300 AMARILLO</t>
  </si>
  <si>
    <t>PUNTILLA CON CABEZA 2"</t>
  </si>
  <si>
    <t>TABLA OTOBO 1X10X300 CM</t>
  </si>
  <si>
    <t>MEZCLA CONCRETO 1:2:3   3100 PSI 210 Mpa</t>
  </si>
  <si>
    <t>M.O. 3 AYUDANTES + 1 OFICIAL</t>
  </si>
  <si>
    <t>FORMALETA PARA ENTREPISO</t>
  </si>
  <si>
    <t>VIBRADOR</t>
  </si>
  <si>
    <t>ALAMBRE NEGRO        # 18</t>
  </si>
  <si>
    <t>SEGUETA SIN MARCO</t>
  </si>
  <si>
    <t>HIERR.DE 60000 PSI 420 MPA</t>
  </si>
  <si>
    <t>KS</t>
  </si>
  <si>
    <t>SUMINISTRO E INSTALACION DE NAVE EN LAMINA LLENA GALVANIZADA CAL.20+ ANTICORRISVO+ESMALTE+MARCO</t>
  </si>
  <si>
    <t>DESMONTE MARCO + NAVE SENCILLA</t>
  </si>
  <si>
    <t>DEMOLICIÓN MURO EXISTENTE</t>
  </si>
  <si>
    <t>PABELLON 3</t>
  </si>
  <si>
    <t>PABELLON 4</t>
  </si>
  <si>
    <t>LAMINA GALVANIZADA CAL.20</t>
  </si>
  <si>
    <t>LIJA 320              AGUA</t>
  </si>
  <si>
    <t>SOLDADURA 6011 x 1/8"""</t>
  </si>
  <si>
    <t>PINTURA ESMALTE</t>
  </si>
  <si>
    <t>ANTICORROSIVO GRIS</t>
  </si>
  <si>
    <t>MASILLA NITRO METAL RESANE</t>
  </si>
  <si>
    <t>MANO OBRA METALISTERIA  1 AYUDANTE-1 OFI</t>
  </si>
  <si>
    <t xml:space="preserve">MANO OBRA PINTURA       1 AYUDANTE-1 OFI </t>
  </si>
  <si>
    <t>MORTERO 1:3</t>
  </si>
  <si>
    <t>PULIDORA MANUAL ELECTRICA</t>
  </si>
  <si>
    <t>COMPRESOR DE DOS MARTILLOS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</si>
</sst>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quot;$&quot;\ * #,##0_-;\-&quot;$&quot;\ * #,##0_-;_-&quot;$&quot;\ * &quot;-&quot;??_-;_-@_-"/>
    <numFmt numFmtId="203" formatCode="_-* #.##0.00_-;\-* #.##0.00_-;_-* &quot;-&quot;??_-;_-@_-"/>
    <numFmt numFmtId="204" formatCode="_ * #.##0.00_ ;_ * \-#.##0.00_ ;_ * &quot;-&quot;??_ ;_ @_ "/>
    <numFmt numFmtId="205" formatCode="0.0"/>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1"/>
      <name val="Arial"/>
      <family val="2"/>
    </font>
    <font>
      <sz val="11"/>
      <color theme="1"/>
      <name val="Arial"/>
      <family val="2"/>
    </font>
    <font>
      <b/>
      <sz val="11"/>
      <color theme="1"/>
      <name val="Arial"/>
      <family val="2"/>
    </font>
    <font>
      <b/>
      <sz val="11"/>
      <name val="Arial"/>
      <family val="2"/>
    </font>
    <font>
      <sz val="10"/>
      <name val="Arial"/>
    </font>
    <font>
      <b/>
      <sz val="16"/>
      <name val="Arial Narrow"/>
      <family val="2"/>
    </font>
    <font>
      <sz val="16"/>
      <name val="Arial Narrow"/>
      <family val="2"/>
    </font>
    <font>
      <sz val="9"/>
      <name val="Arial"/>
      <family val="2"/>
    </font>
    <font>
      <b/>
      <sz val="11"/>
      <color theme="1"/>
      <name val="Calibri"/>
      <family val="2"/>
      <scheme val="minor"/>
    </font>
    <font>
      <sz val="12"/>
      <color theme="1"/>
      <name val="Arial"/>
      <family val="2"/>
    </font>
    <font>
      <sz val="16"/>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medium">
        <color indexed="64"/>
      </left>
      <right style="thin">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right/>
      <top style="thin">
        <color theme="4"/>
      </top>
      <bottom style="double">
        <color theme="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s>
  <cellStyleXfs count="272">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7">
      <alignment horizontal="right"/>
    </xf>
    <xf numFmtId="188" fontId="7" fillId="0" borderId="47">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7">
      <alignment horizontal="right"/>
    </xf>
    <xf numFmtId="3" fontId="30" fillId="0" borderId="0" applyFont="0" applyFill="0" applyBorder="0" applyAlignment="0" applyProtection="0"/>
    <xf numFmtId="191" fontId="5" fillId="0" borderId="0">
      <protection locked="0"/>
    </xf>
    <xf numFmtId="192" fontId="30"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5" fontId="5" fillId="0" borderId="0">
      <protection locked="0"/>
    </xf>
    <xf numFmtId="0" fontId="32" fillId="0" borderId="0" applyNumberFormat="0" applyFill="0" applyBorder="0" applyAlignment="0" applyProtection="0"/>
    <xf numFmtId="0" fontId="33"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2" fontId="35"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34" fillId="0" borderId="0"/>
    <xf numFmtId="0" fontId="2" fillId="0" borderId="0"/>
    <xf numFmtId="0" fontId="34" fillId="0" borderId="0"/>
    <xf numFmtId="0" fontId="5" fillId="0" borderId="0"/>
    <xf numFmtId="0" fontId="5" fillId="0" borderId="0"/>
    <xf numFmtId="0" fontId="5" fillId="0" borderId="0"/>
    <xf numFmtId="0" fontId="5" fillId="0" borderId="0"/>
    <xf numFmtId="0" fontId="36"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4" fillId="0" borderId="0" applyFont="0" applyFill="0" applyBorder="0" applyAlignment="0" applyProtection="0"/>
    <xf numFmtId="0" fontId="37"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2">
      <protection locked="0"/>
    </xf>
    <xf numFmtId="0" fontId="38" fillId="0" borderId="0"/>
    <xf numFmtId="0" fontId="39" fillId="0" borderId="0" applyNumberFormat="0" applyFill="0" applyBorder="0" applyAlignment="0" applyProtection="0">
      <alignment vertical="top"/>
      <protection locked="0"/>
    </xf>
    <xf numFmtId="44" fontId="54" fillId="0" borderId="0" applyFont="0" applyFill="0" applyBorder="0" applyAlignment="0" applyProtection="0"/>
    <xf numFmtId="0" fontId="1" fillId="0" borderId="0"/>
    <xf numFmtId="204" fontId="5"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58" fillId="0" borderId="93" applyNumberFormat="0" applyFill="0" applyAlignment="0" applyProtection="0"/>
    <xf numFmtId="0" fontId="1" fillId="0" borderId="0"/>
    <xf numFmtId="0" fontId="59" fillId="0" borderId="0"/>
    <xf numFmtId="43" fontId="59" fillId="0" borderId="0" applyFont="0" applyFill="0" applyBorder="0" applyAlignment="0" applyProtection="0"/>
    <xf numFmtId="9" fontId="59" fillId="0" borderId="0" applyFont="0" applyFill="0" applyBorder="0" applyAlignment="0" applyProtection="0"/>
    <xf numFmtId="44" fontId="59" fillId="0" borderId="0" applyFont="0" applyFill="0" applyBorder="0" applyAlignment="0" applyProtection="0"/>
    <xf numFmtId="173" fontId="5"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584">
    <xf numFmtId="0" fontId="0" fillId="0" borderId="0" xfId="0"/>
    <xf numFmtId="0" fontId="40" fillId="0" borderId="0" xfId="89" applyFont="1"/>
    <xf numFmtId="0" fontId="40" fillId="25" borderId="0" xfId="89" applyFont="1" applyFill="1"/>
    <xf numFmtId="0" fontId="40" fillId="0" borderId="36" xfId="89" applyFont="1" applyBorder="1"/>
    <xf numFmtId="0" fontId="40" fillId="0" borderId="37" xfId="89" applyFont="1" applyBorder="1"/>
    <xf numFmtId="0" fontId="40" fillId="0" borderId="0" xfId="89" applyFont="1" applyAlignment="1">
      <alignment horizontal="center"/>
    </xf>
    <xf numFmtId="0" fontId="41" fillId="0" borderId="0" xfId="0" applyFont="1" applyAlignment="1">
      <alignment horizontal="left"/>
    </xf>
    <xf numFmtId="0" fontId="42" fillId="0" borderId="0" xfId="0" applyFont="1" applyAlignment="1">
      <alignment horizontal="left"/>
    </xf>
    <xf numFmtId="0" fontId="40" fillId="0" borderId="87" xfId="89" applyFont="1" applyBorder="1"/>
    <xf numFmtId="0" fontId="40" fillId="25" borderId="87" xfId="89" applyFont="1" applyFill="1" applyBorder="1"/>
    <xf numFmtId="0" fontId="40" fillId="25" borderId="37" xfId="89" applyFont="1" applyFill="1" applyBorder="1"/>
    <xf numFmtId="0" fontId="43" fillId="0" borderId="20" xfId="126" applyFont="1" applyBorder="1" applyAlignment="1">
      <alignment horizontal="center" vertical="center" wrapText="1"/>
    </xf>
    <xf numFmtId="0" fontId="43" fillId="24" borderId="39" xfId="73" applyFont="1" applyFill="1" applyBorder="1" applyAlignment="1">
      <alignment vertical="center"/>
    </xf>
    <xf numFmtId="0" fontId="43" fillId="24" borderId="41" xfId="73" applyFont="1" applyFill="1" applyBorder="1" applyAlignment="1">
      <alignment vertical="center"/>
    </xf>
    <xf numFmtId="0" fontId="43" fillId="24" borderId="42" xfId="73" applyFont="1" applyFill="1" applyBorder="1" applyAlignment="1">
      <alignment vertical="center"/>
    </xf>
    <xf numFmtId="0" fontId="40" fillId="0" borderId="50" xfId="73" applyFont="1" applyBorder="1" applyAlignment="1">
      <alignment horizontal="center" vertical="center"/>
    </xf>
    <xf numFmtId="0" fontId="40" fillId="0" borderId="18" xfId="74" applyFont="1" applyBorder="1" applyAlignment="1">
      <alignment horizontal="center" vertical="center"/>
    </xf>
    <xf numFmtId="0" fontId="40" fillId="0" borderId="18" xfId="74" applyFont="1" applyBorder="1" applyAlignment="1">
      <alignment horizontal="left" vertical="center" wrapText="1"/>
    </xf>
    <xf numFmtId="4" fontId="40" fillId="0" borderId="18" xfId="39" applyNumberFormat="1" applyFont="1" applyBorder="1" applyAlignment="1">
      <alignment vertical="center" wrapText="1"/>
    </xf>
    <xf numFmtId="167" fontId="40" fillId="0" borderId="18" xfId="62" applyNumberFormat="1" applyFont="1" applyBorder="1" applyAlignment="1">
      <alignment horizontal="right" vertical="center" wrapText="1"/>
    </xf>
    <xf numFmtId="167" fontId="40" fillId="0" borderId="45" xfId="62" applyNumberFormat="1" applyFont="1" applyBorder="1" applyAlignment="1">
      <alignment horizontal="right" vertical="center" wrapText="1"/>
    </xf>
    <xf numFmtId="0" fontId="40" fillId="0" borderId="13" xfId="73" applyFont="1" applyBorder="1" applyAlignment="1">
      <alignment horizontal="left" vertical="center"/>
    </xf>
    <xf numFmtId="0" fontId="40" fillId="0" borderId="14" xfId="74" applyFont="1" applyBorder="1" applyAlignment="1">
      <alignment horizontal="center" vertical="center"/>
    </xf>
    <xf numFmtId="0" fontId="40" fillId="0" borderId="14" xfId="74" applyFont="1" applyBorder="1" applyAlignment="1">
      <alignment horizontal="left" vertical="center" wrapText="1"/>
    </xf>
    <xf numFmtId="167" fontId="40" fillId="0" borderId="24" xfId="62" applyNumberFormat="1" applyFont="1" applyBorder="1" applyAlignment="1">
      <alignment horizontal="right" vertical="center" wrapText="1"/>
    </xf>
    <xf numFmtId="176" fontId="43" fillId="0" borderId="38" xfId="39" applyNumberFormat="1" applyFont="1" applyBorder="1" applyAlignment="1">
      <alignment horizontal="right" vertical="center"/>
    </xf>
    <xf numFmtId="0" fontId="40" fillId="0" borderId="18" xfId="74" applyFont="1" applyBorder="1" applyAlignment="1">
      <alignment horizontal="left" vertical="center"/>
    </xf>
    <xf numFmtId="167" fontId="40" fillId="0" borderId="30" xfId="62" applyNumberFormat="1" applyFont="1" applyBorder="1" applyAlignment="1">
      <alignment horizontal="right" vertical="center" wrapText="1"/>
    </xf>
    <xf numFmtId="0" fontId="40" fillId="0" borderId="18" xfId="135" applyFont="1" applyBorder="1" applyAlignment="1">
      <alignment horizontal="center" vertical="center"/>
    </xf>
    <xf numFmtId="0" fontId="40" fillId="0" borderId="18" xfId="135" applyFont="1" applyBorder="1" applyAlignment="1">
      <alignment horizontal="left" vertical="center"/>
    </xf>
    <xf numFmtId="0" fontId="40" fillId="0" borderId="14" xfId="89" applyFont="1" applyBorder="1"/>
    <xf numFmtId="0" fontId="40" fillId="0" borderId="14" xfId="89" applyFont="1" applyBorder="1" applyAlignment="1">
      <alignment horizontal="center"/>
    </xf>
    <xf numFmtId="0" fontId="40" fillId="0" borderId="18" xfId="73" applyFont="1" applyBorder="1" applyAlignment="1">
      <alignment horizontal="center" vertical="center"/>
    </xf>
    <xf numFmtId="0" fontId="40" fillId="0" borderId="18" xfId="73" applyFont="1" applyBorder="1" applyAlignment="1">
      <alignment horizontal="left" vertical="center" wrapText="1"/>
    </xf>
    <xf numFmtId="0" fontId="40" fillId="0" borderId="18" xfId="126" applyFont="1" applyBorder="1" applyAlignment="1">
      <alignment horizontal="center" vertical="center"/>
    </xf>
    <xf numFmtId="0" fontId="40" fillId="0" borderId="18" xfId="135" applyFont="1" applyBorder="1" applyAlignment="1">
      <alignment horizontal="left" vertical="center" wrapText="1"/>
    </xf>
    <xf numFmtId="167" fontId="40" fillId="0" borderId="18" xfId="62" quotePrefix="1" applyNumberFormat="1" applyFont="1" applyBorder="1" applyAlignment="1">
      <alignment horizontal="right" vertical="center" wrapText="1"/>
    </xf>
    <xf numFmtId="0" fontId="40" fillId="0" borderId="50" xfId="135" applyFont="1" applyBorder="1" applyAlignment="1">
      <alignment horizontal="center" vertical="center"/>
    </xf>
    <xf numFmtId="0" fontId="40" fillId="0" borderId="18" xfId="73" applyFont="1" applyBorder="1" applyAlignment="1">
      <alignment horizontal="center" vertical="center" wrapText="1"/>
    </xf>
    <xf numFmtId="0" fontId="40" fillId="0" borderId="49" xfId="73" applyFont="1" applyBorder="1" applyAlignment="1">
      <alignment horizontal="left" vertical="center"/>
    </xf>
    <xf numFmtId="0" fontId="40" fillId="0" borderId="0" xfId="73" applyFont="1" applyAlignment="1">
      <alignment horizontal="center" vertical="center"/>
    </xf>
    <xf numFmtId="0" fontId="40" fillId="0" borderId="0" xfId="73" applyFont="1" applyAlignment="1">
      <alignment horizontal="left" vertical="center" wrapText="1"/>
    </xf>
    <xf numFmtId="167" fontId="40" fillId="0" borderId="43" xfId="62" applyNumberFormat="1" applyFont="1" applyBorder="1" applyAlignment="1">
      <alignment horizontal="right" vertical="center" wrapText="1"/>
    </xf>
    <xf numFmtId="176" fontId="43" fillId="0" borderId="48" xfId="39" applyNumberFormat="1" applyFont="1" applyBorder="1" applyAlignment="1">
      <alignment horizontal="right" vertical="center"/>
    </xf>
    <xf numFmtId="0" fontId="40" fillId="0" borderId="33" xfId="73" applyFont="1" applyBorder="1" applyAlignment="1">
      <alignment horizontal="center" vertical="center"/>
    </xf>
    <xf numFmtId="2" fontId="40" fillId="0" borderId="14" xfId="73" applyNumberFormat="1" applyFont="1" applyBorder="1" applyAlignment="1">
      <alignment horizontal="center" vertical="center"/>
    </xf>
    <xf numFmtId="0" fontId="40" fillId="0" borderId="14" xfId="73" applyFont="1" applyBorder="1" applyAlignment="1">
      <alignment horizontal="left" vertical="center"/>
    </xf>
    <xf numFmtId="0" fontId="40" fillId="0" borderId="14" xfId="73" applyFont="1" applyBorder="1" applyAlignment="1">
      <alignment horizontal="center" vertical="center"/>
    </xf>
    <xf numFmtId="0" fontId="40" fillId="0" borderId="14" xfId="73" applyFont="1" applyBorder="1" applyAlignment="1">
      <alignment horizontal="left" vertical="center" wrapText="1"/>
    </xf>
    <xf numFmtId="0" fontId="40" fillId="0" borderId="0" xfId="90" applyFont="1"/>
    <xf numFmtId="0" fontId="40" fillId="0" borderId="36" xfId="90" applyFont="1" applyBorder="1"/>
    <xf numFmtId="187" fontId="43" fillId="24" borderId="42" xfId="73" applyNumberFormat="1" applyFont="1" applyFill="1" applyBorder="1" applyAlignment="1">
      <alignment vertical="center"/>
    </xf>
    <xf numFmtId="0" fontId="40" fillId="0" borderId="37" xfId="90" applyFont="1" applyBorder="1"/>
    <xf numFmtId="49" fontId="43" fillId="0" borderId="0" xfId="131" applyNumberFormat="1" applyFont="1" applyAlignment="1">
      <alignment horizontal="right" vertical="center"/>
    </xf>
    <xf numFmtId="186" fontId="43" fillId="0" borderId="0" xfId="131" applyNumberFormat="1" applyFont="1" applyAlignment="1">
      <alignment vertical="center"/>
    </xf>
    <xf numFmtId="0" fontId="40" fillId="0" borderId="0" xfId="128" applyFont="1"/>
    <xf numFmtId="0" fontId="40" fillId="0" borderId="0" xfId="128" applyFont="1" applyAlignment="1">
      <alignment horizontal="center"/>
    </xf>
    <xf numFmtId="0" fontId="45" fillId="0" borderId="17" xfId="128" applyFont="1" applyBorder="1" applyAlignment="1">
      <alignment horizontal="right" vertical="center"/>
    </xf>
    <xf numFmtId="181" fontId="40" fillId="0" borderId="35" xfId="129" applyNumberFormat="1" applyFont="1" applyBorder="1" applyAlignment="1">
      <alignment vertical="center"/>
    </xf>
    <xf numFmtId="0" fontId="40" fillId="0" borderId="21" xfId="128" applyFont="1" applyBorder="1" applyAlignment="1">
      <alignment horizontal="left" vertical="center"/>
    </xf>
    <xf numFmtId="180" fontId="40" fillId="0" borderId="22" xfId="129" applyNumberFormat="1" applyFont="1" applyBorder="1" applyAlignment="1">
      <alignment horizontal="center" vertical="center"/>
    </xf>
    <xf numFmtId="0" fontId="43" fillId="0" borderId="22" xfId="128" applyFont="1" applyBorder="1" applyAlignment="1">
      <alignment vertical="center"/>
    </xf>
    <xf numFmtId="0" fontId="43" fillId="0" borderId="23" xfId="128" applyFont="1" applyBorder="1" applyAlignment="1">
      <alignment horizontal="right" vertical="center"/>
    </xf>
    <xf numFmtId="181" fontId="40" fillId="0" borderId="30" xfId="129" applyNumberFormat="1" applyFont="1" applyBorder="1" applyAlignment="1">
      <alignment vertical="center"/>
    </xf>
    <xf numFmtId="0" fontId="40" fillId="0" borderId="0" xfId="126" applyFont="1" applyAlignment="1">
      <alignment horizontal="center" vertical="center"/>
    </xf>
    <xf numFmtId="9" fontId="40" fillId="0" borderId="22" xfId="129" applyNumberFormat="1" applyFont="1" applyBorder="1" applyAlignment="1">
      <alignment horizontal="center" vertical="center"/>
    </xf>
    <xf numFmtId="181" fontId="40" fillId="0" borderId="22" xfId="129" applyNumberFormat="1" applyFont="1" applyBorder="1" applyAlignment="1">
      <alignment vertical="center"/>
    </xf>
    <xf numFmtId="0" fontId="40" fillId="0" borderId="23" xfId="128" applyFont="1" applyBorder="1" applyAlignment="1">
      <alignment vertical="center"/>
    </xf>
    <xf numFmtId="0" fontId="43" fillId="0" borderId="21" xfId="128" applyFont="1" applyBorder="1" applyAlignment="1">
      <alignment horizontal="left" vertical="center"/>
    </xf>
    <xf numFmtId="181" fontId="43" fillId="0" borderId="30" xfId="129" applyNumberFormat="1" applyFont="1" applyBorder="1" applyAlignment="1">
      <alignment vertical="center"/>
    </xf>
    <xf numFmtId="0" fontId="40" fillId="0" borderId="21" xfId="128" applyFont="1" applyBorder="1" applyAlignment="1">
      <alignment horizontal="left" vertical="center" wrapText="1"/>
    </xf>
    <xf numFmtId="0" fontId="40" fillId="0" borderId="23" xfId="128" applyFont="1" applyBorder="1" applyAlignment="1">
      <alignment horizontal="right" vertical="center"/>
    </xf>
    <xf numFmtId="0" fontId="40" fillId="0" borderId="0" xfId="128" applyFont="1" applyAlignment="1">
      <alignment horizontal="center" vertical="center" wrapText="1"/>
    </xf>
    <xf numFmtId="0" fontId="43" fillId="0" borderId="27" xfId="128" applyFont="1" applyBorder="1" applyAlignment="1">
      <alignment horizontal="left" vertical="center"/>
    </xf>
    <xf numFmtId="9" fontId="40" fillId="0" borderId="31" xfId="129" applyNumberFormat="1" applyFont="1" applyBorder="1" applyAlignment="1">
      <alignment horizontal="center" vertical="center"/>
    </xf>
    <xf numFmtId="181" fontId="43" fillId="0" borderId="31" xfId="129" applyNumberFormat="1" applyFont="1" applyBorder="1" applyAlignment="1">
      <alignment vertical="center"/>
    </xf>
    <xf numFmtId="0" fontId="40" fillId="0" borderId="28" xfId="128" applyFont="1" applyBorder="1" applyAlignment="1">
      <alignment vertical="center"/>
    </xf>
    <xf numFmtId="2" fontId="40" fillId="0" borderId="0" xfId="128" applyNumberFormat="1" applyFont="1"/>
    <xf numFmtId="181" fontId="40" fillId="0" borderId="0" xfId="129" applyNumberFormat="1" applyFont="1" applyBorder="1"/>
    <xf numFmtId="39" fontId="43" fillId="0" borderId="0" xfId="129" applyNumberFormat="1" applyFont="1" applyBorder="1" applyAlignment="1">
      <alignment vertical="center"/>
    </xf>
    <xf numFmtId="0" fontId="43" fillId="0" borderId="34" xfId="79" applyFont="1" applyBorder="1" applyAlignment="1">
      <alignment vertical="center"/>
    </xf>
    <xf numFmtId="182" fontId="40" fillId="0" borderId="37" xfId="90" applyNumberFormat="1" applyFont="1" applyBorder="1"/>
    <xf numFmtId="186" fontId="43" fillId="26" borderId="45" xfId="60" applyNumberFormat="1" applyFont="1" applyFill="1" applyBorder="1" applyAlignment="1">
      <alignment horizontal="center" vertical="center"/>
    </xf>
    <xf numFmtId="184" fontId="40" fillId="0" borderId="37" xfId="90" applyNumberFormat="1" applyFont="1" applyBorder="1"/>
    <xf numFmtId="186" fontId="43" fillId="26" borderId="18" xfId="60" applyNumberFormat="1" applyFont="1" applyFill="1" applyBorder="1" applyAlignment="1">
      <alignment horizontal="center" vertical="center"/>
    </xf>
    <xf numFmtId="9" fontId="40" fillId="27" borderId="30" xfId="95" applyFont="1" applyFill="1" applyBorder="1" applyAlignment="1">
      <alignment horizontal="center" vertical="center"/>
    </xf>
    <xf numFmtId="0" fontId="40" fillId="0" borderId="80" xfId="90" applyFont="1" applyBorder="1"/>
    <xf numFmtId="0" fontId="40" fillId="0" borderId="81" xfId="89" applyFont="1" applyBorder="1"/>
    <xf numFmtId="0" fontId="40" fillId="0" borderId="81" xfId="89" applyFont="1" applyBorder="1" applyAlignment="1">
      <alignment horizontal="center"/>
    </xf>
    <xf numFmtId="185" fontId="40" fillId="0" borderId="81" xfId="34" applyNumberFormat="1" applyFont="1" applyBorder="1"/>
    <xf numFmtId="0" fontId="40" fillId="0" borderId="82" xfId="89" applyFont="1" applyBorder="1"/>
    <xf numFmtId="0" fontId="40" fillId="25" borderId="36" xfId="89" applyFont="1" applyFill="1" applyBorder="1"/>
    <xf numFmtId="0" fontId="43" fillId="0" borderId="21" xfId="128" applyFont="1" applyBorder="1" applyAlignment="1">
      <alignment horizontal="left" vertical="center" wrapText="1"/>
    </xf>
    <xf numFmtId="0" fontId="40" fillId="25" borderId="0" xfId="130" applyFont="1" applyFill="1" applyAlignment="1">
      <alignment horizontal="center" vertical="center" wrapText="1"/>
    </xf>
    <xf numFmtId="0" fontId="43" fillId="25" borderId="53" xfId="130" applyFont="1" applyFill="1" applyBorder="1" applyAlignment="1">
      <alignment horizontal="center" vertical="center" wrapText="1"/>
    </xf>
    <xf numFmtId="0" fontId="40" fillId="0" borderId="0" xfId="0" applyFont="1"/>
    <xf numFmtId="0" fontId="40" fillId="0" borderId="37" xfId="0" applyFont="1" applyBorder="1"/>
    <xf numFmtId="0" fontId="40" fillId="0" borderId="36" xfId="0" applyFont="1" applyBorder="1"/>
    <xf numFmtId="0" fontId="43" fillId="0" borderId="57" xfId="0" applyFont="1" applyBorder="1" applyAlignment="1">
      <alignment horizontal="center"/>
    </xf>
    <xf numFmtId="0" fontId="43" fillId="0" borderId="0" xfId="0" applyFont="1" applyAlignment="1">
      <alignment horizontal="center"/>
    </xf>
    <xf numFmtId="0" fontId="40" fillId="0" borderId="61" xfId="0" applyFont="1" applyBorder="1" applyAlignment="1">
      <alignment horizontal="center"/>
    </xf>
    <xf numFmtId="0" fontId="43" fillId="0" borderId="53" xfId="0" applyFont="1" applyBorder="1" applyAlignment="1">
      <alignment horizontal="center"/>
    </xf>
    <xf numFmtId="0" fontId="40" fillId="0" borderId="53" xfId="0" applyFont="1" applyBorder="1" applyAlignment="1">
      <alignment vertical="center"/>
    </xf>
    <xf numFmtId="0" fontId="40" fillId="0" borderId="72" xfId="0" applyFont="1" applyBorder="1" applyAlignment="1">
      <alignment vertical="center"/>
    </xf>
    <xf numFmtId="0" fontId="40" fillId="0" borderId="58" xfId="0" applyFont="1" applyBorder="1" applyAlignment="1">
      <alignment horizontal="center"/>
    </xf>
    <xf numFmtId="0" fontId="40" fillId="0" borderId="57" xfId="0" applyFont="1" applyBorder="1" applyAlignment="1">
      <alignment horizontal="right" vertical="center"/>
    </xf>
    <xf numFmtId="0" fontId="40" fillId="0" borderId="29" xfId="0" applyFont="1" applyBorder="1" applyAlignment="1">
      <alignment horizontal="center" vertical="center"/>
    </xf>
    <xf numFmtId="0" fontId="40" fillId="0" borderId="35" xfId="0" applyFont="1" applyBorder="1" applyAlignment="1">
      <alignment horizontal="center" vertical="center"/>
    </xf>
    <xf numFmtId="0" fontId="40" fillId="0" borderId="11" xfId="0" applyFont="1" applyBorder="1" applyAlignment="1">
      <alignment horizontal="center"/>
    </xf>
    <xf numFmtId="0" fontId="40" fillId="0" borderId="0" xfId="0" applyFont="1" applyAlignment="1">
      <alignment horizontal="right" vertical="center"/>
    </xf>
    <xf numFmtId="1" fontId="40" fillId="0" borderId="18" xfId="0" applyNumberFormat="1" applyFont="1" applyBorder="1" applyAlignment="1">
      <alignment horizontal="center" vertical="center"/>
    </xf>
    <xf numFmtId="1" fontId="40" fillId="0" borderId="30" xfId="0" applyNumberFormat="1" applyFont="1" applyBorder="1" applyAlignment="1">
      <alignment horizontal="center" vertical="center"/>
    </xf>
    <xf numFmtId="1" fontId="40" fillId="0" borderId="12" xfId="0" applyNumberFormat="1" applyFont="1" applyBorder="1" applyAlignment="1">
      <alignment horizontal="center" vertical="center"/>
    </xf>
    <xf numFmtId="0" fontId="40" fillId="0" borderId="71" xfId="0" applyFont="1" applyBorder="1" applyAlignment="1">
      <alignment horizontal="left"/>
    </xf>
    <xf numFmtId="0" fontId="40" fillId="0" borderId="54" xfId="0" applyFont="1" applyBorder="1" applyAlignment="1">
      <alignment horizontal="center"/>
    </xf>
    <xf numFmtId="0" fontId="40" fillId="0" borderId="70" xfId="0" applyFont="1" applyBorder="1" applyAlignment="1">
      <alignment horizontal="center"/>
    </xf>
    <xf numFmtId="0" fontId="40" fillId="0" borderId="27" xfId="0" applyFont="1" applyBorder="1"/>
    <xf numFmtId="0" fontId="40" fillId="0" borderId="31" xfId="0" applyFont="1" applyBorder="1"/>
    <xf numFmtId="0" fontId="40" fillId="0" borderId="68" xfId="0" applyFont="1" applyBorder="1"/>
    <xf numFmtId="0" fontId="40" fillId="0" borderId="58" xfId="0" applyFont="1" applyBorder="1"/>
    <xf numFmtId="0" fontId="40" fillId="0" borderId="57" xfId="0" applyFont="1" applyBorder="1"/>
    <xf numFmtId="0" fontId="40" fillId="0" borderId="56" xfId="0" applyFont="1" applyBorder="1"/>
    <xf numFmtId="0" fontId="40" fillId="0" borderId="11" xfId="0" applyFont="1" applyBorder="1"/>
    <xf numFmtId="0" fontId="40" fillId="0" borderId="12" xfId="0" applyFont="1" applyBorder="1"/>
    <xf numFmtId="0" fontId="43" fillId="24" borderId="44" xfId="0" applyFont="1" applyFill="1" applyBorder="1" applyAlignment="1">
      <alignment horizontal="center"/>
    </xf>
    <xf numFmtId="0" fontId="43" fillId="24" borderId="29" xfId="0" applyFont="1" applyFill="1" applyBorder="1" applyAlignment="1">
      <alignment horizontal="center"/>
    </xf>
    <xf numFmtId="0" fontId="43" fillId="24" borderId="35" xfId="0" applyFont="1" applyFill="1" applyBorder="1" applyAlignment="1">
      <alignment horizontal="center"/>
    </xf>
    <xf numFmtId="0" fontId="40" fillId="0" borderId="22" xfId="0" applyFont="1" applyBorder="1"/>
    <xf numFmtId="173" fontId="40" fillId="0" borderId="18" xfId="34" applyFont="1" applyBorder="1"/>
    <xf numFmtId="173" fontId="40" fillId="0" borderId="30" xfId="34" applyFont="1" applyBorder="1"/>
    <xf numFmtId="0" fontId="40" fillId="0" borderId="61" xfId="0" applyFont="1" applyBorder="1"/>
    <xf numFmtId="0" fontId="40" fillId="0" borderId="53" xfId="0" applyFont="1" applyBorder="1"/>
    <xf numFmtId="0" fontId="40" fillId="0" borderId="63" xfId="0" applyFont="1" applyBorder="1"/>
    <xf numFmtId="173" fontId="40" fillId="0" borderId="62" xfId="34" applyFont="1" applyBorder="1"/>
    <xf numFmtId="0" fontId="43" fillId="24" borderId="16" xfId="0" applyFont="1" applyFill="1" applyBorder="1" applyAlignment="1">
      <alignment horizontal="center"/>
    </xf>
    <xf numFmtId="0" fontId="40" fillId="0" borderId="22" xfId="0" applyFont="1" applyBorder="1" applyAlignment="1">
      <alignment horizontal="center"/>
    </xf>
    <xf numFmtId="2" fontId="40" fillId="0" borderId="18" xfId="0" applyNumberFormat="1" applyFont="1" applyBorder="1"/>
    <xf numFmtId="0" fontId="40" fillId="0" borderId="20" xfId="0" applyFont="1" applyBorder="1"/>
    <xf numFmtId="173" fontId="40" fillId="0" borderId="59" xfId="34" applyFont="1" applyBorder="1"/>
    <xf numFmtId="0" fontId="43" fillId="24" borderId="29" xfId="0" applyFont="1" applyFill="1" applyBorder="1"/>
    <xf numFmtId="2" fontId="40" fillId="0" borderId="18" xfId="0" applyNumberFormat="1" applyFont="1" applyBorder="1" applyAlignment="1">
      <alignment horizontal="center"/>
    </xf>
    <xf numFmtId="2" fontId="40" fillId="0" borderId="22" xfId="0" applyNumberFormat="1" applyFont="1" applyBorder="1" applyAlignment="1">
      <alignment horizontal="center"/>
    </xf>
    <xf numFmtId="0" fontId="40" fillId="0" borderId="62" xfId="0" applyFont="1" applyBorder="1"/>
    <xf numFmtId="0" fontId="40" fillId="0" borderId="14" xfId="0" applyFont="1" applyBorder="1"/>
    <xf numFmtId="173" fontId="40" fillId="0" borderId="38" xfId="34" applyFont="1" applyBorder="1"/>
    <xf numFmtId="0" fontId="43" fillId="24" borderId="16" xfId="0" applyFont="1" applyFill="1" applyBorder="1" applyAlignment="1">
      <alignment horizontal="center" wrapText="1"/>
    </xf>
    <xf numFmtId="0" fontId="43" fillId="24" borderId="29" xfId="0" applyFont="1" applyFill="1" applyBorder="1" applyAlignment="1">
      <alignment horizontal="center" wrapText="1"/>
    </xf>
    <xf numFmtId="0" fontId="43" fillId="24" borderId="17" xfId="0" applyFont="1" applyFill="1" applyBorder="1" applyAlignment="1">
      <alignment horizontal="center" wrapText="1"/>
    </xf>
    <xf numFmtId="0" fontId="43" fillId="24" borderId="35" xfId="0" applyFont="1" applyFill="1" applyBorder="1" applyAlignment="1">
      <alignment horizontal="center" wrapText="1"/>
    </xf>
    <xf numFmtId="0" fontId="40" fillId="0" borderId="21" xfId="0" applyFont="1" applyBorder="1" applyAlignment="1">
      <alignment horizontal="left"/>
    </xf>
    <xf numFmtId="0" fontId="40" fillId="0" borderId="22" xfId="0" applyFont="1" applyBorder="1" applyAlignment="1">
      <alignment horizontal="left"/>
    </xf>
    <xf numFmtId="173" fontId="40" fillId="0" borderId="18" xfId="34" applyFont="1" applyBorder="1" applyAlignment="1">
      <alignment horizontal="center"/>
    </xf>
    <xf numFmtId="0" fontId="40" fillId="0" borderId="22" xfId="95" applyNumberFormat="1" applyFont="1" applyBorder="1" applyAlignment="1">
      <alignment horizontal="center"/>
    </xf>
    <xf numFmtId="166" fontId="40" fillId="0" borderId="25" xfId="0" applyNumberFormat="1" applyFont="1" applyBorder="1" applyAlignment="1">
      <alignment horizontal="center" wrapText="1"/>
    </xf>
    <xf numFmtId="173" fontId="40" fillId="0" borderId="45" xfId="34" applyFont="1" applyBorder="1" applyAlignment="1">
      <alignment horizontal="center" wrapText="1"/>
    </xf>
    <xf numFmtId="43" fontId="40" fillId="0" borderId="22" xfId="34" applyNumberFormat="1" applyFont="1" applyBorder="1"/>
    <xf numFmtId="9" fontId="40" fillId="0" borderId="23" xfId="95" applyFont="1" applyBorder="1"/>
    <xf numFmtId="9" fontId="40" fillId="0" borderId="18" xfId="95" applyFont="1" applyBorder="1" applyAlignment="1">
      <alignment horizontal="center"/>
    </xf>
    <xf numFmtId="43" fontId="40" fillId="0" borderId="30" xfId="34" applyNumberFormat="1" applyFont="1" applyBorder="1"/>
    <xf numFmtId="43" fontId="40" fillId="0" borderId="31" xfId="34" applyNumberFormat="1" applyFont="1" applyBorder="1"/>
    <xf numFmtId="9" fontId="40" fillId="0" borderId="28" xfId="95" applyFont="1" applyBorder="1"/>
    <xf numFmtId="43" fontId="40" fillId="0" borderId="59" xfId="0" applyNumberFormat="1" applyFont="1" applyBorder="1"/>
    <xf numFmtId="0" fontId="40" fillId="0" borderId="54" xfId="0" applyFont="1" applyBorder="1"/>
    <xf numFmtId="0" fontId="40" fillId="0" borderId="0" xfId="0" applyFont="1" applyAlignment="1">
      <alignment horizontal="center"/>
    </xf>
    <xf numFmtId="0" fontId="40" fillId="0" borderId="12" xfId="0" applyFont="1" applyBorder="1" applyAlignment="1">
      <alignment horizontal="center"/>
    </xf>
    <xf numFmtId="0" fontId="43" fillId="0" borderId="21" xfId="0" applyFont="1" applyBorder="1"/>
    <xf numFmtId="0" fontId="40" fillId="0" borderId="55" xfId="0" applyFont="1" applyBorder="1"/>
    <xf numFmtId="0" fontId="40" fillId="0" borderId="11" xfId="0" applyFont="1" applyBorder="1" applyAlignment="1">
      <alignment horizontal="left"/>
    </xf>
    <xf numFmtId="0" fontId="43" fillId="24" borderId="39" xfId="73" applyFont="1" applyFill="1" applyBorder="1" applyAlignment="1">
      <alignment horizontal="center" vertical="center"/>
    </xf>
    <xf numFmtId="0" fontId="43" fillId="24" borderId="58" xfId="73" applyFont="1" applyFill="1" applyBorder="1" applyAlignment="1">
      <alignment horizontal="center" vertical="center"/>
    </xf>
    <xf numFmtId="0" fontId="43" fillId="24" borderId="57" xfId="73" applyFont="1" applyFill="1" applyBorder="1" applyAlignment="1">
      <alignment vertical="center"/>
    </xf>
    <xf numFmtId="0" fontId="43" fillId="24" borderId="56" xfId="73" applyFont="1" applyFill="1" applyBorder="1" applyAlignment="1">
      <alignment vertical="center"/>
    </xf>
    <xf numFmtId="0" fontId="50" fillId="0" borderId="75" xfId="0" applyFont="1" applyBorder="1" applyAlignment="1">
      <alignment horizontal="left" vertical="center" wrapText="1"/>
    </xf>
    <xf numFmtId="0" fontId="50" fillId="0" borderId="75" xfId="0" applyFont="1" applyBorder="1" applyAlignment="1">
      <alignment horizontal="left" vertical="center"/>
    </xf>
    <xf numFmtId="0" fontId="50" fillId="0" borderId="18" xfId="0" applyFont="1" applyBorder="1" applyAlignment="1">
      <alignment horizontal="left" vertical="center"/>
    </xf>
    <xf numFmtId="0" fontId="51" fillId="0" borderId="89" xfId="0" applyFont="1" applyBorder="1" applyAlignment="1">
      <alignment horizontal="center" vertical="center"/>
    </xf>
    <xf numFmtId="0" fontId="40" fillId="0" borderId="75" xfId="74" applyFont="1" applyBorder="1" applyAlignment="1">
      <alignment horizontal="center" vertical="center"/>
    </xf>
    <xf numFmtId="2" fontId="51" fillId="0" borderId="18" xfId="0" applyNumberFormat="1" applyFont="1" applyBorder="1" applyAlignment="1">
      <alignment horizontal="center" vertical="center"/>
    </xf>
    <xf numFmtId="0" fontId="51" fillId="0" borderId="50" xfId="0" applyFont="1" applyBorder="1" applyAlignment="1">
      <alignment horizontal="center" vertical="center"/>
    </xf>
    <xf numFmtId="0" fontId="51" fillId="0" borderId="33" xfId="0" applyFont="1" applyBorder="1" applyAlignment="1">
      <alignment horizontal="center" vertical="center"/>
    </xf>
    <xf numFmtId="0" fontId="50" fillId="0" borderId="25" xfId="0" applyFont="1" applyBorder="1" applyAlignment="1">
      <alignment horizontal="left" vertical="center" wrapText="1"/>
    </xf>
    <xf numFmtId="0" fontId="50" fillId="0" borderId="18" xfId="0" applyFont="1" applyBorder="1" applyAlignment="1">
      <alignment horizontal="left" vertical="center" wrapText="1"/>
    </xf>
    <xf numFmtId="0" fontId="51" fillId="0" borderId="32" xfId="0" applyFont="1" applyBorder="1" applyAlignment="1">
      <alignment horizontal="center" vertical="center"/>
    </xf>
    <xf numFmtId="0" fontId="50" fillId="0" borderId="29" xfId="0" applyFont="1" applyBorder="1" applyAlignment="1">
      <alignment horizontal="left" vertical="center" wrapText="1"/>
    </xf>
    <xf numFmtId="0" fontId="50" fillId="0" borderId="25" xfId="0" applyFont="1" applyBorder="1" applyAlignment="1">
      <alignment horizontal="left" vertical="center"/>
    </xf>
    <xf numFmtId="0" fontId="50" fillId="0" borderId="18" xfId="0" applyFont="1" applyBorder="1" applyAlignment="1">
      <alignment horizontal="center" vertical="center"/>
    </xf>
    <xf numFmtId="0" fontId="40" fillId="0" borderId="53" xfId="0" applyFont="1" applyBorder="1" applyAlignment="1">
      <alignment horizontal="center"/>
    </xf>
    <xf numFmtId="2" fontId="40" fillId="0" borderId="75" xfId="0" applyNumberFormat="1" applyFont="1" applyBorder="1"/>
    <xf numFmtId="0" fontId="40" fillId="0" borderId="30" xfId="34" applyNumberFormat="1" applyFont="1" applyBorder="1"/>
    <xf numFmtId="0" fontId="51" fillId="0" borderId="18" xfId="0" applyFont="1" applyBorder="1" applyAlignment="1">
      <alignment vertical="center" wrapText="1"/>
    </xf>
    <xf numFmtId="0" fontId="40" fillId="0" borderId="61" xfId="0" applyFont="1" applyBorder="1" applyAlignment="1">
      <alignment horizontal="left"/>
    </xf>
    <xf numFmtId="0" fontId="40" fillId="0" borderId="53" xfId="0" applyFont="1" applyBorder="1" applyAlignment="1">
      <alignment horizontal="left"/>
    </xf>
    <xf numFmtId="0" fontId="40" fillId="0" borderId="63" xfId="0" applyFont="1" applyBorder="1" applyAlignment="1">
      <alignment horizontal="left"/>
    </xf>
    <xf numFmtId="189" fontId="51" fillId="0" borderId="18" xfId="0" applyNumberFormat="1" applyFont="1" applyBorder="1" applyAlignment="1">
      <alignment vertical="center" wrapText="1"/>
    </xf>
    <xf numFmtId="189" fontId="51" fillId="0" borderId="75" xfId="0" applyNumberFormat="1" applyFont="1" applyBorder="1" applyAlignment="1">
      <alignment vertical="center" wrapText="1"/>
    </xf>
    <xf numFmtId="0" fontId="40" fillId="0" borderId="75" xfId="0" applyFont="1" applyBorder="1"/>
    <xf numFmtId="0" fontId="40" fillId="0" borderId="18" xfId="0" applyFont="1" applyBorder="1"/>
    <xf numFmtId="0" fontId="51" fillId="0" borderId="18" xfId="0" applyFont="1" applyBorder="1" applyAlignment="1">
      <alignment horizontal="left" vertical="center" wrapText="1" indent="1"/>
    </xf>
    <xf numFmtId="0" fontId="51" fillId="0" borderId="18" xfId="0" applyFont="1" applyBorder="1" applyAlignment="1">
      <alignment horizontal="right" vertical="center" wrapText="1" indent="1"/>
    </xf>
    <xf numFmtId="0" fontId="51" fillId="0" borderId="18" xfId="0" applyFont="1" applyBorder="1" applyAlignment="1">
      <alignment horizontal="right" vertical="center" wrapText="1"/>
    </xf>
    <xf numFmtId="0" fontId="51" fillId="0" borderId="22" xfId="0" applyFont="1" applyBorder="1" applyAlignment="1">
      <alignment horizontal="right" vertical="center" wrapText="1"/>
    </xf>
    <xf numFmtId="0" fontId="40" fillId="0" borderId="22" xfId="0" applyFont="1" applyBorder="1" applyAlignment="1">
      <alignment horizontal="right"/>
    </xf>
    <xf numFmtId="0" fontId="50" fillId="0" borderId="18" xfId="0" applyFont="1" applyBorder="1" applyAlignment="1">
      <alignment horizontal="center" vertical="center" wrapText="1"/>
    </xf>
    <xf numFmtId="0" fontId="50" fillId="0" borderId="18" xfId="0" applyFont="1" applyBorder="1" applyAlignment="1">
      <alignment horizontal="center" vertical="top" wrapText="1"/>
    </xf>
    <xf numFmtId="181" fontId="55" fillId="0" borderId="30" xfId="129" applyNumberFormat="1" applyFont="1" applyFill="1" applyBorder="1" applyAlignment="1">
      <alignment vertical="center"/>
    </xf>
    <xf numFmtId="187" fontId="55" fillId="0" borderId="42" xfId="135" applyNumberFormat="1" applyFont="1" applyBorder="1" applyAlignment="1">
      <alignment vertical="center"/>
    </xf>
    <xf numFmtId="187" fontId="55" fillId="24" borderId="42" xfId="135" applyNumberFormat="1" applyFont="1" applyFill="1" applyBorder="1" applyAlignment="1">
      <alignment vertical="center"/>
    </xf>
    <xf numFmtId="9" fontId="56" fillId="0" borderId="30" xfId="239" applyFont="1" applyFill="1" applyBorder="1" applyAlignment="1">
      <alignment horizontal="center" vertical="center"/>
    </xf>
    <xf numFmtId="0" fontId="40" fillId="0" borderId="0" xfId="0" applyFont="1" applyAlignment="1">
      <alignment horizontal="left"/>
    </xf>
    <xf numFmtId="0" fontId="43" fillId="0" borderId="0" xfId="0" applyFont="1" applyAlignment="1">
      <alignment vertical="center"/>
    </xf>
    <xf numFmtId="0" fontId="40" fillId="0" borderId="0" xfId="0" applyFont="1" applyAlignment="1">
      <alignment wrapText="1"/>
    </xf>
    <xf numFmtId="0" fontId="47" fillId="0" borderId="0" xfId="254" applyFont="1" applyBorder="1" applyAlignment="1" applyProtection="1"/>
    <xf numFmtId="0" fontId="41" fillId="0" borderId="0" xfId="0" applyFont="1"/>
    <xf numFmtId="0" fontId="40" fillId="0" borderId="0" xfId="0" applyFont="1" applyAlignment="1">
      <alignment horizontal="right"/>
    </xf>
    <xf numFmtId="0" fontId="43" fillId="0" borderId="0" xfId="0" applyFont="1"/>
    <xf numFmtId="0" fontId="40" fillId="0" borderId="72" xfId="0" applyFont="1" applyBorder="1"/>
    <xf numFmtId="0" fontId="43" fillId="0" borderId="54" xfId="0" applyFont="1" applyBorder="1"/>
    <xf numFmtId="2" fontId="40" fillId="0" borderId="19" xfId="0" applyNumberFormat="1" applyFont="1" applyBorder="1" applyAlignment="1">
      <alignment horizontal="center"/>
    </xf>
    <xf numFmtId="0" fontId="43" fillId="24" borderId="44" xfId="0" applyFont="1" applyFill="1" applyBorder="1" applyAlignment="1">
      <alignment horizontal="center" wrapText="1"/>
    </xf>
    <xf numFmtId="0" fontId="40" fillId="0" borderId="75" xfId="253" applyFont="1" applyBorder="1" applyAlignment="1">
      <alignment horizontal="center" vertical="center"/>
    </xf>
    <xf numFmtId="0" fontId="40" fillId="0" borderId="64" xfId="253" applyFont="1" applyBorder="1" applyAlignment="1">
      <alignment horizontal="center" vertical="center"/>
    </xf>
    <xf numFmtId="0" fontId="40" fillId="0" borderId="66" xfId="0" applyFont="1" applyBorder="1" applyAlignment="1">
      <alignment horizontal="center" vertical="center"/>
    </xf>
    <xf numFmtId="0" fontId="40" fillId="0" borderId="47" xfId="253" applyFont="1" applyBorder="1" applyAlignment="1">
      <alignment horizontal="center" vertical="center"/>
    </xf>
    <xf numFmtId="189" fontId="40" fillId="0" borderId="75" xfId="0" applyNumberFormat="1" applyFont="1" applyBorder="1"/>
    <xf numFmtId="173" fontId="40" fillId="0" borderId="19" xfId="34" applyFont="1" applyBorder="1"/>
    <xf numFmtId="173" fontId="40" fillId="0" borderId="90" xfId="34" applyFont="1" applyBorder="1"/>
    <xf numFmtId="2" fontId="40" fillId="0" borderId="19" xfId="0" applyNumberFormat="1" applyFont="1" applyBorder="1"/>
    <xf numFmtId="189" fontId="40" fillId="0" borderId="64" xfId="0" applyNumberFormat="1" applyFont="1" applyBorder="1"/>
    <xf numFmtId="0" fontId="40" fillId="0" borderId="60" xfId="0" applyFont="1" applyBorder="1"/>
    <xf numFmtId="0" fontId="43" fillId="24" borderId="44" xfId="0" applyFont="1" applyFill="1" applyBorder="1"/>
    <xf numFmtId="0" fontId="40" fillId="0" borderId="90" xfId="0" applyFont="1" applyBorder="1"/>
    <xf numFmtId="166" fontId="40" fillId="0" borderId="66" xfId="0" applyNumberFormat="1" applyFont="1" applyBorder="1" applyAlignment="1">
      <alignment horizontal="center" wrapText="1"/>
    </xf>
    <xf numFmtId="9" fontId="40" fillId="0" borderId="19" xfId="95" applyFont="1" applyBorder="1" applyAlignment="1">
      <alignment horizontal="center"/>
    </xf>
    <xf numFmtId="2" fontId="40" fillId="0" borderId="64" xfId="0" applyNumberFormat="1" applyFont="1" applyBorder="1"/>
    <xf numFmtId="189" fontId="51" fillId="0" borderId="19" xfId="0" applyNumberFormat="1" applyFont="1" applyBorder="1" applyAlignment="1">
      <alignment vertical="center" wrapText="1"/>
    </xf>
    <xf numFmtId="189" fontId="51" fillId="0" borderId="64" xfId="0" applyNumberFormat="1" applyFont="1" applyBorder="1" applyAlignment="1">
      <alignment vertical="center" wrapText="1"/>
    </xf>
    <xf numFmtId="0" fontId="40" fillId="0" borderId="64" xfId="0" applyFont="1" applyBorder="1"/>
    <xf numFmtId="0" fontId="40" fillId="0" borderId="73" xfId="0" applyFont="1" applyBorder="1"/>
    <xf numFmtId="0" fontId="40" fillId="0" borderId="19" xfId="0" applyFont="1" applyBorder="1"/>
    <xf numFmtId="0" fontId="51" fillId="0" borderId="19" xfId="0" applyFont="1" applyBorder="1" applyAlignment="1">
      <alignment horizontal="left" vertical="center" wrapText="1" indent="1"/>
    </xf>
    <xf numFmtId="0" fontId="51" fillId="0" borderId="19" xfId="0" applyFont="1" applyBorder="1" applyAlignment="1">
      <alignment horizontal="right" vertical="center" wrapText="1" indent="1"/>
    </xf>
    <xf numFmtId="0" fontId="50" fillId="0" borderId="19" xfId="0" applyFont="1" applyBorder="1" applyAlignment="1">
      <alignment horizontal="center" vertical="center" wrapText="1"/>
    </xf>
    <xf numFmtId="0" fontId="50" fillId="0" borderId="19" xfId="0" applyFont="1" applyBorder="1" applyAlignment="1">
      <alignment horizontal="center" vertical="top" wrapText="1"/>
    </xf>
    <xf numFmtId="0" fontId="40" fillId="0" borderId="29" xfId="73" applyFont="1" applyBorder="1" applyAlignment="1">
      <alignment horizontal="center" vertical="center"/>
    </xf>
    <xf numFmtId="0" fontId="51" fillId="0" borderId="78" xfId="0" applyFont="1" applyBorder="1" applyAlignment="1">
      <alignment horizontal="center" vertical="center"/>
    </xf>
    <xf numFmtId="0" fontId="40" fillId="0" borderId="29" xfId="74" applyFont="1" applyBorder="1" applyAlignment="1">
      <alignment horizontal="center" vertical="center"/>
    </xf>
    <xf numFmtId="0" fontId="50" fillId="0" borderId="91" xfId="0" applyFont="1" applyBorder="1" applyAlignment="1">
      <alignment horizontal="left" vertical="center" wrapText="1"/>
    </xf>
    <xf numFmtId="2" fontId="51" fillId="0" borderId="29" xfId="0" applyNumberFormat="1" applyFont="1" applyBorder="1" applyAlignment="1">
      <alignment horizontal="center" vertical="center"/>
    </xf>
    <xf numFmtId="0" fontId="40" fillId="0" borderId="39" xfId="73" applyFont="1" applyBorder="1" applyAlignment="1">
      <alignment horizontal="left" vertical="center"/>
    </xf>
    <xf numFmtId="0" fontId="40" fillId="0" borderId="41" xfId="74" applyFont="1" applyBorder="1" applyAlignment="1">
      <alignment horizontal="center" vertical="center"/>
    </xf>
    <xf numFmtId="0" fontId="40" fillId="0" borderId="41" xfId="74" applyFont="1" applyBorder="1" applyAlignment="1">
      <alignment horizontal="left" vertical="center" wrapText="1"/>
    </xf>
    <xf numFmtId="4" fontId="40" fillId="0" borderId="92" xfId="39" applyNumberFormat="1" applyFont="1" applyBorder="1" applyAlignment="1">
      <alignment vertical="center" wrapText="1"/>
    </xf>
    <xf numFmtId="167" fontId="40" fillId="0" borderId="51" xfId="62" applyNumberFormat="1" applyFont="1" applyBorder="1" applyAlignment="1">
      <alignment horizontal="right" vertical="center" wrapText="1"/>
    </xf>
    <xf numFmtId="0" fontId="51" fillId="0" borderId="49" xfId="0" applyFont="1" applyBorder="1" applyAlignment="1">
      <alignment horizontal="center" vertical="center"/>
    </xf>
    <xf numFmtId="0" fontId="40" fillId="0" borderId="41" xfId="89" applyFont="1" applyBorder="1"/>
    <xf numFmtId="0" fontId="40" fillId="0" borderId="41" xfId="89" applyFont="1" applyBorder="1" applyAlignment="1">
      <alignment horizontal="center"/>
    </xf>
    <xf numFmtId="0" fontId="40" fillId="0" borderId="49" xfId="73" applyFont="1" applyBorder="1" applyAlignment="1">
      <alignment horizontal="center" vertical="center"/>
    </xf>
    <xf numFmtId="0" fontId="40" fillId="0" borderId="75" xfId="73" applyFont="1" applyBorder="1" applyAlignment="1">
      <alignment horizontal="center" vertical="center"/>
    </xf>
    <xf numFmtId="2" fontId="40" fillId="0" borderId="41" xfId="73" applyNumberFormat="1" applyFont="1" applyBorder="1" applyAlignment="1">
      <alignment horizontal="center" vertical="center"/>
    </xf>
    <xf numFmtId="0" fontId="40" fillId="0" borderId="41" xfId="73" applyFont="1" applyBorder="1" applyAlignment="1">
      <alignment horizontal="center" vertical="center"/>
    </xf>
    <xf numFmtId="203" fontId="40" fillId="0" borderId="30" xfId="34" applyNumberFormat="1" applyFont="1" applyBorder="1"/>
    <xf numFmtId="0" fontId="40" fillId="0" borderId="23" xfId="0" applyFont="1" applyBorder="1" applyAlignment="1">
      <alignment horizontal="left"/>
    </xf>
    <xf numFmtId="0" fontId="57" fillId="0" borderId="18" xfId="256" applyFont="1" applyBorder="1" applyAlignment="1">
      <alignment horizontal="center" vertical="top" wrapText="1"/>
    </xf>
    <xf numFmtId="0" fontId="40" fillId="0" borderId="63" xfId="0" applyFont="1" applyBorder="1" applyAlignment="1">
      <alignment vertical="center" wrapText="1"/>
    </xf>
    <xf numFmtId="0" fontId="40" fillId="0" borderId="43" xfId="0" applyFont="1" applyBorder="1" applyAlignment="1">
      <alignment vertical="center" wrapText="1"/>
    </xf>
    <xf numFmtId="0" fontId="40" fillId="0" borderId="24" xfId="0" applyFont="1" applyBorder="1" applyAlignment="1">
      <alignment vertical="center" wrapText="1"/>
    </xf>
    <xf numFmtId="0" fontId="40" fillId="0" borderId="14" xfId="0" applyFont="1" applyBorder="1" applyAlignment="1">
      <alignment horizontal="center"/>
    </xf>
    <xf numFmtId="0" fontId="40" fillId="0" borderId="13" xfId="0" applyFont="1" applyBorder="1"/>
    <xf numFmtId="167" fontId="40" fillId="0" borderId="29" xfId="62" applyNumberFormat="1" applyFont="1" applyFill="1" applyBorder="1" applyAlignment="1">
      <alignment horizontal="right" vertical="center" wrapText="1"/>
    </xf>
    <xf numFmtId="167" fontId="40" fillId="0" borderId="18" xfId="62" applyNumberFormat="1" applyFont="1" applyFill="1" applyBorder="1" applyAlignment="1">
      <alignment horizontal="right" vertical="center" wrapText="1"/>
    </xf>
    <xf numFmtId="167" fontId="40" fillId="0" borderId="75" xfId="62" applyNumberFormat="1" applyFont="1" applyFill="1" applyBorder="1" applyAlignment="1">
      <alignment horizontal="right" vertical="center" wrapText="1"/>
    </xf>
    <xf numFmtId="167" fontId="40" fillId="0" borderId="18" xfId="62" quotePrefix="1" applyNumberFormat="1" applyFont="1" applyFill="1" applyBorder="1" applyAlignment="1">
      <alignment horizontal="right" vertical="center" wrapText="1"/>
    </xf>
    <xf numFmtId="44" fontId="51" fillId="0" borderId="74" xfId="255" applyFont="1" applyFill="1" applyBorder="1" applyAlignment="1">
      <alignment vertical="center"/>
    </xf>
    <xf numFmtId="0" fontId="56" fillId="0" borderId="11" xfId="128" applyFont="1" applyBorder="1"/>
    <xf numFmtId="0" fontId="60" fillId="0" borderId="11" xfId="0" applyFont="1" applyBorder="1" applyAlignment="1">
      <alignment vertical="center" wrapText="1"/>
    </xf>
    <xf numFmtId="0" fontId="60" fillId="0" borderId="13" xfId="0" applyFont="1" applyBorder="1" applyAlignment="1">
      <alignment vertical="center" wrapText="1"/>
    </xf>
    <xf numFmtId="0" fontId="53" fillId="0" borderId="54" xfId="0" applyFont="1" applyBorder="1"/>
    <xf numFmtId="0" fontId="53" fillId="0" borderId="0" xfId="0" applyFont="1"/>
    <xf numFmtId="44" fontId="51" fillId="0" borderId="35" xfId="255" applyFont="1" applyFill="1" applyBorder="1" applyAlignment="1">
      <alignment vertical="center"/>
    </xf>
    <xf numFmtId="44" fontId="51" fillId="0" borderId="30" xfId="255" applyFont="1" applyFill="1" applyBorder="1" applyAlignment="1">
      <alignment vertical="center"/>
    </xf>
    <xf numFmtId="2" fontId="51" fillId="0" borderId="89" xfId="0" applyNumberFormat="1" applyFont="1" applyBorder="1" applyAlignment="1">
      <alignment horizontal="center" vertical="center"/>
    </xf>
    <xf numFmtId="0" fontId="43" fillId="0" borderId="69" xfId="0" applyFont="1" applyBorder="1" applyAlignment="1">
      <alignment horizontal="center" vertical="center"/>
    </xf>
    <xf numFmtId="0" fontId="43" fillId="0" borderId="16" xfId="0" applyFont="1" applyBorder="1" applyAlignment="1">
      <alignment horizontal="center" vertical="center" wrapText="1"/>
    </xf>
    <xf numFmtId="0" fontId="40" fillId="0" borderId="67" xfId="0" applyFont="1" applyBorder="1" applyAlignment="1">
      <alignment horizontal="center" vertical="center"/>
    </xf>
    <xf numFmtId="0" fontId="40" fillId="0" borderId="31" xfId="0" applyFont="1" applyBorder="1" applyAlignment="1">
      <alignment horizontal="center" vertical="center"/>
    </xf>
    <xf numFmtId="4" fontId="40" fillId="0" borderId="67" xfId="0" applyNumberFormat="1" applyFont="1" applyBorder="1" applyAlignment="1">
      <alignment horizontal="center" vertical="center"/>
    </xf>
    <xf numFmtId="166" fontId="40" fillId="0" borderId="59" xfId="0" applyNumberFormat="1" applyFont="1" applyBorder="1"/>
    <xf numFmtId="0" fontId="48" fillId="0" borderId="69" xfId="0" applyFont="1" applyBorder="1" applyAlignment="1">
      <alignment horizontal="center" vertical="center"/>
    </xf>
    <xf numFmtId="0" fontId="48" fillId="0" borderId="16" xfId="0" applyFont="1" applyBorder="1" applyAlignment="1">
      <alignment horizontal="center" vertical="center" wrapText="1"/>
    </xf>
    <xf numFmtId="1" fontId="51" fillId="0" borderId="64" xfId="0" applyNumberFormat="1" applyFont="1" applyBorder="1" applyAlignment="1">
      <alignment vertical="center" wrapText="1"/>
    </xf>
    <xf numFmtId="2" fontId="40" fillId="0" borderId="67" xfId="0" applyNumberFormat="1" applyFont="1" applyBorder="1" applyAlignment="1">
      <alignment horizontal="center" vertical="center"/>
    </xf>
    <xf numFmtId="173" fontId="40" fillId="0" borderId="94" xfId="34" applyFont="1" applyBorder="1"/>
    <xf numFmtId="0" fontId="40" fillId="0" borderId="31" xfId="0" applyFont="1" applyBorder="1" applyAlignment="1">
      <alignment horizontal="right"/>
    </xf>
    <xf numFmtId="189" fontId="51" fillId="0" borderId="20" xfId="0" applyNumberFormat="1" applyFont="1" applyBorder="1" applyAlignment="1">
      <alignment vertical="center" wrapText="1"/>
    </xf>
    <xf numFmtId="189" fontId="51" fillId="0" borderId="60" xfId="0" applyNumberFormat="1" applyFont="1" applyBorder="1" applyAlignment="1">
      <alignment vertical="center" wrapText="1"/>
    </xf>
    <xf numFmtId="173" fontId="40" fillId="0" borderId="40" xfId="34" applyFont="1" applyBorder="1"/>
    <xf numFmtId="0" fontId="40" fillId="0" borderId="75" xfId="135" applyFont="1" applyBorder="1" applyAlignment="1">
      <alignment horizontal="center" vertical="center"/>
    </xf>
    <xf numFmtId="2" fontId="51" fillId="0" borderId="33" xfId="0" applyNumberFormat="1" applyFont="1" applyBorder="1" applyAlignment="1">
      <alignment horizontal="center" vertical="center"/>
    </xf>
    <xf numFmtId="4" fontId="40" fillId="0" borderId="18" xfId="39" applyNumberFormat="1" applyFont="1" applyBorder="1" applyAlignment="1">
      <alignment horizontal="center" vertical="center" wrapText="1"/>
    </xf>
    <xf numFmtId="4" fontId="40" fillId="0" borderId="75" xfId="39" applyNumberFormat="1" applyFont="1" applyBorder="1" applyAlignment="1">
      <alignment horizontal="center" vertical="center" wrapText="1"/>
    </xf>
    <xf numFmtId="0" fontId="40" fillId="0" borderId="15" xfId="0" applyFont="1" applyBorder="1"/>
    <xf numFmtId="0" fontId="40" fillId="0" borderId="53" xfId="0" applyFont="1" applyBorder="1" applyAlignment="1">
      <alignment horizontal="right"/>
    </xf>
    <xf numFmtId="0" fontId="40" fillId="0" borderId="31" xfId="0" applyFont="1" applyBorder="1" applyAlignment="1">
      <alignment horizontal="center"/>
    </xf>
    <xf numFmtId="0" fontId="51" fillId="0" borderId="18" xfId="0" applyFont="1" applyBorder="1" applyAlignment="1">
      <alignment horizontal="center" vertical="center" wrapText="1"/>
    </xf>
    <xf numFmtId="189" fontId="51" fillId="0" borderId="75" xfId="0" applyNumberFormat="1" applyFont="1" applyBorder="1" applyAlignment="1">
      <alignment horizontal="center" vertical="center" wrapText="1"/>
    </xf>
    <xf numFmtId="189" fontId="51" fillId="0" borderId="64" xfId="0" applyNumberFormat="1" applyFont="1" applyBorder="1" applyAlignment="1">
      <alignment horizontal="center" vertical="center" wrapText="1"/>
    </xf>
    <xf numFmtId="0" fontId="51" fillId="0" borderId="19" xfId="0" applyFont="1" applyBorder="1" applyAlignment="1">
      <alignment horizontal="center" vertical="center" wrapText="1"/>
    </xf>
    <xf numFmtId="2" fontId="51" fillId="0" borderId="64" xfId="0" applyNumberFormat="1" applyFont="1" applyBorder="1" applyAlignment="1">
      <alignment horizontal="center" vertical="center" wrapText="1"/>
    </xf>
    <xf numFmtId="2" fontId="51" fillId="0" borderId="19" xfId="0" applyNumberFormat="1" applyFont="1" applyBorder="1" applyAlignment="1">
      <alignment horizontal="center" vertical="center" wrapText="1"/>
    </xf>
    <xf numFmtId="0" fontId="40" fillId="0" borderId="62" xfId="0" applyFont="1" applyBorder="1" applyAlignment="1">
      <alignment horizontal="center"/>
    </xf>
    <xf numFmtId="1" fontId="51" fillId="0" borderId="64" xfId="0" applyNumberFormat="1" applyFont="1" applyBorder="1" applyAlignment="1">
      <alignment horizontal="center" vertical="center" wrapText="1"/>
    </xf>
    <xf numFmtId="0" fontId="50" fillId="0" borderId="18" xfId="256" applyFont="1" applyBorder="1" applyAlignment="1">
      <alignment horizontal="center" vertical="top" wrapText="1"/>
    </xf>
    <xf numFmtId="0" fontId="51" fillId="0" borderId="22" xfId="0" applyFont="1" applyBorder="1" applyAlignment="1">
      <alignment horizontal="center" vertical="center" wrapText="1"/>
    </xf>
    <xf numFmtId="205" fontId="50" fillId="0" borderId="18" xfId="0" applyNumberFormat="1" applyFont="1" applyBorder="1" applyAlignment="1">
      <alignment horizontal="center" vertical="center" wrapText="1"/>
    </xf>
    <xf numFmtId="205" fontId="50" fillId="0" borderId="18" xfId="0" applyNumberFormat="1" applyFont="1" applyBorder="1" applyAlignment="1">
      <alignment horizontal="center" vertical="top" wrapText="1"/>
    </xf>
    <xf numFmtId="205" fontId="51" fillId="0" borderId="75" xfId="0" applyNumberFormat="1" applyFont="1" applyBorder="1" applyAlignment="1">
      <alignment horizontal="center" vertical="center" wrapText="1"/>
    </xf>
    <xf numFmtId="0" fontId="50" fillId="0" borderId="18" xfId="73" applyFont="1" applyBorder="1" applyAlignment="1">
      <alignment horizontal="center" vertical="top" wrapText="1"/>
    </xf>
    <xf numFmtId="2" fontId="51" fillId="0" borderId="49" xfId="0" applyNumberFormat="1" applyFont="1" applyBorder="1" applyAlignment="1">
      <alignment horizontal="center" vertical="center"/>
    </xf>
    <xf numFmtId="0" fontId="40" fillId="0" borderId="47" xfId="73" applyFont="1" applyBorder="1" applyAlignment="1">
      <alignment horizontal="center" vertical="center"/>
    </xf>
    <xf numFmtId="0" fontId="50" fillId="0" borderId="47" xfId="0" applyFont="1" applyBorder="1" applyAlignment="1">
      <alignment horizontal="left" vertical="center" wrapText="1"/>
    </xf>
    <xf numFmtId="0" fontId="40" fillId="0" borderId="47" xfId="135" applyFont="1" applyBorder="1" applyAlignment="1">
      <alignment horizontal="center" vertical="center"/>
    </xf>
    <xf numFmtId="167" fontId="40" fillId="0" borderId="47" xfId="62" applyNumberFormat="1" applyFont="1" applyFill="1" applyBorder="1" applyAlignment="1">
      <alignment horizontal="right" vertical="center" wrapText="1"/>
    </xf>
    <xf numFmtId="0" fontId="40" fillId="0" borderId="95" xfId="73" applyFont="1" applyBorder="1" applyAlignment="1">
      <alignment horizontal="left" vertical="center"/>
    </xf>
    <xf numFmtId="0" fontId="40" fillId="0" borderId="41" xfId="73" applyFont="1" applyBorder="1" applyAlignment="1">
      <alignment horizontal="left" vertical="center" wrapText="1"/>
    </xf>
    <xf numFmtId="4" fontId="40" fillId="0" borderId="29" xfId="39" applyNumberFormat="1" applyFont="1" applyBorder="1" applyAlignment="1">
      <alignment horizontal="center" vertical="center" wrapText="1"/>
    </xf>
    <xf numFmtId="4" fontId="40" fillId="0" borderId="47" xfId="39" applyNumberFormat="1" applyFont="1" applyBorder="1" applyAlignment="1">
      <alignment horizontal="center" vertical="center" wrapText="1"/>
    </xf>
    <xf numFmtId="0" fontId="40" fillId="0" borderId="25" xfId="73" applyFont="1" applyBorder="1" applyAlignment="1">
      <alignment horizontal="center" vertical="center"/>
    </xf>
    <xf numFmtId="0" fontId="50" fillId="0" borderId="25" xfId="0" applyFont="1" applyBorder="1" applyAlignment="1">
      <alignment horizontal="center" vertical="center"/>
    </xf>
    <xf numFmtId="167" fontId="40" fillId="0" borderId="25" xfId="62" applyNumberFormat="1" applyFont="1" applyFill="1" applyBorder="1" applyAlignment="1">
      <alignment horizontal="right" vertical="center" wrapText="1"/>
    </xf>
    <xf numFmtId="0" fontId="40" fillId="0" borderId="78" xfId="73" applyFont="1" applyBorder="1" applyAlignment="1">
      <alignment horizontal="center" vertical="center"/>
    </xf>
    <xf numFmtId="0" fontId="40" fillId="0" borderId="91" xfId="73" applyFont="1" applyBorder="1" applyAlignment="1">
      <alignment horizontal="center" vertical="center"/>
    </xf>
    <xf numFmtId="0" fontId="50" fillId="0" borderId="91" xfId="0" applyFont="1" applyBorder="1" applyAlignment="1">
      <alignment horizontal="left" vertical="center"/>
    </xf>
    <xf numFmtId="167" fontId="40" fillId="0" borderId="91" xfId="62" applyNumberFormat="1" applyFont="1" applyFill="1" applyBorder="1" applyAlignment="1">
      <alignment horizontal="right" vertical="center" wrapText="1"/>
    </xf>
    <xf numFmtId="0" fontId="40" fillId="0" borderId="89" xfId="73" applyFont="1" applyBorder="1" applyAlignment="1">
      <alignment horizontal="center" vertical="center"/>
    </xf>
    <xf numFmtId="0" fontId="50" fillId="0" borderId="75" xfId="0" applyFont="1" applyBorder="1" applyAlignment="1">
      <alignment horizontal="center" vertical="center"/>
    </xf>
    <xf numFmtId="181" fontId="43" fillId="0" borderId="74" xfId="129" applyNumberFormat="1" applyFont="1" applyBorder="1" applyAlignment="1">
      <alignment vertical="center"/>
    </xf>
    <xf numFmtId="0" fontId="43" fillId="0" borderId="39" xfId="128" applyFont="1" applyBorder="1" applyAlignment="1">
      <alignment horizontal="left" vertical="center"/>
    </xf>
    <xf numFmtId="9" fontId="40" fillId="0" borderId="41" xfId="129" applyNumberFormat="1" applyFont="1" applyBorder="1" applyAlignment="1">
      <alignment horizontal="center" vertical="center"/>
    </xf>
    <xf numFmtId="181" fontId="43" fillId="0" borderId="41" xfId="129" applyNumberFormat="1" applyFont="1" applyBorder="1" applyAlignment="1">
      <alignment vertical="center"/>
    </xf>
    <xf numFmtId="0" fontId="40" fillId="0" borderId="51" xfId="128" applyFont="1" applyBorder="1" applyAlignment="1">
      <alignment vertical="center"/>
    </xf>
    <xf numFmtId="4" fontId="40" fillId="0" borderId="91" xfId="39" applyNumberFormat="1" applyFont="1" applyBorder="1" applyAlignment="1">
      <alignment horizontal="center" vertical="center" wrapText="1"/>
    </xf>
    <xf numFmtId="4" fontId="40" fillId="0" borderId="25" xfId="39" applyNumberFormat="1" applyFont="1" applyBorder="1" applyAlignment="1">
      <alignment horizontal="center" vertical="center" wrapText="1"/>
    </xf>
    <xf numFmtId="205" fontId="40" fillId="0" borderId="67" xfId="0" applyNumberFormat="1" applyFont="1" applyBorder="1" applyAlignment="1">
      <alignment horizontal="center" vertical="center"/>
    </xf>
    <xf numFmtId="0" fontId="50" fillId="0" borderId="75" xfId="0" applyFont="1" applyBorder="1" applyAlignment="1">
      <alignment horizontal="center" vertical="top" wrapText="1"/>
    </xf>
    <xf numFmtId="0" fontId="50" fillId="0" borderId="64" xfId="0" applyFont="1" applyBorder="1" applyAlignment="1">
      <alignment horizontal="center" vertical="top" wrapText="1"/>
    </xf>
    <xf numFmtId="173" fontId="40" fillId="0" borderId="62" xfId="34" applyFont="1" applyBorder="1" applyAlignment="1">
      <alignment horizontal="center"/>
    </xf>
    <xf numFmtId="176" fontId="52" fillId="0" borderId="42" xfId="0" applyNumberFormat="1" applyFont="1" applyBorder="1" applyAlignment="1">
      <alignment vertical="center"/>
    </xf>
    <xf numFmtId="176" fontId="51" fillId="0" borderId="74" xfId="0" applyNumberFormat="1" applyFont="1" applyBorder="1" applyAlignment="1">
      <alignment vertical="center"/>
    </xf>
    <xf numFmtId="176" fontId="51" fillId="0" borderId="30" xfId="0" applyNumberFormat="1" applyFont="1" applyBorder="1" applyAlignment="1">
      <alignment vertical="center"/>
    </xf>
    <xf numFmtId="0" fontId="53" fillId="0" borderId="0" xfId="0" applyFont="1" applyAlignment="1">
      <alignment horizontal="center"/>
    </xf>
    <xf numFmtId="0" fontId="53" fillId="0" borderId="53" xfId="0" applyFont="1" applyBorder="1" applyAlignment="1">
      <alignment horizontal="center"/>
    </xf>
    <xf numFmtId="0" fontId="40" fillId="27" borderId="18" xfId="0" applyFont="1" applyFill="1" applyBorder="1" applyAlignment="1">
      <alignment horizontal="center" wrapText="1"/>
    </xf>
    <xf numFmtId="0" fontId="43" fillId="0" borderId="58" xfId="0" applyFont="1" applyBorder="1" applyAlignment="1">
      <alignment horizontal="left" vertical="center"/>
    </xf>
    <xf numFmtId="0" fontId="43" fillId="0" borderId="57" xfId="0" applyFont="1" applyBorder="1" applyAlignment="1">
      <alignment horizontal="left" vertical="center"/>
    </xf>
    <xf numFmtId="0" fontId="43" fillId="0" borderId="56" xfId="0" applyFont="1" applyBorder="1" applyAlignment="1">
      <alignment horizontal="left" vertical="center"/>
    </xf>
    <xf numFmtId="0" fontId="43" fillId="0" borderId="11" xfId="0" applyFont="1" applyBorder="1" applyAlignment="1">
      <alignment horizontal="left" vertical="center"/>
    </xf>
    <xf numFmtId="0" fontId="43" fillId="0" borderId="0" xfId="0" applyFont="1" applyAlignment="1">
      <alignment horizontal="left" vertical="center"/>
    </xf>
    <xf numFmtId="0" fontId="43" fillId="0" borderId="12" xfId="0" applyFont="1" applyBorder="1" applyAlignment="1">
      <alignment horizontal="left" vertical="center"/>
    </xf>
    <xf numFmtId="0" fontId="43" fillId="0" borderId="13" xfId="0" applyFont="1" applyBorder="1" applyAlignment="1">
      <alignment horizontal="left" vertical="center"/>
    </xf>
    <xf numFmtId="0" fontId="43" fillId="0" borderId="14" xfId="0" applyFont="1" applyBorder="1" applyAlignment="1">
      <alignment horizontal="left" vertical="center"/>
    </xf>
    <xf numFmtId="0" fontId="43" fillId="0" borderId="15" xfId="0" applyFont="1" applyBorder="1" applyAlignment="1">
      <alignment horizontal="left" vertical="center"/>
    </xf>
    <xf numFmtId="0" fontId="43" fillId="24" borderId="34" xfId="0" applyFont="1" applyFill="1" applyBorder="1" applyAlignment="1">
      <alignment horizontal="center"/>
    </xf>
    <xf numFmtId="0" fontId="43" fillId="24" borderId="16" xfId="0" applyFont="1" applyFill="1" applyBorder="1" applyAlignment="1">
      <alignment horizontal="center"/>
    </xf>
    <xf numFmtId="0" fontId="43" fillId="24" borderId="44" xfId="0" applyFont="1" applyFill="1" applyBorder="1" applyAlignment="1">
      <alignment horizontal="center" wrapText="1"/>
    </xf>
    <xf numFmtId="0" fontId="43" fillId="24" borderId="17" xfId="0" applyFont="1" applyFill="1" applyBorder="1" applyAlignment="1">
      <alignment horizontal="center" wrapText="1"/>
    </xf>
    <xf numFmtId="0" fontId="43" fillId="24" borderId="44" xfId="0" applyFont="1" applyFill="1" applyBorder="1" applyAlignment="1">
      <alignment horizontal="center"/>
    </xf>
    <xf numFmtId="0" fontId="43" fillId="24" borderId="17" xfId="0" applyFont="1" applyFill="1" applyBorder="1" applyAlignment="1">
      <alignment horizontal="center"/>
    </xf>
    <xf numFmtId="0" fontId="40" fillId="0" borderId="21" xfId="0" applyFont="1" applyBorder="1"/>
    <xf numFmtId="0" fontId="40" fillId="0" borderId="22" xfId="0" applyFont="1" applyBorder="1"/>
    <xf numFmtId="2" fontId="40" fillId="0" borderId="19" xfId="0" applyNumberFormat="1" applyFont="1" applyBorder="1" applyAlignment="1">
      <alignment horizontal="center"/>
    </xf>
    <xf numFmtId="2" fontId="40" fillId="0" borderId="23" xfId="0" applyNumberFormat="1" applyFont="1" applyBorder="1" applyAlignment="1">
      <alignment horizontal="center"/>
    </xf>
    <xf numFmtId="0" fontId="43" fillId="0" borderId="39" xfId="0" applyFont="1" applyBorder="1" applyAlignment="1">
      <alignment horizontal="right"/>
    </xf>
    <xf numFmtId="0" fontId="43" fillId="0" borderId="41" xfId="0" applyFont="1" applyBorder="1" applyAlignment="1">
      <alignment horizontal="right"/>
    </xf>
    <xf numFmtId="0" fontId="43" fillId="0" borderId="42" xfId="0" applyFont="1" applyBorder="1" applyAlignment="1">
      <alignment horizontal="right"/>
    </xf>
    <xf numFmtId="0" fontId="40" fillId="0" borderId="27" xfId="0" applyFont="1" applyBorder="1"/>
    <xf numFmtId="0" fontId="40" fillId="0" borderId="31" xfId="0" applyFont="1" applyBorder="1"/>
    <xf numFmtId="0" fontId="40" fillId="0" borderId="60" xfId="0" applyFont="1" applyBorder="1" applyAlignment="1">
      <alignment horizontal="center"/>
    </xf>
    <xf numFmtId="0" fontId="40" fillId="0" borderId="28" xfId="0" applyFont="1" applyBorder="1" applyAlignment="1">
      <alignment horizontal="center"/>
    </xf>
    <xf numFmtId="0" fontId="47" fillId="0" borderId="78" xfId="254" applyFont="1" applyBorder="1" applyAlignment="1" applyProtection="1">
      <alignment horizontal="center"/>
    </xf>
    <xf numFmtId="0" fontId="47" fillId="0" borderId="49" xfId="254" applyFont="1" applyBorder="1" applyAlignment="1" applyProtection="1">
      <alignment horizontal="center"/>
    </xf>
    <xf numFmtId="0" fontId="43" fillId="0" borderId="76" xfId="0" applyFont="1" applyBorder="1" applyAlignment="1">
      <alignment horizontal="center"/>
    </xf>
    <xf numFmtId="0" fontId="43" fillId="0" borderId="57" xfId="0" applyFont="1" applyBorder="1" applyAlignment="1">
      <alignment horizontal="center"/>
    </xf>
    <xf numFmtId="0" fontId="43" fillId="0" borderId="77" xfId="0" applyFont="1" applyBorder="1" applyAlignment="1">
      <alignment horizontal="center"/>
    </xf>
    <xf numFmtId="0" fontId="40" fillId="0" borderId="76" xfId="253" applyFont="1" applyBorder="1" applyAlignment="1">
      <alignment horizontal="center" vertical="center"/>
    </xf>
    <xf numFmtId="0" fontId="40" fillId="0" borderId="57" xfId="253" applyFont="1" applyBorder="1" applyAlignment="1">
      <alignment horizontal="center" vertical="center"/>
    </xf>
    <xf numFmtId="0" fontId="40" fillId="0" borderId="56" xfId="253" applyFont="1" applyBorder="1" applyAlignment="1">
      <alignment horizontal="center" vertical="center"/>
    </xf>
    <xf numFmtId="0" fontId="40" fillId="0" borderId="66" xfId="253" applyFont="1" applyBorder="1" applyAlignment="1">
      <alignment horizontal="center" vertical="center"/>
    </xf>
    <xf numFmtId="0" fontId="40" fillId="0" borderId="54" xfId="253" applyFont="1" applyBorder="1" applyAlignment="1">
      <alignment horizontal="center" vertical="center"/>
    </xf>
    <xf numFmtId="0" fontId="40" fillId="0" borderId="70" xfId="253" applyFont="1" applyBorder="1" applyAlignment="1">
      <alignment horizontal="center" vertical="center"/>
    </xf>
    <xf numFmtId="0" fontId="43" fillId="0" borderId="73" xfId="0" applyFont="1" applyBorder="1" applyAlignment="1">
      <alignment horizontal="center"/>
    </xf>
    <xf numFmtId="0" fontId="43" fillId="0" borderId="0" xfId="0" applyFont="1" applyAlignment="1">
      <alignment horizontal="center"/>
    </xf>
    <xf numFmtId="0" fontId="43" fillId="0" borderId="43" xfId="0" applyFont="1" applyBorder="1" applyAlignment="1">
      <alignment horizontal="center"/>
    </xf>
    <xf numFmtId="43" fontId="40" fillId="0" borderId="19" xfId="34" applyNumberFormat="1" applyFont="1" applyBorder="1" applyAlignment="1">
      <alignment horizontal="center"/>
    </xf>
    <xf numFmtId="43" fontId="40" fillId="0" borderId="23" xfId="34" applyNumberFormat="1" applyFont="1" applyBorder="1" applyAlignment="1">
      <alignment horizontal="center"/>
    </xf>
    <xf numFmtId="3" fontId="40" fillId="0" borderId="19" xfId="0" applyNumberFormat="1" applyFont="1" applyBorder="1" applyAlignment="1">
      <alignment vertical="center"/>
    </xf>
    <xf numFmtId="3" fontId="40" fillId="0" borderId="23" xfId="0" applyNumberFormat="1" applyFont="1" applyBorder="1" applyAlignment="1">
      <alignment vertical="center"/>
    </xf>
    <xf numFmtId="0" fontId="40" fillId="0" borderId="28" xfId="0" applyFont="1" applyBorder="1"/>
    <xf numFmtId="173" fontId="40" fillId="0" borderId="60" xfId="34" applyFont="1" applyBorder="1" applyAlignment="1">
      <alignment horizontal="center" vertical="center"/>
    </xf>
    <xf numFmtId="173" fontId="40" fillId="0" borderId="28" xfId="34" applyFont="1" applyBorder="1" applyAlignment="1">
      <alignment horizontal="center" vertical="center"/>
    </xf>
    <xf numFmtId="0" fontId="40" fillId="0" borderId="21" xfId="0" applyFont="1" applyBorder="1" applyAlignment="1">
      <alignment horizontal="left"/>
    </xf>
    <xf numFmtId="0" fontId="40" fillId="0" borderId="22" xfId="0" applyFont="1" applyBorder="1" applyAlignment="1">
      <alignment horizontal="left"/>
    </xf>
    <xf numFmtId="0" fontId="40" fillId="0" borderId="23" xfId="0" applyFont="1" applyBorder="1" applyAlignment="1">
      <alignment horizontal="left"/>
    </xf>
    <xf numFmtId="2" fontId="40" fillId="0" borderId="19" xfId="0" applyNumberFormat="1" applyFont="1" applyBorder="1" applyAlignment="1">
      <alignment horizontal="center" wrapText="1"/>
    </xf>
    <xf numFmtId="2" fontId="40" fillId="0" borderId="23" xfId="0" applyNumberFormat="1" applyFont="1" applyBorder="1" applyAlignment="1">
      <alignment horizontal="center" wrapText="1"/>
    </xf>
    <xf numFmtId="44" fontId="51" fillId="0" borderId="19" xfId="255" applyFont="1" applyFill="1" applyBorder="1" applyAlignment="1">
      <alignment horizontal="right" vertical="center" wrapText="1"/>
    </xf>
    <xf numFmtId="44" fontId="51" fillId="0" borderId="23" xfId="255" applyFont="1" applyFill="1" applyBorder="1" applyAlignment="1">
      <alignment horizontal="right" vertical="center" wrapText="1"/>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27" xfId="0" applyFont="1" applyBorder="1" applyAlignment="1">
      <alignment horizontal="center"/>
    </xf>
    <xf numFmtId="0" fontId="43" fillId="0" borderId="31" xfId="0" applyFont="1" applyBorder="1" applyAlignment="1">
      <alignment horizontal="center"/>
    </xf>
    <xf numFmtId="0" fontId="43" fillId="0" borderId="68" xfId="0" applyFont="1" applyBorder="1" applyAlignment="1">
      <alignment horizontal="center"/>
    </xf>
    <xf numFmtId="0" fontId="48" fillId="0" borderId="34" xfId="0" applyFont="1" applyBorder="1" applyAlignment="1">
      <alignment horizontal="center" vertical="center" wrapText="1"/>
    </xf>
    <xf numFmtId="0" fontId="48" fillId="0" borderId="16" xfId="0" applyFont="1" applyBorder="1" applyAlignment="1">
      <alignment horizontal="center" vertical="center" wrapText="1"/>
    </xf>
    <xf numFmtId="0" fontId="48" fillId="0" borderId="26" xfId="0" applyFont="1" applyBorder="1" applyAlignment="1">
      <alignment horizontal="center" vertical="center" wrapText="1"/>
    </xf>
    <xf numFmtId="0" fontId="48" fillId="0" borderId="34" xfId="0" applyFont="1" applyBorder="1" applyAlignment="1">
      <alignment horizontal="center" vertical="center"/>
    </xf>
    <xf numFmtId="0" fontId="48" fillId="0" borderId="26" xfId="0" applyFont="1" applyBorder="1" applyAlignment="1">
      <alignment horizontal="center" vertical="center"/>
    </xf>
    <xf numFmtId="0" fontId="40" fillId="0" borderId="27" xfId="0" applyFont="1" applyBorder="1" applyAlignment="1">
      <alignment horizontal="center" vertical="center"/>
    </xf>
    <xf numFmtId="0" fontId="40" fillId="0" borderId="31" xfId="0" applyFont="1" applyBorder="1" applyAlignment="1">
      <alignment horizontal="center" vertical="center"/>
    </xf>
    <xf numFmtId="0" fontId="40" fillId="0" borderId="68" xfId="0" applyFont="1" applyBorder="1" applyAlignment="1">
      <alignment horizontal="center" vertical="center"/>
    </xf>
    <xf numFmtId="0" fontId="53" fillId="24" borderId="44" xfId="0" applyFont="1" applyFill="1" applyBorder="1" applyAlignment="1">
      <alignment horizontal="center"/>
    </xf>
    <xf numFmtId="0" fontId="53" fillId="24" borderId="17" xfId="0" applyFont="1" applyFill="1" applyBorder="1" applyAlignment="1">
      <alignment horizontal="center"/>
    </xf>
    <xf numFmtId="0" fontId="40" fillId="0" borderId="23" xfId="0" applyFont="1" applyBorder="1"/>
    <xf numFmtId="0" fontId="50" fillId="0" borderId="19" xfId="0" applyFont="1" applyBorder="1" applyAlignment="1">
      <alignment horizontal="center"/>
    </xf>
    <xf numFmtId="0" fontId="50" fillId="0" borderId="23" xfId="0" applyFont="1" applyBorder="1" applyAlignment="1">
      <alignment horizontal="center"/>
    </xf>
    <xf numFmtId="0" fontId="40" fillId="0" borderId="19" xfId="0" applyFont="1" applyBorder="1" applyAlignment="1">
      <alignment horizontal="right"/>
    </xf>
    <xf numFmtId="0" fontId="40" fillId="0" borderId="23" xfId="0" applyFont="1" applyBorder="1" applyAlignment="1">
      <alignment horizontal="right"/>
    </xf>
    <xf numFmtId="0" fontId="40" fillId="0" borderId="19" xfId="0" applyFont="1" applyBorder="1" applyAlignment="1">
      <alignment horizontal="center"/>
    </xf>
    <xf numFmtId="0" fontId="40" fillId="0" borderId="23" xfId="0" applyFont="1" applyBorder="1" applyAlignment="1">
      <alignment horizontal="center"/>
    </xf>
    <xf numFmtId="0" fontId="40" fillId="0" borderId="75" xfId="253" applyFont="1" applyBorder="1" applyAlignment="1">
      <alignment horizontal="center" vertical="center"/>
    </xf>
    <xf numFmtId="0" fontId="40" fillId="0" borderId="25" xfId="0" applyFont="1" applyBorder="1" applyAlignment="1">
      <alignment horizontal="center" vertical="center"/>
    </xf>
    <xf numFmtId="0" fontId="40" fillId="0" borderId="64" xfId="253" applyFont="1" applyBorder="1" applyAlignment="1">
      <alignment horizontal="center" vertical="center"/>
    </xf>
    <xf numFmtId="0" fontId="40" fillId="0" borderId="53" xfId="253" applyFont="1" applyBorder="1" applyAlignment="1">
      <alignment horizontal="center" vertical="center"/>
    </xf>
    <xf numFmtId="0" fontId="40" fillId="0" borderId="72" xfId="253" applyFont="1" applyBorder="1" applyAlignment="1">
      <alignment horizontal="center" vertical="center"/>
    </xf>
    <xf numFmtId="0" fontId="40" fillId="0" borderId="66" xfId="0" applyFont="1" applyBorder="1" applyAlignment="1">
      <alignment horizontal="center" vertical="center"/>
    </xf>
    <xf numFmtId="0" fontId="40" fillId="0" borderId="54" xfId="0" applyFont="1" applyBorder="1" applyAlignment="1">
      <alignment horizontal="center" vertical="center"/>
    </xf>
    <xf numFmtId="0" fontId="40" fillId="0" borderId="70" xfId="0" applyFont="1" applyBorder="1" applyAlignment="1">
      <alignment horizontal="center" vertical="center"/>
    </xf>
    <xf numFmtId="0" fontId="43" fillId="0" borderId="73" xfId="0" applyFont="1" applyBorder="1" applyAlignment="1">
      <alignment horizontal="center" vertical="center" wrapText="1"/>
    </xf>
    <xf numFmtId="0" fontId="43" fillId="0" borderId="0" xfId="0" applyFont="1" applyAlignment="1">
      <alignment horizontal="center" vertical="center" wrapText="1"/>
    </xf>
    <xf numFmtId="0" fontId="43" fillId="0" borderId="43" xfId="0" applyFont="1" applyBorder="1" applyAlignment="1">
      <alignment horizontal="center" vertical="center" wrapText="1"/>
    </xf>
    <xf numFmtId="0" fontId="40" fillId="0" borderId="47" xfId="253" applyFont="1" applyBorder="1" applyAlignment="1">
      <alignment horizontal="center" vertical="center"/>
    </xf>
    <xf numFmtId="0" fontId="40" fillId="0" borderId="74" xfId="253" applyFont="1" applyBorder="1" applyAlignment="1">
      <alignment horizontal="center" vertical="center"/>
    </xf>
    <xf numFmtId="0" fontId="40" fillId="0" borderId="48" xfId="253" applyFont="1" applyBorder="1" applyAlignment="1">
      <alignment horizontal="center" vertical="center"/>
    </xf>
    <xf numFmtId="0" fontId="40" fillId="0" borderId="61" xfId="0" applyFont="1" applyBorder="1" applyAlignment="1">
      <alignment horizontal="left"/>
    </xf>
    <xf numFmtId="0" fontId="40" fillId="0" borderId="53" xfId="0" applyFont="1" applyBorder="1" applyAlignment="1">
      <alignment horizontal="left"/>
    </xf>
    <xf numFmtId="0" fontId="40" fillId="0" borderId="63" xfId="0" applyFont="1" applyBorder="1" applyAlignment="1">
      <alignment horizontal="left"/>
    </xf>
    <xf numFmtId="44" fontId="51" fillId="0" borderId="64" xfId="255" applyFont="1" applyFill="1" applyBorder="1" applyAlignment="1">
      <alignment horizontal="center" vertical="center" wrapText="1"/>
    </xf>
    <xf numFmtId="44" fontId="51" fillId="0" borderId="63" xfId="255" applyFont="1" applyFill="1" applyBorder="1" applyAlignment="1">
      <alignment horizontal="center" vertical="center" wrapText="1"/>
    </xf>
    <xf numFmtId="0" fontId="40" fillId="0" borderId="60" xfId="0" applyFont="1" applyBorder="1"/>
    <xf numFmtId="2" fontId="40" fillId="0" borderId="60" xfId="0" applyNumberFormat="1" applyFont="1" applyBorder="1" applyAlignment="1">
      <alignment horizontal="center"/>
    </xf>
    <xf numFmtId="2" fontId="40" fillId="0" borderId="28" xfId="0" applyNumberFormat="1" applyFont="1" applyBorder="1" applyAlignment="1">
      <alignment horizontal="center"/>
    </xf>
    <xf numFmtId="173" fontId="40" fillId="0" borderId="19" xfId="34" applyFont="1" applyBorder="1" applyAlignment="1">
      <alignment horizontal="center" vertical="center"/>
    </xf>
    <xf numFmtId="173" fontId="40" fillId="0" borderId="23" xfId="34" applyFont="1" applyBorder="1" applyAlignment="1">
      <alignment horizontal="center" vertical="center"/>
    </xf>
    <xf numFmtId="0" fontId="40" fillId="24" borderId="16" xfId="0" applyFont="1" applyFill="1" applyBorder="1" applyAlignment="1">
      <alignment horizontal="center"/>
    </xf>
    <xf numFmtId="0" fontId="40" fillId="24" borderId="17" xfId="0" applyFont="1" applyFill="1" applyBorder="1" applyAlignment="1">
      <alignment horizontal="center"/>
    </xf>
    <xf numFmtId="0" fontId="53" fillId="24" borderId="66" xfId="0" applyFont="1" applyFill="1" applyBorder="1" applyAlignment="1">
      <alignment horizontal="center"/>
    </xf>
    <xf numFmtId="0" fontId="53" fillId="24" borderId="65" xfId="0" applyFont="1" applyFill="1" applyBorder="1" applyAlignment="1">
      <alignment horizontal="center"/>
    </xf>
    <xf numFmtId="0" fontId="43" fillId="0" borderId="13" xfId="0" applyFont="1" applyBorder="1" applyAlignment="1">
      <alignment horizontal="right"/>
    </xf>
    <xf numFmtId="0" fontId="43" fillId="0" borderId="14" xfId="0" applyFont="1" applyBorder="1" applyAlignment="1">
      <alignment horizontal="right"/>
    </xf>
    <xf numFmtId="0" fontId="43" fillId="0" borderId="15" xfId="0" applyFont="1" applyBorder="1" applyAlignment="1">
      <alignment horizontal="right"/>
    </xf>
    <xf numFmtId="44" fontId="51" fillId="0" borderId="19" xfId="255" applyFont="1" applyFill="1" applyBorder="1" applyAlignment="1">
      <alignment horizontal="center" vertical="center" wrapText="1"/>
    </xf>
    <xf numFmtId="44" fontId="51" fillId="0" borderId="23" xfId="255" applyFont="1" applyFill="1" applyBorder="1" applyAlignment="1">
      <alignment horizontal="center" vertical="center" wrapText="1"/>
    </xf>
    <xf numFmtId="0" fontId="40" fillId="0" borderId="27" xfId="0" applyFont="1" applyBorder="1" applyAlignment="1">
      <alignment horizontal="left"/>
    </xf>
    <xf numFmtId="0" fontId="40" fillId="0" borderId="31" xfId="0" applyFont="1" applyBorder="1" applyAlignment="1">
      <alignment horizontal="left"/>
    </xf>
    <xf numFmtId="0" fontId="40" fillId="0" borderId="28" xfId="0" applyFont="1" applyBorder="1" applyAlignment="1">
      <alignment horizontal="left"/>
    </xf>
    <xf numFmtId="44" fontId="51" fillId="0" borderId="60" xfId="255" applyFont="1" applyFill="1" applyBorder="1" applyAlignment="1">
      <alignment horizontal="center" vertical="center" wrapText="1"/>
    </xf>
    <xf numFmtId="44" fontId="51" fillId="0" borderId="28" xfId="255" applyFont="1" applyFill="1" applyBorder="1" applyAlignment="1">
      <alignment horizontal="center" vertical="center" wrapText="1"/>
    </xf>
    <xf numFmtId="43" fontId="50" fillId="0" borderId="19" xfId="261" applyFont="1" applyBorder="1" applyAlignment="1" applyProtection="1">
      <alignment horizontal="center" vertical="top"/>
    </xf>
    <xf numFmtId="43" fontId="50" fillId="0" borderId="23" xfId="261" applyFont="1" applyBorder="1" applyAlignment="1" applyProtection="1">
      <alignment horizontal="center" vertical="top"/>
    </xf>
    <xf numFmtId="0" fontId="40" fillId="0" borderId="21" xfId="0" applyFont="1" applyBorder="1" applyAlignment="1">
      <alignment horizontal="left" wrapText="1"/>
    </xf>
    <xf numFmtId="173" fontId="40" fillId="0" borderId="66" xfId="34" applyFont="1" applyBorder="1" applyAlignment="1">
      <alignment horizontal="center" vertical="center"/>
    </xf>
    <xf numFmtId="173" fontId="40" fillId="0" borderId="65" xfId="34" applyFont="1" applyBorder="1" applyAlignment="1">
      <alignment horizontal="center" vertical="center"/>
    </xf>
    <xf numFmtId="0" fontId="40" fillId="0" borderId="21" xfId="0" quotePrefix="1" applyFont="1" applyBorder="1" applyAlignment="1">
      <alignment horizontal="left"/>
    </xf>
    <xf numFmtId="43" fontId="57" fillId="0" borderId="19" xfId="261" applyFont="1" applyBorder="1" applyAlignment="1" applyProtection="1">
      <alignment horizontal="center" vertical="top"/>
    </xf>
    <xf numFmtId="43" fontId="57" fillId="0" borderId="23" xfId="261" applyFont="1" applyBorder="1" applyAlignment="1" applyProtection="1">
      <alignment horizontal="center" vertical="top"/>
    </xf>
    <xf numFmtId="44" fontId="51" fillId="0" borderId="18" xfId="255" applyFont="1" applyFill="1" applyBorder="1" applyAlignment="1">
      <alignment horizontal="right" vertical="center" wrapText="1"/>
    </xf>
    <xf numFmtId="0" fontId="40" fillId="0" borderId="39" xfId="0" applyFont="1" applyBorder="1" applyAlignment="1">
      <alignment horizontal="center"/>
    </xf>
    <xf numFmtId="0" fontId="40" fillId="0" borderId="41" xfId="0" applyFont="1" applyBorder="1" applyAlignment="1">
      <alignment horizontal="center"/>
    </xf>
    <xf numFmtId="0" fontId="40" fillId="0" borderId="42" xfId="0" applyFont="1" applyBorder="1" applyAlignment="1">
      <alignment horizontal="center"/>
    </xf>
    <xf numFmtId="0" fontId="43" fillId="0" borderId="58" xfId="0" applyFont="1" applyBorder="1" applyAlignment="1" applyProtection="1">
      <alignment horizontal="center"/>
      <protection locked="0"/>
    </xf>
    <xf numFmtId="0" fontId="43" fillId="0" borderId="57" xfId="0" applyFont="1" applyBorder="1" applyAlignment="1" applyProtection="1">
      <alignment horizontal="center"/>
      <protection locked="0"/>
    </xf>
    <xf numFmtId="0" fontId="43" fillId="0" borderId="56" xfId="0" applyFont="1" applyBorder="1" applyAlignment="1" applyProtection="1">
      <alignment horizontal="center"/>
      <protection locked="0"/>
    </xf>
    <xf numFmtId="173" fontId="40" fillId="0" borderId="19" xfId="34" applyFont="1" applyBorder="1" applyAlignment="1">
      <alignment vertical="center"/>
    </xf>
    <xf numFmtId="173" fontId="40" fillId="0" borderId="23" xfId="34" applyFont="1" applyBorder="1" applyAlignment="1">
      <alignment vertical="center"/>
    </xf>
    <xf numFmtId="3" fontId="40" fillId="0" borderId="64" xfId="0" applyNumberFormat="1" applyFont="1" applyBorder="1" applyAlignment="1">
      <alignment vertical="center"/>
    </xf>
    <xf numFmtId="0" fontId="40" fillId="0" borderId="63" xfId="0" applyFont="1" applyBorder="1" applyAlignment="1">
      <alignment vertical="center"/>
    </xf>
    <xf numFmtId="3" fontId="40" fillId="0" borderId="18" xfId="0" applyNumberFormat="1" applyFont="1" applyBorder="1" applyAlignment="1">
      <alignment vertical="center"/>
    </xf>
    <xf numFmtId="0" fontId="40" fillId="0" borderId="18" xfId="0" applyFont="1" applyBorder="1" applyAlignment="1">
      <alignment vertical="center"/>
    </xf>
    <xf numFmtId="0" fontId="40" fillId="0" borderId="21" xfId="0" applyFont="1" applyBorder="1" applyAlignment="1">
      <alignment horizontal="center"/>
    </xf>
    <xf numFmtId="0" fontId="40" fillId="0" borderId="22" xfId="0" applyFont="1" applyBorder="1" applyAlignment="1">
      <alignment horizontal="center"/>
    </xf>
    <xf numFmtId="0" fontId="40" fillId="0" borderId="21" xfId="0" quotePrefix="1" applyFont="1" applyBorder="1"/>
    <xf numFmtId="3" fontId="40" fillId="0" borderId="60" xfId="0" applyNumberFormat="1" applyFont="1" applyBorder="1" applyAlignment="1">
      <alignment vertical="center"/>
    </xf>
    <xf numFmtId="3" fontId="40" fillId="0" borderId="28" xfId="0" applyNumberFormat="1" applyFont="1" applyBorder="1" applyAlignment="1">
      <alignment vertical="center"/>
    </xf>
    <xf numFmtId="0" fontId="41" fillId="0" borderId="0" xfId="0" applyFont="1" applyAlignment="1">
      <alignment horizontal="left"/>
    </xf>
    <xf numFmtId="0" fontId="41" fillId="0" borderId="86" xfId="0" applyFont="1" applyBorder="1" applyAlignment="1">
      <alignment horizontal="center"/>
    </xf>
    <xf numFmtId="0" fontId="41" fillId="0" borderId="79" xfId="0" applyFont="1" applyBorder="1" applyAlignment="1">
      <alignment horizontal="center"/>
    </xf>
    <xf numFmtId="0" fontId="41" fillId="0" borderId="88" xfId="0" applyFont="1" applyBorder="1" applyAlignment="1">
      <alignment horizontal="center"/>
    </xf>
    <xf numFmtId="0" fontId="43" fillId="0" borderId="34" xfId="0" applyFont="1" applyBorder="1" applyAlignment="1">
      <alignment horizontal="center" vertical="center"/>
    </xf>
    <xf numFmtId="0" fontId="43" fillId="0" borderId="26" xfId="0" applyFont="1" applyBorder="1" applyAlignment="1">
      <alignment horizontal="center" vertical="center"/>
    </xf>
    <xf numFmtId="0" fontId="43" fillId="0" borderId="34" xfId="0" applyFont="1" applyBorder="1" applyAlignment="1">
      <alignment horizontal="center" vertical="center" wrapText="1"/>
    </xf>
    <xf numFmtId="0" fontId="43" fillId="0" borderId="16" xfId="0" applyFont="1" applyBorder="1" applyAlignment="1">
      <alignment horizontal="center" vertical="center" wrapText="1"/>
    </xf>
    <xf numFmtId="0" fontId="43" fillId="0" borderId="26" xfId="0" applyFont="1" applyBorder="1" applyAlignment="1">
      <alignment horizontal="center" vertical="center" wrapText="1"/>
    </xf>
    <xf numFmtId="202" fontId="51" fillId="0" borderId="18" xfId="255" applyNumberFormat="1" applyFont="1" applyFill="1" applyBorder="1" applyAlignment="1">
      <alignment horizontal="center" vertical="center" wrapText="1"/>
    </xf>
    <xf numFmtId="0" fontId="40" fillId="26" borderId="33" xfId="130" applyFont="1" applyFill="1" applyBorder="1" applyAlignment="1">
      <alignment vertical="center" wrapText="1"/>
    </xf>
    <xf numFmtId="0" fontId="40" fillId="26" borderId="18" xfId="130" applyFont="1" applyFill="1" applyBorder="1" applyAlignment="1">
      <alignment vertical="center" wrapText="1"/>
    </xf>
    <xf numFmtId="0" fontId="43" fillId="26" borderId="18" xfId="130" applyFont="1" applyFill="1" applyBorder="1" applyAlignment="1">
      <alignment horizontal="center" vertical="center" wrapText="1"/>
    </xf>
    <xf numFmtId="0" fontId="43" fillId="26" borderId="18" xfId="130" applyFont="1" applyFill="1" applyBorder="1" applyAlignment="1">
      <alignment horizontal="center" vertical="center"/>
    </xf>
    <xf numFmtId="3" fontId="43" fillId="26" borderId="18" xfId="130" applyNumberFormat="1" applyFont="1" applyFill="1" applyBorder="1" applyAlignment="1">
      <alignment horizontal="center" vertical="center" wrapText="1"/>
    </xf>
    <xf numFmtId="3" fontId="43" fillId="26" borderId="18" xfId="130" applyNumberFormat="1" applyFont="1" applyFill="1" applyBorder="1" applyAlignment="1">
      <alignment horizontal="center" vertical="center"/>
    </xf>
    <xf numFmtId="3" fontId="43" fillId="0" borderId="64" xfId="130" applyNumberFormat="1" applyFont="1" applyBorder="1" applyAlignment="1">
      <alignment horizontal="center" vertical="center"/>
    </xf>
    <xf numFmtId="3" fontId="43" fillId="0" borderId="53" xfId="130" applyNumberFormat="1" applyFont="1" applyBorder="1" applyAlignment="1">
      <alignment horizontal="center" vertical="center"/>
    </xf>
    <xf numFmtId="3" fontId="43" fillId="0" borderId="72" xfId="130" applyNumberFormat="1" applyFont="1" applyBorder="1" applyAlignment="1">
      <alignment horizontal="center" vertical="center"/>
    </xf>
    <xf numFmtId="3" fontId="43" fillId="0" borderId="90" xfId="130" applyNumberFormat="1" applyFont="1" applyBorder="1" applyAlignment="1">
      <alignment horizontal="center" vertical="center"/>
    </xf>
    <xf numFmtId="3" fontId="43" fillId="0" borderId="14" xfId="130" applyNumberFormat="1" applyFont="1" applyBorder="1" applyAlignment="1">
      <alignment horizontal="center" vertical="center"/>
    </xf>
    <xf numFmtId="3" fontId="43" fillId="0" borderId="15" xfId="130" applyNumberFormat="1" applyFont="1" applyBorder="1" applyAlignment="1">
      <alignment horizontal="center" vertical="center"/>
    </xf>
    <xf numFmtId="0" fontId="55" fillId="0" borderId="53" xfId="128" applyFont="1" applyBorder="1" applyAlignment="1">
      <alignment horizontal="center"/>
    </xf>
    <xf numFmtId="0" fontId="55" fillId="0" borderId="0" xfId="0" applyFont="1" applyAlignment="1">
      <alignment horizontal="center" vertical="top" wrapText="1"/>
    </xf>
    <xf numFmtId="0" fontId="56" fillId="0" borderId="14" xfId="0" applyFont="1" applyBorder="1" applyAlignment="1">
      <alignment horizontal="center" vertical="top" wrapText="1"/>
    </xf>
    <xf numFmtId="0" fontId="43" fillId="24" borderId="13" xfId="73" applyFont="1" applyFill="1" applyBorder="1" applyAlignment="1">
      <alignment horizontal="left" vertical="center"/>
    </xf>
    <xf numFmtId="0" fontId="43" fillId="24" borderId="14" xfId="73" applyFont="1" applyFill="1" applyBorder="1" applyAlignment="1">
      <alignment horizontal="left" vertical="center"/>
    </xf>
    <xf numFmtId="0" fontId="43" fillId="24" borderId="15" xfId="73" applyFont="1" applyFill="1" applyBorder="1" applyAlignment="1">
      <alignment horizontal="left" vertical="center"/>
    </xf>
    <xf numFmtId="0" fontId="43" fillId="24" borderId="39" xfId="73" applyFont="1" applyFill="1" applyBorder="1" applyAlignment="1">
      <alignment horizontal="right" vertical="center"/>
    </xf>
    <xf numFmtId="0" fontId="43" fillId="24" borderId="41" xfId="73" applyFont="1" applyFill="1" applyBorder="1" applyAlignment="1">
      <alignment horizontal="right" vertical="center"/>
    </xf>
    <xf numFmtId="0" fontId="43" fillId="24" borderId="51" xfId="73" applyFont="1" applyFill="1" applyBorder="1" applyAlignment="1">
      <alignment horizontal="right" vertical="center"/>
    </xf>
    <xf numFmtId="3" fontId="43" fillId="26" borderId="25" xfId="130" applyNumberFormat="1" applyFont="1" applyFill="1" applyBorder="1" applyAlignment="1">
      <alignment horizontal="center" vertical="center" wrapText="1"/>
    </xf>
    <xf numFmtId="0" fontId="40" fillId="0" borderId="16" xfId="79" applyFont="1" applyBorder="1" applyAlignment="1">
      <alignment horizontal="center" vertical="center"/>
    </xf>
    <xf numFmtId="0" fontId="40" fillId="0" borderId="26" xfId="79" applyFont="1" applyBorder="1" applyAlignment="1">
      <alignment horizontal="center" vertical="center"/>
    </xf>
    <xf numFmtId="0" fontId="43" fillId="25" borderId="29" xfId="73" applyFont="1" applyFill="1" applyBorder="1" applyAlignment="1">
      <alignment horizontal="center" vertical="center" wrapText="1"/>
    </xf>
    <xf numFmtId="0" fontId="43" fillId="25" borderId="20" xfId="73" applyFont="1" applyFill="1" applyBorder="1" applyAlignment="1">
      <alignment horizontal="center" vertical="center" wrapText="1"/>
    </xf>
    <xf numFmtId="4" fontId="43" fillId="25" borderId="29" xfId="73" applyNumberFormat="1" applyFont="1" applyFill="1" applyBorder="1" applyAlignment="1">
      <alignment horizontal="center" vertical="center" wrapText="1"/>
    </xf>
    <xf numFmtId="4" fontId="43" fillId="25" borderId="20" xfId="73" applyNumberFormat="1" applyFont="1" applyFill="1" applyBorder="1" applyAlignment="1">
      <alignment horizontal="center" vertical="center" wrapText="1"/>
    </xf>
    <xf numFmtId="4" fontId="43" fillId="25" borderId="35" xfId="73" applyNumberFormat="1" applyFont="1" applyFill="1" applyBorder="1" applyAlignment="1">
      <alignment horizontal="center" vertical="center" wrapText="1"/>
    </xf>
    <xf numFmtId="4" fontId="43" fillId="25" borderId="40" xfId="73" applyNumberFormat="1" applyFont="1" applyFill="1" applyBorder="1" applyAlignment="1">
      <alignment horizontal="center" vertical="center" wrapText="1"/>
    </xf>
    <xf numFmtId="0" fontId="43" fillId="25" borderId="32" xfId="73" applyFont="1" applyFill="1" applyBorder="1" applyAlignment="1">
      <alignment horizontal="center" vertical="center" wrapText="1"/>
    </xf>
    <xf numFmtId="0" fontId="43" fillId="25" borderId="46" xfId="73" applyFont="1" applyFill="1" applyBorder="1" applyAlignment="1">
      <alignment horizontal="center" vertical="center" wrapText="1"/>
    </xf>
    <xf numFmtId="0" fontId="43" fillId="0" borderId="29" xfId="126" applyFont="1" applyBorder="1" applyAlignment="1">
      <alignment horizontal="center" vertical="center" wrapText="1"/>
    </xf>
    <xf numFmtId="0" fontId="40" fillId="0" borderId="61" xfId="128" applyFont="1" applyBorder="1" applyAlignment="1">
      <alignment horizontal="center" vertical="center" wrapText="1"/>
    </xf>
    <xf numFmtId="0" fontId="40" fillId="0" borderId="53" xfId="128" applyFont="1" applyBorder="1" applyAlignment="1">
      <alignment horizontal="center" vertical="center" wrapText="1"/>
    </xf>
    <xf numFmtId="0" fontId="40" fillId="0" borderId="63" xfId="128" applyFont="1" applyBorder="1" applyAlignment="1">
      <alignment horizontal="center" vertical="center" wrapText="1"/>
    </xf>
    <xf numFmtId="0" fontId="40" fillId="0" borderId="86" xfId="89" applyFont="1" applyBorder="1" applyAlignment="1">
      <alignment horizontal="center"/>
    </xf>
    <xf numFmtId="0" fontId="40" fillId="0" borderId="79" xfId="89" applyFont="1" applyBorder="1" applyAlignment="1">
      <alignment horizontal="center"/>
    </xf>
    <xf numFmtId="0" fontId="40" fillId="0" borderId="88" xfId="89" applyFont="1" applyBorder="1" applyAlignment="1">
      <alignment horizontal="center"/>
    </xf>
    <xf numFmtId="0" fontId="43" fillId="0" borderId="85" xfId="130" applyFont="1" applyBorder="1" applyAlignment="1">
      <alignment horizontal="center"/>
    </xf>
    <xf numFmtId="0" fontId="43" fillId="0" borderId="83" xfId="130" applyFont="1" applyBorder="1" applyAlignment="1">
      <alignment horizontal="center"/>
    </xf>
    <xf numFmtId="0" fontId="43" fillId="0" borderId="84" xfId="130" applyFont="1" applyBorder="1" applyAlignment="1">
      <alignment horizontal="center"/>
    </xf>
    <xf numFmtId="0" fontId="40" fillId="0" borderId="54" xfId="130" applyFont="1" applyBorder="1" applyAlignment="1">
      <alignment horizontal="center"/>
    </xf>
    <xf numFmtId="0" fontId="40" fillId="0" borderId="70" xfId="130" applyFont="1" applyBorder="1" applyAlignment="1">
      <alignment horizontal="center"/>
    </xf>
    <xf numFmtId="0" fontId="40" fillId="0" borderId="34" xfId="128" applyFont="1" applyBorder="1" applyAlignment="1">
      <alignment horizontal="center" vertical="center" wrapText="1"/>
    </xf>
    <xf numFmtId="0" fontId="40" fillId="0" borderId="16" xfId="128" applyFont="1" applyBorder="1" applyAlignment="1">
      <alignment horizontal="center" vertical="center" wrapText="1"/>
    </xf>
    <xf numFmtId="0" fontId="40" fillId="0" borderId="17" xfId="128" applyFont="1" applyBorder="1" applyAlignment="1">
      <alignment horizontal="center" vertical="center" wrapText="1"/>
    </xf>
    <xf numFmtId="0" fontId="40" fillId="0" borderId="21" xfId="128" applyFont="1" applyBorder="1" applyAlignment="1">
      <alignment horizontal="center" vertical="center"/>
    </xf>
    <xf numFmtId="0" fontId="40" fillId="0" borderId="22" xfId="128" applyFont="1" applyBorder="1" applyAlignment="1">
      <alignment horizontal="center" vertical="center"/>
    </xf>
    <xf numFmtId="0" fontId="40" fillId="0" borderId="23" xfId="128" applyFont="1" applyBorder="1" applyAlignment="1">
      <alignment horizontal="center" vertical="center"/>
    </xf>
    <xf numFmtId="0" fontId="40" fillId="0" borderId="21" xfId="128" applyFont="1" applyBorder="1" applyAlignment="1">
      <alignment horizontal="center" vertical="center" wrapText="1"/>
    </xf>
    <xf numFmtId="0" fontId="40" fillId="0" borderId="22" xfId="128" applyFont="1" applyBorder="1" applyAlignment="1">
      <alignment horizontal="center" vertical="center" wrapText="1"/>
    </xf>
    <xf numFmtId="0" fontId="40" fillId="0" borderId="23" xfId="128" applyFont="1" applyBorder="1" applyAlignment="1">
      <alignment horizontal="center" vertical="center" wrapText="1"/>
    </xf>
    <xf numFmtId="0" fontId="40" fillId="27" borderId="33" xfId="89" applyFont="1" applyFill="1" applyBorder="1" applyAlignment="1">
      <alignment horizontal="left" wrapText="1"/>
    </xf>
    <xf numFmtId="0" fontId="40" fillId="27" borderId="18" xfId="89" applyFont="1" applyFill="1" applyBorder="1" applyAlignment="1">
      <alignment horizontal="left" wrapText="1"/>
    </xf>
    <xf numFmtId="0" fontId="40" fillId="27" borderId="30" xfId="89" applyFont="1" applyFill="1" applyBorder="1" applyAlignment="1">
      <alignment horizontal="left" wrapText="1"/>
    </xf>
    <xf numFmtId="0" fontId="40" fillId="26" borderId="21" xfId="89" applyFont="1" applyFill="1" applyBorder="1" applyAlignment="1">
      <alignment horizontal="center" wrapText="1"/>
    </xf>
    <xf numFmtId="0" fontId="40" fillId="26" borderId="22" xfId="89" applyFont="1" applyFill="1" applyBorder="1" applyAlignment="1">
      <alignment horizontal="center" wrapText="1"/>
    </xf>
    <xf numFmtId="0" fontId="40" fillId="26" borderId="55" xfId="89" applyFont="1" applyFill="1" applyBorder="1" applyAlignment="1">
      <alignment horizontal="center" wrapText="1"/>
    </xf>
    <xf numFmtId="0" fontId="40" fillId="25" borderId="20" xfId="130" applyFont="1" applyFill="1" applyBorder="1" applyAlignment="1">
      <alignment horizontal="center" vertical="center" wrapText="1"/>
    </xf>
    <xf numFmtId="0" fontId="40" fillId="25" borderId="40" xfId="130" applyFont="1" applyFill="1" applyBorder="1" applyAlignment="1">
      <alignment horizontal="center" vertical="center" wrapText="1"/>
    </xf>
    <xf numFmtId="0" fontId="40" fillId="0" borderId="61" xfId="0" applyFont="1" applyBorder="1" applyAlignment="1">
      <alignment horizontal="center" vertical="center" wrapText="1"/>
    </xf>
    <xf numFmtId="0" fontId="40" fillId="0" borderId="53" xfId="0" applyFont="1" applyBorder="1" applyAlignment="1">
      <alignment horizontal="center" vertical="center" wrapText="1"/>
    </xf>
    <xf numFmtId="0" fontId="40" fillId="0" borderId="63"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0" xfId="0" applyFont="1" applyAlignment="1">
      <alignment horizontal="center" vertical="center" wrapText="1"/>
    </xf>
    <xf numFmtId="0" fontId="40" fillId="0" borderId="43" xfId="0" applyFont="1" applyBorder="1" applyAlignment="1">
      <alignment horizontal="center" vertical="center" wrapText="1"/>
    </xf>
    <xf numFmtId="0" fontId="40" fillId="0" borderId="13" xfId="0" applyFont="1" applyBorder="1" applyAlignment="1">
      <alignment horizontal="center" vertical="center" wrapText="1"/>
    </xf>
    <xf numFmtId="0" fontId="40" fillId="0" borderId="14" xfId="0" applyFont="1" applyBorder="1" applyAlignment="1">
      <alignment horizontal="center" vertical="center" wrapText="1"/>
    </xf>
    <xf numFmtId="0" fontId="40" fillId="0" borderId="24" xfId="0" applyFont="1" applyBorder="1" applyAlignment="1">
      <alignment horizontal="center" vertical="center" wrapText="1"/>
    </xf>
    <xf numFmtId="0" fontId="40" fillId="0" borderId="34" xfId="128" applyFont="1" applyBorder="1" applyAlignment="1">
      <alignment horizontal="left" vertical="center" wrapText="1"/>
    </xf>
    <xf numFmtId="0" fontId="40" fillId="0" borderId="16" xfId="128" applyFont="1" applyBorder="1" applyAlignment="1">
      <alignment horizontal="left" vertical="center" wrapText="1"/>
    </xf>
    <xf numFmtId="0" fontId="40" fillId="0" borderId="17" xfId="128" applyFont="1" applyBorder="1" applyAlignment="1">
      <alignment horizontal="left" vertical="center" wrapText="1"/>
    </xf>
    <xf numFmtId="0" fontId="43" fillId="0" borderId="58" xfId="130" applyFont="1" applyBorder="1" applyAlignment="1">
      <alignment horizontal="center"/>
    </xf>
    <xf numFmtId="0" fontId="43" fillId="0" borderId="57" xfId="130" applyFont="1" applyBorder="1" applyAlignment="1">
      <alignment horizontal="center"/>
    </xf>
    <xf numFmtId="0" fontId="43" fillId="0" borderId="56" xfId="130" applyFont="1" applyBorder="1" applyAlignment="1">
      <alignment horizontal="center"/>
    </xf>
    <xf numFmtId="0" fontId="43" fillId="0" borderId="11" xfId="130" applyFont="1" applyBorder="1" applyAlignment="1">
      <alignment horizontal="center"/>
    </xf>
    <xf numFmtId="0" fontId="43" fillId="0" borderId="0" xfId="130" applyFont="1" applyAlignment="1">
      <alignment horizontal="center"/>
    </xf>
    <xf numFmtId="0" fontId="43" fillId="0" borderId="12" xfId="130" applyFont="1" applyBorder="1" applyAlignment="1">
      <alignment horizontal="center"/>
    </xf>
    <xf numFmtId="0" fontId="40" fillId="27" borderId="18" xfId="89" applyFont="1" applyFill="1" applyBorder="1" applyAlignment="1">
      <alignment horizontal="justify" vertical="center" wrapText="1"/>
    </xf>
    <xf numFmtId="0" fontId="40" fillId="26" borderId="19" xfId="89" applyFont="1" applyFill="1" applyBorder="1" applyAlignment="1">
      <alignment horizontal="center" wrapText="1"/>
    </xf>
    <xf numFmtId="0" fontId="40" fillId="26" borderId="23" xfId="89" applyFont="1" applyFill="1" applyBorder="1" applyAlignment="1">
      <alignment horizontal="center" wrapText="1"/>
    </xf>
  </cellXfs>
  <cellStyles count="272">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14" xfId="259" xr:uid="{DB74C126-DACC-49B4-8440-654335BE260F}"/>
    <cellStyle name="Millares 15" xfId="270" xr:uid="{440E4F07-0643-47A4-AE6D-E618F1CB84B5}"/>
    <cellStyle name="Millares 16" xfId="261" xr:uid="{EBCD45B9-E357-43B2-A909-02F36F9256F9}"/>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 6" xfId="265" xr:uid="{CF3052FE-9A68-4819-A5C9-5D2537615F38}"/>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2 2" xfId="268" xr:uid="{1D0BD6A4-F201-4368-AF31-EA8DD4882EC8}"/>
    <cellStyle name="Millares 4 3" xfId="205" xr:uid="{00000000-0005-0000-0000-00007A000000}"/>
    <cellStyle name="Millares 4 4" xfId="257" xr:uid="{CB8EE692-176D-434A-A883-AD23AFD638C1}"/>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13" xfId="267" xr:uid="{CB529654-E8A6-4669-9483-43F77E93A0AD}"/>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da 5" xfId="258" xr:uid="{8124988A-217D-42BA-9249-70BDDA0D0D90}"/>
    <cellStyle name="Moneda 6" xfId="269" xr:uid="{51023E9C-C92F-401F-96DB-93BEE267A93B}"/>
    <cellStyle name="Moneda 7" xfId="271" xr:uid="{9D44D033-2297-4D49-AD30-E215AE884E53}"/>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0" xfId="256" xr:uid="{1A104F57-C6C3-4ABA-AF43-E29C7B02707A}"/>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14" xfId="264" xr:uid="{ED834E7F-21E6-4D07-8E47-25136B25A837}"/>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4 3" xfId="263" xr:uid="{F67AC110-9522-42E0-9807-5DC55FFD6B42}"/>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2 2" xfId="266" xr:uid="{A7AFACD9-9BB9-481E-B126-503AA22BA3A7}"/>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aje 6" xfId="260" xr:uid="{C6EF4D22-4B89-42E5-B309-5F00C8909972}"/>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 name="Total 4" xfId="262" xr:uid="{92D572ED-68EA-4663-82E7-0AC667913F3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5</xdr:col>
      <xdr:colOff>152400</xdr:colOff>
      <xdr:row>90</xdr:row>
      <xdr:rowOff>142875</xdr:rowOff>
    </xdr:from>
    <xdr:ext cx="295275" cy="238126"/>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597F3449-C5F4-496C-BCD3-71C875A2C9DB}"/>
            </a:ext>
          </a:extLst>
        </xdr:cNvPr>
        <xdr:cNvSpPr/>
      </xdr:nvSpPr>
      <xdr:spPr bwMode="auto">
        <a:xfrm>
          <a:off x="4038600" y="31908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90</xdr:row>
      <xdr:rowOff>142875</xdr:rowOff>
    </xdr:from>
    <xdr:ext cx="295275" cy="238126"/>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13CBDEA2-9E4B-44F0-9757-5F662994A08F}"/>
            </a:ext>
          </a:extLst>
        </xdr:cNvPr>
        <xdr:cNvSpPr/>
      </xdr:nvSpPr>
      <xdr:spPr bwMode="auto">
        <a:xfrm>
          <a:off x="7162800" y="31908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89</xdr:row>
      <xdr:rowOff>142875</xdr:rowOff>
    </xdr:from>
    <xdr:ext cx="295275" cy="238126"/>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C07980CB-5849-4177-B6E1-8E6DE42EE645}"/>
            </a:ext>
          </a:extLst>
        </xdr:cNvPr>
        <xdr:cNvSpPr/>
      </xdr:nvSpPr>
      <xdr:spPr bwMode="auto">
        <a:xfrm>
          <a:off x="4038600" y="31908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89</xdr:row>
      <xdr:rowOff>142875</xdr:rowOff>
    </xdr:from>
    <xdr:ext cx="295275" cy="238126"/>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F636A5E0-F204-475A-966A-F207C5B89B51}"/>
            </a:ext>
          </a:extLst>
        </xdr:cNvPr>
        <xdr:cNvSpPr/>
      </xdr:nvSpPr>
      <xdr:spPr bwMode="auto">
        <a:xfrm>
          <a:off x="7162800" y="31908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173</xdr:row>
      <xdr:rowOff>142875</xdr:rowOff>
    </xdr:from>
    <xdr:ext cx="295275" cy="238126"/>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21C35FC1-DB21-4BF3-B684-675AFDDDB070}"/>
            </a:ext>
          </a:extLst>
        </xdr:cNvPr>
        <xdr:cNvSpPr/>
      </xdr:nvSpPr>
      <xdr:spPr bwMode="auto">
        <a:xfrm>
          <a:off x="3263900" y="200818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173</xdr:row>
      <xdr:rowOff>142875</xdr:rowOff>
    </xdr:from>
    <xdr:ext cx="295275" cy="238126"/>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53D1AF10-F01B-4C9C-BE9D-1A5E55F648F9}"/>
            </a:ext>
          </a:extLst>
        </xdr:cNvPr>
        <xdr:cNvSpPr/>
      </xdr:nvSpPr>
      <xdr:spPr bwMode="auto">
        <a:xfrm>
          <a:off x="6413500" y="200818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172</xdr:row>
      <xdr:rowOff>142875</xdr:rowOff>
    </xdr:from>
    <xdr:ext cx="295275" cy="238126"/>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38920ACD-AC5C-4466-8470-4454B1AE5238}"/>
            </a:ext>
          </a:extLst>
        </xdr:cNvPr>
        <xdr:cNvSpPr/>
      </xdr:nvSpPr>
      <xdr:spPr bwMode="auto">
        <a:xfrm>
          <a:off x="4051300" y="199040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172</xdr:row>
      <xdr:rowOff>142875</xdr:rowOff>
    </xdr:from>
    <xdr:ext cx="295275" cy="238126"/>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765BE03E-F10C-407A-BED5-5268AAAFA6DE}"/>
            </a:ext>
          </a:extLst>
        </xdr:cNvPr>
        <xdr:cNvSpPr/>
      </xdr:nvSpPr>
      <xdr:spPr bwMode="auto">
        <a:xfrm>
          <a:off x="7200900" y="199040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248</xdr:row>
      <xdr:rowOff>142875</xdr:rowOff>
    </xdr:from>
    <xdr:ext cx="295275" cy="238126"/>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7B1F6FCA-887A-472E-9E97-74F72C0DA89E}"/>
            </a:ext>
          </a:extLst>
        </xdr:cNvPr>
        <xdr:cNvSpPr/>
      </xdr:nvSpPr>
      <xdr:spPr bwMode="auto">
        <a:xfrm>
          <a:off x="3257550" y="3414712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248</xdr:row>
      <xdr:rowOff>142875</xdr:rowOff>
    </xdr:from>
    <xdr:ext cx="295275" cy="238126"/>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F2F87240-B4DD-4DA9-BA8F-146807390795}"/>
            </a:ext>
          </a:extLst>
        </xdr:cNvPr>
        <xdr:cNvSpPr/>
      </xdr:nvSpPr>
      <xdr:spPr bwMode="auto">
        <a:xfrm>
          <a:off x="6381750" y="3414712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247</xdr:row>
      <xdr:rowOff>142875</xdr:rowOff>
    </xdr:from>
    <xdr:ext cx="295275" cy="238126"/>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416A39E9-FD76-458D-A420-041D1379EC0C}"/>
            </a:ext>
          </a:extLst>
        </xdr:cNvPr>
        <xdr:cNvSpPr/>
      </xdr:nvSpPr>
      <xdr:spPr bwMode="auto">
        <a:xfrm>
          <a:off x="4038600" y="339756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247</xdr:row>
      <xdr:rowOff>142875</xdr:rowOff>
    </xdr:from>
    <xdr:ext cx="295275" cy="238126"/>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5920034F-58BF-44D9-8EAD-B9D2FF56D43F}"/>
            </a:ext>
          </a:extLst>
        </xdr:cNvPr>
        <xdr:cNvSpPr/>
      </xdr:nvSpPr>
      <xdr:spPr bwMode="auto">
        <a:xfrm>
          <a:off x="7162800" y="339756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323</xdr:row>
      <xdr:rowOff>142875</xdr:rowOff>
    </xdr:from>
    <xdr:ext cx="295275" cy="238126"/>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DFCDB5A1-0960-40D9-BE9B-73A9C0C764EC}"/>
            </a:ext>
          </a:extLst>
        </xdr:cNvPr>
        <xdr:cNvSpPr/>
      </xdr:nvSpPr>
      <xdr:spPr bwMode="auto">
        <a:xfrm>
          <a:off x="3257550" y="473106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323</xdr:row>
      <xdr:rowOff>142875</xdr:rowOff>
    </xdr:from>
    <xdr:ext cx="295275" cy="238126"/>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61FA743C-3FDE-4C2E-8B49-6D5750A130EC}"/>
            </a:ext>
          </a:extLst>
        </xdr:cNvPr>
        <xdr:cNvSpPr/>
      </xdr:nvSpPr>
      <xdr:spPr bwMode="auto">
        <a:xfrm>
          <a:off x="6381750" y="473106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322</xdr:row>
      <xdr:rowOff>142875</xdr:rowOff>
    </xdr:from>
    <xdr:ext cx="295275" cy="238126"/>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206C9582-0643-4963-B315-55EE34A7B0DA}"/>
            </a:ext>
          </a:extLst>
        </xdr:cNvPr>
        <xdr:cNvSpPr/>
      </xdr:nvSpPr>
      <xdr:spPr bwMode="auto">
        <a:xfrm>
          <a:off x="4038600" y="4713922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322</xdr:row>
      <xdr:rowOff>142875</xdr:rowOff>
    </xdr:from>
    <xdr:ext cx="295275" cy="238126"/>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F9BD1C13-252A-4949-B353-027CD7C2720E}"/>
            </a:ext>
          </a:extLst>
        </xdr:cNvPr>
        <xdr:cNvSpPr/>
      </xdr:nvSpPr>
      <xdr:spPr bwMode="auto">
        <a:xfrm>
          <a:off x="7162800" y="4713922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396</xdr:row>
      <xdr:rowOff>142875</xdr:rowOff>
    </xdr:from>
    <xdr:ext cx="295275" cy="238126"/>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009E3CD8-68FE-46F0-81D3-A9D7B7CC9005}"/>
            </a:ext>
          </a:extLst>
        </xdr:cNvPr>
        <xdr:cNvSpPr/>
      </xdr:nvSpPr>
      <xdr:spPr bwMode="auto">
        <a:xfrm>
          <a:off x="3257550" y="601503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396</xdr:row>
      <xdr:rowOff>142875</xdr:rowOff>
    </xdr:from>
    <xdr:ext cx="295275" cy="238126"/>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9E7DE4E8-EA6E-4F2F-BEEF-2690A6FF7950}"/>
            </a:ext>
          </a:extLst>
        </xdr:cNvPr>
        <xdr:cNvSpPr/>
      </xdr:nvSpPr>
      <xdr:spPr bwMode="auto">
        <a:xfrm>
          <a:off x="6381750" y="601503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395</xdr:row>
      <xdr:rowOff>142875</xdr:rowOff>
    </xdr:from>
    <xdr:ext cx="295275" cy="238126"/>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167D8D5B-61F6-40D6-9745-4CC732A3AFF4}"/>
            </a:ext>
          </a:extLst>
        </xdr:cNvPr>
        <xdr:cNvSpPr/>
      </xdr:nvSpPr>
      <xdr:spPr bwMode="auto">
        <a:xfrm>
          <a:off x="4038600" y="5997892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395</xdr:row>
      <xdr:rowOff>142875</xdr:rowOff>
    </xdr:from>
    <xdr:ext cx="295275" cy="238126"/>
    <xdr:sp macro="" textlink="">
      <xdr:nvSpPr>
        <xdr:cNvPr id="23" name="Check Box 6" hidden="1">
          <a:extLst>
            <a:ext uri="{63B3BB69-23CF-44E3-9099-C40C66FF867C}">
              <a14:compatExt xmlns:a14="http://schemas.microsoft.com/office/drawing/2010/main" spid="_x0000_s2052"/>
            </a:ext>
            <a:ext uri="{FF2B5EF4-FFF2-40B4-BE49-F238E27FC236}">
              <a16:creationId xmlns:a16="http://schemas.microsoft.com/office/drawing/2014/main" id="{A89B4D80-8FB1-4BB7-9F5F-6BBE5BBAB86A}"/>
            </a:ext>
          </a:extLst>
        </xdr:cNvPr>
        <xdr:cNvSpPr/>
      </xdr:nvSpPr>
      <xdr:spPr bwMode="auto">
        <a:xfrm>
          <a:off x="7162800" y="5997892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541</xdr:row>
      <xdr:rowOff>142875</xdr:rowOff>
    </xdr:from>
    <xdr:ext cx="295275" cy="238126"/>
    <xdr:sp macro="" textlink="">
      <xdr:nvSpPr>
        <xdr:cNvPr id="24" name="Check Box 5" hidden="1">
          <a:extLst>
            <a:ext uri="{63B3BB69-23CF-44E3-9099-C40C66FF867C}">
              <a14:compatExt xmlns:a14="http://schemas.microsoft.com/office/drawing/2010/main" spid="_x0000_s2051"/>
            </a:ext>
            <a:ext uri="{FF2B5EF4-FFF2-40B4-BE49-F238E27FC236}">
              <a16:creationId xmlns:a16="http://schemas.microsoft.com/office/drawing/2014/main" id="{54BDAD8F-E7A6-4E75-819B-405086DFD03F}"/>
            </a:ext>
          </a:extLst>
        </xdr:cNvPr>
        <xdr:cNvSpPr/>
      </xdr:nvSpPr>
      <xdr:spPr bwMode="auto">
        <a:xfrm>
          <a:off x="3257550" y="7228522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541</xdr:row>
      <xdr:rowOff>142875</xdr:rowOff>
    </xdr:from>
    <xdr:ext cx="295275" cy="238126"/>
    <xdr:sp macro="" textlink="">
      <xdr:nvSpPr>
        <xdr:cNvPr id="25" name="Check Box 6" hidden="1">
          <a:extLst>
            <a:ext uri="{63B3BB69-23CF-44E3-9099-C40C66FF867C}">
              <a14:compatExt xmlns:a14="http://schemas.microsoft.com/office/drawing/2010/main" spid="_x0000_s2052"/>
            </a:ext>
            <a:ext uri="{FF2B5EF4-FFF2-40B4-BE49-F238E27FC236}">
              <a16:creationId xmlns:a16="http://schemas.microsoft.com/office/drawing/2014/main" id="{D3AFBA63-E909-4F10-B61E-40E433D1670D}"/>
            </a:ext>
          </a:extLst>
        </xdr:cNvPr>
        <xdr:cNvSpPr/>
      </xdr:nvSpPr>
      <xdr:spPr bwMode="auto">
        <a:xfrm>
          <a:off x="6381750" y="7228522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540</xdr:row>
      <xdr:rowOff>142875</xdr:rowOff>
    </xdr:from>
    <xdr:ext cx="295275" cy="238126"/>
    <xdr:sp macro="" textlink="">
      <xdr:nvSpPr>
        <xdr:cNvPr id="26" name="Check Box 5" hidden="1">
          <a:extLst>
            <a:ext uri="{63B3BB69-23CF-44E3-9099-C40C66FF867C}">
              <a14:compatExt xmlns:a14="http://schemas.microsoft.com/office/drawing/2010/main" spid="_x0000_s2051"/>
            </a:ext>
            <a:ext uri="{FF2B5EF4-FFF2-40B4-BE49-F238E27FC236}">
              <a16:creationId xmlns:a16="http://schemas.microsoft.com/office/drawing/2014/main" id="{B8535B86-8834-4570-A17B-81397B9EA868}"/>
            </a:ext>
          </a:extLst>
        </xdr:cNvPr>
        <xdr:cNvSpPr/>
      </xdr:nvSpPr>
      <xdr:spPr bwMode="auto">
        <a:xfrm>
          <a:off x="4038600" y="721137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540</xdr:row>
      <xdr:rowOff>142875</xdr:rowOff>
    </xdr:from>
    <xdr:ext cx="295275" cy="238126"/>
    <xdr:sp macro="" textlink="">
      <xdr:nvSpPr>
        <xdr:cNvPr id="27" name="Check Box 6" hidden="1">
          <a:extLst>
            <a:ext uri="{63B3BB69-23CF-44E3-9099-C40C66FF867C}">
              <a14:compatExt xmlns:a14="http://schemas.microsoft.com/office/drawing/2010/main" spid="_x0000_s2052"/>
            </a:ext>
            <a:ext uri="{FF2B5EF4-FFF2-40B4-BE49-F238E27FC236}">
              <a16:creationId xmlns:a16="http://schemas.microsoft.com/office/drawing/2014/main" id="{D45777ED-2BA3-48E9-A115-A9C7362161AF}"/>
            </a:ext>
          </a:extLst>
        </xdr:cNvPr>
        <xdr:cNvSpPr/>
      </xdr:nvSpPr>
      <xdr:spPr bwMode="auto">
        <a:xfrm>
          <a:off x="7162800" y="721137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598</xdr:row>
      <xdr:rowOff>0</xdr:rowOff>
    </xdr:from>
    <xdr:ext cx="295275" cy="238126"/>
    <xdr:sp macro="" textlink="">
      <xdr:nvSpPr>
        <xdr:cNvPr id="28" name="Check Box 5" hidden="1">
          <a:extLst>
            <a:ext uri="{63B3BB69-23CF-44E3-9099-C40C66FF867C}">
              <a14:compatExt xmlns:a14="http://schemas.microsoft.com/office/drawing/2010/main" spid="_x0000_s2051"/>
            </a:ext>
            <a:ext uri="{FF2B5EF4-FFF2-40B4-BE49-F238E27FC236}">
              <a16:creationId xmlns:a16="http://schemas.microsoft.com/office/drawing/2014/main" id="{E2314DC0-0CCB-4010-BEFA-A4CA0528C5D2}"/>
            </a:ext>
          </a:extLst>
        </xdr:cNvPr>
        <xdr:cNvSpPr/>
      </xdr:nvSpPr>
      <xdr:spPr bwMode="auto">
        <a:xfrm>
          <a:off x="3257550" y="8459152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598</xdr:row>
      <xdr:rowOff>0</xdr:rowOff>
    </xdr:from>
    <xdr:ext cx="295275" cy="238126"/>
    <xdr:sp macro="" textlink="">
      <xdr:nvSpPr>
        <xdr:cNvPr id="29" name="Check Box 6" hidden="1">
          <a:extLst>
            <a:ext uri="{63B3BB69-23CF-44E3-9099-C40C66FF867C}">
              <a14:compatExt xmlns:a14="http://schemas.microsoft.com/office/drawing/2010/main" spid="_x0000_s2052"/>
            </a:ext>
            <a:ext uri="{FF2B5EF4-FFF2-40B4-BE49-F238E27FC236}">
              <a16:creationId xmlns:a16="http://schemas.microsoft.com/office/drawing/2014/main" id="{EFFC1369-8F7F-4FD2-99BC-26AB38959777}"/>
            </a:ext>
          </a:extLst>
        </xdr:cNvPr>
        <xdr:cNvSpPr/>
      </xdr:nvSpPr>
      <xdr:spPr bwMode="auto">
        <a:xfrm>
          <a:off x="6381750" y="8459152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598</xdr:row>
      <xdr:rowOff>0</xdr:rowOff>
    </xdr:from>
    <xdr:ext cx="295275" cy="238126"/>
    <xdr:sp macro="" textlink="">
      <xdr:nvSpPr>
        <xdr:cNvPr id="30" name="Check Box 5" hidden="1">
          <a:extLst>
            <a:ext uri="{63B3BB69-23CF-44E3-9099-C40C66FF867C}">
              <a14:compatExt xmlns:a14="http://schemas.microsoft.com/office/drawing/2010/main" spid="_x0000_s2051"/>
            </a:ext>
            <a:ext uri="{FF2B5EF4-FFF2-40B4-BE49-F238E27FC236}">
              <a16:creationId xmlns:a16="http://schemas.microsoft.com/office/drawing/2014/main" id="{C34C0DE6-8962-4CC4-BCEB-792E6E52234C}"/>
            </a:ext>
          </a:extLst>
        </xdr:cNvPr>
        <xdr:cNvSpPr/>
      </xdr:nvSpPr>
      <xdr:spPr bwMode="auto">
        <a:xfrm>
          <a:off x="4038600" y="844200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598</xdr:row>
      <xdr:rowOff>0</xdr:rowOff>
    </xdr:from>
    <xdr:ext cx="295275" cy="238126"/>
    <xdr:sp macro="" textlink="">
      <xdr:nvSpPr>
        <xdr:cNvPr id="31" name="Check Box 6" hidden="1">
          <a:extLst>
            <a:ext uri="{63B3BB69-23CF-44E3-9099-C40C66FF867C}">
              <a14:compatExt xmlns:a14="http://schemas.microsoft.com/office/drawing/2010/main" spid="_x0000_s2052"/>
            </a:ext>
            <a:ext uri="{FF2B5EF4-FFF2-40B4-BE49-F238E27FC236}">
              <a16:creationId xmlns:a16="http://schemas.microsoft.com/office/drawing/2014/main" id="{8C6DB8EB-E728-4634-971B-02F6D12F8B4B}"/>
            </a:ext>
          </a:extLst>
        </xdr:cNvPr>
        <xdr:cNvSpPr/>
      </xdr:nvSpPr>
      <xdr:spPr bwMode="auto">
        <a:xfrm>
          <a:off x="7162800" y="844200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612</xdr:row>
      <xdr:rowOff>142875</xdr:rowOff>
    </xdr:from>
    <xdr:ext cx="295275" cy="238126"/>
    <xdr:sp macro="" textlink="">
      <xdr:nvSpPr>
        <xdr:cNvPr id="32" name="Check Box 5" hidden="1">
          <a:extLst>
            <a:ext uri="{63B3BB69-23CF-44E3-9099-C40C66FF867C}">
              <a14:compatExt xmlns:a14="http://schemas.microsoft.com/office/drawing/2010/main" spid="_x0000_s2051"/>
            </a:ext>
            <a:ext uri="{FF2B5EF4-FFF2-40B4-BE49-F238E27FC236}">
              <a16:creationId xmlns:a16="http://schemas.microsoft.com/office/drawing/2014/main" id="{A26EC7F4-C93E-4B6B-A161-5171324F7DBF}"/>
            </a:ext>
          </a:extLst>
        </xdr:cNvPr>
        <xdr:cNvSpPr/>
      </xdr:nvSpPr>
      <xdr:spPr bwMode="auto">
        <a:xfrm>
          <a:off x="3263900" y="970946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612</xdr:row>
      <xdr:rowOff>142875</xdr:rowOff>
    </xdr:from>
    <xdr:ext cx="295275" cy="238126"/>
    <xdr:sp macro="" textlink="">
      <xdr:nvSpPr>
        <xdr:cNvPr id="33" name="Check Box 6" hidden="1">
          <a:extLst>
            <a:ext uri="{63B3BB69-23CF-44E3-9099-C40C66FF867C}">
              <a14:compatExt xmlns:a14="http://schemas.microsoft.com/office/drawing/2010/main" spid="_x0000_s2052"/>
            </a:ext>
            <a:ext uri="{FF2B5EF4-FFF2-40B4-BE49-F238E27FC236}">
              <a16:creationId xmlns:a16="http://schemas.microsoft.com/office/drawing/2014/main" id="{85829BD1-B43C-494B-B13E-35BAB8A3EF32}"/>
            </a:ext>
          </a:extLst>
        </xdr:cNvPr>
        <xdr:cNvSpPr/>
      </xdr:nvSpPr>
      <xdr:spPr bwMode="auto">
        <a:xfrm>
          <a:off x="6413500" y="970946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611</xdr:row>
      <xdr:rowOff>142875</xdr:rowOff>
    </xdr:from>
    <xdr:ext cx="295275" cy="238126"/>
    <xdr:sp macro="" textlink="">
      <xdr:nvSpPr>
        <xdr:cNvPr id="34" name="Check Box 5" hidden="1">
          <a:extLst>
            <a:ext uri="{63B3BB69-23CF-44E3-9099-C40C66FF867C}">
              <a14:compatExt xmlns:a14="http://schemas.microsoft.com/office/drawing/2010/main" spid="_x0000_s2051"/>
            </a:ext>
            <a:ext uri="{FF2B5EF4-FFF2-40B4-BE49-F238E27FC236}">
              <a16:creationId xmlns:a16="http://schemas.microsoft.com/office/drawing/2014/main" id="{3D5766C5-B45D-4795-AAAC-FB960CBBED1E}"/>
            </a:ext>
          </a:extLst>
        </xdr:cNvPr>
        <xdr:cNvSpPr/>
      </xdr:nvSpPr>
      <xdr:spPr bwMode="auto">
        <a:xfrm>
          <a:off x="4051300" y="969168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611</xdr:row>
      <xdr:rowOff>142875</xdr:rowOff>
    </xdr:from>
    <xdr:ext cx="295275" cy="238126"/>
    <xdr:sp macro="" textlink="">
      <xdr:nvSpPr>
        <xdr:cNvPr id="35" name="Check Box 6" hidden="1">
          <a:extLst>
            <a:ext uri="{63B3BB69-23CF-44E3-9099-C40C66FF867C}">
              <a14:compatExt xmlns:a14="http://schemas.microsoft.com/office/drawing/2010/main" spid="_x0000_s2052"/>
            </a:ext>
            <a:ext uri="{FF2B5EF4-FFF2-40B4-BE49-F238E27FC236}">
              <a16:creationId xmlns:a16="http://schemas.microsoft.com/office/drawing/2014/main" id="{1108BE5D-2852-4A25-BE53-FA2A398609D8}"/>
            </a:ext>
          </a:extLst>
        </xdr:cNvPr>
        <xdr:cNvSpPr/>
      </xdr:nvSpPr>
      <xdr:spPr bwMode="auto">
        <a:xfrm>
          <a:off x="7200900" y="969168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760</xdr:row>
      <xdr:rowOff>142875</xdr:rowOff>
    </xdr:from>
    <xdr:ext cx="295275" cy="238126"/>
    <xdr:sp macro="" textlink="">
      <xdr:nvSpPr>
        <xdr:cNvPr id="36" name="Check Box 5" hidden="1">
          <a:extLst>
            <a:ext uri="{63B3BB69-23CF-44E3-9099-C40C66FF867C}">
              <a14:compatExt xmlns:a14="http://schemas.microsoft.com/office/drawing/2010/main" spid="_x0000_s2051"/>
            </a:ext>
            <a:ext uri="{FF2B5EF4-FFF2-40B4-BE49-F238E27FC236}">
              <a16:creationId xmlns:a16="http://schemas.microsoft.com/office/drawing/2014/main" id="{F11AC39E-044C-4F11-B759-162FB7B3213C}"/>
            </a:ext>
          </a:extLst>
        </xdr:cNvPr>
        <xdr:cNvSpPr/>
      </xdr:nvSpPr>
      <xdr:spPr bwMode="auto">
        <a:xfrm>
          <a:off x="3263900" y="1093882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760</xdr:row>
      <xdr:rowOff>142875</xdr:rowOff>
    </xdr:from>
    <xdr:ext cx="295275" cy="238126"/>
    <xdr:sp macro="" textlink="">
      <xdr:nvSpPr>
        <xdr:cNvPr id="37" name="Check Box 6" hidden="1">
          <a:extLst>
            <a:ext uri="{63B3BB69-23CF-44E3-9099-C40C66FF867C}">
              <a14:compatExt xmlns:a14="http://schemas.microsoft.com/office/drawing/2010/main" spid="_x0000_s2052"/>
            </a:ext>
            <a:ext uri="{FF2B5EF4-FFF2-40B4-BE49-F238E27FC236}">
              <a16:creationId xmlns:a16="http://schemas.microsoft.com/office/drawing/2014/main" id="{C3202128-C3BB-49AD-8A29-F2676E2DDBF1}"/>
            </a:ext>
          </a:extLst>
        </xdr:cNvPr>
        <xdr:cNvSpPr/>
      </xdr:nvSpPr>
      <xdr:spPr bwMode="auto">
        <a:xfrm>
          <a:off x="6413500" y="1093882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759</xdr:row>
      <xdr:rowOff>142875</xdr:rowOff>
    </xdr:from>
    <xdr:ext cx="295275" cy="238126"/>
    <xdr:sp macro="" textlink="">
      <xdr:nvSpPr>
        <xdr:cNvPr id="38" name="Check Box 5" hidden="1">
          <a:extLst>
            <a:ext uri="{63B3BB69-23CF-44E3-9099-C40C66FF867C}">
              <a14:compatExt xmlns:a14="http://schemas.microsoft.com/office/drawing/2010/main" spid="_x0000_s2051"/>
            </a:ext>
            <a:ext uri="{FF2B5EF4-FFF2-40B4-BE49-F238E27FC236}">
              <a16:creationId xmlns:a16="http://schemas.microsoft.com/office/drawing/2014/main" id="{A7F01367-3FB7-4896-A72D-033AFB699CA6}"/>
            </a:ext>
          </a:extLst>
        </xdr:cNvPr>
        <xdr:cNvSpPr/>
      </xdr:nvSpPr>
      <xdr:spPr bwMode="auto">
        <a:xfrm>
          <a:off x="4051300" y="109210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759</xdr:row>
      <xdr:rowOff>142875</xdr:rowOff>
    </xdr:from>
    <xdr:ext cx="295275" cy="238126"/>
    <xdr:sp macro="" textlink="">
      <xdr:nvSpPr>
        <xdr:cNvPr id="39" name="Check Box 6" hidden="1">
          <a:extLst>
            <a:ext uri="{63B3BB69-23CF-44E3-9099-C40C66FF867C}">
              <a14:compatExt xmlns:a14="http://schemas.microsoft.com/office/drawing/2010/main" spid="_x0000_s2052"/>
            </a:ext>
            <a:ext uri="{FF2B5EF4-FFF2-40B4-BE49-F238E27FC236}">
              <a16:creationId xmlns:a16="http://schemas.microsoft.com/office/drawing/2014/main" id="{1480846C-420B-4EC5-A481-1CA869375529}"/>
            </a:ext>
          </a:extLst>
        </xdr:cNvPr>
        <xdr:cNvSpPr/>
      </xdr:nvSpPr>
      <xdr:spPr bwMode="auto">
        <a:xfrm>
          <a:off x="7200900" y="109210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833</xdr:row>
      <xdr:rowOff>142875</xdr:rowOff>
    </xdr:from>
    <xdr:ext cx="295275" cy="238126"/>
    <xdr:sp macro="" textlink="">
      <xdr:nvSpPr>
        <xdr:cNvPr id="40" name="Check Box 5" hidden="1">
          <a:extLst>
            <a:ext uri="{63B3BB69-23CF-44E3-9099-C40C66FF867C}">
              <a14:compatExt xmlns:a14="http://schemas.microsoft.com/office/drawing/2010/main" spid="_x0000_s2051"/>
            </a:ext>
            <a:ext uri="{FF2B5EF4-FFF2-40B4-BE49-F238E27FC236}">
              <a16:creationId xmlns:a16="http://schemas.microsoft.com/office/drawing/2014/main" id="{7E59EF22-EDFF-41D8-8EE2-086D7B9E53F9}"/>
            </a:ext>
          </a:extLst>
        </xdr:cNvPr>
        <xdr:cNvSpPr/>
      </xdr:nvSpPr>
      <xdr:spPr bwMode="auto">
        <a:xfrm>
          <a:off x="3263900" y="122037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833</xdr:row>
      <xdr:rowOff>142875</xdr:rowOff>
    </xdr:from>
    <xdr:ext cx="295275" cy="238126"/>
    <xdr:sp macro="" textlink="">
      <xdr:nvSpPr>
        <xdr:cNvPr id="41" name="Check Box 6" hidden="1">
          <a:extLst>
            <a:ext uri="{63B3BB69-23CF-44E3-9099-C40C66FF867C}">
              <a14:compatExt xmlns:a14="http://schemas.microsoft.com/office/drawing/2010/main" spid="_x0000_s2052"/>
            </a:ext>
            <a:ext uri="{FF2B5EF4-FFF2-40B4-BE49-F238E27FC236}">
              <a16:creationId xmlns:a16="http://schemas.microsoft.com/office/drawing/2014/main" id="{78854096-B885-4222-9BCC-6E5543C61AC3}"/>
            </a:ext>
          </a:extLst>
        </xdr:cNvPr>
        <xdr:cNvSpPr/>
      </xdr:nvSpPr>
      <xdr:spPr bwMode="auto">
        <a:xfrm>
          <a:off x="6413500" y="122037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832</xdr:row>
      <xdr:rowOff>142875</xdr:rowOff>
    </xdr:from>
    <xdr:ext cx="295275" cy="238126"/>
    <xdr:sp macro="" textlink="">
      <xdr:nvSpPr>
        <xdr:cNvPr id="42" name="Check Box 5" hidden="1">
          <a:extLst>
            <a:ext uri="{63B3BB69-23CF-44E3-9099-C40C66FF867C}">
              <a14:compatExt xmlns:a14="http://schemas.microsoft.com/office/drawing/2010/main" spid="_x0000_s2051"/>
            </a:ext>
            <a:ext uri="{FF2B5EF4-FFF2-40B4-BE49-F238E27FC236}">
              <a16:creationId xmlns:a16="http://schemas.microsoft.com/office/drawing/2014/main" id="{68CC625C-F4DB-4051-86CC-7E15F94256BA}"/>
            </a:ext>
          </a:extLst>
        </xdr:cNvPr>
        <xdr:cNvSpPr/>
      </xdr:nvSpPr>
      <xdr:spPr bwMode="auto">
        <a:xfrm>
          <a:off x="4051300" y="1218596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832</xdr:row>
      <xdr:rowOff>142875</xdr:rowOff>
    </xdr:from>
    <xdr:ext cx="295275" cy="238126"/>
    <xdr:sp macro="" textlink="">
      <xdr:nvSpPr>
        <xdr:cNvPr id="43" name="Check Box 6" hidden="1">
          <a:extLst>
            <a:ext uri="{63B3BB69-23CF-44E3-9099-C40C66FF867C}">
              <a14:compatExt xmlns:a14="http://schemas.microsoft.com/office/drawing/2010/main" spid="_x0000_s2052"/>
            </a:ext>
            <a:ext uri="{FF2B5EF4-FFF2-40B4-BE49-F238E27FC236}">
              <a16:creationId xmlns:a16="http://schemas.microsoft.com/office/drawing/2014/main" id="{2E9AFA1F-9F44-43D6-A22C-474BBB02C691}"/>
            </a:ext>
          </a:extLst>
        </xdr:cNvPr>
        <xdr:cNvSpPr/>
      </xdr:nvSpPr>
      <xdr:spPr bwMode="auto">
        <a:xfrm>
          <a:off x="7200900" y="1218596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908</xdr:row>
      <xdr:rowOff>142875</xdr:rowOff>
    </xdr:from>
    <xdr:ext cx="295275" cy="238126"/>
    <xdr:sp macro="" textlink="">
      <xdr:nvSpPr>
        <xdr:cNvPr id="44" name="Check Box 5" hidden="1">
          <a:extLst>
            <a:ext uri="{63B3BB69-23CF-44E3-9099-C40C66FF867C}">
              <a14:compatExt xmlns:a14="http://schemas.microsoft.com/office/drawing/2010/main" spid="_x0000_s2051"/>
            </a:ext>
            <a:ext uri="{FF2B5EF4-FFF2-40B4-BE49-F238E27FC236}">
              <a16:creationId xmlns:a16="http://schemas.microsoft.com/office/drawing/2014/main" id="{35BC910B-84BC-4E02-A4A3-FE54166E1DEB}"/>
            </a:ext>
          </a:extLst>
        </xdr:cNvPr>
        <xdr:cNvSpPr/>
      </xdr:nvSpPr>
      <xdr:spPr bwMode="auto">
        <a:xfrm>
          <a:off x="3263900" y="1345088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908</xdr:row>
      <xdr:rowOff>142875</xdr:rowOff>
    </xdr:from>
    <xdr:ext cx="295275" cy="238126"/>
    <xdr:sp macro="" textlink="">
      <xdr:nvSpPr>
        <xdr:cNvPr id="45" name="Check Box 6" hidden="1">
          <a:extLst>
            <a:ext uri="{63B3BB69-23CF-44E3-9099-C40C66FF867C}">
              <a14:compatExt xmlns:a14="http://schemas.microsoft.com/office/drawing/2010/main" spid="_x0000_s2052"/>
            </a:ext>
            <a:ext uri="{FF2B5EF4-FFF2-40B4-BE49-F238E27FC236}">
              <a16:creationId xmlns:a16="http://schemas.microsoft.com/office/drawing/2014/main" id="{F5AEF73B-CE9E-47EB-9D75-49D859E0F371}"/>
            </a:ext>
          </a:extLst>
        </xdr:cNvPr>
        <xdr:cNvSpPr/>
      </xdr:nvSpPr>
      <xdr:spPr bwMode="auto">
        <a:xfrm>
          <a:off x="6413500" y="1345088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907</xdr:row>
      <xdr:rowOff>142875</xdr:rowOff>
    </xdr:from>
    <xdr:ext cx="295275" cy="238126"/>
    <xdr:sp macro="" textlink="">
      <xdr:nvSpPr>
        <xdr:cNvPr id="46" name="Check Box 5" hidden="1">
          <a:extLst>
            <a:ext uri="{63B3BB69-23CF-44E3-9099-C40C66FF867C}">
              <a14:compatExt xmlns:a14="http://schemas.microsoft.com/office/drawing/2010/main" spid="_x0000_s2051"/>
            </a:ext>
            <a:ext uri="{FF2B5EF4-FFF2-40B4-BE49-F238E27FC236}">
              <a16:creationId xmlns:a16="http://schemas.microsoft.com/office/drawing/2014/main" id="{F5BCF899-9076-4C89-B06D-4321874741C9}"/>
            </a:ext>
          </a:extLst>
        </xdr:cNvPr>
        <xdr:cNvSpPr/>
      </xdr:nvSpPr>
      <xdr:spPr bwMode="auto">
        <a:xfrm>
          <a:off x="4051300" y="1343310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907</xdr:row>
      <xdr:rowOff>142875</xdr:rowOff>
    </xdr:from>
    <xdr:ext cx="295275" cy="238126"/>
    <xdr:sp macro="" textlink="">
      <xdr:nvSpPr>
        <xdr:cNvPr id="47" name="Check Box 6" hidden="1">
          <a:extLst>
            <a:ext uri="{63B3BB69-23CF-44E3-9099-C40C66FF867C}">
              <a14:compatExt xmlns:a14="http://schemas.microsoft.com/office/drawing/2010/main" spid="_x0000_s2052"/>
            </a:ext>
            <a:ext uri="{FF2B5EF4-FFF2-40B4-BE49-F238E27FC236}">
              <a16:creationId xmlns:a16="http://schemas.microsoft.com/office/drawing/2014/main" id="{8EAD9131-8AA2-4127-B29A-758253045343}"/>
            </a:ext>
          </a:extLst>
        </xdr:cNvPr>
        <xdr:cNvSpPr/>
      </xdr:nvSpPr>
      <xdr:spPr bwMode="auto">
        <a:xfrm>
          <a:off x="7200900" y="1343310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1562</xdr:row>
      <xdr:rowOff>142875</xdr:rowOff>
    </xdr:from>
    <xdr:ext cx="295275" cy="238126"/>
    <xdr:sp macro="" textlink="">
      <xdr:nvSpPr>
        <xdr:cNvPr id="48" name="Check Box 5" hidden="1">
          <a:extLst>
            <a:ext uri="{63B3BB69-23CF-44E3-9099-C40C66FF867C}">
              <a14:compatExt xmlns:a14="http://schemas.microsoft.com/office/drawing/2010/main" spid="_x0000_s2051"/>
            </a:ext>
            <a:ext uri="{FF2B5EF4-FFF2-40B4-BE49-F238E27FC236}">
              <a16:creationId xmlns:a16="http://schemas.microsoft.com/office/drawing/2014/main" id="{4C9B48E8-C8CF-4BCF-B636-DF4E2404FF25}"/>
            </a:ext>
          </a:extLst>
        </xdr:cNvPr>
        <xdr:cNvSpPr/>
      </xdr:nvSpPr>
      <xdr:spPr bwMode="auto">
        <a:xfrm>
          <a:off x="3263900" y="1469802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1562</xdr:row>
      <xdr:rowOff>142875</xdr:rowOff>
    </xdr:from>
    <xdr:ext cx="295275" cy="238126"/>
    <xdr:sp macro="" textlink="">
      <xdr:nvSpPr>
        <xdr:cNvPr id="49" name="Check Box 6" hidden="1">
          <a:extLst>
            <a:ext uri="{63B3BB69-23CF-44E3-9099-C40C66FF867C}">
              <a14:compatExt xmlns:a14="http://schemas.microsoft.com/office/drawing/2010/main" spid="_x0000_s2052"/>
            </a:ext>
            <a:ext uri="{FF2B5EF4-FFF2-40B4-BE49-F238E27FC236}">
              <a16:creationId xmlns:a16="http://schemas.microsoft.com/office/drawing/2014/main" id="{5481FF90-3D4C-4ECC-B200-DB4F44D84BD1}"/>
            </a:ext>
          </a:extLst>
        </xdr:cNvPr>
        <xdr:cNvSpPr/>
      </xdr:nvSpPr>
      <xdr:spPr bwMode="auto">
        <a:xfrm>
          <a:off x="6413500" y="1469802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1561</xdr:row>
      <xdr:rowOff>142875</xdr:rowOff>
    </xdr:from>
    <xdr:ext cx="295275" cy="238126"/>
    <xdr:sp macro="" textlink="">
      <xdr:nvSpPr>
        <xdr:cNvPr id="50" name="Check Box 5" hidden="1">
          <a:extLst>
            <a:ext uri="{63B3BB69-23CF-44E3-9099-C40C66FF867C}">
              <a14:compatExt xmlns:a14="http://schemas.microsoft.com/office/drawing/2010/main" spid="_x0000_s2051"/>
            </a:ext>
            <a:ext uri="{FF2B5EF4-FFF2-40B4-BE49-F238E27FC236}">
              <a16:creationId xmlns:a16="http://schemas.microsoft.com/office/drawing/2014/main" id="{315F3CC3-66B3-463B-A035-A4DE2B78240E}"/>
            </a:ext>
          </a:extLst>
        </xdr:cNvPr>
        <xdr:cNvSpPr/>
      </xdr:nvSpPr>
      <xdr:spPr bwMode="auto">
        <a:xfrm>
          <a:off x="4051300" y="146802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1561</xdr:row>
      <xdr:rowOff>142875</xdr:rowOff>
    </xdr:from>
    <xdr:ext cx="295275" cy="238126"/>
    <xdr:sp macro="" textlink="">
      <xdr:nvSpPr>
        <xdr:cNvPr id="51" name="Check Box 6" hidden="1">
          <a:extLst>
            <a:ext uri="{63B3BB69-23CF-44E3-9099-C40C66FF867C}">
              <a14:compatExt xmlns:a14="http://schemas.microsoft.com/office/drawing/2010/main" spid="_x0000_s2052"/>
            </a:ext>
            <a:ext uri="{FF2B5EF4-FFF2-40B4-BE49-F238E27FC236}">
              <a16:creationId xmlns:a16="http://schemas.microsoft.com/office/drawing/2014/main" id="{E1E2335C-8934-4E76-BCEA-C50E55028377}"/>
            </a:ext>
          </a:extLst>
        </xdr:cNvPr>
        <xdr:cNvSpPr/>
      </xdr:nvSpPr>
      <xdr:spPr bwMode="auto">
        <a:xfrm>
          <a:off x="7200900" y="146802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1635</xdr:row>
      <xdr:rowOff>142875</xdr:rowOff>
    </xdr:from>
    <xdr:ext cx="295275" cy="238126"/>
    <xdr:sp macro="" textlink="">
      <xdr:nvSpPr>
        <xdr:cNvPr id="52" name="Check Box 5" hidden="1">
          <a:extLst>
            <a:ext uri="{63B3BB69-23CF-44E3-9099-C40C66FF867C}">
              <a14:compatExt xmlns:a14="http://schemas.microsoft.com/office/drawing/2010/main" spid="_x0000_s2051"/>
            </a:ext>
            <a:ext uri="{FF2B5EF4-FFF2-40B4-BE49-F238E27FC236}">
              <a16:creationId xmlns:a16="http://schemas.microsoft.com/office/drawing/2014/main" id="{2B67C040-D02C-4E2F-9BEA-2B37C0239044}"/>
            </a:ext>
          </a:extLst>
        </xdr:cNvPr>
        <xdr:cNvSpPr/>
      </xdr:nvSpPr>
      <xdr:spPr bwMode="auto">
        <a:xfrm>
          <a:off x="3263900" y="160518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1635</xdr:row>
      <xdr:rowOff>142875</xdr:rowOff>
    </xdr:from>
    <xdr:ext cx="295275" cy="238126"/>
    <xdr:sp macro="" textlink="">
      <xdr:nvSpPr>
        <xdr:cNvPr id="53" name="Check Box 6" hidden="1">
          <a:extLst>
            <a:ext uri="{63B3BB69-23CF-44E3-9099-C40C66FF867C}">
              <a14:compatExt xmlns:a14="http://schemas.microsoft.com/office/drawing/2010/main" spid="_x0000_s2052"/>
            </a:ext>
            <a:ext uri="{FF2B5EF4-FFF2-40B4-BE49-F238E27FC236}">
              <a16:creationId xmlns:a16="http://schemas.microsoft.com/office/drawing/2014/main" id="{0C5316F0-0098-4AFE-8E36-0CD0263A5938}"/>
            </a:ext>
          </a:extLst>
        </xdr:cNvPr>
        <xdr:cNvSpPr/>
      </xdr:nvSpPr>
      <xdr:spPr bwMode="auto">
        <a:xfrm>
          <a:off x="6413500" y="160518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1634</xdr:row>
      <xdr:rowOff>142875</xdr:rowOff>
    </xdr:from>
    <xdr:ext cx="295275" cy="238126"/>
    <xdr:sp macro="" textlink="">
      <xdr:nvSpPr>
        <xdr:cNvPr id="54" name="Check Box 5" hidden="1">
          <a:extLst>
            <a:ext uri="{63B3BB69-23CF-44E3-9099-C40C66FF867C}">
              <a14:compatExt xmlns:a14="http://schemas.microsoft.com/office/drawing/2010/main" spid="_x0000_s2051"/>
            </a:ext>
            <a:ext uri="{FF2B5EF4-FFF2-40B4-BE49-F238E27FC236}">
              <a16:creationId xmlns:a16="http://schemas.microsoft.com/office/drawing/2014/main" id="{3074FF17-5B3D-4FF0-A1D1-91A945566F10}"/>
            </a:ext>
          </a:extLst>
        </xdr:cNvPr>
        <xdr:cNvSpPr/>
      </xdr:nvSpPr>
      <xdr:spPr bwMode="auto">
        <a:xfrm>
          <a:off x="4051300" y="1603406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1634</xdr:row>
      <xdr:rowOff>142875</xdr:rowOff>
    </xdr:from>
    <xdr:ext cx="295275" cy="238126"/>
    <xdr:sp macro="" textlink="">
      <xdr:nvSpPr>
        <xdr:cNvPr id="55" name="Check Box 6" hidden="1">
          <a:extLst>
            <a:ext uri="{63B3BB69-23CF-44E3-9099-C40C66FF867C}">
              <a14:compatExt xmlns:a14="http://schemas.microsoft.com/office/drawing/2010/main" spid="_x0000_s2052"/>
            </a:ext>
            <a:ext uri="{FF2B5EF4-FFF2-40B4-BE49-F238E27FC236}">
              <a16:creationId xmlns:a16="http://schemas.microsoft.com/office/drawing/2014/main" id="{6E8F3855-0DF6-4FCB-B3D0-042D87F5D3CD}"/>
            </a:ext>
          </a:extLst>
        </xdr:cNvPr>
        <xdr:cNvSpPr/>
      </xdr:nvSpPr>
      <xdr:spPr bwMode="auto">
        <a:xfrm>
          <a:off x="7200900" y="1603406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1713</xdr:row>
      <xdr:rowOff>142875</xdr:rowOff>
    </xdr:from>
    <xdr:ext cx="295275" cy="238126"/>
    <xdr:sp macro="" textlink="">
      <xdr:nvSpPr>
        <xdr:cNvPr id="56" name="Check Box 5" hidden="1">
          <a:extLst>
            <a:ext uri="{63B3BB69-23CF-44E3-9099-C40C66FF867C}">
              <a14:compatExt xmlns:a14="http://schemas.microsoft.com/office/drawing/2010/main" spid="_x0000_s2051"/>
            </a:ext>
            <a:ext uri="{FF2B5EF4-FFF2-40B4-BE49-F238E27FC236}">
              <a16:creationId xmlns:a16="http://schemas.microsoft.com/office/drawing/2014/main" id="{F5B4580C-3916-4E4A-8EE6-10761D8BD283}"/>
            </a:ext>
          </a:extLst>
        </xdr:cNvPr>
        <xdr:cNvSpPr/>
      </xdr:nvSpPr>
      <xdr:spPr bwMode="auto">
        <a:xfrm>
          <a:off x="3263900" y="174234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1713</xdr:row>
      <xdr:rowOff>142875</xdr:rowOff>
    </xdr:from>
    <xdr:ext cx="295275" cy="238126"/>
    <xdr:sp macro="" textlink="">
      <xdr:nvSpPr>
        <xdr:cNvPr id="57" name="Check Box 6" hidden="1">
          <a:extLst>
            <a:ext uri="{63B3BB69-23CF-44E3-9099-C40C66FF867C}">
              <a14:compatExt xmlns:a14="http://schemas.microsoft.com/office/drawing/2010/main" spid="_x0000_s2052"/>
            </a:ext>
            <a:ext uri="{FF2B5EF4-FFF2-40B4-BE49-F238E27FC236}">
              <a16:creationId xmlns:a16="http://schemas.microsoft.com/office/drawing/2014/main" id="{108C743C-8363-4F00-960C-D64AF68E572C}"/>
            </a:ext>
          </a:extLst>
        </xdr:cNvPr>
        <xdr:cNvSpPr/>
      </xdr:nvSpPr>
      <xdr:spPr bwMode="auto">
        <a:xfrm>
          <a:off x="6413500" y="174234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1712</xdr:row>
      <xdr:rowOff>142875</xdr:rowOff>
    </xdr:from>
    <xdr:ext cx="295275" cy="238126"/>
    <xdr:sp macro="" textlink="">
      <xdr:nvSpPr>
        <xdr:cNvPr id="58" name="Check Box 5" hidden="1">
          <a:extLst>
            <a:ext uri="{63B3BB69-23CF-44E3-9099-C40C66FF867C}">
              <a14:compatExt xmlns:a14="http://schemas.microsoft.com/office/drawing/2010/main" spid="_x0000_s2051"/>
            </a:ext>
            <a:ext uri="{FF2B5EF4-FFF2-40B4-BE49-F238E27FC236}">
              <a16:creationId xmlns:a16="http://schemas.microsoft.com/office/drawing/2014/main" id="{D7F6AD98-EB35-42C5-B752-8444AC6E0655}"/>
            </a:ext>
          </a:extLst>
        </xdr:cNvPr>
        <xdr:cNvSpPr/>
      </xdr:nvSpPr>
      <xdr:spPr bwMode="auto">
        <a:xfrm>
          <a:off x="4051300" y="1740566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1712</xdr:row>
      <xdr:rowOff>142875</xdr:rowOff>
    </xdr:from>
    <xdr:ext cx="295275" cy="238126"/>
    <xdr:sp macro="" textlink="">
      <xdr:nvSpPr>
        <xdr:cNvPr id="59" name="Check Box 6" hidden="1">
          <a:extLst>
            <a:ext uri="{63B3BB69-23CF-44E3-9099-C40C66FF867C}">
              <a14:compatExt xmlns:a14="http://schemas.microsoft.com/office/drawing/2010/main" spid="_x0000_s2052"/>
            </a:ext>
            <a:ext uri="{FF2B5EF4-FFF2-40B4-BE49-F238E27FC236}">
              <a16:creationId xmlns:a16="http://schemas.microsoft.com/office/drawing/2014/main" id="{430A5710-AFA4-431B-9A9A-7648EBBC1CE7}"/>
            </a:ext>
          </a:extLst>
        </xdr:cNvPr>
        <xdr:cNvSpPr/>
      </xdr:nvSpPr>
      <xdr:spPr bwMode="auto">
        <a:xfrm>
          <a:off x="7200900" y="1740566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1784</xdr:row>
      <xdr:rowOff>142875</xdr:rowOff>
    </xdr:from>
    <xdr:ext cx="295275" cy="238126"/>
    <xdr:sp macro="" textlink="">
      <xdr:nvSpPr>
        <xdr:cNvPr id="60" name="Check Box 5" hidden="1">
          <a:extLst>
            <a:ext uri="{63B3BB69-23CF-44E3-9099-C40C66FF867C}">
              <a14:compatExt xmlns:a14="http://schemas.microsoft.com/office/drawing/2010/main" spid="_x0000_s2051"/>
            </a:ext>
            <a:ext uri="{FF2B5EF4-FFF2-40B4-BE49-F238E27FC236}">
              <a16:creationId xmlns:a16="http://schemas.microsoft.com/office/drawing/2014/main" id="{408F5445-6E96-4431-8C03-1B75E148E6A6}"/>
            </a:ext>
          </a:extLst>
        </xdr:cNvPr>
        <xdr:cNvSpPr/>
      </xdr:nvSpPr>
      <xdr:spPr bwMode="auto">
        <a:xfrm>
          <a:off x="3263900" y="187950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1784</xdr:row>
      <xdr:rowOff>142875</xdr:rowOff>
    </xdr:from>
    <xdr:ext cx="295275" cy="238126"/>
    <xdr:sp macro="" textlink="">
      <xdr:nvSpPr>
        <xdr:cNvPr id="61" name="Check Box 6" hidden="1">
          <a:extLst>
            <a:ext uri="{63B3BB69-23CF-44E3-9099-C40C66FF867C}">
              <a14:compatExt xmlns:a14="http://schemas.microsoft.com/office/drawing/2010/main" spid="_x0000_s2052"/>
            </a:ext>
            <a:ext uri="{FF2B5EF4-FFF2-40B4-BE49-F238E27FC236}">
              <a16:creationId xmlns:a16="http://schemas.microsoft.com/office/drawing/2014/main" id="{1A6780C5-5DFD-4447-87AD-E8842FA7A30B}"/>
            </a:ext>
          </a:extLst>
        </xdr:cNvPr>
        <xdr:cNvSpPr/>
      </xdr:nvSpPr>
      <xdr:spPr bwMode="auto">
        <a:xfrm>
          <a:off x="6413500" y="187950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1783</xdr:row>
      <xdr:rowOff>142875</xdr:rowOff>
    </xdr:from>
    <xdr:ext cx="295275" cy="238126"/>
    <xdr:sp macro="" textlink="">
      <xdr:nvSpPr>
        <xdr:cNvPr id="62" name="Check Box 5" hidden="1">
          <a:extLst>
            <a:ext uri="{63B3BB69-23CF-44E3-9099-C40C66FF867C}">
              <a14:compatExt xmlns:a14="http://schemas.microsoft.com/office/drawing/2010/main" spid="_x0000_s2051"/>
            </a:ext>
            <a:ext uri="{FF2B5EF4-FFF2-40B4-BE49-F238E27FC236}">
              <a16:creationId xmlns:a16="http://schemas.microsoft.com/office/drawing/2014/main" id="{6621EECB-8360-412E-BE00-60CDF75863FE}"/>
            </a:ext>
          </a:extLst>
        </xdr:cNvPr>
        <xdr:cNvSpPr/>
      </xdr:nvSpPr>
      <xdr:spPr bwMode="auto">
        <a:xfrm>
          <a:off x="4051300" y="1877726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1783</xdr:row>
      <xdr:rowOff>142875</xdr:rowOff>
    </xdr:from>
    <xdr:ext cx="295275" cy="238126"/>
    <xdr:sp macro="" textlink="">
      <xdr:nvSpPr>
        <xdr:cNvPr id="63" name="Check Box 6" hidden="1">
          <a:extLst>
            <a:ext uri="{63B3BB69-23CF-44E3-9099-C40C66FF867C}">
              <a14:compatExt xmlns:a14="http://schemas.microsoft.com/office/drawing/2010/main" spid="_x0000_s2052"/>
            </a:ext>
            <a:ext uri="{FF2B5EF4-FFF2-40B4-BE49-F238E27FC236}">
              <a16:creationId xmlns:a16="http://schemas.microsoft.com/office/drawing/2014/main" id="{7F682D44-B6B1-47D2-B098-3DE8376D7E45}"/>
            </a:ext>
          </a:extLst>
        </xdr:cNvPr>
        <xdr:cNvSpPr/>
      </xdr:nvSpPr>
      <xdr:spPr bwMode="auto">
        <a:xfrm>
          <a:off x="7200900" y="1877726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466</xdr:row>
      <xdr:rowOff>142875</xdr:rowOff>
    </xdr:from>
    <xdr:ext cx="295275" cy="244476"/>
    <xdr:sp macro="" textlink="">
      <xdr:nvSpPr>
        <xdr:cNvPr id="64" name="Check Box 5" hidden="1">
          <a:extLst>
            <a:ext uri="{63B3BB69-23CF-44E3-9099-C40C66FF867C}">
              <a14:compatExt xmlns:a14="http://schemas.microsoft.com/office/drawing/2010/main" spid="_x0000_s2051"/>
            </a:ext>
            <a:ext uri="{FF2B5EF4-FFF2-40B4-BE49-F238E27FC236}">
              <a16:creationId xmlns:a16="http://schemas.microsoft.com/office/drawing/2014/main" id="{C227D3A8-BC14-4410-8D5A-15C3205F9A18}"/>
            </a:ext>
          </a:extLst>
        </xdr:cNvPr>
        <xdr:cNvSpPr/>
      </xdr:nvSpPr>
      <xdr:spPr bwMode="auto">
        <a:xfrm>
          <a:off x="4051300" y="3013075"/>
          <a:ext cx="295275" cy="2444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466</xdr:row>
      <xdr:rowOff>142875</xdr:rowOff>
    </xdr:from>
    <xdr:ext cx="295275" cy="244476"/>
    <xdr:sp macro="" textlink="">
      <xdr:nvSpPr>
        <xdr:cNvPr id="65" name="Check Box 6" hidden="1">
          <a:extLst>
            <a:ext uri="{63B3BB69-23CF-44E3-9099-C40C66FF867C}">
              <a14:compatExt xmlns:a14="http://schemas.microsoft.com/office/drawing/2010/main" spid="_x0000_s2052"/>
            </a:ext>
            <a:ext uri="{FF2B5EF4-FFF2-40B4-BE49-F238E27FC236}">
              <a16:creationId xmlns:a16="http://schemas.microsoft.com/office/drawing/2014/main" id="{DFD49F45-7CA0-4767-9836-2C84E7D7D8EB}"/>
            </a:ext>
          </a:extLst>
        </xdr:cNvPr>
        <xdr:cNvSpPr/>
      </xdr:nvSpPr>
      <xdr:spPr bwMode="auto">
        <a:xfrm>
          <a:off x="7200900" y="3013075"/>
          <a:ext cx="295275" cy="2444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685</xdr:row>
      <xdr:rowOff>142875</xdr:rowOff>
    </xdr:from>
    <xdr:ext cx="295275" cy="238126"/>
    <xdr:sp macro="" textlink="">
      <xdr:nvSpPr>
        <xdr:cNvPr id="66" name="Check Box 5" hidden="1">
          <a:extLst>
            <a:ext uri="{63B3BB69-23CF-44E3-9099-C40C66FF867C}">
              <a14:compatExt xmlns:a14="http://schemas.microsoft.com/office/drawing/2010/main" spid="_x0000_s2051"/>
            </a:ext>
            <a:ext uri="{FF2B5EF4-FFF2-40B4-BE49-F238E27FC236}">
              <a16:creationId xmlns:a16="http://schemas.microsoft.com/office/drawing/2014/main" id="{6AD9A3B9-43B7-48D9-BB4D-B1CA07743AF6}"/>
            </a:ext>
          </a:extLst>
        </xdr:cNvPr>
        <xdr:cNvSpPr/>
      </xdr:nvSpPr>
      <xdr:spPr bwMode="auto">
        <a:xfrm>
          <a:off x="3263900" y="442499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685</xdr:row>
      <xdr:rowOff>142875</xdr:rowOff>
    </xdr:from>
    <xdr:ext cx="295275" cy="238126"/>
    <xdr:sp macro="" textlink="">
      <xdr:nvSpPr>
        <xdr:cNvPr id="67" name="Check Box 6" hidden="1">
          <a:extLst>
            <a:ext uri="{63B3BB69-23CF-44E3-9099-C40C66FF867C}">
              <a14:compatExt xmlns:a14="http://schemas.microsoft.com/office/drawing/2010/main" spid="_x0000_s2052"/>
            </a:ext>
            <a:ext uri="{FF2B5EF4-FFF2-40B4-BE49-F238E27FC236}">
              <a16:creationId xmlns:a16="http://schemas.microsoft.com/office/drawing/2014/main" id="{0A960189-4832-4BD1-A5E4-9C737F26B6E0}"/>
            </a:ext>
          </a:extLst>
        </xdr:cNvPr>
        <xdr:cNvSpPr/>
      </xdr:nvSpPr>
      <xdr:spPr bwMode="auto">
        <a:xfrm>
          <a:off x="6413500" y="442499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684</xdr:row>
      <xdr:rowOff>142875</xdr:rowOff>
    </xdr:from>
    <xdr:ext cx="295275" cy="238126"/>
    <xdr:sp macro="" textlink="">
      <xdr:nvSpPr>
        <xdr:cNvPr id="68" name="Check Box 5" hidden="1">
          <a:extLst>
            <a:ext uri="{63B3BB69-23CF-44E3-9099-C40C66FF867C}">
              <a14:compatExt xmlns:a14="http://schemas.microsoft.com/office/drawing/2010/main" spid="_x0000_s2051"/>
            </a:ext>
            <a:ext uri="{FF2B5EF4-FFF2-40B4-BE49-F238E27FC236}">
              <a16:creationId xmlns:a16="http://schemas.microsoft.com/office/drawing/2014/main" id="{C48A1C28-AA7F-49B0-8523-B09088E8BC5B}"/>
            </a:ext>
          </a:extLst>
        </xdr:cNvPr>
        <xdr:cNvSpPr/>
      </xdr:nvSpPr>
      <xdr:spPr bwMode="auto">
        <a:xfrm>
          <a:off x="4051300" y="440721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684</xdr:row>
      <xdr:rowOff>142875</xdr:rowOff>
    </xdr:from>
    <xdr:ext cx="295275" cy="238126"/>
    <xdr:sp macro="" textlink="">
      <xdr:nvSpPr>
        <xdr:cNvPr id="69" name="Check Box 6" hidden="1">
          <a:extLst>
            <a:ext uri="{63B3BB69-23CF-44E3-9099-C40C66FF867C}">
              <a14:compatExt xmlns:a14="http://schemas.microsoft.com/office/drawing/2010/main" spid="_x0000_s2052"/>
            </a:ext>
            <a:ext uri="{FF2B5EF4-FFF2-40B4-BE49-F238E27FC236}">
              <a16:creationId xmlns:a16="http://schemas.microsoft.com/office/drawing/2014/main" id="{9400B0F2-1A33-4EB5-872B-4818654F6BBC}"/>
            </a:ext>
          </a:extLst>
        </xdr:cNvPr>
        <xdr:cNvSpPr/>
      </xdr:nvSpPr>
      <xdr:spPr bwMode="auto">
        <a:xfrm>
          <a:off x="7200900" y="440721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598</xdr:row>
      <xdr:rowOff>0</xdr:rowOff>
    </xdr:from>
    <xdr:ext cx="295275" cy="244476"/>
    <xdr:sp macro="" textlink="">
      <xdr:nvSpPr>
        <xdr:cNvPr id="70" name="Check Box 5" hidden="1">
          <a:extLst>
            <a:ext uri="{63B3BB69-23CF-44E3-9099-C40C66FF867C}">
              <a14:compatExt xmlns:a14="http://schemas.microsoft.com/office/drawing/2010/main" spid="_x0000_s2051"/>
            </a:ext>
            <a:ext uri="{FF2B5EF4-FFF2-40B4-BE49-F238E27FC236}">
              <a16:creationId xmlns:a16="http://schemas.microsoft.com/office/drawing/2014/main" id="{C1545B7B-1868-4538-AEB5-1CF0D3814A90}"/>
            </a:ext>
          </a:extLst>
        </xdr:cNvPr>
        <xdr:cNvSpPr/>
      </xdr:nvSpPr>
      <xdr:spPr bwMode="auto">
        <a:xfrm>
          <a:off x="4051300" y="3013075"/>
          <a:ext cx="295275" cy="2444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598</xdr:row>
      <xdr:rowOff>0</xdr:rowOff>
    </xdr:from>
    <xdr:ext cx="295275" cy="244476"/>
    <xdr:sp macro="" textlink="">
      <xdr:nvSpPr>
        <xdr:cNvPr id="71" name="Check Box 6" hidden="1">
          <a:extLst>
            <a:ext uri="{63B3BB69-23CF-44E3-9099-C40C66FF867C}">
              <a14:compatExt xmlns:a14="http://schemas.microsoft.com/office/drawing/2010/main" spid="_x0000_s2052"/>
            </a:ext>
            <a:ext uri="{FF2B5EF4-FFF2-40B4-BE49-F238E27FC236}">
              <a16:creationId xmlns:a16="http://schemas.microsoft.com/office/drawing/2014/main" id="{4E54F283-74A6-4C58-8F99-A7F99C21C98F}"/>
            </a:ext>
          </a:extLst>
        </xdr:cNvPr>
        <xdr:cNvSpPr/>
      </xdr:nvSpPr>
      <xdr:spPr bwMode="auto">
        <a:xfrm>
          <a:off x="7200900" y="3013075"/>
          <a:ext cx="295275" cy="2444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1050</xdr:row>
      <xdr:rowOff>142875</xdr:rowOff>
    </xdr:from>
    <xdr:ext cx="295275" cy="238126"/>
    <xdr:sp macro="" textlink="">
      <xdr:nvSpPr>
        <xdr:cNvPr id="72" name="Check Box 5" hidden="1">
          <a:extLst>
            <a:ext uri="{63B3BB69-23CF-44E3-9099-C40C66FF867C}">
              <a14:compatExt xmlns:a14="http://schemas.microsoft.com/office/drawing/2010/main" spid="_x0000_s2051"/>
            </a:ext>
            <a:ext uri="{FF2B5EF4-FFF2-40B4-BE49-F238E27FC236}">
              <a16:creationId xmlns:a16="http://schemas.microsoft.com/office/drawing/2014/main" id="{7E351040-EFA1-4050-BB27-6E8480C485C7}"/>
            </a:ext>
          </a:extLst>
        </xdr:cNvPr>
        <xdr:cNvSpPr/>
      </xdr:nvSpPr>
      <xdr:spPr bwMode="auto">
        <a:xfrm>
          <a:off x="3263900" y="1212119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1050</xdr:row>
      <xdr:rowOff>142875</xdr:rowOff>
    </xdr:from>
    <xdr:ext cx="295275" cy="238126"/>
    <xdr:sp macro="" textlink="">
      <xdr:nvSpPr>
        <xdr:cNvPr id="73" name="Check Box 6" hidden="1">
          <a:extLst>
            <a:ext uri="{63B3BB69-23CF-44E3-9099-C40C66FF867C}">
              <a14:compatExt xmlns:a14="http://schemas.microsoft.com/office/drawing/2010/main" spid="_x0000_s2052"/>
            </a:ext>
            <a:ext uri="{FF2B5EF4-FFF2-40B4-BE49-F238E27FC236}">
              <a16:creationId xmlns:a16="http://schemas.microsoft.com/office/drawing/2014/main" id="{1EB50022-B42E-44F3-8F9E-6F232CDB8B18}"/>
            </a:ext>
          </a:extLst>
        </xdr:cNvPr>
        <xdr:cNvSpPr/>
      </xdr:nvSpPr>
      <xdr:spPr bwMode="auto">
        <a:xfrm>
          <a:off x="6413500" y="1212119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1049</xdr:row>
      <xdr:rowOff>142875</xdr:rowOff>
    </xdr:from>
    <xdr:ext cx="295275" cy="238126"/>
    <xdr:sp macro="" textlink="">
      <xdr:nvSpPr>
        <xdr:cNvPr id="74" name="Check Box 5" hidden="1">
          <a:extLst>
            <a:ext uri="{63B3BB69-23CF-44E3-9099-C40C66FF867C}">
              <a14:compatExt xmlns:a14="http://schemas.microsoft.com/office/drawing/2010/main" spid="_x0000_s2051"/>
            </a:ext>
            <a:ext uri="{FF2B5EF4-FFF2-40B4-BE49-F238E27FC236}">
              <a16:creationId xmlns:a16="http://schemas.microsoft.com/office/drawing/2014/main" id="{B442DF6D-7299-4507-BA14-07272CA6CCFA}"/>
            </a:ext>
          </a:extLst>
        </xdr:cNvPr>
        <xdr:cNvSpPr/>
      </xdr:nvSpPr>
      <xdr:spPr bwMode="auto">
        <a:xfrm>
          <a:off x="4051300" y="1210341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1049</xdr:row>
      <xdr:rowOff>142875</xdr:rowOff>
    </xdr:from>
    <xdr:ext cx="295275" cy="238126"/>
    <xdr:sp macro="" textlink="">
      <xdr:nvSpPr>
        <xdr:cNvPr id="75" name="Check Box 6" hidden="1">
          <a:extLst>
            <a:ext uri="{63B3BB69-23CF-44E3-9099-C40C66FF867C}">
              <a14:compatExt xmlns:a14="http://schemas.microsoft.com/office/drawing/2010/main" spid="_x0000_s2052"/>
            </a:ext>
            <a:ext uri="{FF2B5EF4-FFF2-40B4-BE49-F238E27FC236}">
              <a16:creationId xmlns:a16="http://schemas.microsoft.com/office/drawing/2014/main" id="{6248974C-556B-4D7B-9BC4-5CD49BD5ACB9}"/>
            </a:ext>
          </a:extLst>
        </xdr:cNvPr>
        <xdr:cNvSpPr/>
      </xdr:nvSpPr>
      <xdr:spPr bwMode="auto">
        <a:xfrm>
          <a:off x="7200900" y="1210341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978</xdr:row>
      <xdr:rowOff>142875</xdr:rowOff>
    </xdr:from>
    <xdr:ext cx="295275" cy="244476"/>
    <xdr:sp macro="" textlink="">
      <xdr:nvSpPr>
        <xdr:cNvPr id="76" name="Check Box 5" hidden="1">
          <a:extLst>
            <a:ext uri="{63B3BB69-23CF-44E3-9099-C40C66FF867C}">
              <a14:compatExt xmlns:a14="http://schemas.microsoft.com/office/drawing/2010/main" spid="_x0000_s2051"/>
            </a:ext>
            <a:ext uri="{FF2B5EF4-FFF2-40B4-BE49-F238E27FC236}">
              <a16:creationId xmlns:a16="http://schemas.microsoft.com/office/drawing/2014/main" id="{9ED1EB18-2CD4-4A86-BFC3-80760530331D}"/>
            </a:ext>
          </a:extLst>
        </xdr:cNvPr>
        <xdr:cNvSpPr/>
      </xdr:nvSpPr>
      <xdr:spPr bwMode="auto">
        <a:xfrm>
          <a:off x="4051300" y="108029375"/>
          <a:ext cx="295275" cy="2444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978</xdr:row>
      <xdr:rowOff>142875</xdr:rowOff>
    </xdr:from>
    <xdr:ext cx="295275" cy="244476"/>
    <xdr:sp macro="" textlink="">
      <xdr:nvSpPr>
        <xdr:cNvPr id="77" name="Check Box 6" hidden="1">
          <a:extLst>
            <a:ext uri="{63B3BB69-23CF-44E3-9099-C40C66FF867C}">
              <a14:compatExt xmlns:a14="http://schemas.microsoft.com/office/drawing/2010/main" spid="_x0000_s2052"/>
            </a:ext>
            <a:ext uri="{FF2B5EF4-FFF2-40B4-BE49-F238E27FC236}">
              <a16:creationId xmlns:a16="http://schemas.microsoft.com/office/drawing/2014/main" id="{6F803860-7ADE-49D1-80C7-B5130B6361A4}"/>
            </a:ext>
          </a:extLst>
        </xdr:cNvPr>
        <xdr:cNvSpPr/>
      </xdr:nvSpPr>
      <xdr:spPr bwMode="auto">
        <a:xfrm>
          <a:off x="7200900" y="108029375"/>
          <a:ext cx="295275" cy="2444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1121</xdr:row>
      <xdr:rowOff>142875</xdr:rowOff>
    </xdr:from>
    <xdr:ext cx="295275" cy="238126"/>
    <xdr:sp macro="" textlink="">
      <xdr:nvSpPr>
        <xdr:cNvPr id="78" name="Check Box 5" hidden="1">
          <a:extLst>
            <a:ext uri="{63B3BB69-23CF-44E3-9099-C40C66FF867C}">
              <a14:compatExt xmlns:a14="http://schemas.microsoft.com/office/drawing/2010/main" spid="_x0000_s2051"/>
            </a:ext>
            <a:ext uri="{FF2B5EF4-FFF2-40B4-BE49-F238E27FC236}">
              <a16:creationId xmlns:a16="http://schemas.microsoft.com/office/drawing/2014/main" id="{AC41C279-24CB-4B3D-BF53-927EFAABB52F}"/>
            </a:ext>
          </a:extLst>
        </xdr:cNvPr>
        <xdr:cNvSpPr/>
      </xdr:nvSpPr>
      <xdr:spPr bwMode="auto">
        <a:xfrm>
          <a:off x="3263900" y="959135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1121</xdr:row>
      <xdr:rowOff>142875</xdr:rowOff>
    </xdr:from>
    <xdr:ext cx="295275" cy="238126"/>
    <xdr:sp macro="" textlink="">
      <xdr:nvSpPr>
        <xdr:cNvPr id="79" name="Check Box 6" hidden="1">
          <a:extLst>
            <a:ext uri="{63B3BB69-23CF-44E3-9099-C40C66FF867C}">
              <a14:compatExt xmlns:a14="http://schemas.microsoft.com/office/drawing/2010/main" spid="_x0000_s2052"/>
            </a:ext>
            <a:ext uri="{FF2B5EF4-FFF2-40B4-BE49-F238E27FC236}">
              <a16:creationId xmlns:a16="http://schemas.microsoft.com/office/drawing/2014/main" id="{D52A2663-DECD-49AE-91F2-25D0BB4654E8}"/>
            </a:ext>
          </a:extLst>
        </xdr:cNvPr>
        <xdr:cNvSpPr/>
      </xdr:nvSpPr>
      <xdr:spPr bwMode="auto">
        <a:xfrm>
          <a:off x="6413500" y="959135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1120</xdr:row>
      <xdr:rowOff>142875</xdr:rowOff>
    </xdr:from>
    <xdr:ext cx="295275" cy="238126"/>
    <xdr:sp macro="" textlink="">
      <xdr:nvSpPr>
        <xdr:cNvPr id="80" name="Check Box 5" hidden="1">
          <a:extLst>
            <a:ext uri="{63B3BB69-23CF-44E3-9099-C40C66FF867C}">
              <a14:compatExt xmlns:a14="http://schemas.microsoft.com/office/drawing/2010/main" spid="_x0000_s2051"/>
            </a:ext>
            <a:ext uri="{FF2B5EF4-FFF2-40B4-BE49-F238E27FC236}">
              <a16:creationId xmlns:a16="http://schemas.microsoft.com/office/drawing/2014/main" id="{8A455A6D-A67F-4B79-8B3D-895EE775D957}"/>
            </a:ext>
          </a:extLst>
        </xdr:cNvPr>
        <xdr:cNvSpPr/>
      </xdr:nvSpPr>
      <xdr:spPr bwMode="auto">
        <a:xfrm>
          <a:off x="4051300" y="957357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1120</xdr:row>
      <xdr:rowOff>142875</xdr:rowOff>
    </xdr:from>
    <xdr:ext cx="295275" cy="238126"/>
    <xdr:sp macro="" textlink="">
      <xdr:nvSpPr>
        <xdr:cNvPr id="81" name="Check Box 6" hidden="1">
          <a:extLst>
            <a:ext uri="{63B3BB69-23CF-44E3-9099-C40C66FF867C}">
              <a14:compatExt xmlns:a14="http://schemas.microsoft.com/office/drawing/2010/main" spid="_x0000_s2052"/>
            </a:ext>
            <a:ext uri="{FF2B5EF4-FFF2-40B4-BE49-F238E27FC236}">
              <a16:creationId xmlns:a16="http://schemas.microsoft.com/office/drawing/2014/main" id="{B1BFB875-2D59-4556-81B0-B6527FB5E457}"/>
            </a:ext>
          </a:extLst>
        </xdr:cNvPr>
        <xdr:cNvSpPr/>
      </xdr:nvSpPr>
      <xdr:spPr bwMode="auto">
        <a:xfrm>
          <a:off x="7200900" y="957357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1194</xdr:row>
      <xdr:rowOff>142875</xdr:rowOff>
    </xdr:from>
    <xdr:ext cx="295275" cy="238126"/>
    <xdr:sp macro="" textlink="">
      <xdr:nvSpPr>
        <xdr:cNvPr id="82" name="Check Box 5" hidden="1">
          <a:extLst>
            <a:ext uri="{63B3BB69-23CF-44E3-9099-C40C66FF867C}">
              <a14:compatExt xmlns:a14="http://schemas.microsoft.com/office/drawing/2010/main" spid="_x0000_s2051"/>
            </a:ext>
            <a:ext uri="{FF2B5EF4-FFF2-40B4-BE49-F238E27FC236}">
              <a16:creationId xmlns:a16="http://schemas.microsoft.com/office/drawing/2014/main" id="{3377E4F8-6072-4663-99FA-DAC72C8047D2}"/>
            </a:ext>
          </a:extLst>
        </xdr:cNvPr>
        <xdr:cNvSpPr/>
      </xdr:nvSpPr>
      <xdr:spPr bwMode="auto">
        <a:xfrm>
          <a:off x="3263900" y="1607597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1194</xdr:row>
      <xdr:rowOff>142875</xdr:rowOff>
    </xdr:from>
    <xdr:ext cx="295275" cy="238126"/>
    <xdr:sp macro="" textlink="">
      <xdr:nvSpPr>
        <xdr:cNvPr id="83" name="Check Box 6" hidden="1">
          <a:extLst>
            <a:ext uri="{63B3BB69-23CF-44E3-9099-C40C66FF867C}">
              <a14:compatExt xmlns:a14="http://schemas.microsoft.com/office/drawing/2010/main" spid="_x0000_s2052"/>
            </a:ext>
            <a:ext uri="{FF2B5EF4-FFF2-40B4-BE49-F238E27FC236}">
              <a16:creationId xmlns:a16="http://schemas.microsoft.com/office/drawing/2014/main" id="{2D50C5E7-45D3-4183-A603-13BBA907F078}"/>
            </a:ext>
          </a:extLst>
        </xdr:cNvPr>
        <xdr:cNvSpPr/>
      </xdr:nvSpPr>
      <xdr:spPr bwMode="auto">
        <a:xfrm>
          <a:off x="6413500" y="1607597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1193</xdr:row>
      <xdr:rowOff>142875</xdr:rowOff>
    </xdr:from>
    <xdr:ext cx="295275" cy="238126"/>
    <xdr:sp macro="" textlink="">
      <xdr:nvSpPr>
        <xdr:cNvPr id="84" name="Check Box 5" hidden="1">
          <a:extLst>
            <a:ext uri="{63B3BB69-23CF-44E3-9099-C40C66FF867C}">
              <a14:compatExt xmlns:a14="http://schemas.microsoft.com/office/drawing/2010/main" spid="_x0000_s2051"/>
            </a:ext>
            <a:ext uri="{FF2B5EF4-FFF2-40B4-BE49-F238E27FC236}">
              <a16:creationId xmlns:a16="http://schemas.microsoft.com/office/drawing/2014/main" id="{01B95595-7A90-4C7B-ABEF-F745E478D677}"/>
            </a:ext>
          </a:extLst>
        </xdr:cNvPr>
        <xdr:cNvSpPr/>
      </xdr:nvSpPr>
      <xdr:spPr bwMode="auto">
        <a:xfrm>
          <a:off x="4051300" y="1605819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1193</xdr:row>
      <xdr:rowOff>142875</xdr:rowOff>
    </xdr:from>
    <xdr:ext cx="295275" cy="238126"/>
    <xdr:sp macro="" textlink="">
      <xdr:nvSpPr>
        <xdr:cNvPr id="85" name="Check Box 6" hidden="1">
          <a:extLst>
            <a:ext uri="{63B3BB69-23CF-44E3-9099-C40C66FF867C}">
              <a14:compatExt xmlns:a14="http://schemas.microsoft.com/office/drawing/2010/main" spid="_x0000_s2052"/>
            </a:ext>
            <a:ext uri="{FF2B5EF4-FFF2-40B4-BE49-F238E27FC236}">
              <a16:creationId xmlns:a16="http://schemas.microsoft.com/office/drawing/2014/main" id="{2AB8212E-E1AF-44C1-85C9-5881E377F5C0}"/>
            </a:ext>
          </a:extLst>
        </xdr:cNvPr>
        <xdr:cNvSpPr/>
      </xdr:nvSpPr>
      <xdr:spPr bwMode="auto">
        <a:xfrm>
          <a:off x="7200900" y="1605819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1329</xdr:row>
      <xdr:rowOff>0</xdr:rowOff>
    </xdr:from>
    <xdr:ext cx="295275" cy="238126"/>
    <xdr:sp macro="" textlink="">
      <xdr:nvSpPr>
        <xdr:cNvPr id="86" name="Check Box 5" hidden="1">
          <a:extLst>
            <a:ext uri="{63B3BB69-23CF-44E3-9099-C40C66FF867C}">
              <a14:compatExt xmlns:a14="http://schemas.microsoft.com/office/drawing/2010/main" spid="_x0000_s2051"/>
            </a:ext>
            <a:ext uri="{FF2B5EF4-FFF2-40B4-BE49-F238E27FC236}">
              <a16:creationId xmlns:a16="http://schemas.microsoft.com/office/drawing/2014/main" id="{FB89FE64-4277-4D0E-BC91-E4385FFDDAF0}"/>
            </a:ext>
          </a:extLst>
        </xdr:cNvPr>
        <xdr:cNvSpPr/>
      </xdr:nvSpPr>
      <xdr:spPr bwMode="auto">
        <a:xfrm>
          <a:off x="3263900" y="308895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1329</xdr:row>
      <xdr:rowOff>0</xdr:rowOff>
    </xdr:from>
    <xdr:ext cx="295275" cy="238126"/>
    <xdr:sp macro="" textlink="">
      <xdr:nvSpPr>
        <xdr:cNvPr id="87" name="Check Box 6" hidden="1">
          <a:extLst>
            <a:ext uri="{63B3BB69-23CF-44E3-9099-C40C66FF867C}">
              <a14:compatExt xmlns:a14="http://schemas.microsoft.com/office/drawing/2010/main" spid="_x0000_s2052"/>
            </a:ext>
            <a:ext uri="{FF2B5EF4-FFF2-40B4-BE49-F238E27FC236}">
              <a16:creationId xmlns:a16="http://schemas.microsoft.com/office/drawing/2014/main" id="{F75A9D2E-4AE9-4734-AF38-4DF5CD17AD57}"/>
            </a:ext>
          </a:extLst>
        </xdr:cNvPr>
        <xdr:cNvSpPr/>
      </xdr:nvSpPr>
      <xdr:spPr bwMode="auto">
        <a:xfrm>
          <a:off x="6413500" y="308895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1329</xdr:row>
      <xdr:rowOff>0</xdr:rowOff>
    </xdr:from>
    <xdr:ext cx="295275" cy="238126"/>
    <xdr:sp macro="" textlink="">
      <xdr:nvSpPr>
        <xdr:cNvPr id="88" name="Check Box 5" hidden="1">
          <a:extLst>
            <a:ext uri="{63B3BB69-23CF-44E3-9099-C40C66FF867C}">
              <a14:compatExt xmlns:a14="http://schemas.microsoft.com/office/drawing/2010/main" spid="_x0000_s2051"/>
            </a:ext>
            <a:ext uri="{FF2B5EF4-FFF2-40B4-BE49-F238E27FC236}">
              <a16:creationId xmlns:a16="http://schemas.microsoft.com/office/drawing/2014/main" id="{6FCF8F26-931C-4282-98B4-CFAB9C876E4F}"/>
            </a:ext>
          </a:extLst>
        </xdr:cNvPr>
        <xdr:cNvSpPr/>
      </xdr:nvSpPr>
      <xdr:spPr bwMode="auto">
        <a:xfrm>
          <a:off x="4051300" y="307117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1329</xdr:row>
      <xdr:rowOff>0</xdr:rowOff>
    </xdr:from>
    <xdr:ext cx="295275" cy="238126"/>
    <xdr:sp macro="" textlink="">
      <xdr:nvSpPr>
        <xdr:cNvPr id="89" name="Check Box 6" hidden="1">
          <a:extLst>
            <a:ext uri="{63B3BB69-23CF-44E3-9099-C40C66FF867C}">
              <a14:compatExt xmlns:a14="http://schemas.microsoft.com/office/drawing/2010/main" spid="_x0000_s2052"/>
            </a:ext>
            <a:ext uri="{FF2B5EF4-FFF2-40B4-BE49-F238E27FC236}">
              <a16:creationId xmlns:a16="http://schemas.microsoft.com/office/drawing/2014/main" id="{7C8C2C01-F10F-4882-A519-810F669EA6F5}"/>
            </a:ext>
          </a:extLst>
        </xdr:cNvPr>
        <xdr:cNvSpPr/>
      </xdr:nvSpPr>
      <xdr:spPr bwMode="auto">
        <a:xfrm>
          <a:off x="7200900" y="307117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1344</xdr:row>
      <xdr:rowOff>142875</xdr:rowOff>
    </xdr:from>
    <xdr:ext cx="295275" cy="238126"/>
    <xdr:sp macro="" textlink="">
      <xdr:nvSpPr>
        <xdr:cNvPr id="90" name="Check Box 5" hidden="1">
          <a:extLst>
            <a:ext uri="{63B3BB69-23CF-44E3-9099-C40C66FF867C}">
              <a14:compatExt xmlns:a14="http://schemas.microsoft.com/office/drawing/2010/main" spid="_x0000_s2051"/>
            </a:ext>
            <a:ext uri="{FF2B5EF4-FFF2-40B4-BE49-F238E27FC236}">
              <a16:creationId xmlns:a16="http://schemas.microsoft.com/office/drawing/2014/main" id="{22EADC5E-7079-4DBD-A932-1F649B1B53B0}"/>
            </a:ext>
          </a:extLst>
        </xdr:cNvPr>
        <xdr:cNvSpPr/>
      </xdr:nvSpPr>
      <xdr:spPr bwMode="auto">
        <a:xfrm>
          <a:off x="3263900" y="1089818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1344</xdr:row>
      <xdr:rowOff>142875</xdr:rowOff>
    </xdr:from>
    <xdr:ext cx="295275" cy="238126"/>
    <xdr:sp macro="" textlink="">
      <xdr:nvSpPr>
        <xdr:cNvPr id="91" name="Check Box 6" hidden="1">
          <a:extLst>
            <a:ext uri="{63B3BB69-23CF-44E3-9099-C40C66FF867C}">
              <a14:compatExt xmlns:a14="http://schemas.microsoft.com/office/drawing/2010/main" spid="_x0000_s2052"/>
            </a:ext>
            <a:ext uri="{FF2B5EF4-FFF2-40B4-BE49-F238E27FC236}">
              <a16:creationId xmlns:a16="http://schemas.microsoft.com/office/drawing/2014/main" id="{03DCD3A6-C566-44A9-B1D0-39295E819414}"/>
            </a:ext>
          </a:extLst>
        </xdr:cNvPr>
        <xdr:cNvSpPr/>
      </xdr:nvSpPr>
      <xdr:spPr bwMode="auto">
        <a:xfrm>
          <a:off x="6413500" y="1089818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1343</xdr:row>
      <xdr:rowOff>142875</xdr:rowOff>
    </xdr:from>
    <xdr:ext cx="295275" cy="238126"/>
    <xdr:sp macro="" textlink="">
      <xdr:nvSpPr>
        <xdr:cNvPr id="92" name="Check Box 5" hidden="1">
          <a:extLst>
            <a:ext uri="{63B3BB69-23CF-44E3-9099-C40C66FF867C}">
              <a14:compatExt xmlns:a14="http://schemas.microsoft.com/office/drawing/2010/main" spid="_x0000_s2051"/>
            </a:ext>
            <a:ext uri="{FF2B5EF4-FFF2-40B4-BE49-F238E27FC236}">
              <a16:creationId xmlns:a16="http://schemas.microsoft.com/office/drawing/2014/main" id="{F37815CD-5B2A-4EE7-857F-4B8D6B221B4B}"/>
            </a:ext>
          </a:extLst>
        </xdr:cNvPr>
        <xdr:cNvSpPr/>
      </xdr:nvSpPr>
      <xdr:spPr bwMode="auto">
        <a:xfrm>
          <a:off x="4051300" y="1088040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1343</xdr:row>
      <xdr:rowOff>142875</xdr:rowOff>
    </xdr:from>
    <xdr:ext cx="295275" cy="238126"/>
    <xdr:sp macro="" textlink="">
      <xdr:nvSpPr>
        <xdr:cNvPr id="93" name="Check Box 6" hidden="1">
          <a:extLst>
            <a:ext uri="{63B3BB69-23CF-44E3-9099-C40C66FF867C}">
              <a14:compatExt xmlns:a14="http://schemas.microsoft.com/office/drawing/2010/main" spid="_x0000_s2052"/>
            </a:ext>
            <a:ext uri="{FF2B5EF4-FFF2-40B4-BE49-F238E27FC236}">
              <a16:creationId xmlns:a16="http://schemas.microsoft.com/office/drawing/2014/main" id="{B7EDDAA9-1D30-4C77-A1F5-4E39DCC6D0D5}"/>
            </a:ext>
          </a:extLst>
        </xdr:cNvPr>
        <xdr:cNvSpPr/>
      </xdr:nvSpPr>
      <xdr:spPr bwMode="auto">
        <a:xfrm>
          <a:off x="7200900" y="1088040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1417</xdr:row>
      <xdr:rowOff>142875</xdr:rowOff>
    </xdr:from>
    <xdr:ext cx="295275" cy="238126"/>
    <xdr:sp macro="" textlink="">
      <xdr:nvSpPr>
        <xdr:cNvPr id="94" name="Check Box 5" hidden="1">
          <a:extLst>
            <a:ext uri="{63B3BB69-23CF-44E3-9099-C40C66FF867C}">
              <a14:compatExt xmlns:a14="http://schemas.microsoft.com/office/drawing/2010/main" spid="_x0000_s2051"/>
            </a:ext>
            <a:ext uri="{FF2B5EF4-FFF2-40B4-BE49-F238E27FC236}">
              <a16:creationId xmlns:a16="http://schemas.microsoft.com/office/drawing/2014/main" id="{5B5355D8-5E16-4C4C-9AEA-4DDCBD23A5F9}"/>
            </a:ext>
          </a:extLst>
        </xdr:cNvPr>
        <xdr:cNvSpPr/>
      </xdr:nvSpPr>
      <xdr:spPr bwMode="auto">
        <a:xfrm>
          <a:off x="3263900" y="1353470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1417</xdr:row>
      <xdr:rowOff>142875</xdr:rowOff>
    </xdr:from>
    <xdr:ext cx="295275" cy="238126"/>
    <xdr:sp macro="" textlink="">
      <xdr:nvSpPr>
        <xdr:cNvPr id="95" name="Check Box 6" hidden="1">
          <a:extLst>
            <a:ext uri="{63B3BB69-23CF-44E3-9099-C40C66FF867C}">
              <a14:compatExt xmlns:a14="http://schemas.microsoft.com/office/drawing/2010/main" spid="_x0000_s2052"/>
            </a:ext>
            <a:ext uri="{FF2B5EF4-FFF2-40B4-BE49-F238E27FC236}">
              <a16:creationId xmlns:a16="http://schemas.microsoft.com/office/drawing/2014/main" id="{3C459D08-8023-4D46-A887-65A09CE2E180}"/>
            </a:ext>
          </a:extLst>
        </xdr:cNvPr>
        <xdr:cNvSpPr/>
      </xdr:nvSpPr>
      <xdr:spPr bwMode="auto">
        <a:xfrm>
          <a:off x="6413500" y="1353470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1416</xdr:row>
      <xdr:rowOff>142875</xdr:rowOff>
    </xdr:from>
    <xdr:ext cx="295275" cy="238126"/>
    <xdr:sp macro="" textlink="">
      <xdr:nvSpPr>
        <xdr:cNvPr id="96" name="Check Box 5" hidden="1">
          <a:extLst>
            <a:ext uri="{63B3BB69-23CF-44E3-9099-C40C66FF867C}">
              <a14:compatExt xmlns:a14="http://schemas.microsoft.com/office/drawing/2010/main" spid="_x0000_s2051"/>
            </a:ext>
            <a:ext uri="{FF2B5EF4-FFF2-40B4-BE49-F238E27FC236}">
              <a16:creationId xmlns:a16="http://schemas.microsoft.com/office/drawing/2014/main" id="{FB98692C-8521-4D91-A7ED-D4C28F4A5D59}"/>
            </a:ext>
          </a:extLst>
        </xdr:cNvPr>
        <xdr:cNvSpPr/>
      </xdr:nvSpPr>
      <xdr:spPr bwMode="auto">
        <a:xfrm>
          <a:off x="4051300" y="1351692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1416</xdr:row>
      <xdr:rowOff>142875</xdr:rowOff>
    </xdr:from>
    <xdr:ext cx="295275" cy="238126"/>
    <xdr:sp macro="" textlink="">
      <xdr:nvSpPr>
        <xdr:cNvPr id="97" name="Check Box 6" hidden="1">
          <a:extLst>
            <a:ext uri="{63B3BB69-23CF-44E3-9099-C40C66FF867C}">
              <a14:compatExt xmlns:a14="http://schemas.microsoft.com/office/drawing/2010/main" spid="_x0000_s2052"/>
            </a:ext>
            <a:ext uri="{FF2B5EF4-FFF2-40B4-BE49-F238E27FC236}">
              <a16:creationId xmlns:a16="http://schemas.microsoft.com/office/drawing/2014/main" id="{9838CB5B-6BB2-4DA8-ABC5-E5ABB1232483}"/>
            </a:ext>
          </a:extLst>
        </xdr:cNvPr>
        <xdr:cNvSpPr/>
      </xdr:nvSpPr>
      <xdr:spPr bwMode="auto">
        <a:xfrm>
          <a:off x="7200900" y="1351692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1493</xdr:row>
      <xdr:rowOff>142875</xdr:rowOff>
    </xdr:from>
    <xdr:ext cx="295275" cy="238126"/>
    <xdr:sp macro="" textlink="">
      <xdr:nvSpPr>
        <xdr:cNvPr id="98" name="Check Box 5" hidden="1">
          <a:extLst>
            <a:ext uri="{63B3BB69-23CF-44E3-9099-C40C66FF867C}">
              <a14:compatExt xmlns:a14="http://schemas.microsoft.com/office/drawing/2010/main" spid="_x0000_s2051"/>
            </a:ext>
            <a:ext uri="{FF2B5EF4-FFF2-40B4-BE49-F238E27FC236}">
              <a16:creationId xmlns:a16="http://schemas.microsoft.com/office/drawing/2014/main" id="{4BFD21DC-FE25-42D0-8E31-AC387524B4ED}"/>
            </a:ext>
          </a:extLst>
        </xdr:cNvPr>
        <xdr:cNvSpPr/>
      </xdr:nvSpPr>
      <xdr:spPr bwMode="auto">
        <a:xfrm>
          <a:off x="3263900" y="1483518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1493</xdr:row>
      <xdr:rowOff>142875</xdr:rowOff>
    </xdr:from>
    <xdr:ext cx="295275" cy="238126"/>
    <xdr:sp macro="" textlink="">
      <xdr:nvSpPr>
        <xdr:cNvPr id="99" name="Check Box 6" hidden="1">
          <a:extLst>
            <a:ext uri="{63B3BB69-23CF-44E3-9099-C40C66FF867C}">
              <a14:compatExt xmlns:a14="http://schemas.microsoft.com/office/drawing/2010/main" spid="_x0000_s2052"/>
            </a:ext>
            <a:ext uri="{FF2B5EF4-FFF2-40B4-BE49-F238E27FC236}">
              <a16:creationId xmlns:a16="http://schemas.microsoft.com/office/drawing/2014/main" id="{AF5A734E-B7AE-4B26-9F31-AF694B5CA7BC}"/>
            </a:ext>
          </a:extLst>
        </xdr:cNvPr>
        <xdr:cNvSpPr/>
      </xdr:nvSpPr>
      <xdr:spPr bwMode="auto">
        <a:xfrm>
          <a:off x="6413500" y="1483518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1492</xdr:row>
      <xdr:rowOff>142875</xdr:rowOff>
    </xdr:from>
    <xdr:ext cx="295275" cy="238126"/>
    <xdr:sp macro="" textlink="">
      <xdr:nvSpPr>
        <xdr:cNvPr id="100" name="Check Box 5" hidden="1">
          <a:extLst>
            <a:ext uri="{63B3BB69-23CF-44E3-9099-C40C66FF867C}">
              <a14:compatExt xmlns:a14="http://schemas.microsoft.com/office/drawing/2010/main" spid="_x0000_s2051"/>
            </a:ext>
            <a:ext uri="{FF2B5EF4-FFF2-40B4-BE49-F238E27FC236}">
              <a16:creationId xmlns:a16="http://schemas.microsoft.com/office/drawing/2014/main" id="{06DEE645-0E82-43DA-85A2-2438E63F50DF}"/>
            </a:ext>
          </a:extLst>
        </xdr:cNvPr>
        <xdr:cNvSpPr/>
      </xdr:nvSpPr>
      <xdr:spPr bwMode="auto">
        <a:xfrm>
          <a:off x="4051300" y="1481740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1492</xdr:row>
      <xdr:rowOff>142875</xdr:rowOff>
    </xdr:from>
    <xdr:ext cx="295275" cy="238126"/>
    <xdr:sp macro="" textlink="">
      <xdr:nvSpPr>
        <xdr:cNvPr id="101" name="Check Box 6" hidden="1">
          <a:extLst>
            <a:ext uri="{63B3BB69-23CF-44E3-9099-C40C66FF867C}">
              <a14:compatExt xmlns:a14="http://schemas.microsoft.com/office/drawing/2010/main" spid="_x0000_s2052"/>
            </a:ext>
            <a:ext uri="{FF2B5EF4-FFF2-40B4-BE49-F238E27FC236}">
              <a16:creationId xmlns:a16="http://schemas.microsoft.com/office/drawing/2014/main" id="{1CABB634-E092-47C9-9F39-D90D95FED31D}"/>
            </a:ext>
          </a:extLst>
        </xdr:cNvPr>
        <xdr:cNvSpPr/>
      </xdr:nvSpPr>
      <xdr:spPr bwMode="auto">
        <a:xfrm>
          <a:off x="7200900" y="1481740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1863</xdr:row>
      <xdr:rowOff>142875</xdr:rowOff>
    </xdr:from>
    <xdr:ext cx="295275" cy="238126"/>
    <xdr:sp macro="" textlink="">
      <xdr:nvSpPr>
        <xdr:cNvPr id="102" name="Check Box 5" hidden="1">
          <a:extLst>
            <a:ext uri="{63B3BB69-23CF-44E3-9099-C40C66FF867C}">
              <a14:compatExt xmlns:a14="http://schemas.microsoft.com/office/drawing/2010/main" spid="_x0000_s2051"/>
            </a:ext>
            <a:ext uri="{FF2B5EF4-FFF2-40B4-BE49-F238E27FC236}">
              <a16:creationId xmlns:a16="http://schemas.microsoft.com/office/drawing/2014/main" id="{897B7428-BE77-4CC3-A670-CF8866983304}"/>
            </a:ext>
          </a:extLst>
        </xdr:cNvPr>
        <xdr:cNvSpPr/>
      </xdr:nvSpPr>
      <xdr:spPr bwMode="auto">
        <a:xfrm>
          <a:off x="3251200" y="3264820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1863</xdr:row>
      <xdr:rowOff>142875</xdr:rowOff>
    </xdr:from>
    <xdr:ext cx="295275" cy="238126"/>
    <xdr:sp macro="" textlink="">
      <xdr:nvSpPr>
        <xdr:cNvPr id="103" name="Check Box 6" hidden="1">
          <a:extLst>
            <a:ext uri="{63B3BB69-23CF-44E3-9099-C40C66FF867C}">
              <a14:compatExt xmlns:a14="http://schemas.microsoft.com/office/drawing/2010/main" spid="_x0000_s2052"/>
            </a:ext>
            <a:ext uri="{FF2B5EF4-FFF2-40B4-BE49-F238E27FC236}">
              <a16:creationId xmlns:a16="http://schemas.microsoft.com/office/drawing/2014/main" id="{190829C5-B594-4C0F-AA24-BE43344ABF83}"/>
            </a:ext>
          </a:extLst>
        </xdr:cNvPr>
        <xdr:cNvSpPr/>
      </xdr:nvSpPr>
      <xdr:spPr bwMode="auto">
        <a:xfrm>
          <a:off x="6400800" y="3264820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1862</xdr:row>
      <xdr:rowOff>142875</xdr:rowOff>
    </xdr:from>
    <xdr:ext cx="295275" cy="238126"/>
    <xdr:sp macro="" textlink="">
      <xdr:nvSpPr>
        <xdr:cNvPr id="104" name="Check Box 5" hidden="1">
          <a:extLst>
            <a:ext uri="{63B3BB69-23CF-44E3-9099-C40C66FF867C}">
              <a14:compatExt xmlns:a14="http://schemas.microsoft.com/office/drawing/2010/main" spid="_x0000_s2051"/>
            </a:ext>
            <a:ext uri="{FF2B5EF4-FFF2-40B4-BE49-F238E27FC236}">
              <a16:creationId xmlns:a16="http://schemas.microsoft.com/office/drawing/2014/main" id="{D6310B40-E1D8-47B3-8154-05B5363E6C03}"/>
            </a:ext>
          </a:extLst>
        </xdr:cNvPr>
        <xdr:cNvSpPr/>
      </xdr:nvSpPr>
      <xdr:spPr bwMode="auto">
        <a:xfrm>
          <a:off x="4038600" y="3263042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1862</xdr:row>
      <xdr:rowOff>142875</xdr:rowOff>
    </xdr:from>
    <xdr:ext cx="295275" cy="238126"/>
    <xdr:sp macro="" textlink="">
      <xdr:nvSpPr>
        <xdr:cNvPr id="105" name="Check Box 6" hidden="1">
          <a:extLst>
            <a:ext uri="{63B3BB69-23CF-44E3-9099-C40C66FF867C}">
              <a14:compatExt xmlns:a14="http://schemas.microsoft.com/office/drawing/2010/main" spid="_x0000_s2052"/>
            </a:ext>
            <a:ext uri="{FF2B5EF4-FFF2-40B4-BE49-F238E27FC236}">
              <a16:creationId xmlns:a16="http://schemas.microsoft.com/office/drawing/2014/main" id="{60331DA0-BBD9-4F10-A761-CDF1DDF36956}"/>
            </a:ext>
          </a:extLst>
        </xdr:cNvPr>
        <xdr:cNvSpPr/>
      </xdr:nvSpPr>
      <xdr:spPr bwMode="auto">
        <a:xfrm>
          <a:off x="7188200" y="3263042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1938</xdr:row>
      <xdr:rowOff>142875</xdr:rowOff>
    </xdr:from>
    <xdr:ext cx="295275" cy="238126"/>
    <xdr:sp macro="" textlink="">
      <xdr:nvSpPr>
        <xdr:cNvPr id="106" name="Check Box 5" hidden="1">
          <a:extLst>
            <a:ext uri="{63B3BB69-23CF-44E3-9099-C40C66FF867C}">
              <a14:compatExt xmlns:a14="http://schemas.microsoft.com/office/drawing/2010/main" spid="_x0000_s2051"/>
            </a:ext>
            <a:ext uri="{FF2B5EF4-FFF2-40B4-BE49-F238E27FC236}">
              <a16:creationId xmlns:a16="http://schemas.microsoft.com/office/drawing/2014/main" id="{5A524158-FA92-4852-B8A3-F04F85DAD50C}"/>
            </a:ext>
          </a:extLst>
        </xdr:cNvPr>
        <xdr:cNvSpPr/>
      </xdr:nvSpPr>
      <xdr:spPr bwMode="auto">
        <a:xfrm>
          <a:off x="3257550" y="3400329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1938</xdr:row>
      <xdr:rowOff>142875</xdr:rowOff>
    </xdr:from>
    <xdr:ext cx="295275" cy="238126"/>
    <xdr:sp macro="" textlink="">
      <xdr:nvSpPr>
        <xdr:cNvPr id="107" name="Check Box 6" hidden="1">
          <a:extLst>
            <a:ext uri="{63B3BB69-23CF-44E3-9099-C40C66FF867C}">
              <a14:compatExt xmlns:a14="http://schemas.microsoft.com/office/drawing/2010/main" spid="_x0000_s2052"/>
            </a:ext>
            <a:ext uri="{FF2B5EF4-FFF2-40B4-BE49-F238E27FC236}">
              <a16:creationId xmlns:a16="http://schemas.microsoft.com/office/drawing/2014/main" id="{052E008E-0B86-4BEF-8658-146DB93DC1E0}"/>
            </a:ext>
          </a:extLst>
        </xdr:cNvPr>
        <xdr:cNvSpPr/>
      </xdr:nvSpPr>
      <xdr:spPr bwMode="auto">
        <a:xfrm>
          <a:off x="6381750" y="3400329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1937</xdr:row>
      <xdr:rowOff>142875</xdr:rowOff>
    </xdr:from>
    <xdr:ext cx="295275" cy="238126"/>
    <xdr:sp macro="" textlink="">
      <xdr:nvSpPr>
        <xdr:cNvPr id="108" name="Check Box 5" hidden="1">
          <a:extLst>
            <a:ext uri="{63B3BB69-23CF-44E3-9099-C40C66FF867C}">
              <a14:compatExt xmlns:a14="http://schemas.microsoft.com/office/drawing/2010/main" spid="_x0000_s2051"/>
            </a:ext>
            <a:ext uri="{FF2B5EF4-FFF2-40B4-BE49-F238E27FC236}">
              <a16:creationId xmlns:a16="http://schemas.microsoft.com/office/drawing/2014/main" id="{B482E526-06EB-49BA-BB5E-56A6109425C9}"/>
            </a:ext>
          </a:extLst>
        </xdr:cNvPr>
        <xdr:cNvSpPr/>
      </xdr:nvSpPr>
      <xdr:spPr bwMode="auto">
        <a:xfrm>
          <a:off x="4038600" y="33986152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1937</xdr:row>
      <xdr:rowOff>142875</xdr:rowOff>
    </xdr:from>
    <xdr:ext cx="295275" cy="238126"/>
    <xdr:sp macro="" textlink="">
      <xdr:nvSpPr>
        <xdr:cNvPr id="109" name="Check Box 6" hidden="1">
          <a:extLst>
            <a:ext uri="{63B3BB69-23CF-44E3-9099-C40C66FF867C}">
              <a14:compatExt xmlns:a14="http://schemas.microsoft.com/office/drawing/2010/main" spid="_x0000_s2052"/>
            </a:ext>
            <a:ext uri="{FF2B5EF4-FFF2-40B4-BE49-F238E27FC236}">
              <a16:creationId xmlns:a16="http://schemas.microsoft.com/office/drawing/2014/main" id="{157A9C35-4413-4977-900D-18D49AD02C1F}"/>
            </a:ext>
          </a:extLst>
        </xdr:cNvPr>
        <xdr:cNvSpPr/>
      </xdr:nvSpPr>
      <xdr:spPr bwMode="auto">
        <a:xfrm>
          <a:off x="7162800" y="33986152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2009</xdr:row>
      <xdr:rowOff>142875</xdr:rowOff>
    </xdr:from>
    <xdr:ext cx="295275" cy="238126"/>
    <xdr:sp macro="" textlink="">
      <xdr:nvSpPr>
        <xdr:cNvPr id="110" name="Check Box 5" hidden="1">
          <a:extLst>
            <a:ext uri="{63B3BB69-23CF-44E3-9099-C40C66FF867C}">
              <a14:compatExt xmlns:a14="http://schemas.microsoft.com/office/drawing/2010/main" spid="_x0000_s2051"/>
            </a:ext>
            <a:ext uri="{FF2B5EF4-FFF2-40B4-BE49-F238E27FC236}">
              <a16:creationId xmlns:a16="http://schemas.microsoft.com/office/drawing/2014/main" id="{C8AF0572-A369-414D-BA3B-A117EE248F3B}"/>
            </a:ext>
          </a:extLst>
        </xdr:cNvPr>
        <xdr:cNvSpPr/>
      </xdr:nvSpPr>
      <xdr:spPr bwMode="auto">
        <a:xfrm>
          <a:off x="3276600" y="36440935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2009</xdr:row>
      <xdr:rowOff>142875</xdr:rowOff>
    </xdr:from>
    <xdr:ext cx="295275" cy="238126"/>
    <xdr:sp macro="" textlink="">
      <xdr:nvSpPr>
        <xdr:cNvPr id="111" name="Check Box 6" hidden="1">
          <a:extLst>
            <a:ext uri="{63B3BB69-23CF-44E3-9099-C40C66FF867C}">
              <a14:compatExt xmlns:a14="http://schemas.microsoft.com/office/drawing/2010/main" spid="_x0000_s2052"/>
            </a:ext>
            <a:ext uri="{FF2B5EF4-FFF2-40B4-BE49-F238E27FC236}">
              <a16:creationId xmlns:a16="http://schemas.microsoft.com/office/drawing/2014/main" id="{88391A2C-8B75-41F0-ADB5-7AA4E9E448A9}"/>
            </a:ext>
          </a:extLst>
        </xdr:cNvPr>
        <xdr:cNvSpPr/>
      </xdr:nvSpPr>
      <xdr:spPr bwMode="auto">
        <a:xfrm>
          <a:off x="6446520" y="36440935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2008</xdr:row>
      <xdr:rowOff>142875</xdr:rowOff>
    </xdr:from>
    <xdr:ext cx="295275" cy="238126"/>
    <xdr:sp macro="" textlink="">
      <xdr:nvSpPr>
        <xdr:cNvPr id="112" name="Check Box 5" hidden="1">
          <a:extLst>
            <a:ext uri="{63B3BB69-23CF-44E3-9099-C40C66FF867C}">
              <a14:compatExt xmlns:a14="http://schemas.microsoft.com/office/drawing/2010/main" spid="_x0000_s2051"/>
            </a:ext>
            <a:ext uri="{FF2B5EF4-FFF2-40B4-BE49-F238E27FC236}">
              <a16:creationId xmlns:a16="http://schemas.microsoft.com/office/drawing/2014/main" id="{F178B3F8-1A82-4E82-B1AF-E8BF46132CBE}"/>
            </a:ext>
          </a:extLst>
        </xdr:cNvPr>
        <xdr:cNvSpPr/>
      </xdr:nvSpPr>
      <xdr:spPr bwMode="auto">
        <a:xfrm>
          <a:off x="4069080" y="364226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2008</xdr:row>
      <xdr:rowOff>142875</xdr:rowOff>
    </xdr:from>
    <xdr:ext cx="295275" cy="238126"/>
    <xdr:sp macro="" textlink="">
      <xdr:nvSpPr>
        <xdr:cNvPr id="113" name="Check Box 6" hidden="1">
          <a:extLst>
            <a:ext uri="{63B3BB69-23CF-44E3-9099-C40C66FF867C}">
              <a14:compatExt xmlns:a14="http://schemas.microsoft.com/office/drawing/2010/main" spid="_x0000_s2052"/>
            </a:ext>
            <a:ext uri="{FF2B5EF4-FFF2-40B4-BE49-F238E27FC236}">
              <a16:creationId xmlns:a16="http://schemas.microsoft.com/office/drawing/2014/main" id="{4D2ABD33-4D6A-45A9-8A78-A3E20C66938F}"/>
            </a:ext>
          </a:extLst>
        </xdr:cNvPr>
        <xdr:cNvSpPr/>
      </xdr:nvSpPr>
      <xdr:spPr bwMode="auto">
        <a:xfrm>
          <a:off x="7239000" y="364226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2085</xdr:row>
      <xdr:rowOff>142875</xdr:rowOff>
    </xdr:from>
    <xdr:ext cx="295275" cy="238126"/>
    <xdr:sp macro="" textlink="">
      <xdr:nvSpPr>
        <xdr:cNvPr id="114" name="Check Box 5" hidden="1">
          <a:extLst>
            <a:ext uri="{63B3BB69-23CF-44E3-9099-C40C66FF867C}">
              <a14:compatExt xmlns:a14="http://schemas.microsoft.com/office/drawing/2010/main" spid="_x0000_s2051"/>
            </a:ext>
            <a:ext uri="{FF2B5EF4-FFF2-40B4-BE49-F238E27FC236}">
              <a16:creationId xmlns:a16="http://schemas.microsoft.com/office/drawing/2014/main" id="{5D51216D-8CA1-44FC-9CE6-457FEEC21E2E}"/>
            </a:ext>
          </a:extLst>
        </xdr:cNvPr>
        <xdr:cNvSpPr/>
      </xdr:nvSpPr>
      <xdr:spPr bwMode="auto">
        <a:xfrm>
          <a:off x="3276600" y="36440935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2085</xdr:row>
      <xdr:rowOff>142875</xdr:rowOff>
    </xdr:from>
    <xdr:ext cx="295275" cy="238126"/>
    <xdr:sp macro="" textlink="">
      <xdr:nvSpPr>
        <xdr:cNvPr id="115" name="Check Box 6" hidden="1">
          <a:extLst>
            <a:ext uri="{63B3BB69-23CF-44E3-9099-C40C66FF867C}">
              <a14:compatExt xmlns:a14="http://schemas.microsoft.com/office/drawing/2010/main" spid="_x0000_s2052"/>
            </a:ext>
            <a:ext uri="{FF2B5EF4-FFF2-40B4-BE49-F238E27FC236}">
              <a16:creationId xmlns:a16="http://schemas.microsoft.com/office/drawing/2014/main" id="{6DFA723F-650A-4A3E-BA1F-6DD48333A05C}"/>
            </a:ext>
          </a:extLst>
        </xdr:cNvPr>
        <xdr:cNvSpPr/>
      </xdr:nvSpPr>
      <xdr:spPr bwMode="auto">
        <a:xfrm>
          <a:off x="6446520" y="36440935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2084</xdr:row>
      <xdr:rowOff>142875</xdr:rowOff>
    </xdr:from>
    <xdr:ext cx="295275" cy="238126"/>
    <xdr:sp macro="" textlink="">
      <xdr:nvSpPr>
        <xdr:cNvPr id="116" name="Check Box 5" hidden="1">
          <a:extLst>
            <a:ext uri="{63B3BB69-23CF-44E3-9099-C40C66FF867C}">
              <a14:compatExt xmlns:a14="http://schemas.microsoft.com/office/drawing/2010/main" spid="_x0000_s2051"/>
            </a:ext>
            <a:ext uri="{FF2B5EF4-FFF2-40B4-BE49-F238E27FC236}">
              <a16:creationId xmlns:a16="http://schemas.microsoft.com/office/drawing/2014/main" id="{70B10D78-9890-43B4-B580-197C8A7A061F}"/>
            </a:ext>
          </a:extLst>
        </xdr:cNvPr>
        <xdr:cNvSpPr/>
      </xdr:nvSpPr>
      <xdr:spPr bwMode="auto">
        <a:xfrm>
          <a:off x="4069080" y="364226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2084</xdr:row>
      <xdr:rowOff>142875</xdr:rowOff>
    </xdr:from>
    <xdr:ext cx="295275" cy="238126"/>
    <xdr:sp macro="" textlink="">
      <xdr:nvSpPr>
        <xdr:cNvPr id="117" name="Check Box 6" hidden="1">
          <a:extLst>
            <a:ext uri="{63B3BB69-23CF-44E3-9099-C40C66FF867C}">
              <a14:compatExt xmlns:a14="http://schemas.microsoft.com/office/drawing/2010/main" spid="_x0000_s2052"/>
            </a:ext>
            <a:ext uri="{FF2B5EF4-FFF2-40B4-BE49-F238E27FC236}">
              <a16:creationId xmlns:a16="http://schemas.microsoft.com/office/drawing/2014/main" id="{8A7CE8A1-436F-42B8-A930-E051626CC332}"/>
            </a:ext>
          </a:extLst>
        </xdr:cNvPr>
        <xdr:cNvSpPr/>
      </xdr:nvSpPr>
      <xdr:spPr bwMode="auto">
        <a:xfrm>
          <a:off x="7239000" y="364226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2160</xdr:row>
      <xdr:rowOff>142875</xdr:rowOff>
    </xdr:from>
    <xdr:ext cx="295275" cy="238126"/>
    <xdr:sp macro="" textlink="">
      <xdr:nvSpPr>
        <xdr:cNvPr id="118" name="Check Box 5" hidden="1">
          <a:extLst>
            <a:ext uri="{63B3BB69-23CF-44E3-9099-C40C66FF867C}">
              <a14:compatExt xmlns:a14="http://schemas.microsoft.com/office/drawing/2010/main" spid="_x0000_s2051"/>
            </a:ext>
            <a:ext uri="{FF2B5EF4-FFF2-40B4-BE49-F238E27FC236}">
              <a16:creationId xmlns:a16="http://schemas.microsoft.com/office/drawing/2014/main" id="{8DB07AB5-3226-41E6-9558-130F2386F674}"/>
            </a:ext>
          </a:extLst>
        </xdr:cNvPr>
        <xdr:cNvSpPr/>
      </xdr:nvSpPr>
      <xdr:spPr bwMode="auto">
        <a:xfrm>
          <a:off x="3276600" y="39367015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2160</xdr:row>
      <xdr:rowOff>142875</xdr:rowOff>
    </xdr:from>
    <xdr:ext cx="295275" cy="238126"/>
    <xdr:sp macro="" textlink="">
      <xdr:nvSpPr>
        <xdr:cNvPr id="119" name="Check Box 6" hidden="1">
          <a:extLst>
            <a:ext uri="{63B3BB69-23CF-44E3-9099-C40C66FF867C}">
              <a14:compatExt xmlns:a14="http://schemas.microsoft.com/office/drawing/2010/main" spid="_x0000_s2052"/>
            </a:ext>
            <a:ext uri="{FF2B5EF4-FFF2-40B4-BE49-F238E27FC236}">
              <a16:creationId xmlns:a16="http://schemas.microsoft.com/office/drawing/2014/main" id="{D05B0723-6A45-45CB-81D5-38AE3E0045C2}"/>
            </a:ext>
          </a:extLst>
        </xdr:cNvPr>
        <xdr:cNvSpPr/>
      </xdr:nvSpPr>
      <xdr:spPr bwMode="auto">
        <a:xfrm>
          <a:off x="6446520" y="39367015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2159</xdr:row>
      <xdr:rowOff>142875</xdr:rowOff>
    </xdr:from>
    <xdr:ext cx="295275" cy="238126"/>
    <xdr:sp macro="" textlink="">
      <xdr:nvSpPr>
        <xdr:cNvPr id="120" name="Check Box 5" hidden="1">
          <a:extLst>
            <a:ext uri="{63B3BB69-23CF-44E3-9099-C40C66FF867C}">
              <a14:compatExt xmlns:a14="http://schemas.microsoft.com/office/drawing/2010/main" spid="_x0000_s2051"/>
            </a:ext>
            <a:ext uri="{FF2B5EF4-FFF2-40B4-BE49-F238E27FC236}">
              <a16:creationId xmlns:a16="http://schemas.microsoft.com/office/drawing/2014/main" id="{6EFE40E0-6C27-4AB2-AB70-C48B3E069F9A}"/>
            </a:ext>
          </a:extLst>
        </xdr:cNvPr>
        <xdr:cNvSpPr/>
      </xdr:nvSpPr>
      <xdr:spPr bwMode="auto">
        <a:xfrm>
          <a:off x="4069080" y="3934872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2159</xdr:row>
      <xdr:rowOff>142875</xdr:rowOff>
    </xdr:from>
    <xdr:ext cx="295275" cy="238126"/>
    <xdr:sp macro="" textlink="">
      <xdr:nvSpPr>
        <xdr:cNvPr id="121" name="Check Box 6" hidden="1">
          <a:extLst>
            <a:ext uri="{63B3BB69-23CF-44E3-9099-C40C66FF867C}">
              <a14:compatExt xmlns:a14="http://schemas.microsoft.com/office/drawing/2010/main" spid="_x0000_s2052"/>
            </a:ext>
            <a:ext uri="{FF2B5EF4-FFF2-40B4-BE49-F238E27FC236}">
              <a16:creationId xmlns:a16="http://schemas.microsoft.com/office/drawing/2014/main" id="{8F05D32F-9D92-4692-A604-2F88EC582AD9}"/>
            </a:ext>
          </a:extLst>
        </xdr:cNvPr>
        <xdr:cNvSpPr/>
      </xdr:nvSpPr>
      <xdr:spPr bwMode="auto">
        <a:xfrm>
          <a:off x="7239000" y="3934872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2232</xdr:row>
      <xdr:rowOff>142875</xdr:rowOff>
    </xdr:from>
    <xdr:ext cx="295275" cy="238126"/>
    <xdr:sp macro="" textlink="">
      <xdr:nvSpPr>
        <xdr:cNvPr id="122" name="Check Box 5" hidden="1">
          <a:extLst>
            <a:ext uri="{63B3BB69-23CF-44E3-9099-C40C66FF867C}">
              <a14:compatExt xmlns:a14="http://schemas.microsoft.com/office/drawing/2010/main" spid="_x0000_s2051"/>
            </a:ext>
            <a:ext uri="{FF2B5EF4-FFF2-40B4-BE49-F238E27FC236}">
              <a16:creationId xmlns:a16="http://schemas.microsoft.com/office/drawing/2014/main" id="{5A2708AA-E807-4DA8-BE9E-C7284784CBFC}"/>
            </a:ext>
          </a:extLst>
        </xdr:cNvPr>
        <xdr:cNvSpPr/>
      </xdr:nvSpPr>
      <xdr:spPr bwMode="auto">
        <a:xfrm>
          <a:off x="3276600" y="4081176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2232</xdr:row>
      <xdr:rowOff>142875</xdr:rowOff>
    </xdr:from>
    <xdr:ext cx="295275" cy="238126"/>
    <xdr:sp macro="" textlink="">
      <xdr:nvSpPr>
        <xdr:cNvPr id="123" name="Check Box 6" hidden="1">
          <a:extLst>
            <a:ext uri="{63B3BB69-23CF-44E3-9099-C40C66FF867C}">
              <a14:compatExt xmlns:a14="http://schemas.microsoft.com/office/drawing/2010/main" spid="_x0000_s2052"/>
            </a:ext>
            <a:ext uri="{FF2B5EF4-FFF2-40B4-BE49-F238E27FC236}">
              <a16:creationId xmlns:a16="http://schemas.microsoft.com/office/drawing/2014/main" id="{E58AA4AC-3C5C-4DA8-89A4-F438BEBA650E}"/>
            </a:ext>
          </a:extLst>
        </xdr:cNvPr>
        <xdr:cNvSpPr/>
      </xdr:nvSpPr>
      <xdr:spPr bwMode="auto">
        <a:xfrm>
          <a:off x="6446520" y="4081176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2231</xdr:row>
      <xdr:rowOff>142875</xdr:rowOff>
    </xdr:from>
    <xdr:ext cx="295275" cy="238126"/>
    <xdr:sp macro="" textlink="">
      <xdr:nvSpPr>
        <xdr:cNvPr id="124" name="Check Box 5" hidden="1">
          <a:extLst>
            <a:ext uri="{63B3BB69-23CF-44E3-9099-C40C66FF867C}">
              <a14:compatExt xmlns:a14="http://schemas.microsoft.com/office/drawing/2010/main" spid="_x0000_s2051"/>
            </a:ext>
            <a:ext uri="{FF2B5EF4-FFF2-40B4-BE49-F238E27FC236}">
              <a16:creationId xmlns:a16="http://schemas.microsoft.com/office/drawing/2014/main" id="{8CFDF738-1AF8-40D4-989A-770A35A9EA87}"/>
            </a:ext>
          </a:extLst>
        </xdr:cNvPr>
        <xdr:cNvSpPr/>
      </xdr:nvSpPr>
      <xdr:spPr bwMode="auto">
        <a:xfrm>
          <a:off x="4069080" y="40793479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2231</xdr:row>
      <xdr:rowOff>142875</xdr:rowOff>
    </xdr:from>
    <xdr:ext cx="295275" cy="238126"/>
    <xdr:sp macro="" textlink="">
      <xdr:nvSpPr>
        <xdr:cNvPr id="125" name="Check Box 6" hidden="1">
          <a:extLst>
            <a:ext uri="{63B3BB69-23CF-44E3-9099-C40C66FF867C}">
              <a14:compatExt xmlns:a14="http://schemas.microsoft.com/office/drawing/2010/main" spid="_x0000_s2052"/>
            </a:ext>
            <a:ext uri="{FF2B5EF4-FFF2-40B4-BE49-F238E27FC236}">
              <a16:creationId xmlns:a16="http://schemas.microsoft.com/office/drawing/2014/main" id="{7278D927-BB62-4B3F-91E3-59D67AD7D22E}"/>
            </a:ext>
          </a:extLst>
        </xdr:cNvPr>
        <xdr:cNvSpPr/>
      </xdr:nvSpPr>
      <xdr:spPr bwMode="auto">
        <a:xfrm>
          <a:off x="7239000" y="40793479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2307</xdr:row>
      <xdr:rowOff>142875</xdr:rowOff>
    </xdr:from>
    <xdr:ext cx="295275" cy="238126"/>
    <xdr:sp macro="" textlink="">
      <xdr:nvSpPr>
        <xdr:cNvPr id="126" name="Check Box 5" hidden="1">
          <a:extLst>
            <a:ext uri="{63B3BB69-23CF-44E3-9099-C40C66FF867C}">
              <a14:compatExt xmlns:a14="http://schemas.microsoft.com/office/drawing/2010/main" spid="_x0000_s2051"/>
            </a:ext>
            <a:ext uri="{FF2B5EF4-FFF2-40B4-BE49-F238E27FC236}">
              <a16:creationId xmlns:a16="http://schemas.microsoft.com/office/drawing/2014/main" id="{4DDFE81B-34AD-42DA-878D-A168D902E690}"/>
            </a:ext>
          </a:extLst>
        </xdr:cNvPr>
        <xdr:cNvSpPr/>
      </xdr:nvSpPr>
      <xdr:spPr bwMode="auto">
        <a:xfrm>
          <a:off x="3276600" y="4227480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2307</xdr:row>
      <xdr:rowOff>142875</xdr:rowOff>
    </xdr:from>
    <xdr:ext cx="295275" cy="238126"/>
    <xdr:sp macro="" textlink="">
      <xdr:nvSpPr>
        <xdr:cNvPr id="127" name="Check Box 6" hidden="1">
          <a:extLst>
            <a:ext uri="{63B3BB69-23CF-44E3-9099-C40C66FF867C}">
              <a14:compatExt xmlns:a14="http://schemas.microsoft.com/office/drawing/2010/main" spid="_x0000_s2052"/>
            </a:ext>
            <a:ext uri="{FF2B5EF4-FFF2-40B4-BE49-F238E27FC236}">
              <a16:creationId xmlns:a16="http://schemas.microsoft.com/office/drawing/2014/main" id="{48E5B7A2-A1A9-48B8-BCC6-13E42E440AA9}"/>
            </a:ext>
          </a:extLst>
        </xdr:cNvPr>
        <xdr:cNvSpPr/>
      </xdr:nvSpPr>
      <xdr:spPr bwMode="auto">
        <a:xfrm>
          <a:off x="6446520" y="4227480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2306</xdr:row>
      <xdr:rowOff>142875</xdr:rowOff>
    </xdr:from>
    <xdr:ext cx="295275" cy="238126"/>
    <xdr:sp macro="" textlink="">
      <xdr:nvSpPr>
        <xdr:cNvPr id="128" name="Check Box 5" hidden="1">
          <a:extLst>
            <a:ext uri="{63B3BB69-23CF-44E3-9099-C40C66FF867C}">
              <a14:compatExt xmlns:a14="http://schemas.microsoft.com/office/drawing/2010/main" spid="_x0000_s2051"/>
            </a:ext>
            <a:ext uri="{FF2B5EF4-FFF2-40B4-BE49-F238E27FC236}">
              <a16:creationId xmlns:a16="http://schemas.microsoft.com/office/drawing/2014/main" id="{539816E7-D528-4FEB-BF63-D70B091654B4}"/>
            </a:ext>
          </a:extLst>
        </xdr:cNvPr>
        <xdr:cNvSpPr/>
      </xdr:nvSpPr>
      <xdr:spPr bwMode="auto">
        <a:xfrm>
          <a:off x="4069080" y="42256519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2306</xdr:row>
      <xdr:rowOff>142875</xdr:rowOff>
    </xdr:from>
    <xdr:ext cx="295275" cy="238126"/>
    <xdr:sp macro="" textlink="">
      <xdr:nvSpPr>
        <xdr:cNvPr id="129" name="Check Box 6" hidden="1">
          <a:extLst>
            <a:ext uri="{63B3BB69-23CF-44E3-9099-C40C66FF867C}">
              <a14:compatExt xmlns:a14="http://schemas.microsoft.com/office/drawing/2010/main" spid="_x0000_s2052"/>
            </a:ext>
            <a:ext uri="{FF2B5EF4-FFF2-40B4-BE49-F238E27FC236}">
              <a16:creationId xmlns:a16="http://schemas.microsoft.com/office/drawing/2014/main" id="{1522938F-DC5C-4DF7-81B9-E4744EC8E1AB}"/>
            </a:ext>
          </a:extLst>
        </xdr:cNvPr>
        <xdr:cNvSpPr/>
      </xdr:nvSpPr>
      <xdr:spPr bwMode="auto">
        <a:xfrm>
          <a:off x="7239000" y="42256519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2387</xdr:row>
      <xdr:rowOff>142875</xdr:rowOff>
    </xdr:from>
    <xdr:ext cx="295275" cy="238126"/>
    <xdr:sp macro="" textlink="">
      <xdr:nvSpPr>
        <xdr:cNvPr id="130" name="Check Box 5" hidden="1">
          <a:extLst>
            <a:ext uri="{63B3BB69-23CF-44E3-9099-C40C66FF867C}">
              <a14:compatExt xmlns:a14="http://schemas.microsoft.com/office/drawing/2010/main" spid="_x0000_s2051"/>
            </a:ext>
            <a:ext uri="{FF2B5EF4-FFF2-40B4-BE49-F238E27FC236}">
              <a16:creationId xmlns:a16="http://schemas.microsoft.com/office/drawing/2014/main" id="{9CA1A830-8679-4BFE-9BE3-9F749AD8337B}"/>
            </a:ext>
          </a:extLst>
        </xdr:cNvPr>
        <xdr:cNvSpPr/>
      </xdr:nvSpPr>
      <xdr:spPr bwMode="auto">
        <a:xfrm>
          <a:off x="3276600" y="43756135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2387</xdr:row>
      <xdr:rowOff>142875</xdr:rowOff>
    </xdr:from>
    <xdr:ext cx="295275" cy="238126"/>
    <xdr:sp macro="" textlink="">
      <xdr:nvSpPr>
        <xdr:cNvPr id="131" name="Check Box 6" hidden="1">
          <a:extLst>
            <a:ext uri="{63B3BB69-23CF-44E3-9099-C40C66FF867C}">
              <a14:compatExt xmlns:a14="http://schemas.microsoft.com/office/drawing/2010/main" spid="_x0000_s2052"/>
            </a:ext>
            <a:ext uri="{FF2B5EF4-FFF2-40B4-BE49-F238E27FC236}">
              <a16:creationId xmlns:a16="http://schemas.microsoft.com/office/drawing/2014/main" id="{50F75778-E0A2-4BB7-B0DD-126FEC548C08}"/>
            </a:ext>
          </a:extLst>
        </xdr:cNvPr>
        <xdr:cNvSpPr/>
      </xdr:nvSpPr>
      <xdr:spPr bwMode="auto">
        <a:xfrm>
          <a:off x="6446520" y="43756135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2386</xdr:row>
      <xdr:rowOff>142875</xdr:rowOff>
    </xdr:from>
    <xdr:ext cx="295275" cy="238126"/>
    <xdr:sp macro="" textlink="">
      <xdr:nvSpPr>
        <xdr:cNvPr id="132" name="Check Box 5" hidden="1">
          <a:extLst>
            <a:ext uri="{63B3BB69-23CF-44E3-9099-C40C66FF867C}">
              <a14:compatExt xmlns:a14="http://schemas.microsoft.com/office/drawing/2010/main" spid="_x0000_s2051"/>
            </a:ext>
            <a:ext uri="{FF2B5EF4-FFF2-40B4-BE49-F238E27FC236}">
              <a16:creationId xmlns:a16="http://schemas.microsoft.com/office/drawing/2014/main" id="{6F27EE98-5265-4079-99E0-65A2406FAA4D}"/>
            </a:ext>
          </a:extLst>
        </xdr:cNvPr>
        <xdr:cNvSpPr/>
      </xdr:nvSpPr>
      <xdr:spPr bwMode="auto">
        <a:xfrm>
          <a:off x="4069080" y="437378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2386</xdr:row>
      <xdr:rowOff>142875</xdr:rowOff>
    </xdr:from>
    <xdr:ext cx="295275" cy="238126"/>
    <xdr:sp macro="" textlink="">
      <xdr:nvSpPr>
        <xdr:cNvPr id="133" name="Check Box 6" hidden="1">
          <a:extLst>
            <a:ext uri="{63B3BB69-23CF-44E3-9099-C40C66FF867C}">
              <a14:compatExt xmlns:a14="http://schemas.microsoft.com/office/drawing/2010/main" spid="_x0000_s2052"/>
            </a:ext>
            <a:ext uri="{FF2B5EF4-FFF2-40B4-BE49-F238E27FC236}">
              <a16:creationId xmlns:a16="http://schemas.microsoft.com/office/drawing/2014/main" id="{9EF21942-49CD-4645-814A-DC638F42BA60}"/>
            </a:ext>
          </a:extLst>
        </xdr:cNvPr>
        <xdr:cNvSpPr/>
      </xdr:nvSpPr>
      <xdr:spPr bwMode="auto">
        <a:xfrm>
          <a:off x="7239000" y="437378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2459</xdr:row>
      <xdr:rowOff>142875</xdr:rowOff>
    </xdr:from>
    <xdr:ext cx="295275" cy="238126"/>
    <xdr:sp macro="" textlink="">
      <xdr:nvSpPr>
        <xdr:cNvPr id="134" name="Check Box 5" hidden="1">
          <a:extLst>
            <a:ext uri="{63B3BB69-23CF-44E3-9099-C40C66FF867C}">
              <a14:compatExt xmlns:a14="http://schemas.microsoft.com/office/drawing/2010/main" spid="_x0000_s2051"/>
            </a:ext>
            <a:ext uri="{FF2B5EF4-FFF2-40B4-BE49-F238E27FC236}">
              <a16:creationId xmlns:a16="http://schemas.microsoft.com/office/drawing/2014/main" id="{33EBB1D0-7AA2-478A-B7B4-C5D0FF005082}"/>
            </a:ext>
          </a:extLst>
        </xdr:cNvPr>
        <xdr:cNvSpPr/>
      </xdr:nvSpPr>
      <xdr:spPr bwMode="auto">
        <a:xfrm>
          <a:off x="3276600" y="45237463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2459</xdr:row>
      <xdr:rowOff>142875</xdr:rowOff>
    </xdr:from>
    <xdr:ext cx="295275" cy="238126"/>
    <xdr:sp macro="" textlink="">
      <xdr:nvSpPr>
        <xdr:cNvPr id="135" name="Check Box 6" hidden="1">
          <a:extLst>
            <a:ext uri="{63B3BB69-23CF-44E3-9099-C40C66FF867C}">
              <a14:compatExt xmlns:a14="http://schemas.microsoft.com/office/drawing/2010/main" spid="_x0000_s2052"/>
            </a:ext>
            <a:ext uri="{FF2B5EF4-FFF2-40B4-BE49-F238E27FC236}">
              <a16:creationId xmlns:a16="http://schemas.microsoft.com/office/drawing/2014/main" id="{BE2067EF-62E6-4DB7-A90B-3391D7C03CF5}"/>
            </a:ext>
          </a:extLst>
        </xdr:cNvPr>
        <xdr:cNvSpPr/>
      </xdr:nvSpPr>
      <xdr:spPr bwMode="auto">
        <a:xfrm>
          <a:off x="6446520" y="45237463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2458</xdr:row>
      <xdr:rowOff>142875</xdr:rowOff>
    </xdr:from>
    <xdr:ext cx="295275" cy="238126"/>
    <xdr:sp macro="" textlink="">
      <xdr:nvSpPr>
        <xdr:cNvPr id="136" name="Check Box 5" hidden="1">
          <a:extLst>
            <a:ext uri="{63B3BB69-23CF-44E3-9099-C40C66FF867C}">
              <a14:compatExt xmlns:a14="http://schemas.microsoft.com/office/drawing/2010/main" spid="_x0000_s2051"/>
            </a:ext>
            <a:ext uri="{FF2B5EF4-FFF2-40B4-BE49-F238E27FC236}">
              <a16:creationId xmlns:a16="http://schemas.microsoft.com/office/drawing/2014/main" id="{83BB4892-5C30-40C6-8989-F044162C2917}"/>
            </a:ext>
          </a:extLst>
        </xdr:cNvPr>
        <xdr:cNvSpPr/>
      </xdr:nvSpPr>
      <xdr:spPr bwMode="auto">
        <a:xfrm>
          <a:off x="4069080" y="45219175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2458</xdr:row>
      <xdr:rowOff>142875</xdr:rowOff>
    </xdr:from>
    <xdr:ext cx="295275" cy="238126"/>
    <xdr:sp macro="" textlink="">
      <xdr:nvSpPr>
        <xdr:cNvPr id="137" name="Check Box 6" hidden="1">
          <a:extLst>
            <a:ext uri="{63B3BB69-23CF-44E3-9099-C40C66FF867C}">
              <a14:compatExt xmlns:a14="http://schemas.microsoft.com/office/drawing/2010/main" spid="_x0000_s2052"/>
            </a:ext>
            <a:ext uri="{FF2B5EF4-FFF2-40B4-BE49-F238E27FC236}">
              <a16:creationId xmlns:a16="http://schemas.microsoft.com/office/drawing/2014/main" id="{509F4ECE-1461-4629-B90E-5C567A832027}"/>
            </a:ext>
          </a:extLst>
        </xdr:cNvPr>
        <xdr:cNvSpPr/>
      </xdr:nvSpPr>
      <xdr:spPr bwMode="auto">
        <a:xfrm>
          <a:off x="7239000" y="45219175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2532</xdr:row>
      <xdr:rowOff>142875</xdr:rowOff>
    </xdr:from>
    <xdr:ext cx="295275" cy="238126"/>
    <xdr:sp macro="" textlink="">
      <xdr:nvSpPr>
        <xdr:cNvPr id="138" name="Check Box 5" hidden="1">
          <a:extLst>
            <a:ext uri="{63B3BB69-23CF-44E3-9099-C40C66FF867C}">
              <a14:compatExt xmlns:a14="http://schemas.microsoft.com/office/drawing/2010/main" spid="_x0000_s2051"/>
            </a:ext>
            <a:ext uri="{FF2B5EF4-FFF2-40B4-BE49-F238E27FC236}">
              <a16:creationId xmlns:a16="http://schemas.microsoft.com/office/drawing/2014/main" id="{CF371FBA-559A-492E-A747-18F9A9944873}"/>
            </a:ext>
          </a:extLst>
        </xdr:cNvPr>
        <xdr:cNvSpPr/>
      </xdr:nvSpPr>
      <xdr:spPr bwMode="auto">
        <a:xfrm>
          <a:off x="3276600" y="46700503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2532</xdr:row>
      <xdr:rowOff>142875</xdr:rowOff>
    </xdr:from>
    <xdr:ext cx="295275" cy="238126"/>
    <xdr:sp macro="" textlink="">
      <xdr:nvSpPr>
        <xdr:cNvPr id="139" name="Check Box 6" hidden="1">
          <a:extLst>
            <a:ext uri="{63B3BB69-23CF-44E3-9099-C40C66FF867C}">
              <a14:compatExt xmlns:a14="http://schemas.microsoft.com/office/drawing/2010/main" spid="_x0000_s2052"/>
            </a:ext>
            <a:ext uri="{FF2B5EF4-FFF2-40B4-BE49-F238E27FC236}">
              <a16:creationId xmlns:a16="http://schemas.microsoft.com/office/drawing/2014/main" id="{09A6B6B1-9F71-47ED-B8C3-64FBC7A37022}"/>
            </a:ext>
          </a:extLst>
        </xdr:cNvPr>
        <xdr:cNvSpPr/>
      </xdr:nvSpPr>
      <xdr:spPr bwMode="auto">
        <a:xfrm>
          <a:off x="6446520" y="46700503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2531</xdr:row>
      <xdr:rowOff>142875</xdr:rowOff>
    </xdr:from>
    <xdr:ext cx="295275" cy="238126"/>
    <xdr:sp macro="" textlink="">
      <xdr:nvSpPr>
        <xdr:cNvPr id="140" name="Check Box 5" hidden="1">
          <a:extLst>
            <a:ext uri="{63B3BB69-23CF-44E3-9099-C40C66FF867C}">
              <a14:compatExt xmlns:a14="http://schemas.microsoft.com/office/drawing/2010/main" spid="_x0000_s2051"/>
            </a:ext>
            <a:ext uri="{FF2B5EF4-FFF2-40B4-BE49-F238E27FC236}">
              <a16:creationId xmlns:a16="http://schemas.microsoft.com/office/drawing/2014/main" id="{CCDC3E3B-AB27-4F30-8525-A1F0E70A33E2}"/>
            </a:ext>
          </a:extLst>
        </xdr:cNvPr>
        <xdr:cNvSpPr/>
      </xdr:nvSpPr>
      <xdr:spPr bwMode="auto">
        <a:xfrm>
          <a:off x="4069080" y="46682215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2531</xdr:row>
      <xdr:rowOff>142875</xdr:rowOff>
    </xdr:from>
    <xdr:ext cx="295275" cy="238126"/>
    <xdr:sp macro="" textlink="">
      <xdr:nvSpPr>
        <xdr:cNvPr id="141" name="Check Box 6" hidden="1">
          <a:extLst>
            <a:ext uri="{63B3BB69-23CF-44E3-9099-C40C66FF867C}">
              <a14:compatExt xmlns:a14="http://schemas.microsoft.com/office/drawing/2010/main" spid="_x0000_s2052"/>
            </a:ext>
            <a:ext uri="{FF2B5EF4-FFF2-40B4-BE49-F238E27FC236}">
              <a16:creationId xmlns:a16="http://schemas.microsoft.com/office/drawing/2014/main" id="{8064437E-D72F-4524-9BDB-3638873DBB88}"/>
            </a:ext>
          </a:extLst>
        </xdr:cNvPr>
        <xdr:cNvSpPr/>
      </xdr:nvSpPr>
      <xdr:spPr bwMode="auto">
        <a:xfrm>
          <a:off x="7239000" y="46682215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1194</xdr:row>
      <xdr:rowOff>142875</xdr:rowOff>
    </xdr:from>
    <xdr:ext cx="295275" cy="238126"/>
    <xdr:sp macro="" textlink="">
      <xdr:nvSpPr>
        <xdr:cNvPr id="142" name="Check Box 5" hidden="1">
          <a:extLst>
            <a:ext uri="{63B3BB69-23CF-44E3-9099-C40C66FF867C}">
              <a14:compatExt xmlns:a14="http://schemas.microsoft.com/office/drawing/2010/main" spid="_x0000_s2051"/>
            </a:ext>
            <a:ext uri="{FF2B5EF4-FFF2-40B4-BE49-F238E27FC236}">
              <a16:creationId xmlns:a16="http://schemas.microsoft.com/office/drawing/2014/main" id="{717E47B1-CFEE-4764-BAC0-A69D784A1E0D}"/>
            </a:ext>
          </a:extLst>
        </xdr:cNvPr>
        <xdr:cNvSpPr/>
      </xdr:nvSpPr>
      <xdr:spPr bwMode="auto">
        <a:xfrm>
          <a:off x="3272287" y="160881743"/>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1194</xdr:row>
      <xdr:rowOff>142875</xdr:rowOff>
    </xdr:from>
    <xdr:ext cx="295275" cy="238126"/>
    <xdr:sp macro="" textlink="">
      <xdr:nvSpPr>
        <xdr:cNvPr id="143" name="Check Box 6" hidden="1">
          <a:extLst>
            <a:ext uri="{63B3BB69-23CF-44E3-9099-C40C66FF867C}">
              <a14:compatExt xmlns:a14="http://schemas.microsoft.com/office/drawing/2010/main" spid="_x0000_s2052"/>
            </a:ext>
            <a:ext uri="{FF2B5EF4-FFF2-40B4-BE49-F238E27FC236}">
              <a16:creationId xmlns:a16="http://schemas.microsoft.com/office/drawing/2014/main" id="{C957F729-C833-4186-ACB8-BD315DE96A7A}"/>
            </a:ext>
          </a:extLst>
        </xdr:cNvPr>
        <xdr:cNvSpPr/>
      </xdr:nvSpPr>
      <xdr:spPr bwMode="auto">
        <a:xfrm>
          <a:off x="6435306" y="160881743"/>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1193</xdr:row>
      <xdr:rowOff>142875</xdr:rowOff>
    </xdr:from>
    <xdr:ext cx="295275" cy="238126"/>
    <xdr:sp macro="" textlink="">
      <xdr:nvSpPr>
        <xdr:cNvPr id="144" name="Check Box 5" hidden="1">
          <a:extLst>
            <a:ext uri="{63B3BB69-23CF-44E3-9099-C40C66FF867C}">
              <a14:compatExt xmlns:a14="http://schemas.microsoft.com/office/drawing/2010/main" spid="_x0000_s2051"/>
            </a:ext>
            <a:ext uri="{FF2B5EF4-FFF2-40B4-BE49-F238E27FC236}">
              <a16:creationId xmlns:a16="http://schemas.microsoft.com/office/drawing/2014/main" id="{892A1423-8EA4-4DB9-949C-CF9B3819C5D9}"/>
            </a:ext>
          </a:extLst>
        </xdr:cNvPr>
        <xdr:cNvSpPr/>
      </xdr:nvSpPr>
      <xdr:spPr bwMode="auto">
        <a:xfrm>
          <a:off x="4063042" y="16070921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1193</xdr:row>
      <xdr:rowOff>142875</xdr:rowOff>
    </xdr:from>
    <xdr:ext cx="295275" cy="238126"/>
    <xdr:sp macro="" textlink="">
      <xdr:nvSpPr>
        <xdr:cNvPr id="145" name="Check Box 6" hidden="1">
          <a:extLst>
            <a:ext uri="{63B3BB69-23CF-44E3-9099-C40C66FF867C}">
              <a14:compatExt xmlns:a14="http://schemas.microsoft.com/office/drawing/2010/main" spid="_x0000_s2052"/>
            </a:ext>
            <a:ext uri="{FF2B5EF4-FFF2-40B4-BE49-F238E27FC236}">
              <a16:creationId xmlns:a16="http://schemas.microsoft.com/office/drawing/2014/main" id="{4DE8B5FB-74F2-46F8-8445-E502163233F0}"/>
            </a:ext>
          </a:extLst>
        </xdr:cNvPr>
        <xdr:cNvSpPr/>
      </xdr:nvSpPr>
      <xdr:spPr bwMode="auto">
        <a:xfrm>
          <a:off x="7226060" y="16070921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1329</xdr:row>
      <xdr:rowOff>0</xdr:rowOff>
    </xdr:from>
    <xdr:ext cx="295275" cy="244476"/>
    <xdr:sp macro="" textlink="">
      <xdr:nvSpPr>
        <xdr:cNvPr id="146" name="Check Box 5" hidden="1">
          <a:extLst>
            <a:ext uri="{63B3BB69-23CF-44E3-9099-C40C66FF867C}">
              <a14:compatExt xmlns:a14="http://schemas.microsoft.com/office/drawing/2010/main" spid="_x0000_s2051"/>
            </a:ext>
            <a:ext uri="{FF2B5EF4-FFF2-40B4-BE49-F238E27FC236}">
              <a16:creationId xmlns:a16="http://schemas.microsoft.com/office/drawing/2014/main" id="{75DB4A69-0D5A-491B-9054-87C15BC99972}"/>
            </a:ext>
          </a:extLst>
        </xdr:cNvPr>
        <xdr:cNvSpPr/>
      </xdr:nvSpPr>
      <xdr:spPr bwMode="auto">
        <a:xfrm>
          <a:off x="4063042" y="174712762"/>
          <a:ext cx="295275" cy="2444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1329</xdr:row>
      <xdr:rowOff>0</xdr:rowOff>
    </xdr:from>
    <xdr:ext cx="295275" cy="244476"/>
    <xdr:sp macro="" textlink="">
      <xdr:nvSpPr>
        <xdr:cNvPr id="147" name="Check Box 6" hidden="1">
          <a:extLst>
            <a:ext uri="{63B3BB69-23CF-44E3-9099-C40C66FF867C}">
              <a14:compatExt xmlns:a14="http://schemas.microsoft.com/office/drawing/2010/main" spid="_x0000_s2052"/>
            </a:ext>
            <a:ext uri="{FF2B5EF4-FFF2-40B4-BE49-F238E27FC236}">
              <a16:creationId xmlns:a16="http://schemas.microsoft.com/office/drawing/2014/main" id="{75B0DC00-F418-4AAF-8C9D-99A9E382816D}"/>
            </a:ext>
          </a:extLst>
        </xdr:cNvPr>
        <xdr:cNvSpPr/>
      </xdr:nvSpPr>
      <xdr:spPr bwMode="auto">
        <a:xfrm>
          <a:off x="7226060" y="174712762"/>
          <a:ext cx="295275" cy="2444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1267</xdr:row>
      <xdr:rowOff>142875</xdr:rowOff>
    </xdr:from>
    <xdr:ext cx="295275" cy="238126"/>
    <xdr:sp macro="" textlink="">
      <xdr:nvSpPr>
        <xdr:cNvPr id="148" name="Check Box 5" hidden="1">
          <a:extLst>
            <a:ext uri="{63B3BB69-23CF-44E3-9099-C40C66FF867C}">
              <a14:compatExt xmlns:a14="http://schemas.microsoft.com/office/drawing/2010/main" spid="_x0000_s2051"/>
            </a:ext>
            <a:ext uri="{FF2B5EF4-FFF2-40B4-BE49-F238E27FC236}">
              <a16:creationId xmlns:a16="http://schemas.microsoft.com/office/drawing/2014/main" id="{3E00EC4B-87C0-4CA3-A465-1C208AD411EE}"/>
            </a:ext>
          </a:extLst>
        </xdr:cNvPr>
        <xdr:cNvSpPr/>
      </xdr:nvSpPr>
      <xdr:spPr bwMode="auto">
        <a:xfrm>
          <a:off x="3272287" y="31154837"/>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1267</xdr:row>
      <xdr:rowOff>142875</xdr:rowOff>
    </xdr:from>
    <xdr:ext cx="295275" cy="238126"/>
    <xdr:sp macro="" textlink="">
      <xdr:nvSpPr>
        <xdr:cNvPr id="149" name="Check Box 6" hidden="1">
          <a:extLst>
            <a:ext uri="{63B3BB69-23CF-44E3-9099-C40C66FF867C}">
              <a14:compatExt xmlns:a14="http://schemas.microsoft.com/office/drawing/2010/main" spid="_x0000_s2052"/>
            </a:ext>
            <a:ext uri="{FF2B5EF4-FFF2-40B4-BE49-F238E27FC236}">
              <a16:creationId xmlns:a16="http://schemas.microsoft.com/office/drawing/2014/main" id="{35BC2B1D-849B-46CD-B281-1BC0998E1C4B}"/>
            </a:ext>
          </a:extLst>
        </xdr:cNvPr>
        <xdr:cNvSpPr/>
      </xdr:nvSpPr>
      <xdr:spPr bwMode="auto">
        <a:xfrm>
          <a:off x="6435306" y="31154837"/>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1266</xdr:row>
      <xdr:rowOff>142875</xdr:rowOff>
    </xdr:from>
    <xdr:ext cx="295275" cy="238126"/>
    <xdr:sp macro="" textlink="">
      <xdr:nvSpPr>
        <xdr:cNvPr id="150" name="Check Box 5" hidden="1">
          <a:extLst>
            <a:ext uri="{63B3BB69-23CF-44E3-9099-C40C66FF867C}">
              <a14:compatExt xmlns:a14="http://schemas.microsoft.com/office/drawing/2010/main" spid="_x0000_s2051"/>
            </a:ext>
            <a:ext uri="{FF2B5EF4-FFF2-40B4-BE49-F238E27FC236}">
              <a16:creationId xmlns:a16="http://schemas.microsoft.com/office/drawing/2014/main" id="{A93E3409-7CE9-48DD-92BB-7464B4344E73}"/>
            </a:ext>
          </a:extLst>
        </xdr:cNvPr>
        <xdr:cNvSpPr/>
      </xdr:nvSpPr>
      <xdr:spPr bwMode="auto">
        <a:xfrm>
          <a:off x="4063042" y="30982309"/>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1266</xdr:row>
      <xdr:rowOff>142875</xdr:rowOff>
    </xdr:from>
    <xdr:ext cx="295275" cy="238126"/>
    <xdr:sp macro="" textlink="">
      <xdr:nvSpPr>
        <xdr:cNvPr id="151" name="Check Box 6" hidden="1">
          <a:extLst>
            <a:ext uri="{63B3BB69-23CF-44E3-9099-C40C66FF867C}">
              <a14:compatExt xmlns:a14="http://schemas.microsoft.com/office/drawing/2010/main" spid="_x0000_s2052"/>
            </a:ext>
            <a:ext uri="{FF2B5EF4-FFF2-40B4-BE49-F238E27FC236}">
              <a16:creationId xmlns:a16="http://schemas.microsoft.com/office/drawing/2014/main" id="{73F0E3B6-085C-4A2C-BAC0-C2CAC78E8734}"/>
            </a:ext>
          </a:extLst>
        </xdr:cNvPr>
        <xdr:cNvSpPr/>
      </xdr:nvSpPr>
      <xdr:spPr bwMode="auto">
        <a:xfrm>
          <a:off x="7226060" y="30982309"/>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1491</xdr:row>
      <xdr:rowOff>142875</xdr:rowOff>
    </xdr:from>
    <xdr:ext cx="295275" cy="238126"/>
    <xdr:sp macro="" textlink="">
      <xdr:nvSpPr>
        <xdr:cNvPr id="156" name="Check Box 5" hidden="1">
          <a:extLst>
            <a:ext uri="{63B3BB69-23CF-44E3-9099-C40C66FF867C}">
              <a14:compatExt xmlns:a14="http://schemas.microsoft.com/office/drawing/2010/main" spid="_x0000_s2051"/>
            </a:ext>
            <a:ext uri="{FF2B5EF4-FFF2-40B4-BE49-F238E27FC236}">
              <a16:creationId xmlns:a16="http://schemas.microsoft.com/office/drawing/2014/main" id="{6F37D3E2-92A6-448F-B609-20055E018F20}"/>
            </a:ext>
          </a:extLst>
        </xdr:cNvPr>
        <xdr:cNvSpPr/>
      </xdr:nvSpPr>
      <xdr:spPr bwMode="auto">
        <a:xfrm>
          <a:off x="3276600" y="15409735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1491</xdr:row>
      <xdr:rowOff>142875</xdr:rowOff>
    </xdr:from>
    <xdr:ext cx="295275" cy="238126"/>
    <xdr:sp macro="" textlink="">
      <xdr:nvSpPr>
        <xdr:cNvPr id="157" name="Check Box 6" hidden="1">
          <a:extLst>
            <a:ext uri="{63B3BB69-23CF-44E3-9099-C40C66FF867C}">
              <a14:compatExt xmlns:a14="http://schemas.microsoft.com/office/drawing/2010/main" spid="_x0000_s2052"/>
            </a:ext>
            <a:ext uri="{FF2B5EF4-FFF2-40B4-BE49-F238E27FC236}">
              <a16:creationId xmlns:a16="http://schemas.microsoft.com/office/drawing/2014/main" id="{51075332-6DC4-4304-88B0-617C327C4E6F}"/>
            </a:ext>
          </a:extLst>
        </xdr:cNvPr>
        <xdr:cNvSpPr/>
      </xdr:nvSpPr>
      <xdr:spPr bwMode="auto">
        <a:xfrm>
          <a:off x="6446520" y="15409735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1490</xdr:row>
      <xdr:rowOff>142875</xdr:rowOff>
    </xdr:from>
    <xdr:ext cx="295275" cy="238126"/>
    <xdr:sp macro="" textlink="">
      <xdr:nvSpPr>
        <xdr:cNvPr id="158" name="Check Box 5" hidden="1">
          <a:extLst>
            <a:ext uri="{63B3BB69-23CF-44E3-9099-C40C66FF867C}">
              <a14:compatExt xmlns:a14="http://schemas.microsoft.com/office/drawing/2010/main" spid="_x0000_s2051"/>
            </a:ext>
            <a:ext uri="{FF2B5EF4-FFF2-40B4-BE49-F238E27FC236}">
              <a16:creationId xmlns:a16="http://schemas.microsoft.com/office/drawing/2014/main" id="{579A4A37-095D-4FD5-9778-17BE0BE41A46}"/>
            </a:ext>
          </a:extLst>
        </xdr:cNvPr>
        <xdr:cNvSpPr/>
      </xdr:nvSpPr>
      <xdr:spPr bwMode="auto">
        <a:xfrm>
          <a:off x="4069080" y="153914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1490</xdr:row>
      <xdr:rowOff>142875</xdr:rowOff>
    </xdr:from>
    <xdr:ext cx="295275" cy="238126"/>
    <xdr:sp macro="" textlink="">
      <xdr:nvSpPr>
        <xdr:cNvPr id="159" name="Check Box 6" hidden="1">
          <a:extLst>
            <a:ext uri="{63B3BB69-23CF-44E3-9099-C40C66FF867C}">
              <a14:compatExt xmlns:a14="http://schemas.microsoft.com/office/drawing/2010/main" spid="_x0000_s2052"/>
            </a:ext>
            <a:ext uri="{FF2B5EF4-FFF2-40B4-BE49-F238E27FC236}">
              <a16:creationId xmlns:a16="http://schemas.microsoft.com/office/drawing/2014/main" id="{68488E53-C704-42BC-8F97-CEA05AA633CA}"/>
            </a:ext>
          </a:extLst>
        </xdr:cNvPr>
        <xdr:cNvSpPr/>
      </xdr:nvSpPr>
      <xdr:spPr bwMode="auto">
        <a:xfrm>
          <a:off x="7239000" y="153914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2606</xdr:row>
      <xdr:rowOff>142875</xdr:rowOff>
    </xdr:from>
    <xdr:ext cx="295275" cy="238126"/>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19A1560-F844-489F-B71C-B98C9F1A04D0}"/>
            </a:ext>
          </a:extLst>
        </xdr:cNvPr>
        <xdr:cNvSpPr/>
      </xdr:nvSpPr>
      <xdr:spPr bwMode="auto">
        <a:xfrm>
          <a:off x="3189817" y="251486458"/>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2606</xdr:row>
      <xdr:rowOff>142875</xdr:rowOff>
    </xdr:from>
    <xdr:ext cx="295275" cy="238126"/>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34A6A3F-00A6-4FFD-89DE-3EC16DED1496}"/>
            </a:ext>
          </a:extLst>
        </xdr:cNvPr>
        <xdr:cNvSpPr/>
      </xdr:nvSpPr>
      <xdr:spPr bwMode="auto">
        <a:xfrm>
          <a:off x="7063317" y="251486458"/>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2605</xdr:row>
      <xdr:rowOff>142875</xdr:rowOff>
    </xdr:from>
    <xdr:ext cx="295275" cy="238126"/>
    <xdr:sp macro="" textlink="">
      <xdr:nvSpPr>
        <xdr:cNvPr id="152" name="Check Box 5" hidden="1">
          <a:extLst>
            <a:ext uri="{63B3BB69-23CF-44E3-9099-C40C66FF867C}">
              <a14:compatExt xmlns:a14="http://schemas.microsoft.com/office/drawing/2010/main" spid="_x0000_s2051"/>
            </a:ext>
            <a:ext uri="{FF2B5EF4-FFF2-40B4-BE49-F238E27FC236}">
              <a16:creationId xmlns:a16="http://schemas.microsoft.com/office/drawing/2014/main" id="{CB7F2EB1-2E50-4E3F-9506-5F8485879332}"/>
            </a:ext>
          </a:extLst>
        </xdr:cNvPr>
        <xdr:cNvSpPr/>
      </xdr:nvSpPr>
      <xdr:spPr bwMode="auto">
        <a:xfrm>
          <a:off x="3951817" y="251306542"/>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2605</xdr:row>
      <xdr:rowOff>142875</xdr:rowOff>
    </xdr:from>
    <xdr:ext cx="295275" cy="238126"/>
    <xdr:sp macro="" textlink="">
      <xdr:nvSpPr>
        <xdr:cNvPr id="153" name="Check Box 6" hidden="1">
          <a:extLst>
            <a:ext uri="{63B3BB69-23CF-44E3-9099-C40C66FF867C}">
              <a14:compatExt xmlns:a14="http://schemas.microsoft.com/office/drawing/2010/main" spid="_x0000_s2052"/>
            </a:ext>
            <a:ext uri="{FF2B5EF4-FFF2-40B4-BE49-F238E27FC236}">
              <a16:creationId xmlns:a16="http://schemas.microsoft.com/office/drawing/2014/main" id="{07BD53E2-9A61-41F2-9009-7F750B0A1C73}"/>
            </a:ext>
          </a:extLst>
        </xdr:cNvPr>
        <xdr:cNvSpPr/>
      </xdr:nvSpPr>
      <xdr:spPr bwMode="auto">
        <a:xfrm>
          <a:off x="7825317" y="251306542"/>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2679</xdr:row>
      <xdr:rowOff>142875</xdr:rowOff>
    </xdr:from>
    <xdr:ext cx="295275" cy="238126"/>
    <xdr:sp macro="" textlink="">
      <xdr:nvSpPr>
        <xdr:cNvPr id="154" name="Check Box 5" hidden="1">
          <a:extLst>
            <a:ext uri="{63B3BB69-23CF-44E3-9099-C40C66FF867C}">
              <a14:compatExt xmlns:a14="http://schemas.microsoft.com/office/drawing/2010/main" spid="_x0000_s2051"/>
            </a:ext>
            <a:ext uri="{FF2B5EF4-FFF2-40B4-BE49-F238E27FC236}">
              <a16:creationId xmlns:a16="http://schemas.microsoft.com/office/drawing/2014/main" id="{958926B8-A141-4D3D-94B3-91A9ED47EE6C}"/>
            </a:ext>
          </a:extLst>
        </xdr:cNvPr>
        <xdr:cNvSpPr/>
      </xdr:nvSpPr>
      <xdr:spPr bwMode="auto">
        <a:xfrm>
          <a:off x="3189817" y="265117792"/>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2679</xdr:row>
      <xdr:rowOff>142875</xdr:rowOff>
    </xdr:from>
    <xdr:ext cx="295275" cy="238126"/>
    <xdr:sp macro="" textlink="">
      <xdr:nvSpPr>
        <xdr:cNvPr id="155" name="Check Box 6" hidden="1">
          <a:extLst>
            <a:ext uri="{63B3BB69-23CF-44E3-9099-C40C66FF867C}">
              <a14:compatExt xmlns:a14="http://schemas.microsoft.com/office/drawing/2010/main" spid="_x0000_s2052"/>
            </a:ext>
            <a:ext uri="{FF2B5EF4-FFF2-40B4-BE49-F238E27FC236}">
              <a16:creationId xmlns:a16="http://schemas.microsoft.com/office/drawing/2014/main" id="{69B01744-2757-44DA-9135-0580403E6441}"/>
            </a:ext>
          </a:extLst>
        </xdr:cNvPr>
        <xdr:cNvSpPr/>
      </xdr:nvSpPr>
      <xdr:spPr bwMode="auto">
        <a:xfrm>
          <a:off x="7063317" y="265117792"/>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2678</xdr:row>
      <xdr:rowOff>142875</xdr:rowOff>
    </xdr:from>
    <xdr:ext cx="295275" cy="238126"/>
    <xdr:sp macro="" textlink="">
      <xdr:nvSpPr>
        <xdr:cNvPr id="160" name="Check Box 5" hidden="1">
          <a:extLst>
            <a:ext uri="{63B3BB69-23CF-44E3-9099-C40C66FF867C}">
              <a14:compatExt xmlns:a14="http://schemas.microsoft.com/office/drawing/2010/main" spid="_x0000_s2051"/>
            </a:ext>
            <a:ext uri="{FF2B5EF4-FFF2-40B4-BE49-F238E27FC236}">
              <a16:creationId xmlns:a16="http://schemas.microsoft.com/office/drawing/2014/main" id="{B7ACDF74-794B-4D1F-8480-B74CE2190296}"/>
            </a:ext>
          </a:extLst>
        </xdr:cNvPr>
        <xdr:cNvSpPr/>
      </xdr:nvSpPr>
      <xdr:spPr bwMode="auto">
        <a:xfrm>
          <a:off x="3951817" y="2649378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2678</xdr:row>
      <xdr:rowOff>142875</xdr:rowOff>
    </xdr:from>
    <xdr:ext cx="295275" cy="238126"/>
    <xdr:sp macro="" textlink="">
      <xdr:nvSpPr>
        <xdr:cNvPr id="161" name="Check Box 6" hidden="1">
          <a:extLst>
            <a:ext uri="{63B3BB69-23CF-44E3-9099-C40C66FF867C}">
              <a14:compatExt xmlns:a14="http://schemas.microsoft.com/office/drawing/2010/main" spid="_x0000_s2052"/>
            </a:ext>
            <a:ext uri="{FF2B5EF4-FFF2-40B4-BE49-F238E27FC236}">
              <a16:creationId xmlns:a16="http://schemas.microsoft.com/office/drawing/2014/main" id="{AFAE0C7E-449B-475B-A188-C00056C81BF3}"/>
            </a:ext>
          </a:extLst>
        </xdr:cNvPr>
        <xdr:cNvSpPr/>
      </xdr:nvSpPr>
      <xdr:spPr bwMode="auto">
        <a:xfrm>
          <a:off x="7825317" y="2649378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2755</xdr:row>
      <xdr:rowOff>142875</xdr:rowOff>
    </xdr:from>
    <xdr:ext cx="295275" cy="238126"/>
    <xdr:sp macro="" textlink="">
      <xdr:nvSpPr>
        <xdr:cNvPr id="162" name="Check Box 5" hidden="1">
          <a:extLst>
            <a:ext uri="{63B3BB69-23CF-44E3-9099-C40C66FF867C}">
              <a14:compatExt xmlns:a14="http://schemas.microsoft.com/office/drawing/2010/main" spid="_x0000_s2051"/>
            </a:ext>
            <a:ext uri="{FF2B5EF4-FFF2-40B4-BE49-F238E27FC236}">
              <a16:creationId xmlns:a16="http://schemas.microsoft.com/office/drawing/2014/main" id="{B5AFF3EC-D65B-43C0-BFE9-EEA2353B9172}"/>
            </a:ext>
          </a:extLst>
        </xdr:cNvPr>
        <xdr:cNvSpPr/>
      </xdr:nvSpPr>
      <xdr:spPr bwMode="auto">
        <a:xfrm>
          <a:off x="3189817" y="279278292"/>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2755</xdr:row>
      <xdr:rowOff>142875</xdr:rowOff>
    </xdr:from>
    <xdr:ext cx="295275" cy="238126"/>
    <xdr:sp macro="" textlink="">
      <xdr:nvSpPr>
        <xdr:cNvPr id="163" name="Check Box 6" hidden="1">
          <a:extLst>
            <a:ext uri="{63B3BB69-23CF-44E3-9099-C40C66FF867C}">
              <a14:compatExt xmlns:a14="http://schemas.microsoft.com/office/drawing/2010/main" spid="_x0000_s2052"/>
            </a:ext>
            <a:ext uri="{FF2B5EF4-FFF2-40B4-BE49-F238E27FC236}">
              <a16:creationId xmlns:a16="http://schemas.microsoft.com/office/drawing/2014/main" id="{02B05B5C-27DD-4AD0-8CCF-8ADB0A40A026}"/>
            </a:ext>
          </a:extLst>
        </xdr:cNvPr>
        <xdr:cNvSpPr/>
      </xdr:nvSpPr>
      <xdr:spPr bwMode="auto">
        <a:xfrm>
          <a:off x="7063317" y="279278292"/>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2754</xdr:row>
      <xdr:rowOff>142875</xdr:rowOff>
    </xdr:from>
    <xdr:ext cx="295275" cy="238126"/>
    <xdr:sp macro="" textlink="">
      <xdr:nvSpPr>
        <xdr:cNvPr id="164" name="Check Box 5" hidden="1">
          <a:extLst>
            <a:ext uri="{63B3BB69-23CF-44E3-9099-C40C66FF867C}">
              <a14:compatExt xmlns:a14="http://schemas.microsoft.com/office/drawing/2010/main" spid="_x0000_s2051"/>
            </a:ext>
            <a:ext uri="{FF2B5EF4-FFF2-40B4-BE49-F238E27FC236}">
              <a16:creationId xmlns:a16="http://schemas.microsoft.com/office/drawing/2014/main" id="{EE371552-DC21-4397-B4DA-F6039FC6A7E3}"/>
            </a:ext>
          </a:extLst>
        </xdr:cNvPr>
        <xdr:cNvSpPr/>
      </xdr:nvSpPr>
      <xdr:spPr bwMode="auto">
        <a:xfrm>
          <a:off x="3951817" y="2790983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2754</xdr:row>
      <xdr:rowOff>142875</xdr:rowOff>
    </xdr:from>
    <xdr:ext cx="295275" cy="238126"/>
    <xdr:sp macro="" textlink="">
      <xdr:nvSpPr>
        <xdr:cNvPr id="165" name="Check Box 6" hidden="1">
          <a:extLst>
            <a:ext uri="{63B3BB69-23CF-44E3-9099-C40C66FF867C}">
              <a14:compatExt xmlns:a14="http://schemas.microsoft.com/office/drawing/2010/main" spid="_x0000_s2052"/>
            </a:ext>
            <a:ext uri="{FF2B5EF4-FFF2-40B4-BE49-F238E27FC236}">
              <a16:creationId xmlns:a16="http://schemas.microsoft.com/office/drawing/2014/main" id="{6C6B1237-F2C6-495D-B8CD-DFF12774A919}"/>
            </a:ext>
          </a:extLst>
        </xdr:cNvPr>
        <xdr:cNvSpPr/>
      </xdr:nvSpPr>
      <xdr:spPr bwMode="auto">
        <a:xfrm>
          <a:off x="7825317" y="2790983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2753</xdr:row>
      <xdr:rowOff>142875</xdr:rowOff>
    </xdr:from>
    <xdr:ext cx="295275" cy="238126"/>
    <xdr:sp macro="" textlink="">
      <xdr:nvSpPr>
        <xdr:cNvPr id="166" name="Check Box 5" hidden="1">
          <a:extLst>
            <a:ext uri="{63B3BB69-23CF-44E3-9099-C40C66FF867C}">
              <a14:compatExt xmlns:a14="http://schemas.microsoft.com/office/drawing/2010/main" spid="_x0000_s2051"/>
            </a:ext>
            <a:ext uri="{FF2B5EF4-FFF2-40B4-BE49-F238E27FC236}">
              <a16:creationId xmlns:a16="http://schemas.microsoft.com/office/drawing/2014/main" id="{02F7BF0E-57EB-42F5-A374-E7713E7819A6}"/>
            </a:ext>
          </a:extLst>
        </xdr:cNvPr>
        <xdr:cNvSpPr/>
      </xdr:nvSpPr>
      <xdr:spPr bwMode="auto">
        <a:xfrm>
          <a:off x="3189817" y="278918458"/>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2753</xdr:row>
      <xdr:rowOff>142875</xdr:rowOff>
    </xdr:from>
    <xdr:ext cx="295275" cy="238126"/>
    <xdr:sp macro="" textlink="">
      <xdr:nvSpPr>
        <xdr:cNvPr id="167" name="Check Box 6" hidden="1">
          <a:extLst>
            <a:ext uri="{63B3BB69-23CF-44E3-9099-C40C66FF867C}">
              <a14:compatExt xmlns:a14="http://schemas.microsoft.com/office/drawing/2010/main" spid="_x0000_s2052"/>
            </a:ext>
            <a:ext uri="{FF2B5EF4-FFF2-40B4-BE49-F238E27FC236}">
              <a16:creationId xmlns:a16="http://schemas.microsoft.com/office/drawing/2014/main" id="{F54D179A-5E3B-4953-B17B-D78F0132E46E}"/>
            </a:ext>
          </a:extLst>
        </xdr:cNvPr>
        <xdr:cNvSpPr/>
      </xdr:nvSpPr>
      <xdr:spPr bwMode="auto">
        <a:xfrm>
          <a:off x="7063317" y="278918458"/>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2752</xdr:row>
      <xdr:rowOff>142875</xdr:rowOff>
    </xdr:from>
    <xdr:ext cx="295275" cy="238126"/>
    <xdr:sp macro="" textlink="">
      <xdr:nvSpPr>
        <xdr:cNvPr id="168" name="Check Box 5" hidden="1">
          <a:extLst>
            <a:ext uri="{63B3BB69-23CF-44E3-9099-C40C66FF867C}">
              <a14:compatExt xmlns:a14="http://schemas.microsoft.com/office/drawing/2010/main" spid="_x0000_s2051"/>
            </a:ext>
            <a:ext uri="{FF2B5EF4-FFF2-40B4-BE49-F238E27FC236}">
              <a16:creationId xmlns:a16="http://schemas.microsoft.com/office/drawing/2014/main" id="{89AC4928-F0AF-4260-B8C8-82D11047175A}"/>
            </a:ext>
          </a:extLst>
        </xdr:cNvPr>
        <xdr:cNvSpPr/>
      </xdr:nvSpPr>
      <xdr:spPr bwMode="auto">
        <a:xfrm>
          <a:off x="3951817" y="278738542"/>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2752</xdr:row>
      <xdr:rowOff>142875</xdr:rowOff>
    </xdr:from>
    <xdr:ext cx="295275" cy="238126"/>
    <xdr:sp macro="" textlink="">
      <xdr:nvSpPr>
        <xdr:cNvPr id="169" name="Check Box 6" hidden="1">
          <a:extLst>
            <a:ext uri="{63B3BB69-23CF-44E3-9099-C40C66FF867C}">
              <a14:compatExt xmlns:a14="http://schemas.microsoft.com/office/drawing/2010/main" spid="_x0000_s2052"/>
            </a:ext>
            <a:ext uri="{FF2B5EF4-FFF2-40B4-BE49-F238E27FC236}">
              <a16:creationId xmlns:a16="http://schemas.microsoft.com/office/drawing/2014/main" id="{F61FD97B-5181-4DE0-9087-263A75D3359A}"/>
            </a:ext>
          </a:extLst>
        </xdr:cNvPr>
        <xdr:cNvSpPr/>
      </xdr:nvSpPr>
      <xdr:spPr bwMode="auto">
        <a:xfrm>
          <a:off x="7825317" y="278738542"/>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2823</xdr:row>
      <xdr:rowOff>142875</xdr:rowOff>
    </xdr:from>
    <xdr:ext cx="295275" cy="238126"/>
    <xdr:sp macro="" textlink="">
      <xdr:nvSpPr>
        <xdr:cNvPr id="170" name="Check Box 5" hidden="1">
          <a:extLst>
            <a:ext uri="{63B3BB69-23CF-44E3-9099-C40C66FF867C}">
              <a14:compatExt xmlns:a14="http://schemas.microsoft.com/office/drawing/2010/main" spid="_x0000_s2051"/>
            </a:ext>
            <a:ext uri="{FF2B5EF4-FFF2-40B4-BE49-F238E27FC236}">
              <a16:creationId xmlns:a16="http://schemas.microsoft.com/office/drawing/2014/main" id="{0F17A034-B003-4F2C-80F9-D1AEC35ACDAD}"/>
            </a:ext>
          </a:extLst>
        </xdr:cNvPr>
        <xdr:cNvSpPr/>
      </xdr:nvSpPr>
      <xdr:spPr bwMode="auto">
        <a:xfrm>
          <a:off x="3189817" y="292168792"/>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2823</xdr:row>
      <xdr:rowOff>142875</xdr:rowOff>
    </xdr:from>
    <xdr:ext cx="295275" cy="238126"/>
    <xdr:sp macro="" textlink="">
      <xdr:nvSpPr>
        <xdr:cNvPr id="171" name="Check Box 6" hidden="1">
          <a:extLst>
            <a:ext uri="{63B3BB69-23CF-44E3-9099-C40C66FF867C}">
              <a14:compatExt xmlns:a14="http://schemas.microsoft.com/office/drawing/2010/main" spid="_x0000_s2052"/>
            </a:ext>
            <a:ext uri="{FF2B5EF4-FFF2-40B4-BE49-F238E27FC236}">
              <a16:creationId xmlns:a16="http://schemas.microsoft.com/office/drawing/2014/main" id="{F01C95FE-DB2F-44E6-BFAD-A2250F294DDD}"/>
            </a:ext>
          </a:extLst>
        </xdr:cNvPr>
        <xdr:cNvSpPr/>
      </xdr:nvSpPr>
      <xdr:spPr bwMode="auto">
        <a:xfrm>
          <a:off x="7063317" y="292168792"/>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2822</xdr:row>
      <xdr:rowOff>142875</xdr:rowOff>
    </xdr:from>
    <xdr:ext cx="295275" cy="238126"/>
    <xdr:sp macro="" textlink="">
      <xdr:nvSpPr>
        <xdr:cNvPr id="172" name="Check Box 5" hidden="1">
          <a:extLst>
            <a:ext uri="{63B3BB69-23CF-44E3-9099-C40C66FF867C}">
              <a14:compatExt xmlns:a14="http://schemas.microsoft.com/office/drawing/2010/main" spid="_x0000_s2051"/>
            </a:ext>
            <a:ext uri="{FF2B5EF4-FFF2-40B4-BE49-F238E27FC236}">
              <a16:creationId xmlns:a16="http://schemas.microsoft.com/office/drawing/2014/main" id="{FC77B97F-D399-4AA5-BE14-9E344122386F}"/>
            </a:ext>
          </a:extLst>
        </xdr:cNvPr>
        <xdr:cNvSpPr/>
      </xdr:nvSpPr>
      <xdr:spPr bwMode="auto">
        <a:xfrm>
          <a:off x="3951817" y="2919888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2822</xdr:row>
      <xdr:rowOff>142875</xdr:rowOff>
    </xdr:from>
    <xdr:ext cx="295275" cy="238126"/>
    <xdr:sp macro="" textlink="">
      <xdr:nvSpPr>
        <xdr:cNvPr id="173" name="Check Box 6" hidden="1">
          <a:extLst>
            <a:ext uri="{63B3BB69-23CF-44E3-9099-C40C66FF867C}">
              <a14:compatExt xmlns:a14="http://schemas.microsoft.com/office/drawing/2010/main" spid="_x0000_s2052"/>
            </a:ext>
            <a:ext uri="{FF2B5EF4-FFF2-40B4-BE49-F238E27FC236}">
              <a16:creationId xmlns:a16="http://schemas.microsoft.com/office/drawing/2014/main" id="{436CA328-5352-47F2-BEE2-8A24DF66A6A3}"/>
            </a:ext>
          </a:extLst>
        </xdr:cNvPr>
        <xdr:cNvSpPr/>
      </xdr:nvSpPr>
      <xdr:spPr bwMode="auto">
        <a:xfrm>
          <a:off x="7825317" y="2919888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2895</xdr:row>
      <xdr:rowOff>142875</xdr:rowOff>
    </xdr:from>
    <xdr:ext cx="295275" cy="238126"/>
    <xdr:sp macro="" textlink="">
      <xdr:nvSpPr>
        <xdr:cNvPr id="174" name="Check Box 5" hidden="1">
          <a:extLst>
            <a:ext uri="{63B3BB69-23CF-44E3-9099-C40C66FF867C}">
              <a14:compatExt xmlns:a14="http://schemas.microsoft.com/office/drawing/2010/main" spid="_x0000_s2051"/>
            </a:ext>
            <a:ext uri="{FF2B5EF4-FFF2-40B4-BE49-F238E27FC236}">
              <a16:creationId xmlns:a16="http://schemas.microsoft.com/office/drawing/2014/main" id="{62DC5FC1-E3D7-4F58-8C0C-4397F9E10F06}"/>
            </a:ext>
          </a:extLst>
        </xdr:cNvPr>
        <xdr:cNvSpPr/>
      </xdr:nvSpPr>
      <xdr:spPr bwMode="auto">
        <a:xfrm>
          <a:off x="3189817" y="527711458"/>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2895</xdr:row>
      <xdr:rowOff>142875</xdr:rowOff>
    </xdr:from>
    <xdr:ext cx="295275" cy="238126"/>
    <xdr:sp macro="" textlink="">
      <xdr:nvSpPr>
        <xdr:cNvPr id="175" name="Check Box 6" hidden="1">
          <a:extLst>
            <a:ext uri="{63B3BB69-23CF-44E3-9099-C40C66FF867C}">
              <a14:compatExt xmlns:a14="http://schemas.microsoft.com/office/drawing/2010/main" spid="_x0000_s2052"/>
            </a:ext>
            <a:ext uri="{FF2B5EF4-FFF2-40B4-BE49-F238E27FC236}">
              <a16:creationId xmlns:a16="http://schemas.microsoft.com/office/drawing/2014/main" id="{247D9931-7DEA-4172-8156-8E9AF00ACD8B}"/>
            </a:ext>
          </a:extLst>
        </xdr:cNvPr>
        <xdr:cNvSpPr/>
      </xdr:nvSpPr>
      <xdr:spPr bwMode="auto">
        <a:xfrm>
          <a:off x="7063317" y="527711458"/>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2894</xdr:row>
      <xdr:rowOff>142875</xdr:rowOff>
    </xdr:from>
    <xdr:ext cx="295275" cy="238126"/>
    <xdr:sp macro="" textlink="">
      <xdr:nvSpPr>
        <xdr:cNvPr id="176" name="Check Box 5" hidden="1">
          <a:extLst>
            <a:ext uri="{63B3BB69-23CF-44E3-9099-C40C66FF867C}">
              <a14:compatExt xmlns:a14="http://schemas.microsoft.com/office/drawing/2010/main" spid="_x0000_s2051"/>
            </a:ext>
            <a:ext uri="{FF2B5EF4-FFF2-40B4-BE49-F238E27FC236}">
              <a16:creationId xmlns:a16="http://schemas.microsoft.com/office/drawing/2014/main" id="{DF7ACE59-1FD1-4A41-BA17-B255327C7069}"/>
            </a:ext>
          </a:extLst>
        </xdr:cNvPr>
        <xdr:cNvSpPr/>
      </xdr:nvSpPr>
      <xdr:spPr bwMode="auto">
        <a:xfrm>
          <a:off x="3951817" y="527531542"/>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2894</xdr:row>
      <xdr:rowOff>142875</xdr:rowOff>
    </xdr:from>
    <xdr:ext cx="295275" cy="238126"/>
    <xdr:sp macro="" textlink="">
      <xdr:nvSpPr>
        <xdr:cNvPr id="177" name="Check Box 6" hidden="1">
          <a:extLst>
            <a:ext uri="{63B3BB69-23CF-44E3-9099-C40C66FF867C}">
              <a14:compatExt xmlns:a14="http://schemas.microsoft.com/office/drawing/2010/main" spid="_x0000_s2052"/>
            </a:ext>
            <a:ext uri="{FF2B5EF4-FFF2-40B4-BE49-F238E27FC236}">
              <a16:creationId xmlns:a16="http://schemas.microsoft.com/office/drawing/2014/main" id="{350C96F3-9AED-4DC4-B806-C620D61716D6}"/>
            </a:ext>
          </a:extLst>
        </xdr:cNvPr>
        <xdr:cNvSpPr/>
      </xdr:nvSpPr>
      <xdr:spPr bwMode="auto">
        <a:xfrm>
          <a:off x="7825317" y="527531542"/>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2969</xdr:row>
      <xdr:rowOff>142875</xdr:rowOff>
    </xdr:from>
    <xdr:ext cx="295275" cy="238126"/>
    <xdr:sp macro="" textlink="">
      <xdr:nvSpPr>
        <xdr:cNvPr id="178" name="Check Box 5" hidden="1">
          <a:extLst>
            <a:ext uri="{63B3BB69-23CF-44E3-9099-C40C66FF867C}">
              <a14:compatExt xmlns:a14="http://schemas.microsoft.com/office/drawing/2010/main" spid="_x0000_s2051"/>
            </a:ext>
            <a:ext uri="{FF2B5EF4-FFF2-40B4-BE49-F238E27FC236}">
              <a16:creationId xmlns:a16="http://schemas.microsoft.com/office/drawing/2014/main" id="{20889519-8052-4F02-9F32-F506F7A18B7E}"/>
            </a:ext>
          </a:extLst>
        </xdr:cNvPr>
        <xdr:cNvSpPr/>
      </xdr:nvSpPr>
      <xdr:spPr bwMode="auto">
        <a:xfrm>
          <a:off x="3189817" y="375660708"/>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2969</xdr:row>
      <xdr:rowOff>142875</xdr:rowOff>
    </xdr:from>
    <xdr:ext cx="295275" cy="238126"/>
    <xdr:sp macro="" textlink="">
      <xdr:nvSpPr>
        <xdr:cNvPr id="179" name="Check Box 6" hidden="1">
          <a:extLst>
            <a:ext uri="{63B3BB69-23CF-44E3-9099-C40C66FF867C}">
              <a14:compatExt xmlns:a14="http://schemas.microsoft.com/office/drawing/2010/main" spid="_x0000_s2052"/>
            </a:ext>
            <a:ext uri="{FF2B5EF4-FFF2-40B4-BE49-F238E27FC236}">
              <a16:creationId xmlns:a16="http://schemas.microsoft.com/office/drawing/2014/main" id="{7702FD93-987A-4913-B493-A8C1AFD483C1}"/>
            </a:ext>
          </a:extLst>
        </xdr:cNvPr>
        <xdr:cNvSpPr/>
      </xdr:nvSpPr>
      <xdr:spPr bwMode="auto">
        <a:xfrm>
          <a:off x="7063317" y="375660708"/>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2968</xdr:row>
      <xdr:rowOff>142875</xdr:rowOff>
    </xdr:from>
    <xdr:ext cx="295275" cy="238126"/>
    <xdr:sp macro="" textlink="">
      <xdr:nvSpPr>
        <xdr:cNvPr id="180" name="Check Box 5" hidden="1">
          <a:extLst>
            <a:ext uri="{63B3BB69-23CF-44E3-9099-C40C66FF867C}">
              <a14:compatExt xmlns:a14="http://schemas.microsoft.com/office/drawing/2010/main" spid="_x0000_s2051"/>
            </a:ext>
            <a:ext uri="{FF2B5EF4-FFF2-40B4-BE49-F238E27FC236}">
              <a16:creationId xmlns:a16="http://schemas.microsoft.com/office/drawing/2014/main" id="{4E063C60-2DA2-436A-AE93-A15D0EA2AB26}"/>
            </a:ext>
          </a:extLst>
        </xdr:cNvPr>
        <xdr:cNvSpPr/>
      </xdr:nvSpPr>
      <xdr:spPr bwMode="auto">
        <a:xfrm>
          <a:off x="3951817" y="375480792"/>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2968</xdr:row>
      <xdr:rowOff>142875</xdr:rowOff>
    </xdr:from>
    <xdr:ext cx="295275" cy="238126"/>
    <xdr:sp macro="" textlink="">
      <xdr:nvSpPr>
        <xdr:cNvPr id="181" name="Check Box 6" hidden="1">
          <a:extLst>
            <a:ext uri="{63B3BB69-23CF-44E3-9099-C40C66FF867C}">
              <a14:compatExt xmlns:a14="http://schemas.microsoft.com/office/drawing/2010/main" spid="_x0000_s2052"/>
            </a:ext>
            <a:ext uri="{FF2B5EF4-FFF2-40B4-BE49-F238E27FC236}">
              <a16:creationId xmlns:a16="http://schemas.microsoft.com/office/drawing/2014/main" id="{180CA27F-63A4-43C4-8BC0-685CFA212275}"/>
            </a:ext>
          </a:extLst>
        </xdr:cNvPr>
        <xdr:cNvSpPr/>
      </xdr:nvSpPr>
      <xdr:spPr bwMode="auto">
        <a:xfrm>
          <a:off x="7825317" y="375480792"/>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3045</xdr:row>
      <xdr:rowOff>142875</xdr:rowOff>
    </xdr:from>
    <xdr:ext cx="295275" cy="238126"/>
    <xdr:sp macro="" textlink="">
      <xdr:nvSpPr>
        <xdr:cNvPr id="182" name="Check Box 5" hidden="1">
          <a:extLst>
            <a:ext uri="{63B3BB69-23CF-44E3-9099-C40C66FF867C}">
              <a14:compatExt xmlns:a14="http://schemas.microsoft.com/office/drawing/2010/main" spid="_x0000_s2051"/>
            </a:ext>
            <a:ext uri="{FF2B5EF4-FFF2-40B4-BE49-F238E27FC236}">
              <a16:creationId xmlns:a16="http://schemas.microsoft.com/office/drawing/2014/main" id="{B6D31D22-4F1D-467A-A97B-66403992DEE6}"/>
            </a:ext>
          </a:extLst>
        </xdr:cNvPr>
        <xdr:cNvSpPr/>
      </xdr:nvSpPr>
      <xdr:spPr bwMode="auto">
        <a:xfrm>
          <a:off x="3189817" y="3898423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3045</xdr:row>
      <xdr:rowOff>142875</xdr:rowOff>
    </xdr:from>
    <xdr:ext cx="295275" cy="238126"/>
    <xdr:sp macro="" textlink="">
      <xdr:nvSpPr>
        <xdr:cNvPr id="183" name="Check Box 6" hidden="1">
          <a:extLst>
            <a:ext uri="{63B3BB69-23CF-44E3-9099-C40C66FF867C}">
              <a14:compatExt xmlns:a14="http://schemas.microsoft.com/office/drawing/2010/main" spid="_x0000_s2052"/>
            </a:ext>
            <a:ext uri="{FF2B5EF4-FFF2-40B4-BE49-F238E27FC236}">
              <a16:creationId xmlns:a16="http://schemas.microsoft.com/office/drawing/2014/main" id="{BA5BD508-8387-46E4-A17E-CF3787D35CBC}"/>
            </a:ext>
          </a:extLst>
        </xdr:cNvPr>
        <xdr:cNvSpPr/>
      </xdr:nvSpPr>
      <xdr:spPr bwMode="auto">
        <a:xfrm>
          <a:off x="7063317" y="3898423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3044</xdr:row>
      <xdr:rowOff>142875</xdr:rowOff>
    </xdr:from>
    <xdr:ext cx="295275" cy="238126"/>
    <xdr:sp macro="" textlink="">
      <xdr:nvSpPr>
        <xdr:cNvPr id="184" name="Check Box 5" hidden="1">
          <a:extLst>
            <a:ext uri="{63B3BB69-23CF-44E3-9099-C40C66FF867C}">
              <a14:compatExt xmlns:a14="http://schemas.microsoft.com/office/drawing/2010/main" spid="_x0000_s2051"/>
            </a:ext>
            <a:ext uri="{FF2B5EF4-FFF2-40B4-BE49-F238E27FC236}">
              <a16:creationId xmlns:a16="http://schemas.microsoft.com/office/drawing/2014/main" id="{EB8A3F2A-B98B-4556-BD33-21E5E9DEA363}"/>
            </a:ext>
          </a:extLst>
        </xdr:cNvPr>
        <xdr:cNvSpPr/>
      </xdr:nvSpPr>
      <xdr:spPr bwMode="auto">
        <a:xfrm>
          <a:off x="3951817" y="389662458"/>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3044</xdr:row>
      <xdr:rowOff>142875</xdr:rowOff>
    </xdr:from>
    <xdr:ext cx="295275" cy="238126"/>
    <xdr:sp macro="" textlink="">
      <xdr:nvSpPr>
        <xdr:cNvPr id="185" name="Check Box 6" hidden="1">
          <a:extLst>
            <a:ext uri="{63B3BB69-23CF-44E3-9099-C40C66FF867C}">
              <a14:compatExt xmlns:a14="http://schemas.microsoft.com/office/drawing/2010/main" spid="_x0000_s2052"/>
            </a:ext>
            <a:ext uri="{FF2B5EF4-FFF2-40B4-BE49-F238E27FC236}">
              <a16:creationId xmlns:a16="http://schemas.microsoft.com/office/drawing/2014/main" id="{3F0EEB7E-B24D-4A27-B153-2DC4EE42F8BF}"/>
            </a:ext>
          </a:extLst>
        </xdr:cNvPr>
        <xdr:cNvSpPr/>
      </xdr:nvSpPr>
      <xdr:spPr bwMode="auto">
        <a:xfrm>
          <a:off x="7825317" y="389662458"/>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3119</xdr:row>
      <xdr:rowOff>142875</xdr:rowOff>
    </xdr:from>
    <xdr:ext cx="295275" cy="238126"/>
    <xdr:sp macro="" textlink="">
      <xdr:nvSpPr>
        <xdr:cNvPr id="186" name="Check Box 5" hidden="1">
          <a:extLst>
            <a:ext uri="{63B3BB69-23CF-44E3-9099-C40C66FF867C}">
              <a14:compatExt xmlns:a14="http://schemas.microsoft.com/office/drawing/2010/main" spid="_x0000_s2051"/>
            </a:ext>
            <a:ext uri="{FF2B5EF4-FFF2-40B4-BE49-F238E27FC236}">
              <a16:creationId xmlns:a16="http://schemas.microsoft.com/office/drawing/2014/main" id="{B6F85DA7-1F79-4B53-A312-62B0A378AB65}"/>
            </a:ext>
          </a:extLst>
        </xdr:cNvPr>
        <xdr:cNvSpPr/>
      </xdr:nvSpPr>
      <xdr:spPr bwMode="auto">
        <a:xfrm>
          <a:off x="3189817" y="569176958"/>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3119</xdr:row>
      <xdr:rowOff>142875</xdr:rowOff>
    </xdr:from>
    <xdr:ext cx="295275" cy="238126"/>
    <xdr:sp macro="" textlink="">
      <xdr:nvSpPr>
        <xdr:cNvPr id="187" name="Check Box 6" hidden="1">
          <a:extLst>
            <a:ext uri="{63B3BB69-23CF-44E3-9099-C40C66FF867C}">
              <a14:compatExt xmlns:a14="http://schemas.microsoft.com/office/drawing/2010/main" spid="_x0000_s2052"/>
            </a:ext>
            <a:ext uri="{FF2B5EF4-FFF2-40B4-BE49-F238E27FC236}">
              <a16:creationId xmlns:a16="http://schemas.microsoft.com/office/drawing/2014/main" id="{E46FF0FE-84FD-4846-A2B7-2C73D97FD9D6}"/>
            </a:ext>
          </a:extLst>
        </xdr:cNvPr>
        <xdr:cNvSpPr/>
      </xdr:nvSpPr>
      <xdr:spPr bwMode="auto">
        <a:xfrm>
          <a:off x="7063317" y="569176958"/>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3118</xdr:row>
      <xdr:rowOff>142875</xdr:rowOff>
    </xdr:from>
    <xdr:ext cx="295275" cy="238126"/>
    <xdr:sp macro="" textlink="">
      <xdr:nvSpPr>
        <xdr:cNvPr id="188" name="Check Box 5" hidden="1">
          <a:extLst>
            <a:ext uri="{63B3BB69-23CF-44E3-9099-C40C66FF867C}">
              <a14:compatExt xmlns:a14="http://schemas.microsoft.com/office/drawing/2010/main" spid="_x0000_s2051"/>
            </a:ext>
            <a:ext uri="{FF2B5EF4-FFF2-40B4-BE49-F238E27FC236}">
              <a16:creationId xmlns:a16="http://schemas.microsoft.com/office/drawing/2014/main" id="{B8F6C153-49CB-41CA-803D-C1B22FB8D64A}"/>
            </a:ext>
          </a:extLst>
        </xdr:cNvPr>
        <xdr:cNvSpPr/>
      </xdr:nvSpPr>
      <xdr:spPr bwMode="auto">
        <a:xfrm>
          <a:off x="3951817" y="568997042"/>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3118</xdr:row>
      <xdr:rowOff>142875</xdr:rowOff>
    </xdr:from>
    <xdr:ext cx="295275" cy="238126"/>
    <xdr:sp macro="" textlink="">
      <xdr:nvSpPr>
        <xdr:cNvPr id="189" name="Check Box 6" hidden="1">
          <a:extLst>
            <a:ext uri="{63B3BB69-23CF-44E3-9099-C40C66FF867C}">
              <a14:compatExt xmlns:a14="http://schemas.microsoft.com/office/drawing/2010/main" spid="_x0000_s2052"/>
            </a:ext>
            <a:ext uri="{FF2B5EF4-FFF2-40B4-BE49-F238E27FC236}">
              <a16:creationId xmlns:a16="http://schemas.microsoft.com/office/drawing/2014/main" id="{6D6E502F-C5A6-4DEF-90DE-02925BB21379}"/>
            </a:ext>
          </a:extLst>
        </xdr:cNvPr>
        <xdr:cNvSpPr/>
      </xdr:nvSpPr>
      <xdr:spPr bwMode="auto">
        <a:xfrm>
          <a:off x="7825317" y="568997042"/>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3190</xdr:row>
      <xdr:rowOff>142875</xdr:rowOff>
    </xdr:from>
    <xdr:ext cx="295275" cy="238126"/>
    <xdr:sp macro="" textlink="">
      <xdr:nvSpPr>
        <xdr:cNvPr id="190" name="Check Box 5" hidden="1">
          <a:extLst>
            <a:ext uri="{63B3BB69-23CF-44E3-9099-C40C66FF867C}">
              <a14:compatExt xmlns:a14="http://schemas.microsoft.com/office/drawing/2010/main" spid="_x0000_s2051"/>
            </a:ext>
            <a:ext uri="{FF2B5EF4-FFF2-40B4-BE49-F238E27FC236}">
              <a16:creationId xmlns:a16="http://schemas.microsoft.com/office/drawing/2014/main" id="{3567AE58-19DF-4CD4-BBE0-C3F916DF8C75}"/>
            </a:ext>
          </a:extLst>
        </xdr:cNvPr>
        <xdr:cNvSpPr/>
      </xdr:nvSpPr>
      <xdr:spPr bwMode="auto">
        <a:xfrm>
          <a:off x="3189817" y="582998792"/>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3190</xdr:row>
      <xdr:rowOff>142875</xdr:rowOff>
    </xdr:from>
    <xdr:ext cx="295275" cy="238126"/>
    <xdr:sp macro="" textlink="">
      <xdr:nvSpPr>
        <xdr:cNvPr id="191" name="Check Box 6" hidden="1">
          <a:extLst>
            <a:ext uri="{63B3BB69-23CF-44E3-9099-C40C66FF867C}">
              <a14:compatExt xmlns:a14="http://schemas.microsoft.com/office/drawing/2010/main" spid="_x0000_s2052"/>
            </a:ext>
            <a:ext uri="{FF2B5EF4-FFF2-40B4-BE49-F238E27FC236}">
              <a16:creationId xmlns:a16="http://schemas.microsoft.com/office/drawing/2014/main" id="{0B5E5D39-1B5E-4BEA-B86E-D2406C8DB7E6}"/>
            </a:ext>
          </a:extLst>
        </xdr:cNvPr>
        <xdr:cNvSpPr/>
      </xdr:nvSpPr>
      <xdr:spPr bwMode="auto">
        <a:xfrm>
          <a:off x="7063317" y="582998792"/>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3189</xdr:row>
      <xdr:rowOff>142875</xdr:rowOff>
    </xdr:from>
    <xdr:ext cx="295275" cy="238126"/>
    <xdr:sp macro="" textlink="">
      <xdr:nvSpPr>
        <xdr:cNvPr id="2048" name="Check Box 5" hidden="1">
          <a:extLst>
            <a:ext uri="{63B3BB69-23CF-44E3-9099-C40C66FF867C}">
              <a14:compatExt xmlns:a14="http://schemas.microsoft.com/office/drawing/2010/main" spid="_x0000_s2051"/>
            </a:ext>
            <a:ext uri="{FF2B5EF4-FFF2-40B4-BE49-F238E27FC236}">
              <a16:creationId xmlns:a16="http://schemas.microsoft.com/office/drawing/2014/main" id="{807C0BE1-8FAE-49EA-8298-F8CEA9B73914}"/>
            </a:ext>
          </a:extLst>
        </xdr:cNvPr>
        <xdr:cNvSpPr/>
      </xdr:nvSpPr>
      <xdr:spPr bwMode="auto">
        <a:xfrm>
          <a:off x="3951817" y="5828188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3189</xdr:row>
      <xdr:rowOff>142875</xdr:rowOff>
    </xdr:from>
    <xdr:ext cx="295275" cy="238126"/>
    <xdr:sp macro="" textlink="">
      <xdr:nvSpPr>
        <xdr:cNvPr id="2049" name="Check Box 6" hidden="1">
          <a:extLst>
            <a:ext uri="{63B3BB69-23CF-44E3-9099-C40C66FF867C}">
              <a14:compatExt xmlns:a14="http://schemas.microsoft.com/office/drawing/2010/main" spid="_x0000_s2052"/>
            </a:ext>
            <a:ext uri="{FF2B5EF4-FFF2-40B4-BE49-F238E27FC236}">
              <a16:creationId xmlns:a16="http://schemas.microsoft.com/office/drawing/2014/main" id="{D4085DC2-2134-42BB-9F61-49B78DD8336F}"/>
            </a:ext>
          </a:extLst>
        </xdr:cNvPr>
        <xdr:cNvSpPr/>
      </xdr:nvSpPr>
      <xdr:spPr bwMode="auto">
        <a:xfrm>
          <a:off x="7825317" y="5828188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3261</xdr:row>
      <xdr:rowOff>142875</xdr:rowOff>
    </xdr:from>
    <xdr:ext cx="295275" cy="238126"/>
    <xdr:sp macro="" textlink="">
      <xdr:nvSpPr>
        <xdr:cNvPr id="2050" name="Check Box 5" hidden="1">
          <a:extLst>
            <a:ext uri="{63B3BB69-23CF-44E3-9099-C40C66FF867C}">
              <a14:compatExt xmlns:a14="http://schemas.microsoft.com/office/drawing/2010/main" spid="_x0000_s2051"/>
            </a:ext>
            <a:ext uri="{FF2B5EF4-FFF2-40B4-BE49-F238E27FC236}">
              <a16:creationId xmlns:a16="http://schemas.microsoft.com/office/drawing/2014/main" id="{5B394C46-CC1D-4593-8C37-63381E7C3565}"/>
            </a:ext>
          </a:extLst>
        </xdr:cNvPr>
        <xdr:cNvSpPr/>
      </xdr:nvSpPr>
      <xdr:spPr bwMode="auto">
        <a:xfrm>
          <a:off x="3189817" y="156215292"/>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3261</xdr:row>
      <xdr:rowOff>142875</xdr:rowOff>
    </xdr:from>
    <xdr:ext cx="295275" cy="238126"/>
    <xdr:sp macro="" textlink="">
      <xdr:nvSpPr>
        <xdr:cNvPr id="2053" name="Check Box 6" hidden="1">
          <a:extLst>
            <a:ext uri="{63B3BB69-23CF-44E3-9099-C40C66FF867C}">
              <a14:compatExt xmlns:a14="http://schemas.microsoft.com/office/drawing/2010/main" spid="_x0000_s2052"/>
            </a:ext>
            <a:ext uri="{FF2B5EF4-FFF2-40B4-BE49-F238E27FC236}">
              <a16:creationId xmlns:a16="http://schemas.microsoft.com/office/drawing/2014/main" id="{E3108ECF-80FB-434F-8842-06AFFB9F559B}"/>
            </a:ext>
          </a:extLst>
        </xdr:cNvPr>
        <xdr:cNvSpPr/>
      </xdr:nvSpPr>
      <xdr:spPr bwMode="auto">
        <a:xfrm>
          <a:off x="7063317" y="156215292"/>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3260</xdr:row>
      <xdr:rowOff>142875</xdr:rowOff>
    </xdr:from>
    <xdr:ext cx="295275" cy="238126"/>
    <xdr:sp macro="" textlink="">
      <xdr:nvSpPr>
        <xdr:cNvPr id="2054" name="Check Box 5" hidden="1">
          <a:extLst>
            <a:ext uri="{63B3BB69-23CF-44E3-9099-C40C66FF867C}">
              <a14:compatExt xmlns:a14="http://schemas.microsoft.com/office/drawing/2010/main" spid="_x0000_s2051"/>
            </a:ext>
            <a:ext uri="{FF2B5EF4-FFF2-40B4-BE49-F238E27FC236}">
              <a16:creationId xmlns:a16="http://schemas.microsoft.com/office/drawing/2014/main" id="{16B2349A-45EE-49FE-A0A8-600ECE5BA040}"/>
            </a:ext>
          </a:extLst>
        </xdr:cNvPr>
        <xdr:cNvSpPr/>
      </xdr:nvSpPr>
      <xdr:spPr bwMode="auto">
        <a:xfrm>
          <a:off x="3951817" y="1560353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3260</xdr:row>
      <xdr:rowOff>142875</xdr:rowOff>
    </xdr:from>
    <xdr:ext cx="295275" cy="238126"/>
    <xdr:sp macro="" textlink="">
      <xdr:nvSpPr>
        <xdr:cNvPr id="2055" name="Check Box 6" hidden="1">
          <a:extLst>
            <a:ext uri="{63B3BB69-23CF-44E3-9099-C40C66FF867C}">
              <a14:compatExt xmlns:a14="http://schemas.microsoft.com/office/drawing/2010/main" spid="_x0000_s2052"/>
            </a:ext>
            <a:ext uri="{FF2B5EF4-FFF2-40B4-BE49-F238E27FC236}">
              <a16:creationId xmlns:a16="http://schemas.microsoft.com/office/drawing/2014/main" id="{25C83B31-F227-4C2F-956C-4D68BC016B83}"/>
            </a:ext>
          </a:extLst>
        </xdr:cNvPr>
        <xdr:cNvSpPr/>
      </xdr:nvSpPr>
      <xdr:spPr bwMode="auto">
        <a:xfrm>
          <a:off x="7825317" y="1560353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3335</xdr:row>
      <xdr:rowOff>142875</xdr:rowOff>
    </xdr:from>
    <xdr:ext cx="295275" cy="238126"/>
    <xdr:sp macro="" textlink="">
      <xdr:nvSpPr>
        <xdr:cNvPr id="2056" name="Check Box 5" hidden="1">
          <a:extLst>
            <a:ext uri="{63B3BB69-23CF-44E3-9099-C40C66FF867C}">
              <a14:compatExt xmlns:a14="http://schemas.microsoft.com/office/drawing/2010/main" spid="_x0000_s2051"/>
            </a:ext>
            <a:ext uri="{FF2B5EF4-FFF2-40B4-BE49-F238E27FC236}">
              <a16:creationId xmlns:a16="http://schemas.microsoft.com/office/drawing/2014/main" id="{5607E77D-8D0D-4357-B050-DE229D922F06}"/>
            </a:ext>
          </a:extLst>
        </xdr:cNvPr>
        <xdr:cNvSpPr/>
      </xdr:nvSpPr>
      <xdr:spPr bwMode="auto">
        <a:xfrm>
          <a:off x="3189817" y="47331312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3335</xdr:row>
      <xdr:rowOff>142875</xdr:rowOff>
    </xdr:from>
    <xdr:ext cx="295275" cy="238126"/>
    <xdr:sp macro="" textlink="">
      <xdr:nvSpPr>
        <xdr:cNvPr id="2057" name="Check Box 6" hidden="1">
          <a:extLst>
            <a:ext uri="{63B3BB69-23CF-44E3-9099-C40C66FF867C}">
              <a14:compatExt xmlns:a14="http://schemas.microsoft.com/office/drawing/2010/main" spid="_x0000_s2052"/>
            </a:ext>
            <a:ext uri="{FF2B5EF4-FFF2-40B4-BE49-F238E27FC236}">
              <a16:creationId xmlns:a16="http://schemas.microsoft.com/office/drawing/2014/main" id="{5BBD7594-742F-416B-A673-7E2C6D63D6A8}"/>
            </a:ext>
          </a:extLst>
        </xdr:cNvPr>
        <xdr:cNvSpPr/>
      </xdr:nvSpPr>
      <xdr:spPr bwMode="auto">
        <a:xfrm>
          <a:off x="7063317" y="47331312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3334</xdr:row>
      <xdr:rowOff>142875</xdr:rowOff>
    </xdr:from>
    <xdr:ext cx="295275" cy="238126"/>
    <xdr:sp macro="" textlink="">
      <xdr:nvSpPr>
        <xdr:cNvPr id="2058" name="Check Box 5" hidden="1">
          <a:extLst>
            <a:ext uri="{63B3BB69-23CF-44E3-9099-C40C66FF867C}">
              <a14:compatExt xmlns:a14="http://schemas.microsoft.com/office/drawing/2010/main" spid="_x0000_s2051"/>
            </a:ext>
            <a:ext uri="{FF2B5EF4-FFF2-40B4-BE49-F238E27FC236}">
              <a16:creationId xmlns:a16="http://schemas.microsoft.com/office/drawing/2014/main" id="{C72E26AC-4391-425B-8DDF-80B884F76A56}"/>
            </a:ext>
          </a:extLst>
        </xdr:cNvPr>
        <xdr:cNvSpPr/>
      </xdr:nvSpPr>
      <xdr:spPr bwMode="auto">
        <a:xfrm>
          <a:off x="3951817" y="473133208"/>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3334</xdr:row>
      <xdr:rowOff>142875</xdr:rowOff>
    </xdr:from>
    <xdr:ext cx="295275" cy="238126"/>
    <xdr:sp macro="" textlink="">
      <xdr:nvSpPr>
        <xdr:cNvPr id="2059" name="Check Box 6" hidden="1">
          <a:extLst>
            <a:ext uri="{63B3BB69-23CF-44E3-9099-C40C66FF867C}">
              <a14:compatExt xmlns:a14="http://schemas.microsoft.com/office/drawing/2010/main" spid="_x0000_s2052"/>
            </a:ext>
            <a:ext uri="{FF2B5EF4-FFF2-40B4-BE49-F238E27FC236}">
              <a16:creationId xmlns:a16="http://schemas.microsoft.com/office/drawing/2014/main" id="{B6A3C0D5-7039-47B3-8D5D-8EF894CC954A}"/>
            </a:ext>
          </a:extLst>
        </xdr:cNvPr>
        <xdr:cNvSpPr/>
      </xdr:nvSpPr>
      <xdr:spPr bwMode="auto">
        <a:xfrm>
          <a:off x="7825317" y="473133208"/>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3409</xdr:row>
      <xdr:rowOff>142875</xdr:rowOff>
    </xdr:from>
    <xdr:ext cx="295275" cy="238126"/>
    <xdr:sp macro="" textlink="">
      <xdr:nvSpPr>
        <xdr:cNvPr id="2060" name="Check Box 5" hidden="1">
          <a:extLst>
            <a:ext uri="{63B3BB69-23CF-44E3-9099-C40C66FF867C}">
              <a14:compatExt xmlns:a14="http://schemas.microsoft.com/office/drawing/2010/main" spid="_x0000_s2051"/>
            </a:ext>
            <a:ext uri="{FF2B5EF4-FFF2-40B4-BE49-F238E27FC236}">
              <a16:creationId xmlns:a16="http://schemas.microsoft.com/office/drawing/2014/main" id="{E3A7B21C-A24A-4FA0-8D6E-446002165459}"/>
            </a:ext>
          </a:extLst>
        </xdr:cNvPr>
        <xdr:cNvSpPr/>
      </xdr:nvSpPr>
      <xdr:spPr bwMode="auto">
        <a:xfrm>
          <a:off x="3189817" y="487145542"/>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3409</xdr:row>
      <xdr:rowOff>142875</xdr:rowOff>
    </xdr:from>
    <xdr:ext cx="295275" cy="238126"/>
    <xdr:sp macro="" textlink="">
      <xdr:nvSpPr>
        <xdr:cNvPr id="2061" name="Check Box 6" hidden="1">
          <a:extLst>
            <a:ext uri="{63B3BB69-23CF-44E3-9099-C40C66FF867C}">
              <a14:compatExt xmlns:a14="http://schemas.microsoft.com/office/drawing/2010/main" spid="_x0000_s2052"/>
            </a:ext>
            <a:ext uri="{FF2B5EF4-FFF2-40B4-BE49-F238E27FC236}">
              <a16:creationId xmlns:a16="http://schemas.microsoft.com/office/drawing/2014/main" id="{4C161CED-E8E4-4D15-933B-2D98C5090A97}"/>
            </a:ext>
          </a:extLst>
        </xdr:cNvPr>
        <xdr:cNvSpPr/>
      </xdr:nvSpPr>
      <xdr:spPr bwMode="auto">
        <a:xfrm>
          <a:off x="7063317" y="487145542"/>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3408</xdr:row>
      <xdr:rowOff>142875</xdr:rowOff>
    </xdr:from>
    <xdr:ext cx="295275" cy="238126"/>
    <xdr:sp macro="" textlink="">
      <xdr:nvSpPr>
        <xdr:cNvPr id="2062" name="Check Box 5" hidden="1">
          <a:extLst>
            <a:ext uri="{63B3BB69-23CF-44E3-9099-C40C66FF867C}">
              <a14:compatExt xmlns:a14="http://schemas.microsoft.com/office/drawing/2010/main" spid="_x0000_s2051"/>
            </a:ext>
            <a:ext uri="{FF2B5EF4-FFF2-40B4-BE49-F238E27FC236}">
              <a16:creationId xmlns:a16="http://schemas.microsoft.com/office/drawing/2014/main" id="{91881189-B6B7-4F2D-93D0-DC6C27A46236}"/>
            </a:ext>
          </a:extLst>
        </xdr:cNvPr>
        <xdr:cNvSpPr/>
      </xdr:nvSpPr>
      <xdr:spPr bwMode="auto">
        <a:xfrm>
          <a:off x="3951817" y="48696562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3408</xdr:row>
      <xdr:rowOff>142875</xdr:rowOff>
    </xdr:from>
    <xdr:ext cx="295275" cy="238126"/>
    <xdr:sp macro="" textlink="">
      <xdr:nvSpPr>
        <xdr:cNvPr id="2063" name="Check Box 6" hidden="1">
          <a:extLst>
            <a:ext uri="{63B3BB69-23CF-44E3-9099-C40C66FF867C}">
              <a14:compatExt xmlns:a14="http://schemas.microsoft.com/office/drawing/2010/main" spid="_x0000_s2052"/>
            </a:ext>
            <a:ext uri="{FF2B5EF4-FFF2-40B4-BE49-F238E27FC236}">
              <a16:creationId xmlns:a16="http://schemas.microsoft.com/office/drawing/2014/main" id="{CEF484B1-DBA6-4421-A708-2417C9F8E943}"/>
            </a:ext>
          </a:extLst>
        </xdr:cNvPr>
        <xdr:cNvSpPr/>
      </xdr:nvSpPr>
      <xdr:spPr bwMode="auto">
        <a:xfrm>
          <a:off x="7825317" y="48696562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3482</xdr:row>
      <xdr:rowOff>142875</xdr:rowOff>
    </xdr:from>
    <xdr:ext cx="295275" cy="238126"/>
    <xdr:sp macro="" textlink="">
      <xdr:nvSpPr>
        <xdr:cNvPr id="2064" name="Check Box 5" hidden="1">
          <a:extLst>
            <a:ext uri="{63B3BB69-23CF-44E3-9099-C40C66FF867C}">
              <a14:compatExt xmlns:a14="http://schemas.microsoft.com/office/drawing/2010/main" spid="_x0000_s2051"/>
            </a:ext>
            <a:ext uri="{FF2B5EF4-FFF2-40B4-BE49-F238E27FC236}">
              <a16:creationId xmlns:a16="http://schemas.microsoft.com/office/drawing/2014/main" id="{6D36F584-5120-4418-A914-0AA68BA6951A}"/>
            </a:ext>
          </a:extLst>
        </xdr:cNvPr>
        <xdr:cNvSpPr/>
      </xdr:nvSpPr>
      <xdr:spPr bwMode="auto">
        <a:xfrm>
          <a:off x="3189817" y="500787458"/>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3482</xdr:row>
      <xdr:rowOff>142875</xdr:rowOff>
    </xdr:from>
    <xdr:ext cx="295275" cy="238126"/>
    <xdr:sp macro="" textlink="">
      <xdr:nvSpPr>
        <xdr:cNvPr id="2065" name="Check Box 6" hidden="1">
          <a:extLst>
            <a:ext uri="{63B3BB69-23CF-44E3-9099-C40C66FF867C}">
              <a14:compatExt xmlns:a14="http://schemas.microsoft.com/office/drawing/2010/main" spid="_x0000_s2052"/>
            </a:ext>
            <a:ext uri="{FF2B5EF4-FFF2-40B4-BE49-F238E27FC236}">
              <a16:creationId xmlns:a16="http://schemas.microsoft.com/office/drawing/2014/main" id="{F3F96500-F3A0-4AC2-8ECE-B21B2332E991}"/>
            </a:ext>
          </a:extLst>
        </xdr:cNvPr>
        <xdr:cNvSpPr/>
      </xdr:nvSpPr>
      <xdr:spPr bwMode="auto">
        <a:xfrm>
          <a:off x="7063317" y="500787458"/>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3481</xdr:row>
      <xdr:rowOff>142875</xdr:rowOff>
    </xdr:from>
    <xdr:ext cx="295275" cy="238126"/>
    <xdr:sp macro="" textlink="">
      <xdr:nvSpPr>
        <xdr:cNvPr id="2066" name="Check Box 5" hidden="1">
          <a:extLst>
            <a:ext uri="{63B3BB69-23CF-44E3-9099-C40C66FF867C}">
              <a14:compatExt xmlns:a14="http://schemas.microsoft.com/office/drawing/2010/main" spid="_x0000_s2051"/>
            </a:ext>
            <a:ext uri="{FF2B5EF4-FFF2-40B4-BE49-F238E27FC236}">
              <a16:creationId xmlns:a16="http://schemas.microsoft.com/office/drawing/2014/main" id="{90C46D60-681B-4B15-BF4F-3C17B2415AA8}"/>
            </a:ext>
          </a:extLst>
        </xdr:cNvPr>
        <xdr:cNvSpPr/>
      </xdr:nvSpPr>
      <xdr:spPr bwMode="auto">
        <a:xfrm>
          <a:off x="3951817" y="500607542"/>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3481</xdr:row>
      <xdr:rowOff>142875</xdr:rowOff>
    </xdr:from>
    <xdr:ext cx="295275" cy="238126"/>
    <xdr:sp macro="" textlink="">
      <xdr:nvSpPr>
        <xdr:cNvPr id="2067" name="Check Box 6" hidden="1">
          <a:extLst>
            <a:ext uri="{63B3BB69-23CF-44E3-9099-C40C66FF867C}">
              <a14:compatExt xmlns:a14="http://schemas.microsoft.com/office/drawing/2010/main" spid="_x0000_s2052"/>
            </a:ext>
            <a:ext uri="{FF2B5EF4-FFF2-40B4-BE49-F238E27FC236}">
              <a16:creationId xmlns:a16="http://schemas.microsoft.com/office/drawing/2014/main" id="{05415966-1333-46A6-84DC-6B4DD8279450}"/>
            </a:ext>
          </a:extLst>
        </xdr:cNvPr>
        <xdr:cNvSpPr/>
      </xdr:nvSpPr>
      <xdr:spPr bwMode="auto">
        <a:xfrm>
          <a:off x="7825317" y="500607542"/>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3558</xdr:row>
      <xdr:rowOff>142875</xdr:rowOff>
    </xdr:from>
    <xdr:ext cx="295275" cy="238126"/>
    <xdr:sp macro="" textlink="">
      <xdr:nvSpPr>
        <xdr:cNvPr id="2068" name="Check Box 5" hidden="1">
          <a:extLst>
            <a:ext uri="{63B3BB69-23CF-44E3-9099-C40C66FF867C}">
              <a14:compatExt xmlns:a14="http://schemas.microsoft.com/office/drawing/2010/main" spid="_x0000_s2051"/>
            </a:ext>
            <a:ext uri="{FF2B5EF4-FFF2-40B4-BE49-F238E27FC236}">
              <a16:creationId xmlns:a16="http://schemas.microsoft.com/office/drawing/2014/main" id="{FAE4C7B1-760C-4986-9D23-973884F49FB2}"/>
            </a:ext>
          </a:extLst>
        </xdr:cNvPr>
        <xdr:cNvSpPr/>
      </xdr:nvSpPr>
      <xdr:spPr bwMode="auto">
        <a:xfrm>
          <a:off x="3189817" y="51496912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3558</xdr:row>
      <xdr:rowOff>142875</xdr:rowOff>
    </xdr:from>
    <xdr:ext cx="295275" cy="238126"/>
    <xdr:sp macro="" textlink="">
      <xdr:nvSpPr>
        <xdr:cNvPr id="2069" name="Check Box 6" hidden="1">
          <a:extLst>
            <a:ext uri="{63B3BB69-23CF-44E3-9099-C40C66FF867C}">
              <a14:compatExt xmlns:a14="http://schemas.microsoft.com/office/drawing/2010/main" spid="_x0000_s2052"/>
            </a:ext>
            <a:ext uri="{FF2B5EF4-FFF2-40B4-BE49-F238E27FC236}">
              <a16:creationId xmlns:a16="http://schemas.microsoft.com/office/drawing/2014/main" id="{5C1FE829-D02F-430B-B806-5AF45B1B68DA}"/>
            </a:ext>
          </a:extLst>
        </xdr:cNvPr>
        <xdr:cNvSpPr/>
      </xdr:nvSpPr>
      <xdr:spPr bwMode="auto">
        <a:xfrm>
          <a:off x="7063317" y="51496912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3557</xdr:row>
      <xdr:rowOff>142875</xdr:rowOff>
    </xdr:from>
    <xdr:ext cx="295275" cy="238126"/>
    <xdr:sp macro="" textlink="">
      <xdr:nvSpPr>
        <xdr:cNvPr id="2070" name="Check Box 5" hidden="1">
          <a:extLst>
            <a:ext uri="{63B3BB69-23CF-44E3-9099-C40C66FF867C}">
              <a14:compatExt xmlns:a14="http://schemas.microsoft.com/office/drawing/2010/main" spid="_x0000_s2051"/>
            </a:ext>
            <a:ext uri="{FF2B5EF4-FFF2-40B4-BE49-F238E27FC236}">
              <a16:creationId xmlns:a16="http://schemas.microsoft.com/office/drawing/2014/main" id="{AF451CC1-D0FD-418A-AD70-7A96DD537669}"/>
            </a:ext>
          </a:extLst>
        </xdr:cNvPr>
        <xdr:cNvSpPr/>
      </xdr:nvSpPr>
      <xdr:spPr bwMode="auto">
        <a:xfrm>
          <a:off x="3951817" y="514789208"/>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3557</xdr:row>
      <xdr:rowOff>142875</xdr:rowOff>
    </xdr:from>
    <xdr:ext cx="295275" cy="238126"/>
    <xdr:sp macro="" textlink="">
      <xdr:nvSpPr>
        <xdr:cNvPr id="2071" name="Check Box 6" hidden="1">
          <a:extLst>
            <a:ext uri="{63B3BB69-23CF-44E3-9099-C40C66FF867C}">
              <a14:compatExt xmlns:a14="http://schemas.microsoft.com/office/drawing/2010/main" spid="_x0000_s2052"/>
            </a:ext>
            <a:ext uri="{FF2B5EF4-FFF2-40B4-BE49-F238E27FC236}">
              <a16:creationId xmlns:a16="http://schemas.microsoft.com/office/drawing/2014/main" id="{8B856632-D93E-4DC2-A532-7321D73F33DD}"/>
            </a:ext>
          </a:extLst>
        </xdr:cNvPr>
        <xdr:cNvSpPr/>
      </xdr:nvSpPr>
      <xdr:spPr bwMode="auto">
        <a:xfrm>
          <a:off x="7825317" y="514789208"/>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3556</xdr:row>
      <xdr:rowOff>142875</xdr:rowOff>
    </xdr:from>
    <xdr:ext cx="295275" cy="238126"/>
    <xdr:sp macro="" textlink="">
      <xdr:nvSpPr>
        <xdr:cNvPr id="2072" name="Check Box 5" hidden="1">
          <a:extLst>
            <a:ext uri="{63B3BB69-23CF-44E3-9099-C40C66FF867C}">
              <a14:compatExt xmlns:a14="http://schemas.microsoft.com/office/drawing/2010/main" spid="_x0000_s2051"/>
            </a:ext>
            <a:ext uri="{FF2B5EF4-FFF2-40B4-BE49-F238E27FC236}">
              <a16:creationId xmlns:a16="http://schemas.microsoft.com/office/drawing/2014/main" id="{C76EAECD-1027-4F71-B941-08C0B6D63FF9}"/>
            </a:ext>
          </a:extLst>
        </xdr:cNvPr>
        <xdr:cNvSpPr/>
      </xdr:nvSpPr>
      <xdr:spPr bwMode="auto">
        <a:xfrm>
          <a:off x="3189817" y="514609292"/>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3556</xdr:row>
      <xdr:rowOff>142875</xdr:rowOff>
    </xdr:from>
    <xdr:ext cx="295275" cy="238126"/>
    <xdr:sp macro="" textlink="">
      <xdr:nvSpPr>
        <xdr:cNvPr id="2073" name="Check Box 6" hidden="1">
          <a:extLst>
            <a:ext uri="{63B3BB69-23CF-44E3-9099-C40C66FF867C}">
              <a14:compatExt xmlns:a14="http://schemas.microsoft.com/office/drawing/2010/main" spid="_x0000_s2052"/>
            </a:ext>
            <a:ext uri="{FF2B5EF4-FFF2-40B4-BE49-F238E27FC236}">
              <a16:creationId xmlns:a16="http://schemas.microsoft.com/office/drawing/2014/main" id="{5A97F198-BBD5-4FC2-87E1-E40263743037}"/>
            </a:ext>
          </a:extLst>
        </xdr:cNvPr>
        <xdr:cNvSpPr/>
      </xdr:nvSpPr>
      <xdr:spPr bwMode="auto">
        <a:xfrm>
          <a:off x="7063317" y="514609292"/>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3555</xdr:row>
      <xdr:rowOff>142875</xdr:rowOff>
    </xdr:from>
    <xdr:ext cx="295275" cy="238126"/>
    <xdr:sp macro="" textlink="">
      <xdr:nvSpPr>
        <xdr:cNvPr id="2074" name="Check Box 5" hidden="1">
          <a:extLst>
            <a:ext uri="{63B3BB69-23CF-44E3-9099-C40C66FF867C}">
              <a14:compatExt xmlns:a14="http://schemas.microsoft.com/office/drawing/2010/main" spid="_x0000_s2051"/>
            </a:ext>
            <a:ext uri="{FF2B5EF4-FFF2-40B4-BE49-F238E27FC236}">
              <a16:creationId xmlns:a16="http://schemas.microsoft.com/office/drawing/2014/main" id="{A25C0A33-3CFD-433E-839E-BC7FE13347F4}"/>
            </a:ext>
          </a:extLst>
        </xdr:cNvPr>
        <xdr:cNvSpPr/>
      </xdr:nvSpPr>
      <xdr:spPr bwMode="auto">
        <a:xfrm>
          <a:off x="3951817" y="5144293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3555</xdr:row>
      <xdr:rowOff>142875</xdr:rowOff>
    </xdr:from>
    <xdr:ext cx="295275" cy="238126"/>
    <xdr:sp macro="" textlink="">
      <xdr:nvSpPr>
        <xdr:cNvPr id="2075" name="Check Box 6" hidden="1">
          <a:extLst>
            <a:ext uri="{63B3BB69-23CF-44E3-9099-C40C66FF867C}">
              <a14:compatExt xmlns:a14="http://schemas.microsoft.com/office/drawing/2010/main" spid="_x0000_s2052"/>
            </a:ext>
            <a:ext uri="{FF2B5EF4-FFF2-40B4-BE49-F238E27FC236}">
              <a16:creationId xmlns:a16="http://schemas.microsoft.com/office/drawing/2014/main" id="{EA13A202-61CD-442F-A706-FBE9D134123F}"/>
            </a:ext>
          </a:extLst>
        </xdr:cNvPr>
        <xdr:cNvSpPr/>
      </xdr:nvSpPr>
      <xdr:spPr bwMode="auto">
        <a:xfrm>
          <a:off x="7825317" y="5144293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3626</xdr:row>
      <xdr:rowOff>142875</xdr:rowOff>
    </xdr:from>
    <xdr:ext cx="295275" cy="238126"/>
    <xdr:sp macro="" textlink="">
      <xdr:nvSpPr>
        <xdr:cNvPr id="2076" name="Check Box 5" hidden="1">
          <a:extLst>
            <a:ext uri="{63B3BB69-23CF-44E3-9099-C40C66FF867C}">
              <a14:compatExt xmlns:a14="http://schemas.microsoft.com/office/drawing/2010/main" spid="_x0000_s2051"/>
            </a:ext>
            <a:ext uri="{FF2B5EF4-FFF2-40B4-BE49-F238E27FC236}">
              <a16:creationId xmlns:a16="http://schemas.microsoft.com/office/drawing/2014/main" id="{E41978E2-5AE2-4D3D-A681-A67AC8F1833E}"/>
            </a:ext>
          </a:extLst>
        </xdr:cNvPr>
        <xdr:cNvSpPr/>
      </xdr:nvSpPr>
      <xdr:spPr bwMode="auto">
        <a:xfrm>
          <a:off x="3189817" y="527711458"/>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3626</xdr:row>
      <xdr:rowOff>142875</xdr:rowOff>
    </xdr:from>
    <xdr:ext cx="295275" cy="238126"/>
    <xdr:sp macro="" textlink="">
      <xdr:nvSpPr>
        <xdr:cNvPr id="2077" name="Check Box 6" hidden="1">
          <a:extLst>
            <a:ext uri="{63B3BB69-23CF-44E3-9099-C40C66FF867C}">
              <a14:compatExt xmlns:a14="http://schemas.microsoft.com/office/drawing/2010/main" spid="_x0000_s2052"/>
            </a:ext>
            <a:ext uri="{FF2B5EF4-FFF2-40B4-BE49-F238E27FC236}">
              <a16:creationId xmlns:a16="http://schemas.microsoft.com/office/drawing/2014/main" id="{F3170ABA-A419-44FB-A0C7-471FBC8E6369}"/>
            </a:ext>
          </a:extLst>
        </xdr:cNvPr>
        <xdr:cNvSpPr/>
      </xdr:nvSpPr>
      <xdr:spPr bwMode="auto">
        <a:xfrm>
          <a:off x="7063317" y="527711458"/>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3625</xdr:row>
      <xdr:rowOff>142875</xdr:rowOff>
    </xdr:from>
    <xdr:ext cx="295275" cy="238126"/>
    <xdr:sp macro="" textlink="">
      <xdr:nvSpPr>
        <xdr:cNvPr id="2078" name="Check Box 5" hidden="1">
          <a:extLst>
            <a:ext uri="{63B3BB69-23CF-44E3-9099-C40C66FF867C}">
              <a14:compatExt xmlns:a14="http://schemas.microsoft.com/office/drawing/2010/main" spid="_x0000_s2051"/>
            </a:ext>
            <a:ext uri="{FF2B5EF4-FFF2-40B4-BE49-F238E27FC236}">
              <a16:creationId xmlns:a16="http://schemas.microsoft.com/office/drawing/2014/main" id="{FCEE1290-125C-46D1-AA12-CFED29B83EE5}"/>
            </a:ext>
          </a:extLst>
        </xdr:cNvPr>
        <xdr:cNvSpPr/>
      </xdr:nvSpPr>
      <xdr:spPr bwMode="auto">
        <a:xfrm>
          <a:off x="3951817" y="527531542"/>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3625</xdr:row>
      <xdr:rowOff>142875</xdr:rowOff>
    </xdr:from>
    <xdr:ext cx="295275" cy="238126"/>
    <xdr:sp macro="" textlink="">
      <xdr:nvSpPr>
        <xdr:cNvPr id="2079" name="Check Box 6" hidden="1">
          <a:extLst>
            <a:ext uri="{63B3BB69-23CF-44E3-9099-C40C66FF867C}">
              <a14:compatExt xmlns:a14="http://schemas.microsoft.com/office/drawing/2010/main" spid="_x0000_s2052"/>
            </a:ext>
            <a:ext uri="{FF2B5EF4-FFF2-40B4-BE49-F238E27FC236}">
              <a16:creationId xmlns:a16="http://schemas.microsoft.com/office/drawing/2014/main" id="{CDC41577-25D5-46E5-A52A-4139DC8C4FBE}"/>
            </a:ext>
          </a:extLst>
        </xdr:cNvPr>
        <xdr:cNvSpPr/>
      </xdr:nvSpPr>
      <xdr:spPr bwMode="auto">
        <a:xfrm>
          <a:off x="7825317" y="527531542"/>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3698</xdr:row>
      <xdr:rowOff>142875</xdr:rowOff>
    </xdr:from>
    <xdr:ext cx="295275" cy="238126"/>
    <xdr:sp macro="" textlink="">
      <xdr:nvSpPr>
        <xdr:cNvPr id="2080" name="Check Box 5" hidden="1">
          <a:extLst>
            <a:ext uri="{63B3BB69-23CF-44E3-9099-C40C66FF867C}">
              <a14:compatExt xmlns:a14="http://schemas.microsoft.com/office/drawing/2010/main" spid="_x0000_s2051"/>
            </a:ext>
            <a:ext uri="{FF2B5EF4-FFF2-40B4-BE49-F238E27FC236}">
              <a16:creationId xmlns:a16="http://schemas.microsoft.com/office/drawing/2014/main" id="{DE19231F-C961-49C0-8F98-86032D05F391}"/>
            </a:ext>
          </a:extLst>
        </xdr:cNvPr>
        <xdr:cNvSpPr/>
      </xdr:nvSpPr>
      <xdr:spPr bwMode="auto">
        <a:xfrm>
          <a:off x="3189817" y="3483768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3698</xdr:row>
      <xdr:rowOff>142875</xdr:rowOff>
    </xdr:from>
    <xdr:ext cx="295275" cy="238126"/>
    <xdr:sp macro="" textlink="">
      <xdr:nvSpPr>
        <xdr:cNvPr id="2081" name="Check Box 6" hidden="1">
          <a:extLst>
            <a:ext uri="{63B3BB69-23CF-44E3-9099-C40C66FF867C}">
              <a14:compatExt xmlns:a14="http://schemas.microsoft.com/office/drawing/2010/main" spid="_x0000_s2052"/>
            </a:ext>
            <a:ext uri="{FF2B5EF4-FFF2-40B4-BE49-F238E27FC236}">
              <a16:creationId xmlns:a16="http://schemas.microsoft.com/office/drawing/2014/main" id="{849D6030-0569-4E62-9F00-5817A2AB8A52}"/>
            </a:ext>
          </a:extLst>
        </xdr:cNvPr>
        <xdr:cNvSpPr/>
      </xdr:nvSpPr>
      <xdr:spPr bwMode="auto">
        <a:xfrm>
          <a:off x="7063317" y="3483768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3697</xdr:row>
      <xdr:rowOff>142875</xdr:rowOff>
    </xdr:from>
    <xdr:ext cx="295275" cy="238126"/>
    <xdr:sp macro="" textlink="">
      <xdr:nvSpPr>
        <xdr:cNvPr id="2082" name="Check Box 5" hidden="1">
          <a:extLst>
            <a:ext uri="{63B3BB69-23CF-44E3-9099-C40C66FF867C}">
              <a14:compatExt xmlns:a14="http://schemas.microsoft.com/office/drawing/2010/main" spid="_x0000_s2051"/>
            </a:ext>
            <a:ext uri="{FF2B5EF4-FFF2-40B4-BE49-F238E27FC236}">
              <a16:creationId xmlns:a16="http://schemas.microsoft.com/office/drawing/2014/main" id="{994D62D2-9C3A-425C-9108-05EA08B14CE6}"/>
            </a:ext>
          </a:extLst>
        </xdr:cNvPr>
        <xdr:cNvSpPr/>
      </xdr:nvSpPr>
      <xdr:spPr bwMode="auto">
        <a:xfrm>
          <a:off x="3951817" y="348196958"/>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3697</xdr:row>
      <xdr:rowOff>142875</xdr:rowOff>
    </xdr:from>
    <xdr:ext cx="295275" cy="238126"/>
    <xdr:sp macro="" textlink="">
      <xdr:nvSpPr>
        <xdr:cNvPr id="2083" name="Check Box 6" hidden="1">
          <a:extLst>
            <a:ext uri="{63B3BB69-23CF-44E3-9099-C40C66FF867C}">
              <a14:compatExt xmlns:a14="http://schemas.microsoft.com/office/drawing/2010/main" spid="_x0000_s2052"/>
            </a:ext>
            <a:ext uri="{FF2B5EF4-FFF2-40B4-BE49-F238E27FC236}">
              <a16:creationId xmlns:a16="http://schemas.microsoft.com/office/drawing/2014/main" id="{173EED91-1049-4283-8F83-814CDC377912}"/>
            </a:ext>
          </a:extLst>
        </xdr:cNvPr>
        <xdr:cNvSpPr/>
      </xdr:nvSpPr>
      <xdr:spPr bwMode="auto">
        <a:xfrm>
          <a:off x="7825317" y="348196958"/>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3772</xdr:row>
      <xdr:rowOff>142875</xdr:rowOff>
    </xdr:from>
    <xdr:ext cx="295275" cy="238126"/>
    <xdr:sp macro="" textlink="">
      <xdr:nvSpPr>
        <xdr:cNvPr id="2084" name="Check Box 5" hidden="1">
          <a:extLst>
            <a:ext uri="{63B3BB69-23CF-44E3-9099-C40C66FF867C}">
              <a14:compatExt xmlns:a14="http://schemas.microsoft.com/office/drawing/2010/main" spid="_x0000_s2051"/>
            </a:ext>
            <a:ext uri="{FF2B5EF4-FFF2-40B4-BE49-F238E27FC236}">
              <a16:creationId xmlns:a16="http://schemas.microsoft.com/office/drawing/2014/main" id="{1CF402C7-9ED2-4D36-B2B6-D525552CA1F9}"/>
            </a:ext>
          </a:extLst>
        </xdr:cNvPr>
        <xdr:cNvSpPr/>
      </xdr:nvSpPr>
      <xdr:spPr bwMode="auto">
        <a:xfrm>
          <a:off x="3189817" y="459671208"/>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3772</xdr:row>
      <xdr:rowOff>142875</xdr:rowOff>
    </xdr:from>
    <xdr:ext cx="295275" cy="238126"/>
    <xdr:sp macro="" textlink="">
      <xdr:nvSpPr>
        <xdr:cNvPr id="2085" name="Check Box 6" hidden="1">
          <a:extLst>
            <a:ext uri="{63B3BB69-23CF-44E3-9099-C40C66FF867C}">
              <a14:compatExt xmlns:a14="http://schemas.microsoft.com/office/drawing/2010/main" spid="_x0000_s2052"/>
            </a:ext>
            <a:ext uri="{FF2B5EF4-FFF2-40B4-BE49-F238E27FC236}">
              <a16:creationId xmlns:a16="http://schemas.microsoft.com/office/drawing/2014/main" id="{EF909C7F-AB8C-44DD-8763-B7209327606D}"/>
            </a:ext>
          </a:extLst>
        </xdr:cNvPr>
        <xdr:cNvSpPr/>
      </xdr:nvSpPr>
      <xdr:spPr bwMode="auto">
        <a:xfrm>
          <a:off x="7063317" y="459671208"/>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3771</xdr:row>
      <xdr:rowOff>142875</xdr:rowOff>
    </xdr:from>
    <xdr:ext cx="295275" cy="238126"/>
    <xdr:sp macro="" textlink="">
      <xdr:nvSpPr>
        <xdr:cNvPr id="2086" name="Check Box 5" hidden="1">
          <a:extLst>
            <a:ext uri="{63B3BB69-23CF-44E3-9099-C40C66FF867C}">
              <a14:compatExt xmlns:a14="http://schemas.microsoft.com/office/drawing/2010/main" spid="_x0000_s2051"/>
            </a:ext>
            <a:ext uri="{FF2B5EF4-FFF2-40B4-BE49-F238E27FC236}">
              <a16:creationId xmlns:a16="http://schemas.microsoft.com/office/drawing/2014/main" id="{9BF77B45-C481-40E7-92A4-492B0DF00CFB}"/>
            </a:ext>
          </a:extLst>
        </xdr:cNvPr>
        <xdr:cNvSpPr/>
      </xdr:nvSpPr>
      <xdr:spPr bwMode="auto">
        <a:xfrm>
          <a:off x="3951817" y="459491292"/>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3771</xdr:row>
      <xdr:rowOff>142875</xdr:rowOff>
    </xdr:from>
    <xdr:ext cx="295275" cy="238126"/>
    <xdr:sp macro="" textlink="">
      <xdr:nvSpPr>
        <xdr:cNvPr id="2087" name="Check Box 6" hidden="1">
          <a:extLst>
            <a:ext uri="{63B3BB69-23CF-44E3-9099-C40C66FF867C}">
              <a14:compatExt xmlns:a14="http://schemas.microsoft.com/office/drawing/2010/main" spid="_x0000_s2052"/>
            </a:ext>
            <a:ext uri="{FF2B5EF4-FFF2-40B4-BE49-F238E27FC236}">
              <a16:creationId xmlns:a16="http://schemas.microsoft.com/office/drawing/2014/main" id="{BA67D396-1CC5-4B42-9C39-E1B306AACA9E}"/>
            </a:ext>
          </a:extLst>
        </xdr:cNvPr>
        <xdr:cNvSpPr/>
      </xdr:nvSpPr>
      <xdr:spPr bwMode="auto">
        <a:xfrm>
          <a:off x="7825317" y="459491292"/>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Base de Datos"/>
      <sheetName val="ó&gt;_x005f_x0000__x005f_x0001__x005f_x0000__x005f_x0000__"/>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trimonio neto personal"/>
      <sheetName val="Cálculos"/>
      <sheetName val="sap"/>
      <sheetName val="P2"/>
      <sheetName val="P1"/>
      <sheetName val="31-05-18"/>
      <sheetName val="F-7857-308"/>
      <sheetName val="Equipo Menor"/>
      <sheetName val="ALQUILADO F-7857-308 "/>
      <sheetName val="Real Para tarifas"/>
      <sheetName val="Lista ICCU"/>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ral. 1"/>
      <sheetName val="Paral. 2"/>
      <sheetName val="Paral. 3"/>
      <sheetName val="Paral.4"/>
      <sheetName val="AMOBLAMINETO"/>
      <sheetName val="ó&gt;????j0$?#???j_$?#???LÓ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_x0000_㈀㰰⌀_x0000_㈀㰮⌀_x0000_䰀଒v_x0000__x0000__x0000_頀"/>
      <sheetName val="MATERIALES Y RECURSOS"/>
      <sheetName val="CORTE DE OBRA N° 1"/>
      <sheetName val="memoria"/>
      <sheetName val="memoria 1"/>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quot;PAGA&quot;"/>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REAJUSTESACTA1PROVI"/>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ow r="2">
          <cell r="A2">
            <v>0</v>
          </cell>
        </row>
      </sheetData>
      <sheetData sheetId="754" refreshError="1"/>
      <sheetData sheetId="755" refreshError="1"/>
      <sheetData sheetId="756" refreshError="1"/>
      <sheetData sheetId="757" refreshError="1"/>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efreshError="1"/>
      <sheetData sheetId="874" refreshError="1"/>
      <sheetData sheetId="875" refreshError="1"/>
      <sheetData sheetId="876" refreshError="1"/>
      <sheetData sheetId="877" refreshError="1"/>
      <sheetData sheetId="878" refreshError="1"/>
      <sheetData sheetId="879" refreshError="1"/>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row r="2">
          <cell r="A2">
            <v>0</v>
          </cell>
        </row>
      </sheetData>
      <sheetData sheetId="1055"/>
      <sheetData sheetId="1056"/>
      <sheetData sheetId="1057">
        <row r="2">
          <cell r="A2">
            <v>0</v>
          </cell>
        </row>
      </sheetData>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sheetData sheetId="1104"/>
      <sheetData sheetId="1105"/>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sheetData sheetId="1339"/>
      <sheetData sheetId="1340"/>
      <sheetData sheetId="1341"/>
      <sheetData sheetId="1342">
        <row r="2">
          <cell r="A2">
            <v>0</v>
          </cell>
        </row>
      </sheetData>
      <sheetData sheetId="1343">
        <row r="2">
          <cell r="A2">
            <v>0</v>
          </cell>
        </row>
      </sheetData>
      <sheetData sheetId="1344"/>
      <sheetData sheetId="1345">
        <row r="2">
          <cell r="A2">
            <v>0</v>
          </cell>
        </row>
      </sheetData>
      <sheetData sheetId="1346"/>
      <sheetData sheetId="1347"/>
      <sheetData sheetId="1348"/>
      <sheetData sheetId="1349"/>
      <sheetData sheetId="1350">
        <row r="2">
          <cell r="A2">
            <v>0</v>
          </cell>
        </row>
      </sheetData>
      <sheetData sheetId="1351">
        <row r="2">
          <cell r="A2">
            <v>0</v>
          </cell>
        </row>
      </sheetData>
      <sheetData sheetId="1352"/>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efreshError="1"/>
      <sheetData sheetId="1631" refreshError="1"/>
      <sheetData sheetId="1632" refreshError="1"/>
      <sheetData sheetId="1633" refreshError="1"/>
      <sheetData sheetId="1634" refreshError="1"/>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efreshError="1"/>
      <sheetData sheetId="1647" refreshError="1"/>
      <sheetData sheetId="1648">
        <row r="2">
          <cell r="A2">
            <v>0</v>
          </cell>
        </row>
      </sheetData>
      <sheetData sheetId="1649">
        <row r="2">
          <cell r="A2">
            <v>0</v>
          </cell>
        </row>
      </sheetData>
      <sheetData sheetId="1650">
        <row r="2">
          <cell r="A2">
            <v>0</v>
          </cell>
        </row>
      </sheetData>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sheetData sheetId="1712" refreshError="1"/>
      <sheetData sheetId="1713"/>
      <sheetData sheetId="1714">
        <row r="2">
          <cell r="A2">
            <v>0</v>
          </cell>
        </row>
      </sheetData>
      <sheetData sheetId="1715"/>
      <sheetData sheetId="1716"/>
      <sheetData sheetId="1717"/>
      <sheetData sheetId="1718"/>
      <sheetData sheetId="1719"/>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sheetData sheetId="1729">
        <row r="2">
          <cell r="A2">
            <v>0</v>
          </cell>
        </row>
      </sheetData>
      <sheetData sheetId="1730"/>
      <sheetData sheetId="1731"/>
      <sheetData sheetId="1732"/>
      <sheetData sheetId="1733">
        <row r="2">
          <cell r="A2">
            <v>0</v>
          </cell>
        </row>
      </sheetData>
      <sheetData sheetId="1734"/>
      <sheetData sheetId="1735"/>
      <sheetData sheetId="1736"/>
      <sheetData sheetId="1737">
        <row r="2">
          <cell r="A2">
            <v>0</v>
          </cell>
        </row>
      </sheetData>
      <sheetData sheetId="1738"/>
      <sheetData sheetId="1739"/>
      <sheetData sheetId="1740">
        <row r="2">
          <cell r="A2">
            <v>0</v>
          </cell>
        </row>
      </sheetData>
      <sheetData sheetId="1741">
        <row r="2">
          <cell r="A2">
            <v>0</v>
          </cell>
        </row>
      </sheetData>
      <sheetData sheetId="1742"/>
      <sheetData sheetId="1743"/>
      <sheetData sheetId="1744"/>
      <sheetData sheetId="1745"/>
      <sheetData sheetId="1746"/>
      <sheetData sheetId="1747"/>
      <sheetData sheetId="1748">
        <row r="2">
          <cell r="A2">
            <v>0</v>
          </cell>
        </row>
      </sheetData>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refreshError="1"/>
      <sheetData sheetId="1767" refreshError="1"/>
      <sheetData sheetId="1768"/>
      <sheetData sheetId="1769"/>
      <sheetData sheetId="1770"/>
      <sheetData sheetId="1771">
        <row r="2">
          <cell r="A2">
            <v>0</v>
          </cell>
        </row>
      </sheetData>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refreshError="1"/>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sheetData sheetId="1880"/>
      <sheetData sheetId="1881"/>
      <sheetData sheetId="1882"/>
      <sheetData sheetId="1883"/>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sheetData sheetId="1896"/>
      <sheetData sheetId="1897"/>
      <sheetData sheetId="1898"/>
      <sheetData sheetId="1899">
        <row r="2">
          <cell r="A2">
            <v>0</v>
          </cell>
        </row>
      </sheetData>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row r="2">
          <cell r="A2">
            <v>0</v>
          </cell>
        </row>
      </sheetData>
      <sheetData sheetId="1927"/>
      <sheetData sheetId="1928"/>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sheetData sheetId="2015"/>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row r="2">
          <cell r="A2">
            <v>0</v>
          </cell>
        </row>
      </sheetData>
      <sheetData sheetId="2766">
        <row r="2">
          <cell r="A2">
            <v>0</v>
          </cell>
        </row>
      </sheetData>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row r="2">
          <cell r="A2">
            <v>0</v>
          </cell>
        </row>
      </sheetData>
      <sheetData sheetId="2796"/>
      <sheetData sheetId="2797"/>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sheetData sheetId="2883"/>
      <sheetData sheetId="2884"/>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SEGUIM Y REPROG MES 1 (2)"/>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USUARIO\Downloads\a  aaI"/>
      <sheetName val="Hoja1 (2)"/>
      <sheetName val="Hoja1 (3)"/>
      <sheetName val="precios-básicos2002"/>
      <sheetName val="APUs"/>
      <sheetName val="LISTADO "/>
      <sheetName val="M.O."/>
      <sheetName val="_a  aaInformación GRUPO 4_A MIn"/>
      <sheetName val="#R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EQUIPOS"/>
      <sheetName val="MANO DE OBRA"/>
      <sheetName val="TRANSPORTE"/>
      <sheetName val="_aCCIDENTES_DE_1995___1996_xl_4"/>
      <sheetName val="//ccefici"/>
      <sheetName val="//d.docs.live.net/a  aaInformac"/>
      <sheetName val="_aCCIDENTES_DE_1995___1996_xl_3"/>
      <sheetName val="_aCCIDENTES_DE_1995___1996_xl_2"/>
      <sheetName val="HISTORICOS FUEL OIL EXP"/>
      <sheetName val="ACTA No.1 "/>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_aCCIDENTES_DE_1995___1996_xl_5"/>
      <sheetName val="_aCCIDENTES_DE_1995___1996_xl_6"/>
      <sheetName val="\Nuevos APU Córdoba\a  aaInform"/>
      <sheetName val="\E\Nuevos APU Córdoba\a  aaInfo"/>
      <sheetName val="\Users\JoseGabriel\Documents\Mi"/>
      <sheetName val="CANT OBRA"/>
      <sheetName val="\Users\ANDRES FELIPE MUÑOZ\Down"/>
      <sheetName val="_aCCIDENTES_DE_1995___1996_xl_7"/>
      <sheetName val="_aCCIDENTES_DE_1995___1996_xl_8"/>
      <sheetName val="ESTADO VÍA-CRIT.TECNIC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sheetData sheetId="54"/>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refreshError="1"/>
      <sheetData sheetId="342"/>
      <sheetData sheetId="343"/>
      <sheetData sheetId="344" refreshError="1"/>
      <sheetData sheetId="345" refreshError="1"/>
      <sheetData sheetId="346" refreshError="1"/>
      <sheetData sheetId="347" refreshError="1"/>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refreshError="1"/>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Sheet1"/>
      <sheetName val="210.2.2"/>
      <sheetName val="PESOS"/>
      <sheetName val="TARIFAS"/>
      <sheetName val="PrecRec"/>
      <sheetName val="Sanitario"/>
      <sheetName val="EST2"/>
      <sheetName val="Hoja2"/>
      <sheetName val="1.01 "/>
      <sheetName val="1.04 fiinal"/>
      <sheetName val="1.06"/>
      <sheetName val="NP-56-1 "/>
      <sheetName val="NP-58-1"/>
      <sheetName val="2.01"/>
      <sheetName val="2.01SGR"/>
      <sheetName val="2.02"/>
      <sheetName val="2.04"/>
      <sheetName val="2.04SGR"/>
      <sheetName val="NP-53-2"/>
      <sheetName val="NP-55-2"/>
      <sheetName val="NP-55 SGR"/>
      <sheetName val="NP-56-2 VIA"/>
      <sheetName val="NP-56-2 SGR"/>
      <sheetName val="NP-58-2"/>
      <sheetName val="NP-10-2 RELLENO"/>
      <sheetName val="NP-70-2 FILTRO"/>
      <sheetName val="NP-81-2 SOLADO"/>
      <sheetName val="3.01 "/>
      <sheetName val="3.02"/>
      <sheetName val="3.03 PORTERIA "/>
      <sheetName val="3.04 (2)"/>
      <sheetName val="3.05-CORR"/>
      <sheetName val="3.06 (2)"/>
      <sheetName val="3.07 (2)"/>
      <sheetName val="3.09-CORR"/>
      <sheetName val="NP-23-3 (2)"/>
      <sheetName val="NP-24-3 (2)"/>
      <sheetName val="NP-26-3 (2)"/>
      <sheetName val="NP-27-3 (2)"/>
      <sheetName val="NP-59-3 (2)"/>
      <sheetName val="NP-60 (2)"/>
      <sheetName val="NP-61 (2)"/>
      <sheetName val="4.01aun no "/>
      <sheetName val="4.02aun no"/>
      <sheetName val="NP-07-4"/>
      <sheetName val="NP-53-4"/>
      <sheetName val="NP-53-4."/>
      <sheetName val="NP70-5 (2)"/>
      <sheetName val="NP70-5"/>
      <sheetName val="NP63-5"/>
      <sheetName val="NP62-5-corregid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CONT_ADI"/>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Users\USUARIO\Downloads\MANTEN"/>
      <sheetName val="INDICMICROEMP"/>
      <sheetName val="INDICE"/>
      <sheetName val="\I\I\MANTENIMIENTO RUTA 1001_MA"/>
      <sheetName val="\Users\Personal\Downloads\MANTE"/>
      <sheetName val="TOTALES"/>
      <sheetName val="Datos"/>
      <sheetName val="Cuadrillas"/>
      <sheetName val="Jornal"/>
      <sheetName val="\G\I\MANTENIMIENTO RUTA 1001_MA"/>
      <sheetName val="\D\MANTENIMIENTO RUTA 1001_MARZ"/>
      <sheetName val="\G\D\MANTENIMIENTO RUTA 1001_MA"/>
      <sheetName val="#REF"/>
      <sheetName val="Fornato 6"/>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4"/>
      <sheetName val="[a  aaInformación]__cceficien_3"/>
      <sheetName val="[a  aaInformación]//cceficiente"/>
      <sheetName val="[a  aaInformación]__cceficien_2"/>
      <sheetName val="[a  aaInformación]__cceficien_5"/>
      <sheetName val="[a  aaInformación]__cceficien_6"/>
      <sheetName val="Base Datos"/>
      <sheetName val="[a  aaInformación]__cceficien_7"/>
      <sheetName val="[a  aaInformación]__cceficien_8"/>
      <sheetName val="[a  aaInformación]__cceficien_9"/>
      <sheetName val="[a  aaInformación]__cceficie_12"/>
      <sheetName val="[a  aaInformación]__cceficie_10"/>
      <sheetName val="[a  aaInformación]__cceficie_11"/>
      <sheetName val="[a  aaInformación]__cceficie_14"/>
      <sheetName val="[a  aaInformación]__cceficie_13"/>
      <sheetName val="M.O."/>
      <sheetName val="PANEL"/>
      <sheetName val="Res-Accide-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refreshError="1"/>
      <sheetData sheetId="80" refreshError="1"/>
      <sheetData sheetId="8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equipos"/>
      <sheetName val="indice alfabetico"/>
      <sheetName val="materiales"/>
      <sheetName val="Informacion"/>
      <sheetName val="AiuApoSaraBrut2000.xl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ESTADO VÍA-CRIT.TECNICO"/>
      <sheetName val="\\Pc1\E\AMV-3005-2005\ADMON GRU"/>
      <sheetName val="PRESUPUESTO"/>
      <sheetName val="MANO"/>
      <sheetName val="EQUIPO"/>
      <sheetName val="MATERIAL"/>
      <sheetName val="TRANSPORTE"/>
      <sheetName val="BASES"/>
      <sheetName val="FLUJOS"/>
      <sheetName val="Civil work"/>
      <sheetName val="HOJA BASE"/>
      <sheetName val="310 B  (2)"/>
      <sheetName val="Index"/>
      <sheetName val="NPV Summary"/>
      <sheetName val="Equip Data"/>
      <sheetName val="Royalties"/>
      <sheetName val="Title"/>
      <sheetName val="CUADRILLAS"/>
      <sheetName val="APU_PART2"/>
      <sheetName val="A__P__U_2"/>
      <sheetName val="Analisis_de_Precios_Unitarios_2"/>
      <sheetName val="Análisis_de_precios"/>
      <sheetName val="APU_PART3"/>
      <sheetName val="A__P__U_3"/>
      <sheetName val="Analisis_de_Precios_Unitarios_3"/>
      <sheetName val="Análisis_de_precios1"/>
      <sheetName val="PRESUPUESTO "/>
      <sheetName val="Equ"/>
      <sheetName val="Trans"/>
      <sheetName val="Mat"/>
      <sheetName val="Salarios"/>
      <sheetName val="LISTADO APU"/>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sheetData sheetId="128"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OFICINA"/>
      <sheetName val="Accidentalidad"/>
      <sheetName val="Causa Posible"/>
      <sheetName val="Elementos Involucrados"/>
      <sheetName val="Formatos"/>
      <sheetName val="Res-Accide-10"/>
      <sheetName val="ESTADO RED"/>
      <sheetName val="CARRETERAS"/>
      <sheetName val="GENERALIDADES "/>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CRONOGRAMA"/>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IBRA ÓPTICA"/>
      <sheetName val="TARIFAS"/>
      <sheetName val="Personalizar"/>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Formulas"/>
      <sheetName val="INDICE"/>
      <sheetName val="DISTANCIA"/>
      <sheetName val="PERSONAL"/>
      <sheetName val="2103mar%20.xls"/>
      <sheetName val="ELECTRICO"/>
      <sheetName val="Vuelta"/>
      <sheetName val="Análisis de precios"/>
      <sheetName val="Hoja1"/>
      <sheetName val="BASE"/>
      <sheetName val="días habiles 2015"/>
      <sheetName val="INS"/>
      <sheetName val="Ppto"/>
      <sheetName val="Plan auditorí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Excavación Mat. Común Estacione"/>
      <sheetName val="Demolición Pavimento"/>
      <sheetName val="Insum"/>
      <sheetName val="SUB APU"/>
      <sheetName val="TRANSPORTE"/>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20PARA%20241201%202S"/>
      <sheetName val="RELACION MES"/>
      <sheetName val="Equipo"/>
      <sheetName val="LISTA DE PRECIOS"/>
      <sheetName val="062"/>
      <sheetName val="Listado"/>
      <sheetName val="GCB2000"/>
      <sheetName val="A. P. U."/>
      <sheetName val="CRA.MODI"/>
      <sheetName val="Presup_Cancha"/>
      <sheetName val="FORMULA"/>
      <sheetName val="K16+000 AL K18+500"/>
      <sheetName val="K23+200 AL K24+700"/>
      <sheetName val="k18+500 AL K23+050"/>
      <sheetName val="Presupuesto PUENTE"/>
      <sheetName val="VOLUMENES (4)"/>
      <sheetName val="VOLUMENES (4SA)"/>
      <sheetName val="CLASIFICACION"/>
      <sheetName val="c2.5y2.6"/>
      <sheetName val="A.P.U"/>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TRANSPORTE"/>
      <sheetName val="PRECIOS"/>
      <sheetName val="PREACTA 6"/>
      <sheetName val="TABLA 2008"/>
      <sheetName val="PRESUPUESTO"/>
      <sheetName val="ESTADO VÍA-CRIT.TECNICO"/>
      <sheetName val="5. ELECTRICO"/>
      <sheetName val="A.P.U"/>
      <sheetName val="Insum"/>
      <sheetName val="Listas"/>
      <sheetName val="Equipo"/>
      <sheetName val="Excavación Mat. Común Estacione"/>
      <sheetName val="Demolición Pavimento"/>
      <sheetName val="PUNITARIOS%20PARA%20241201%202S"/>
      <sheetName val="SUB APU"/>
      <sheetName val="RELACION MES"/>
      <sheetName val="GCB2000"/>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 Liquidacion de Obra por Tramos"/>
      <sheetName val="FORMULA"/>
      <sheetName val="CLASIFICACION"/>
      <sheetName val="Presup_Cancha"/>
      <sheetName val="CRA.MODI"/>
      <sheetName val="K16+000 AL K18+500"/>
      <sheetName val="K23+200 AL K24+700"/>
      <sheetName val="k18+500 AL K23+050"/>
      <sheetName val="Presupuesto PUENTE"/>
      <sheetName val="VOLUMENES (4)"/>
      <sheetName val="VOLUMENES (4SA)"/>
      <sheetName val="c2.5y2.6"/>
      <sheetName val="FINANC"/>
      <sheetName val="TODAS"/>
      <sheetName val="Lp"/>
      <sheetName val="skj452"/>
      <sheetName val="ita878"/>
      <sheetName val="aea-944"/>
      <sheetName val="dub-823"/>
      <sheetName val="gpi 526"/>
      <sheetName val="xxj617"/>
      <sheetName val="sng_855"/>
      <sheetName val="vea 374"/>
      <sheetName val="hfb024"/>
      <sheetName val="paj825"/>
      <sheetName val="PUNITARIOS_PARA_241201_2S10"/>
      <sheetName val="PR_110"/>
      <sheetName val="ESTADO_RED_TEC10"/>
      <sheetName val="PREACTA_1010"/>
      <sheetName val="PREACTA_910"/>
      <sheetName val="TRAPMO"/>
      <sheetName val="UNITARIOS"/>
      <sheetName val="THE"/>
      <sheetName val="ATHE"/>
      <sheetName val="BALANCE"/>
      <sheetName val="ITEMS NO REVISTOS"/>
      <sheetName val="APU ELECTRICOS"/>
      <sheetName val="REC-COD,"/>
      <sheetName val="CONT_ADI"/>
      <sheetName val="otros"/>
      <sheetName val="for 6"/>
      <sheetName val="c2_5y2_6"/>
      <sheetName val="c2_5y2_62"/>
      <sheetName val="c2_5y2_61"/>
      <sheetName val="c2_5y2_63"/>
      <sheetName val="c2_5y2_65"/>
      <sheetName val="c2_5y2_64"/>
      <sheetName val="c2_5y2_66"/>
      <sheetName val="c2_5y2_67"/>
      <sheetName val="c2_5y2_68"/>
      <sheetName val="c2_5y2_69"/>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2,2,6,1 Pilotes 0,30"/>
      <sheetName val="Summary"/>
      <sheetName val="CODCONST"/>
      <sheetName val="Bajadas"/>
      <sheetName val="NARIÑO"/>
      <sheetName val="OCTUBRE"/>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refreshError="1"/>
      <sheetData sheetId="120" refreshError="1"/>
      <sheetData sheetId="121" refreshError="1"/>
      <sheetData sheetId="122" refreshError="1"/>
      <sheetData sheetId="123">
        <row r="48">
          <cell r="E48">
            <v>0</v>
          </cell>
        </row>
      </sheetData>
      <sheetData sheetId="124"/>
      <sheetData sheetId="125"/>
      <sheetData sheetId="126" refreshError="1"/>
      <sheetData sheetId="127" refreshError="1"/>
      <sheetData sheetId="128" refreshError="1"/>
      <sheetData sheetId="129" refreshError="1"/>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Presup_Cancha"/>
      <sheetName val="CRA.MODI"/>
      <sheetName val="1,01"/>
      <sheetName val="Cuadro p. Capital Vs estimado"/>
      <sheetName val="UNIT."/>
      <sheetName val="Presupuesto "/>
      <sheetName val="mano de obra"/>
      <sheetName val="mater"/>
      <sheetName val="PROGR_2"/>
      <sheetName val="PROGR_3"/>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92"/>
  <sheetViews>
    <sheetView showGridLines="0" view="pageBreakPreview" topLeftCell="A85" zoomScale="96" zoomScaleNormal="60" zoomScaleSheetLayoutView="96" zoomScalePageLayoutView="70" workbookViewId="0">
      <selection activeCell="D89" sqref="D89:F89"/>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c r="B1" s="492" t="s">
        <v>0</v>
      </c>
      <c r="C1" s="492"/>
      <c r="D1" s="492"/>
      <c r="E1" s="492"/>
      <c r="F1" s="492"/>
      <c r="G1" s="492"/>
    </row>
    <row r="2" spans="2:12">
      <c r="B2" s="492" t="s">
        <v>1</v>
      </c>
      <c r="C2" s="492"/>
      <c r="D2" s="492"/>
      <c r="E2" s="492"/>
    </row>
    <row r="3" spans="2:12" ht="15" thickBot="1">
      <c r="B3" s="6"/>
      <c r="C3" s="7"/>
      <c r="D3" s="6"/>
      <c r="E3" s="7"/>
    </row>
    <row r="4" spans="2:12" ht="15.75" thickTop="1" thickBot="1">
      <c r="B4" s="538"/>
      <c r="C4" s="539"/>
      <c r="D4" s="539"/>
      <c r="E4" s="539"/>
      <c r="F4" s="539"/>
      <c r="G4" s="539"/>
      <c r="H4" s="539"/>
      <c r="I4" s="539"/>
      <c r="J4" s="539"/>
      <c r="K4" s="539"/>
      <c r="L4" s="540"/>
    </row>
    <row r="5" spans="2:12" ht="31.5" customHeight="1" thickTop="1">
      <c r="B5" s="3"/>
      <c r="C5" s="541" t="s">
        <v>2</v>
      </c>
      <c r="D5" s="542"/>
      <c r="E5" s="542"/>
      <c r="F5" s="542"/>
      <c r="G5" s="542"/>
      <c r="H5" s="542"/>
      <c r="I5" s="542"/>
      <c r="J5" s="542"/>
      <c r="K5" s="543"/>
      <c r="L5" s="4"/>
    </row>
    <row r="6" spans="2:12">
      <c r="B6" s="8"/>
      <c r="C6" s="544" t="s">
        <v>3</v>
      </c>
      <c r="D6" s="544"/>
      <c r="E6" s="544"/>
      <c r="F6" s="544"/>
      <c r="G6" s="544"/>
      <c r="H6" s="544"/>
      <c r="I6" s="544"/>
      <c r="J6" s="544"/>
      <c r="K6" s="545"/>
      <c r="L6" s="4"/>
    </row>
    <row r="7" spans="2:12" s="2" customFormat="1">
      <c r="B7" s="9"/>
      <c r="C7" s="555" t="s">
        <v>4</v>
      </c>
      <c r="D7" s="556"/>
      <c r="E7" s="556"/>
      <c r="F7" s="556"/>
      <c r="G7" s="556"/>
      <c r="H7" s="556"/>
      <c r="I7" s="556"/>
      <c r="J7" s="556"/>
      <c r="K7" s="557"/>
      <c r="L7" s="10"/>
    </row>
    <row r="8" spans="2:12">
      <c r="B8" s="8"/>
      <c r="C8" s="555"/>
      <c r="D8" s="556"/>
      <c r="E8" s="556"/>
      <c r="F8" s="556"/>
      <c r="G8" s="556"/>
      <c r="H8" s="556"/>
      <c r="I8" s="556"/>
      <c r="J8" s="556"/>
      <c r="K8" s="557"/>
      <c r="L8" s="4"/>
    </row>
    <row r="9" spans="2:12" ht="51.75" customHeight="1">
      <c r="B9" s="8"/>
      <c r="C9" s="558" t="s">
        <v>5</v>
      </c>
      <c r="D9" s="559"/>
      <c r="E9" s="559"/>
      <c r="F9" s="559"/>
      <c r="G9" s="559"/>
      <c r="H9" s="559"/>
      <c r="I9" s="559"/>
      <c r="J9" s="559"/>
      <c r="K9" s="560"/>
      <c r="L9" s="4"/>
    </row>
    <row r="10" spans="2:12" ht="30" customHeight="1" thickBot="1">
      <c r="B10" s="3"/>
      <c r="C10" s="517"/>
      <c r="D10" s="518"/>
      <c r="E10" s="518"/>
      <c r="F10" s="518"/>
      <c r="G10" s="518"/>
      <c r="H10" s="518"/>
      <c r="I10" s="518"/>
      <c r="J10" s="518"/>
      <c r="K10" s="519"/>
      <c r="L10" s="4"/>
    </row>
    <row r="11" spans="2:12" ht="30" customHeight="1">
      <c r="B11" s="3"/>
      <c r="C11" s="532" t="s">
        <v>6</v>
      </c>
      <c r="D11" s="526" t="s">
        <v>7</v>
      </c>
      <c r="E11" s="534" t="s">
        <v>8</v>
      </c>
      <c r="F11" s="534"/>
      <c r="G11" s="532" t="s">
        <v>9</v>
      </c>
      <c r="H11" s="526" t="s">
        <v>10</v>
      </c>
      <c r="I11" s="526" t="s">
        <v>11</v>
      </c>
      <c r="J11" s="528" t="s">
        <v>12</v>
      </c>
      <c r="K11" s="530" t="s">
        <v>13</v>
      </c>
      <c r="L11" s="4"/>
    </row>
    <row r="12" spans="2:12" ht="30" customHeight="1" thickBot="1">
      <c r="B12" s="3"/>
      <c r="C12" s="533"/>
      <c r="D12" s="527"/>
      <c r="E12" s="11" t="s">
        <v>14</v>
      </c>
      <c r="F12" s="11" t="s">
        <v>15</v>
      </c>
      <c r="G12" s="533"/>
      <c r="H12" s="527"/>
      <c r="I12" s="527"/>
      <c r="J12" s="529"/>
      <c r="K12" s="531"/>
      <c r="L12" s="4"/>
    </row>
    <row r="13" spans="2:12" ht="30" customHeight="1" thickBot="1">
      <c r="B13" s="3"/>
      <c r="C13" s="169">
        <v>1</v>
      </c>
      <c r="D13" s="170" t="s">
        <v>172</v>
      </c>
      <c r="E13" s="170"/>
      <c r="F13" s="170"/>
      <c r="G13" s="170"/>
      <c r="H13" s="170"/>
      <c r="I13" s="170"/>
      <c r="J13" s="170"/>
      <c r="K13" s="171"/>
      <c r="L13" s="4"/>
    </row>
    <row r="14" spans="2:12" ht="30" customHeight="1">
      <c r="B14" s="3"/>
      <c r="C14" s="244">
        <v>1.1000000000000001</v>
      </c>
      <c r="D14" s="245"/>
      <c r="E14" s="245"/>
      <c r="F14" s="245"/>
      <c r="G14" s="246" t="s">
        <v>123</v>
      </c>
      <c r="H14" s="245" t="s">
        <v>88</v>
      </c>
      <c r="I14" s="247">
        <v>5</v>
      </c>
      <c r="J14" s="268">
        <f>'INDICAR CÓDIGO DEL ITEM DE PAGO'!P66</f>
        <v>9426.9699999999993</v>
      </c>
      <c r="K14" s="278">
        <f>+ROUND(I14*J14,0)</f>
        <v>47135</v>
      </c>
      <c r="L14" s="4"/>
    </row>
    <row r="15" spans="2:12" ht="30" customHeight="1">
      <c r="B15" s="3"/>
      <c r="C15" s="179">
        <v>1.2</v>
      </c>
      <c r="D15" s="16"/>
      <c r="E15" s="16"/>
      <c r="F15" s="16"/>
      <c r="G15" s="172" t="s">
        <v>124</v>
      </c>
      <c r="H15" s="16" t="s">
        <v>88</v>
      </c>
      <c r="I15" s="177">
        <v>5</v>
      </c>
      <c r="J15" s="269">
        <f>'INDICAR CÓDIGO DEL ITEM DE PAGO'!P149</f>
        <v>432677.51</v>
      </c>
      <c r="K15" s="279">
        <f>+ROUND(I15*J15,0)</f>
        <v>2163388</v>
      </c>
      <c r="L15" s="4"/>
    </row>
    <row r="16" spans="2:12" ht="30" customHeight="1">
      <c r="B16" s="3"/>
      <c r="C16" s="253">
        <v>1.3</v>
      </c>
      <c r="D16" s="16"/>
      <c r="E16" s="16"/>
      <c r="F16" s="16"/>
      <c r="G16" s="172" t="s">
        <v>125</v>
      </c>
      <c r="H16" s="16" t="s">
        <v>86</v>
      </c>
      <c r="I16" s="177">
        <v>22.55</v>
      </c>
      <c r="J16" s="269">
        <f>'INDICAR CÓDIGO DEL ITEM DE PAGO'!P224</f>
        <v>66168.259999999995</v>
      </c>
      <c r="K16" s="279">
        <f t="shared" ref="K16:K26" si="0">+ROUND(I16*J16,0)</f>
        <v>1492094</v>
      </c>
      <c r="L16" s="4"/>
    </row>
    <row r="17" spans="2:12" ht="30" customHeight="1">
      <c r="B17" s="3"/>
      <c r="C17" s="179">
        <v>1.4</v>
      </c>
      <c r="D17" s="16"/>
      <c r="E17" s="16"/>
      <c r="F17" s="16"/>
      <c r="G17" s="172" t="s">
        <v>126</v>
      </c>
      <c r="H17" s="16" t="s">
        <v>86</v>
      </c>
      <c r="I17" s="177">
        <v>115.65</v>
      </c>
      <c r="J17" s="269">
        <f>'INDICAR CÓDIGO DEL ITEM DE PAGO'!P299</f>
        <v>9296.82</v>
      </c>
      <c r="K17" s="279">
        <f t="shared" si="0"/>
        <v>1075177</v>
      </c>
      <c r="L17" s="4"/>
    </row>
    <row r="18" spans="2:12" ht="30" customHeight="1">
      <c r="B18" s="3"/>
      <c r="C18" s="253">
        <v>1.5</v>
      </c>
      <c r="D18" s="16"/>
      <c r="E18" s="16"/>
      <c r="F18" s="16"/>
      <c r="G18" s="172" t="s">
        <v>127</v>
      </c>
      <c r="H18" s="16" t="s">
        <v>86</v>
      </c>
      <c r="I18" s="177">
        <v>20</v>
      </c>
      <c r="J18" s="269">
        <f>'INDICAR CÓDIGO DEL ITEM DE PAGO'!P372</f>
        <v>71622.23</v>
      </c>
      <c r="K18" s="279">
        <f t="shared" si="0"/>
        <v>1432445</v>
      </c>
      <c r="L18" s="4"/>
    </row>
    <row r="19" spans="2:12" ht="30" customHeight="1">
      <c r="B19" s="3"/>
      <c r="C19" s="179">
        <v>1.6</v>
      </c>
      <c r="D19" s="16"/>
      <c r="E19" s="16"/>
      <c r="F19" s="16"/>
      <c r="G19" s="172" t="s">
        <v>128</v>
      </c>
      <c r="H19" s="16" t="s">
        <v>88</v>
      </c>
      <c r="I19" s="177">
        <v>5</v>
      </c>
      <c r="J19" s="269">
        <f>'INDICAR CÓDIGO DEL ITEM DE PAGO'!P443</f>
        <v>33201.949999999997</v>
      </c>
      <c r="K19" s="279">
        <f t="shared" si="0"/>
        <v>166010</v>
      </c>
      <c r="L19" s="4"/>
    </row>
    <row r="20" spans="2:12" ht="30" customHeight="1">
      <c r="B20" s="3"/>
      <c r="C20" s="253">
        <v>1.7</v>
      </c>
      <c r="D20" s="16"/>
      <c r="E20" s="16"/>
      <c r="F20" s="16"/>
      <c r="G20" s="172" t="s">
        <v>129</v>
      </c>
      <c r="H20" s="16" t="s">
        <v>88</v>
      </c>
      <c r="I20" s="177">
        <v>6</v>
      </c>
      <c r="J20" s="269">
        <f>'INDICAR CÓDIGO DEL ITEM DE PAGO'!P517</f>
        <v>35941.949999999997</v>
      </c>
      <c r="K20" s="279">
        <f t="shared" si="0"/>
        <v>215652</v>
      </c>
      <c r="L20" s="4"/>
    </row>
    <row r="21" spans="2:12" ht="30" customHeight="1">
      <c r="B21" s="3"/>
      <c r="C21" s="179">
        <v>1.8</v>
      </c>
      <c r="D21" s="16"/>
      <c r="E21" s="16"/>
      <c r="F21" s="16"/>
      <c r="G21" s="172" t="s">
        <v>130</v>
      </c>
      <c r="H21" s="16" t="s">
        <v>88</v>
      </c>
      <c r="I21" s="177">
        <v>3</v>
      </c>
      <c r="J21" s="269">
        <f>'INDICAR CÓDIGO DEL ITEM DE PAGO'!P588</f>
        <v>122534.17</v>
      </c>
      <c r="K21" s="279">
        <f t="shared" si="0"/>
        <v>367603</v>
      </c>
      <c r="L21" s="4"/>
    </row>
    <row r="22" spans="2:12" ht="30" customHeight="1">
      <c r="B22" s="3"/>
      <c r="C22" s="253">
        <v>1.9</v>
      </c>
      <c r="D22" s="16"/>
      <c r="E22" s="16"/>
      <c r="F22" s="16"/>
      <c r="G22" s="172" t="s">
        <v>131</v>
      </c>
      <c r="H22" s="16" t="s">
        <v>84</v>
      </c>
      <c r="I22" s="177">
        <v>11.5</v>
      </c>
      <c r="J22" s="269">
        <f>'INDICAR CÓDIGO DEL ITEM DE PAGO'!P661</f>
        <v>19175.89</v>
      </c>
      <c r="K22" s="279">
        <f t="shared" si="0"/>
        <v>220523</v>
      </c>
      <c r="L22" s="4"/>
    </row>
    <row r="23" spans="2:12" ht="30" customHeight="1">
      <c r="B23" s="3"/>
      <c r="C23" s="280">
        <v>1.1000000000000001</v>
      </c>
      <c r="D23" s="176"/>
      <c r="E23" s="176"/>
      <c r="F23" s="176"/>
      <c r="G23" s="173" t="s">
        <v>132</v>
      </c>
      <c r="H23" s="176" t="s">
        <v>84</v>
      </c>
      <c r="I23" s="177">
        <v>11.5</v>
      </c>
      <c r="J23" s="270">
        <f>'INDICAR CÓDIGO DEL ITEM DE PAGO'!P736</f>
        <v>139733.15</v>
      </c>
      <c r="K23" s="279">
        <f t="shared" si="0"/>
        <v>1606931</v>
      </c>
      <c r="L23" s="4"/>
    </row>
    <row r="24" spans="2:12" ht="30" customHeight="1">
      <c r="B24" s="3"/>
      <c r="C24" s="175">
        <v>1.1100000000000001</v>
      </c>
      <c r="D24" s="176"/>
      <c r="E24" s="176"/>
      <c r="F24" s="176"/>
      <c r="G24" s="173" t="s">
        <v>133</v>
      </c>
      <c r="H24" s="176" t="s">
        <v>93</v>
      </c>
      <c r="I24" s="177">
        <v>9.98</v>
      </c>
      <c r="J24" s="270">
        <f>'INDICAR CÓDIGO DEL ITEM DE PAGO'!P809</f>
        <v>12210.81</v>
      </c>
      <c r="K24" s="279">
        <f t="shared" si="0"/>
        <v>121864</v>
      </c>
      <c r="L24" s="4"/>
    </row>
    <row r="25" spans="2:12" ht="30" customHeight="1">
      <c r="B25" s="3"/>
      <c r="C25" s="175">
        <v>1.1200000000000001</v>
      </c>
      <c r="D25" s="176"/>
      <c r="E25" s="176"/>
      <c r="F25" s="176"/>
      <c r="G25" s="173" t="s">
        <v>134</v>
      </c>
      <c r="H25" s="176" t="s">
        <v>85</v>
      </c>
      <c r="I25" s="177">
        <v>1.1500000000000001</v>
      </c>
      <c r="J25" s="270">
        <f>'INDICAR CÓDIGO DEL ITEM DE PAGO'!P884</f>
        <v>54639.71</v>
      </c>
      <c r="K25" s="279">
        <f t="shared" si="0"/>
        <v>62836</v>
      </c>
      <c r="L25" s="4"/>
    </row>
    <row r="26" spans="2:12" ht="30" customHeight="1" thickBot="1">
      <c r="B26" s="3"/>
      <c r="C26" s="175">
        <v>1.1299999999999999</v>
      </c>
      <c r="D26" s="176"/>
      <c r="E26" s="176"/>
      <c r="F26" s="176"/>
      <c r="G26" s="173" t="s">
        <v>135</v>
      </c>
      <c r="H26" s="176" t="s">
        <v>84</v>
      </c>
      <c r="I26" s="177">
        <v>240</v>
      </c>
      <c r="J26" s="270">
        <f>'INDICAR CÓDIGO DEL ITEM DE PAGO'!P956</f>
        <v>18796.400000000001</v>
      </c>
      <c r="K26" s="279">
        <f t="shared" si="0"/>
        <v>4511136</v>
      </c>
      <c r="L26" s="4"/>
    </row>
    <row r="27" spans="2:12" ht="30" customHeight="1" thickBot="1">
      <c r="B27" s="3"/>
      <c r="C27" s="248" t="s">
        <v>16</v>
      </c>
      <c r="D27" s="249"/>
      <c r="E27" s="249"/>
      <c r="F27" s="249"/>
      <c r="G27" s="250"/>
      <c r="H27" s="249"/>
      <c r="I27" s="251"/>
      <c r="J27" s="252"/>
      <c r="K27" s="346">
        <f>ROUND(SUM(K14:K26),0)</f>
        <v>13482794</v>
      </c>
      <c r="L27" s="4"/>
    </row>
    <row r="28" spans="2:12" ht="30" customHeight="1" thickBot="1">
      <c r="B28" s="3"/>
      <c r="C28" s="168">
        <v>2</v>
      </c>
      <c r="D28" s="13" t="s">
        <v>173</v>
      </c>
      <c r="E28" s="13"/>
      <c r="F28" s="13"/>
      <c r="G28" s="13"/>
      <c r="H28" s="13"/>
      <c r="I28" s="13"/>
      <c r="J28" s="13"/>
      <c r="K28" s="14"/>
      <c r="L28" s="4"/>
    </row>
    <row r="29" spans="2:12" ht="30" customHeight="1">
      <c r="B29" s="3"/>
      <c r="C29" s="178">
        <v>2.1</v>
      </c>
      <c r="D29" s="16"/>
      <c r="E29" s="16"/>
      <c r="F29" s="16"/>
      <c r="G29" s="180" t="s">
        <v>135</v>
      </c>
      <c r="H29" s="16" t="s">
        <v>84</v>
      </c>
      <c r="I29" s="298">
        <v>406.71999999999997</v>
      </c>
      <c r="J29" s="269">
        <f>'INDICAR CÓDIGO DEL ITEM DE PAGO'!P1026</f>
        <v>18796.400000000001</v>
      </c>
      <c r="K29" s="272">
        <f>+ROUND(I29*J29,0)</f>
        <v>7644872</v>
      </c>
      <c r="L29" s="4"/>
    </row>
    <row r="30" spans="2:12" ht="30" customHeight="1">
      <c r="B30" s="3"/>
      <c r="C30" s="179">
        <v>2.2000000000000002</v>
      </c>
      <c r="D30" s="16"/>
      <c r="E30" s="16"/>
      <c r="F30" s="16"/>
      <c r="G30" s="174" t="s">
        <v>178</v>
      </c>
      <c r="H30" s="16" t="s">
        <v>84</v>
      </c>
      <c r="I30" s="298">
        <v>14.84</v>
      </c>
      <c r="J30" s="269">
        <f>'INDICAR CÓDIGO DEL ITEM DE PAGO'!P1097</f>
        <v>21230.89</v>
      </c>
      <c r="K30" s="272">
        <f>+ROUND(I30*J30,0)</f>
        <v>315066</v>
      </c>
      <c r="L30" s="4"/>
    </row>
    <row r="31" spans="2:12" ht="30" customHeight="1">
      <c r="B31" s="3"/>
      <c r="C31" s="178">
        <v>2.2999999999999998</v>
      </c>
      <c r="D31" s="28"/>
      <c r="E31" s="28"/>
      <c r="F31" s="28"/>
      <c r="G31" s="174" t="s">
        <v>134</v>
      </c>
      <c r="H31" s="28" t="s">
        <v>85</v>
      </c>
      <c r="I31" s="298">
        <v>2</v>
      </c>
      <c r="J31" s="269">
        <f>'INDICAR CÓDIGO DEL ITEM DE PAGO'!P1172</f>
        <v>54639.71</v>
      </c>
      <c r="K31" s="272">
        <f t="shared" ref="K31:K47" si="1">+ROUND(I31*J31,0)</f>
        <v>109279</v>
      </c>
      <c r="L31" s="4"/>
    </row>
    <row r="32" spans="2:12" ht="30" customHeight="1">
      <c r="B32" s="3"/>
      <c r="C32" s="179">
        <v>2.4</v>
      </c>
      <c r="D32" s="28"/>
      <c r="E32" s="28"/>
      <c r="F32" s="28"/>
      <c r="G32" s="173" t="s">
        <v>179</v>
      </c>
      <c r="H32" s="28" t="s">
        <v>84</v>
      </c>
      <c r="I32" s="298">
        <v>137.32</v>
      </c>
      <c r="J32" s="269">
        <f>'INDICAR CÓDIGO DEL ITEM DE PAGO'!P1243</f>
        <v>74747.199999999997</v>
      </c>
      <c r="K32" s="272">
        <f t="shared" si="1"/>
        <v>10264286</v>
      </c>
      <c r="L32" s="4"/>
    </row>
    <row r="33" spans="2:12" ht="30" customHeight="1">
      <c r="B33" s="3"/>
      <c r="C33" s="178">
        <v>2.5</v>
      </c>
      <c r="D33" s="28"/>
      <c r="E33" s="28"/>
      <c r="F33" s="28"/>
      <c r="G33" s="181" t="s">
        <v>89</v>
      </c>
      <c r="H33" s="28" t="s">
        <v>84</v>
      </c>
      <c r="I33" s="298">
        <v>205.8</v>
      </c>
      <c r="J33" s="269">
        <f>'INDICAR CÓDIGO DEL ITEM DE PAGO'!P1318</f>
        <v>6622.58</v>
      </c>
      <c r="K33" s="272">
        <f t="shared" si="1"/>
        <v>1362927</v>
      </c>
      <c r="L33" s="4"/>
    </row>
    <row r="34" spans="2:12" ht="30" customHeight="1">
      <c r="B34" s="3"/>
      <c r="C34" s="179">
        <v>2.6</v>
      </c>
      <c r="D34" s="28"/>
      <c r="E34" s="28"/>
      <c r="F34" s="28"/>
      <c r="G34" s="181" t="s">
        <v>87</v>
      </c>
      <c r="H34" s="28" t="s">
        <v>84</v>
      </c>
      <c r="I34" s="298">
        <v>205.8</v>
      </c>
      <c r="J34" s="269">
        <f>'INDICAR CÓDIGO DEL ITEM DE PAGO'!P1393</f>
        <v>23618.799999999999</v>
      </c>
      <c r="K34" s="272">
        <f t="shared" si="1"/>
        <v>4860749</v>
      </c>
      <c r="L34" s="4"/>
    </row>
    <row r="35" spans="2:12" ht="30" customHeight="1">
      <c r="B35" s="3"/>
      <c r="C35" s="179">
        <v>2.7</v>
      </c>
      <c r="D35" s="296"/>
      <c r="E35" s="296"/>
      <c r="F35" s="296"/>
      <c r="G35" s="172" t="s">
        <v>180</v>
      </c>
      <c r="H35" s="296" t="s">
        <v>84</v>
      </c>
      <c r="I35" s="299">
        <v>623.44000000000005</v>
      </c>
      <c r="J35" s="270">
        <f>'INDICAR CÓDIGO DEL ITEM DE PAGO'!P1466</f>
        <v>23469.47</v>
      </c>
      <c r="K35" s="272">
        <f t="shared" si="1"/>
        <v>14631806</v>
      </c>
      <c r="L35" s="4"/>
    </row>
    <row r="36" spans="2:12" ht="30" customHeight="1">
      <c r="B36" s="3"/>
      <c r="C36" s="179">
        <v>2.8</v>
      </c>
      <c r="D36" s="296"/>
      <c r="E36" s="296"/>
      <c r="F36" s="296"/>
      <c r="G36" s="172" t="s">
        <v>181</v>
      </c>
      <c r="H36" s="296" t="s">
        <v>84</v>
      </c>
      <c r="I36" s="299">
        <v>50</v>
      </c>
      <c r="J36" s="270">
        <f>'INDICAR CÓDIGO DEL ITEM DE PAGO'!P1538</f>
        <v>33112.9</v>
      </c>
      <c r="K36" s="272">
        <f t="shared" si="1"/>
        <v>1655645</v>
      </c>
      <c r="L36" s="4"/>
    </row>
    <row r="37" spans="2:12" ht="30" customHeight="1">
      <c r="B37" s="3"/>
      <c r="C37" s="179">
        <v>2.9</v>
      </c>
      <c r="D37" s="296"/>
      <c r="E37" s="296"/>
      <c r="F37" s="296"/>
      <c r="G37" s="172" t="s">
        <v>182</v>
      </c>
      <c r="H37" s="296" t="s">
        <v>84</v>
      </c>
      <c r="I37" s="299">
        <v>197.59999999999997</v>
      </c>
      <c r="J37" s="270">
        <f>'INDICAR CÓDIGO DEL ITEM DE PAGO'!P1611</f>
        <v>42060.37</v>
      </c>
      <c r="K37" s="272">
        <f t="shared" si="1"/>
        <v>8311129</v>
      </c>
      <c r="L37" s="4"/>
    </row>
    <row r="38" spans="2:12" ht="30" customHeight="1">
      <c r="B38" s="3"/>
      <c r="C38" s="297">
        <v>2.1</v>
      </c>
      <c r="D38" s="296"/>
      <c r="E38" s="296"/>
      <c r="F38" s="296"/>
      <c r="G38" s="172" t="s">
        <v>183</v>
      </c>
      <c r="H38" s="296" t="s">
        <v>176</v>
      </c>
      <c r="I38" s="299">
        <v>25</v>
      </c>
      <c r="J38" s="270">
        <f>'INDICAR CÓDIGO DEL ITEM DE PAGO'!P1690</f>
        <v>176569.71</v>
      </c>
      <c r="K38" s="272">
        <f t="shared" si="1"/>
        <v>4414243</v>
      </c>
      <c r="L38" s="4"/>
    </row>
    <row r="39" spans="2:12" ht="30" customHeight="1">
      <c r="B39" s="3"/>
      <c r="C39" s="179">
        <v>2.11</v>
      </c>
      <c r="D39" s="296"/>
      <c r="E39" s="296"/>
      <c r="F39" s="296"/>
      <c r="G39" s="172" t="s">
        <v>184</v>
      </c>
      <c r="H39" s="296" t="s">
        <v>176</v>
      </c>
      <c r="I39" s="299">
        <v>18</v>
      </c>
      <c r="J39" s="270">
        <f>'INDICAR CÓDIGO DEL ITEM DE PAGO'!P1761</f>
        <v>33588.29</v>
      </c>
      <c r="K39" s="272">
        <f t="shared" si="1"/>
        <v>604589</v>
      </c>
      <c r="L39" s="4"/>
    </row>
    <row r="40" spans="2:12" ht="30" customHeight="1">
      <c r="B40" s="3"/>
      <c r="C40" s="179">
        <v>2.12</v>
      </c>
      <c r="D40" s="296"/>
      <c r="E40" s="296"/>
      <c r="F40" s="296"/>
      <c r="G40" s="172" t="s">
        <v>185</v>
      </c>
      <c r="H40" s="296" t="s">
        <v>88</v>
      </c>
      <c r="I40" s="299">
        <v>1</v>
      </c>
      <c r="J40" s="270">
        <f>'INDICAR CÓDIGO DEL ITEM DE PAGO'!P1839</f>
        <v>3309540.51</v>
      </c>
      <c r="K40" s="272">
        <f t="shared" si="1"/>
        <v>3309541</v>
      </c>
      <c r="L40" s="4"/>
    </row>
    <row r="41" spans="2:12" ht="30" customHeight="1">
      <c r="B41" s="3"/>
      <c r="C41" s="179">
        <v>2.13</v>
      </c>
      <c r="D41" s="296"/>
      <c r="E41" s="296"/>
      <c r="F41" s="296"/>
      <c r="G41" s="172" t="s">
        <v>186</v>
      </c>
      <c r="H41" s="296" t="s">
        <v>84</v>
      </c>
      <c r="I41" s="299">
        <v>27.44</v>
      </c>
      <c r="J41" s="270">
        <f>'INDICAR CÓDIGO DEL ITEM DE PAGO'!P1914</f>
        <v>158917.26</v>
      </c>
      <c r="K41" s="272">
        <f t="shared" si="1"/>
        <v>4360690</v>
      </c>
      <c r="L41" s="4"/>
    </row>
    <row r="42" spans="2:12" ht="30" customHeight="1">
      <c r="B42" s="3"/>
      <c r="C42" s="179">
        <v>2.14</v>
      </c>
      <c r="D42" s="296"/>
      <c r="E42" s="296"/>
      <c r="F42" s="296"/>
      <c r="G42" s="172" t="s">
        <v>187</v>
      </c>
      <c r="H42" s="296" t="s">
        <v>84</v>
      </c>
      <c r="I42" s="299">
        <v>4.9400000000000004</v>
      </c>
      <c r="J42" s="270">
        <f>'INDICAR CÓDIGO DEL ITEM DE PAGO'!P1985</f>
        <v>150543.82</v>
      </c>
      <c r="K42" s="272">
        <f t="shared" si="1"/>
        <v>743686</v>
      </c>
      <c r="L42" s="4"/>
    </row>
    <row r="43" spans="2:12" ht="30" customHeight="1">
      <c r="B43" s="3"/>
      <c r="C43" s="179">
        <v>2.15</v>
      </c>
      <c r="D43" s="296"/>
      <c r="E43" s="296"/>
      <c r="F43" s="296"/>
      <c r="G43" s="172" t="s">
        <v>188</v>
      </c>
      <c r="H43" s="296" t="s">
        <v>88</v>
      </c>
      <c r="I43" s="299">
        <v>2</v>
      </c>
      <c r="J43" s="270">
        <f>'INDICAR CÓDIGO DEL ITEM DE PAGO'!P2061</f>
        <v>507967.23</v>
      </c>
      <c r="K43" s="272">
        <f t="shared" si="1"/>
        <v>1015934</v>
      </c>
      <c r="L43" s="4"/>
    </row>
    <row r="44" spans="2:12" ht="30" customHeight="1">
      <c r="B44" s="3"/>
      <c r="C44" s="179">
        <v>2.16</v>
      </c>
      <c r="D44" s="296"/>
      <c r="E44" s="296"/>
      <c r="F44" s="296"/>
      <c r="G44" s="172" t="s">
        <v>189</v>
      </c>
      <c r="H44" s="296" t="s">
        <v>88</v>
      </c>
      <c r="I44" s="299">
        <v>2</v>
      </c>
      <c r="J44" s="270">
        <f>'INDICAR CÓDIGO DEL ITEM DE PAGO'!P2136</f>
        <v>186346.03</v>
      </c>
      <c r="K44" s="272">
        <f t="shared" si="1"/>
        <v>372692</v>
      </c>
      <c r="L44" s="4"/>
    </row>
    <row r="45" spans="2:12" ht="30" customHeight="1">
      <c r="B45" s="3"/>
      <c r="C45" s="179">
        <v>2.17</v>
      </c>
      <c r="D45" s="296"/>
      <c r="E45" s="296"/>
      <c r="F45" s="296"/>
      <c r="G45" s="172" t="s">
        <v>190</v>
      </c>
      <c r="H45" s="296" t="s">
        <v>88</v>
      </c>
      <c r="I45" s="299">
        <v>2</v>
      </c>
      <c r="J45" s="270">
        <f>'INDICAR CÓDIGO DEL ITEM DE PAGO'!P2208</f>
        <v>324613.28000000003</v>
      </c>
      <c r="K45" s="272">
        <f t="shared" si="1"/>
        <v>649227</v>
      </c>
      <c r="L45" s="4"/>
    </row>
    <row r="46" spans="2:12" ht="30" customHeight="1">
      <c r="B46" s="3"/>
      <c r="C46" s="179">
        <v>2.1800000000000002</v>
      </c>
      <c r="D46" s="296"/>
      <c r="E46" s="296"/>
      <c r="F46" s="296"/>
      <c r="G46" s="172" t="s">
        <v>191</v>
      </c>
      <c r="H46" s="296" t="s">
        <v>177</v>
      </c>
      <c r="I46" s="299">
        <v>2.2999999999999998</v>
      </c>
      <c r="J46" s="270">
        <f>'INDICAR CÓDIGO DEL ITEM DE PAGO'!P2282</f>
        <v>229891.48</v>
      </c>
      <c r="K46" s="272">
        <f t="shared" si="1"/>
        <v>528750</v>
      </c>
      <c r="L46" s="4"/>
    </row>
    <row r="47" spans="2:12" ht="30" customHeight="1" thickBot="1">
      <c r="B47" s="3"/>
      <c r="C47" s="253">
        <v>2.19</v>
      </c>
      <c r="D47" s="176"/>
      <c r="E47" s="176"/>
      <c r="F47" s="176"/>
      <c r="G47" s="172" t="s">
        <v>192</v>
      </c>
      <c r="H47" s="176" t="s">
        <v>93</v>
      </c>
      <c r="I47" s="299">
        <v>46.72</v>
      </c>
      <c r="J47" s="270">
        <f>'INDICAR CÓDIGO DEL ITEM DE PAGO'!P2362</f>
        <v>11084.67</v>
      </c>
      <c r="K47" s="272">
        <f t="shared" si="1"/>
        <v>517876</v>
      </c>
      <c r="L47" s="4"/>
    </row>
    <row r="48" spans="2:12" ht="30" customHeight="1" thickBot="1">
      <c r="B48" s="3"/>
      <c r="C48" s="248" t="s">
        <v>16</v>
      </c>
      <c r="D48" s="254"/>
      <c r="E48" s="255"/>
      <c r="F48" s="254"/>
      <c r="G48" s="254"/>
      <c r="H48" s="254"/>
      <c r="I48" s="251"/>
      <c r="J48" s="254"/>
      <c r="K48" s="346">
        <f>SUM(K29:K47)</f>
        <v>65672987</v>
      </c>
      <c r="L48" s="4"/>
    </row>
    <row r="49" spans="2:12" ht="30" customHeight="1" thickBot="1">
      <c r="B49" s="3"/>
      <c r="C49" s="168">
        <v>3</v>
      </c>
      <c r="D49" s="13" t="s">
        <v>276</v>
      </c>
      <c r="E49" s="13"/>
      <c r="F49" s="13"/>
      <c r="G49" s="13"/>
      <c r="H49" s="13"/>
      <c r="I49" s="13"/>
      <c r="J49" s="13"/>
      <c r="K49" s="14"/>
      <c r="L49" s="4"/>
    </row>
    <row r="50" spans="2:12" ht="30" customHeight="1">
      <c r="B50" s="3"/>
      <c r="C50" s="182">
        <v>3.1</v>
      </c>
      <c r="D50" s="243"/>
      <c r="E50" s="243"/>
      <c r="F50" s="243"/>
      <c r="G50" s="183" t="s">
        <v>135</v>
      </c>
      <c r="H50" s="243" t="s">
        <v>84</v>
      </c>
      <c r="I50" s="324">
        <v>264.60000000000002</v>
      </c>
      <c r="J50" s="268">
        <f>'INDICAR CÓDIGO DEL ITEM DE PAGO'!P2435</f>
        <v>18796.400000000001</v>
      </c>
      <c r="K50" s="347">
        <f t="shared" ref="K50:K58" si="2">+ROUND(I50*J50,2)</f>
        <v>4973527.4400000004</v>
      </c>
      <c r="L50" s="4"/>
    </row>
    <row r="51" spans="2:12" ht="30" customHeight="1">
      <c r="B51" s="3"/>
      <c r="C51" s="179">
        <v>3.2</v>
      </c>
      <c r="D51" s="32"/>
      <c r="E51" s="32"/>
      <c r="F51" s="32"/>
      <c r="G51" s="174" t="s">
        <v>179</v>
      </c>
      <c r="H51" s="32" t="s">
        <v>84</v>
      </c>
      <c r="I51" s="298">
        <v>160</v>
      </c>
      <c r="J51" s="269">
        <f>'INDICAR CÓDIGO DEL ITEM DE PAGO'!P2508</f>
        <v>74747.199999999997</v>
      </c>
      <c r="K51" s="347">
        <f t="shared" si="2"/>
        <v>11959552</v>
      </c>
      <c r="L51" s="4"/>
    </row>
    <row r="52" spans="2:12" ht="30" customHeight="1">
      <c r="B52" s="3"/>
      <c r="C52" s="179">
        <v>3.3</v>
      </c>
      <c r="D52" s="32"/>
      <c r="E52" s="32"/>
      <c r="F52" s="32"/>
      <c r="G52" s="174" t="s">
        <v>89</v>
      </c>
      <c r="H52" s="32" t="s">
        <v>84</v>
      </c>
      <c r="I52" s="298">
        <v>308.52</v>
      </c>
      <c r="J52" s="269">
        <f>'INDICAR CÓDIGO DEL ITEM DE PAGO'!P2583</f>
        <v>6622.58</v>
      </c>
      <c r="K52" s="347">
        <f t="shared" si="2"/>
        <v>2043198.38</v>
      </c>
      <c r="L52" s="4"/>
    </row>
    <row r="53" spans="2:12" ht="30" customHeight="1">
      <c r="B53" s="3"/>
      <c r="C53" s="179">
        <v>3.4</v>
      </c>
      <c r="D53" s="34"/>
      <c r="E53" s="34"/>
      <c r="F53" s="34"/>
      <c r="G53" s="181" t="s">
        <v>87</v>
      </c>
      <c r="H53" s="32" t="s">
        <v>84</v>
      </c>
      <c r="I53" s="298">
        <v>308.52</v>
      </c>
      <c r="J53" s="269">
        <f>'INDICAR CÓDIGO DEL ITEM DE PAGO'!P2655</f>
        <v>23618.799999999999</v>
      </c>
      <c r="K53" s="347">
        <f t="shared" si="2"/>
        <v>7286872.1799999997</v>
      </c>
      <c r="L53" s="4"/>
    </row>
    <row r="54" spans="2:12" ht="30" customHeight="1">
      <c r="B54" s="3"/>
      <c r="C54" s="179">
        <v>3.5</v>
      </c>
      <c r="D54" s="32"/>
      <c r="E54" s="32"/>
      <c r="F54" s="32"/>
      <c r="G54" s="174" t="s">
        <v>180</v>
      </c>
      <c r="H54" s="32" t="s">
        <v>84</v>
      </c>
      <c r="I54" s="298">
        <v>493.12</v>
      </c>
      <c r="J54" s="269">
        <f>'INDICAR CÓDIGO DEL ITEM DE PAGO'!P2728</f>
        <v>23469.47</v>
      </c>
      <c r="K54" s="347">
        <f t="shared" si="2"/>
        <v>11573265.050000001</v>
      </c>
      <c r="L54" s="4"/>
    </row>
    <row r="55" spans="2:12" ht="30" customHeight="1">
      <c r="B55" s="3"/>
      <c r="C55" s="179">
        <v>3.6</v>
      </c>
      <c r="D55" s="28"/>
      <c r="E55" s="28"/>
      <c r="F55" s="28"/>
      <c r="G55" s="174" t="s">
        <v>181</v>
      </c>
      <c r="H55" s="32" t="s">
        <v>84</v>
      </c>
      <c r="I55" s="298">
        <v>80</v>
      </c>
      <c r="J55" s="269">
        <f>'INDICAR CÓDIGO DEL ITEM DE PAGO'!P2800</f>
        <v>33112.9</v>
      </c>
      <c r="K55" s="347">
        <f t="shared" si="2"/>
        <v>2649032</v>
      </c>
      <c r="L55" s="4"/>
    </row>
    <row r="56" spans="2:12" ht="30" customHeight="1">
      <c r="B56" s="3"/>
      <c r="C56" s="179">
        <v>3.7</v>
      </c>
      <c r="D56" s="32"/>
      <c r="E56" s="32"/>
      <c r="F56" s="32"/>
      <c r="G56" s="181" t="s">
        <v>182</v>
      </c>
      <c r="H56" s="32" t="s">
        <v>84</v>
      </c>
      <c r="I56" s="298">
        <v>71.069999999999993</v>
      </c>
      <c r="J56" s="271">
        <f>'INDICAR CÓDIGO DEL ITEM DE PAGO'!P2872</f>
        <v>42060.37</v>
      </c>
      <c r="K56" s="347">
        <f t="shared" si="2"/>
        <v>2989230.5</v>
      </c>
      <c r="L56" s="4"/>
    </row>
    <row r="57" spans="2:12" ht="30" customHeight="1">
      <c r="B57" s="3"/>
      <c r="C57" s="179">
        <v>3.8</v>
      </c>
      <c r="D57" s="28"/>
      <c r="E57" s="28"/>
      <c r="F57" s="28"/>
      <c r="G57" s="172" t="s">
        <v>273</v>
      </c>
      <c r="H57" s="28" t="s">
        <v>84</v>
      </c>
      <c r="I57" s="298">
        <v>8.4</v>
      </c>
      <c r="J57" s="271">
        <f>'INDICAR CÓDIGO DEL ITEM DE PAGO'!P2946</f>
        <v>607416.9</v>
      </c>
      <c r="K57" s="347">
        <f t="shared" si="2"/>
        <v>5102301.96</v>
      </c>
      <c r="L57" s="4"/>
    </row>
    <row r="58" spans="2:12" ht="30" customHeight="1">
      <c r="B58" s="3"/>
      <c r="C58" s="179">
        <v>3.9</v>
      </c>
      <c r="D58" s="32"/>
      <c r="E58" s="16"/>
      <c r="F58" s="32"/>
      <c r="G58" s="172" t="s">
        <v>188</v>
      </c>
      <c r="H58" s="28" t="s">
        <v>88</v>
      </c>
      <c r="I58" s="298">
        <v>2</v>
      </c>
      <c r="J58" s="269">
        <f>'INDICAR CÓDIGO DEL ITEM DE PAGO'!P3021</f>
        <v>507967.23</v>
      </c>
      <c r="K58" s="347">
        <f t="shared" si="2"/>
        <v>1015934.46</v>
      </c>
      <c r="L58" s="4"/>
    </row>
    <row r="59" spans="2:12" ht="30" customHeight="1">
      <c r="B59" s="3"/>
      <c r="C59" s="297">
        <v>3.1</v>
      </c>
      <c r="D59" s="32"/>
      <c r="E59" s="32"/>
      <c r="F59" s="32"/>
      <c r="G59" s="181" t="s">
        <v>189</v>
      </c>
      <c r="H59" s="28" t="s">
        <v>88</v>
      </c>
      <c r="I59" s="298">
        <v>2</v>
      </c>
      <c r="J59" s="269">
        <f>'INDICAR CÓDIGO DEL ITEM DE PAGO'!P3096</f>
        <v>186346.03</v>
      </c>
      <c r="K59" s="347">
        <f>+ROUND(I59*J59,2)</f>
        <v>372692.06</v>
      </c>
      <c r="L59" s="4"/>
    </row>
    <row r="60" spans="2:12" ht="30" customHeight="1" thickBot="1">
      <c r="B60" s="3"/>
      <c r="C60" s="317">
        <v>3.11</v>
      </c>
      <c r="D60" s="318"/>
      <c r="E60" s="318"/>
      <c r="F60" s="318"/>
      <c r="G60" s="319" t="s">
        <v>274</v>
      </c>
      <c r="H60" s="320" t="s">
        <v>88</v>
      </c>
      <c r="I60" s="325">
        <v>6</v>
      </c>
      <c r="J60" s="321">
        <f>'INDICAR CÓDIGO DEL ITEM DE PAGO'!P3167</f>
        <v>41089.040000000001</v>
      </c>
      <c r="K60" s="347">
        <f>+ROUND(I60*J60,2)</f>
        <v>246534.24</v>
      </c>
      <c r="L60" s="4"/>
    </row>
    <row r="61" spans="2:12" ht="30" customHeight="1" thickBot="1">
      <c r="B61" s="3"/>
      <c r="C61" s="322" t="s">
        <v>16</v>
      </c>
      <c r="D61" s="259"/>
      <c r="E61" s="259"/>
      <c r="F61" s="259"/>
      <c r="G61" s="323"/>
      <c r="H61" s="259"/>
      <c r="I61" s="251"/>
      <c r="J61" s="252"/>
      <c r="K61" s="346">
        <f>SUM(K50:K60)</f>
        <v>50212140.270000003</v>
      </c>
      <c r="L61" s="4"/>
    </row>
    <row r="62" spans="2:12" ht="30" customHeight="1" thickBot="1">
      <c r="B62" s="3"/>
      <c r="C62" s="168">
        <v>4</v>
      </c>
      <c r="D62" s="13" t="s">
        <v>277</v>
      </c>
      <c r="E62" s="13"/>
      <c r="F62" s="13"/>
      <c r="G62" s="13"/>
      <c r="H62" s="13"/>
      <c r="I62" s="13"/>
      <c r="J62" s="13"/>
      <c r="K62" s="14"/>
      <c r="L62" s="4"/>
    </row>
    <row r="63" spans="2:12" ht="30" customHeight="1">
      <c r="B63" s="3"/>
      <c r="C63" s="329">
        <v>4.0999999999999996</v>
      </c>
      <c r="D63" s="330"/>
      <c r="E63" s="330"/>
      <c r="F63" s="330"/>
      <c r="G63" s="331" t="s">
        <v>275</v>
      </c>
      <c r="H63" s="330" t="s">
        <v>84</v>
      </c>
      <c r="I63" s="340">
        <v>12.96</v>
      </c>
      <c r="J63" s="332">
        <f>'INDICAR CÓDIGO DEL ITEM DE PAGO'!P3238</f>
        <v>18212.78</v>
      </c>
      <c r="K63" s="348">
        <f t="shared" ref="K63:K69" si="3">+ROUND(I63*J63,2)</f>
        <v>236037.63</v>
      </c>
      <c r="L63" s="4"/>
    </row>
    <row r="64" spans="2:12" ht="30" customHeight="1">
      <c r="B64" s="3"/>
      <c r="C64" s="44">
        <v>4.2</v>
      </c>
      <c r="D64" s="32"/>
      <c r="E64" s="32"/>
      <c r="F64" s="32"/>
      <c r="G64" s="174" t="s">
        <v>134</v>
      </c>
      <c r="H64" s="32" t="s">
        <v>85</v>
      </c>
      <c r="I64" s="298">
        <v>2</v>
      </c>
      <c r="J64" s="269">
        <f>'INDICAR CÓDIGO DEL ITEM DE PAGO'!P3312</f>
        <v>54639.71</v>
      </c>
      <c r="K64" s="348">
        <f t="shared" si="3"/>
        <v>109279.42</v>
      </c>
      <c r="L64" s="4"/>
    </row>
    <row r="65" spans="2:12" ht="30" customHeight="1">
      <c r="B65" s="3"/>
      <c r="C65" s="256">
        <v>4.3</v>
      </c>
      <c r="D65" s="326"/>
      <c r="E65" s="326"/>
      <c r="F65" s="326"/>
      <c r="G65" s="184" t="s">
        <v>89</v>
      </c>
      <c r="H65" s="327" t="s">
        <v>84</v>
      </c>
      <c r="I65" s="341">
        <v>328.04</v>
      </c>
      <c r="J65" s="328">
        <f>'INDICAR CÓDIGO DEL ITEM DE PAGO'!P3386</f>
        <v>6622.58</v>
      </c>
      <c r="K65" s="348">
        <f t="shared" si="3"/>
        <v>2172471.14</v>
      </c>
      <c r="L65" s="4"/>
    </row>
    <row r="66" spans="2:12" ht="30" customHeight="1">
      <c r="B66" s="3"/>
      <c r="C66" s="44">
        <v>4.4000000000000004</v>
      </c>
      <c r="D66" s="32"/>
      <c r="E66" s="32"/>
      <c r="F66" s="32"/>
      <c r="G66" s="174" t="s">
        <v>87</v>
      </c>
      <c r="H66" s="185" t="s">
        <v>84</v>
      </c>
      <c r="I66" s="298">
        <v>328.04</v>
      </c>
      <c r="J66" s="269">
        <f>'INDICAR CÓDIGO DEL ITEM DE PAGO'!P3458</f>
        <v>23618.799999999999</v>
      </c>
      <c r="K66" s="348">
        <f t="shared" si="3"/>
        <v>7747911.1500000004</v>
      </c>
      <c r="L66" s="4"/>
    </row>
    <row r="67" spans="2:12" ht="30" customHeight="1">
      <c r="B67" s="3"/>
      <c r="C67" s="256">
        <v>4.5</v>
      </c>
      <c r="D67" s="32"/>
      <c r="E67" s="32"/>
      <c r="F67" s="32"/>
      <c r="G67" s="174" t="s">
        <v>180</v>
      </c>
      <c r="H67" s="185" t="s">
        <v>84</v>
      </c>
      <c r="I67" s="298">
        <v>252.14999999999998</v>
      </c>
      <c r="J67" s="269">
        <f>'INDICAR CÓDIGO DEL ITEM DE PAGO'!P3531</f>
        <v>23469.47</v>
      </c>
      <c r="K67" s="348">
        <f t="shared" si="3"/>
        <v>5917826.8600000003</v>
      </c>
      <c r="L67" s="4"/>
    </row>
    <row r="68" spans="2:12" ht="30" customHeight="1">
      <c r="B68" s="3"/>
      <c r="C68" s="44">
        <v>4.5999999999999996</v>
      </c>
      <c r="D68" s="32"/>
      <c r="E68" s="32"/>
      <c r="F68" s="32"/>
      <c r="G68" s="174" t="s">
        <v>181</v>
      </c>
      <c r="H68" s="185" t="s">
        <v>84</v>
      </c>
      <c r="I68" s="298">
        <v>75.89</v>
      </c>
      <c r="J68" s="269">
        <f>'INDICAR CÓDIGO DEL ITEM DE PAGO'!P3603</f>
        <v>33112.9</v>
      </c>
      <c r="K68" s="348">
        <f t="shared" si="3"/>
        <v>2512937.98</v>
      </c>
      <c r="L68" s="4"/>
    </row>
    <row r="69" spans="2:12" ht="30" customHeight="1">
      <c r="B69" s="3"/>
      <c r="C69" s="256">
        <v>4.7</v>
      </c>
      <c r="D69" s="32"/>
      <c r="E69" s="32"/>
      <c r="F69" s="32"/>
      <c r="G69" s="174" t="s">
        <v>182</v>
      </c>
      <c r="H69" s="185" t="s">
        <v>84</v>
      </c>
      <c r="I69" s="298">
        <v>28.8</v>
      </c>
      <c r="J69" s="269">
        <f>'INDICAR CÓDIGO DEL ITEM DE PAGO'!P3675</f>
        <v>42060.37</v>
      </c>
      <c r="K69" s="348">
        <f t="shared" si="3"/>
        <v>1211338.6599999999</v>
      </c>
      <c r="L69" s="4"/>
    </row>
    <row r="70" spans="2:12" ht="30" customHeight="1">
      <c r="B70" s="3"/>
      <c r="C70" s="44">
        <v>4.8</v>
      </c>
      <c r="D70" s="32"/>
      <c r="E70" s="32"/>
      <c r="F70" s="32"/>
      <c r="G70" s="174" t="s">
        <v>186</v>
      </c>
      <c r="H70" s="185" t="s">
        <v>84</v>
      </c>
      <c r="I70" s="298">
        <v>3.8</v>
      </c>
      <c r="J70" s="269">
        <f>'INDICAR CÓDIGO DEL ITEM DE PAGO'!P3749</f>
        <v>158917.26</v>
      </c>
      <c r="K70" s="348">
        <f>+ROUND(I70*J70,2)</f>
        <v>603885.59</v>
      </c>
      <c r="L70" s="4"/>
    </row>
    <row r="71" spans="2:12" ht="30" customHeight="1" thickBot="1">
      <c r="B71" s="3"/>
      <c r="C71" s="333">
        <v>4.9000000000000004</v>
      </c>
      <c r="D71" s="257"/>
      <c r="E71" s="257"/>
      <c r="F71" s="257"/>
      <c r="G71" s="173" t="s">
        <v>179</v>
      </c>
      <c r="H71" s="334" t="s">
        <v>84</v>
      </c>
      <c r="I71" s="299">
        <v>8.6</v>
      </c>
      <c r="J71" s="270">
        <f>'INDICAR CÓDIGO DEL ITEM DE PAGO'!P3821</f>
        <v>74747.199999999997</v>
      </c>
      <c r="K71" s="348">
        <f>+ROUND(I71*J71,2)</f>
        <v>642825.92000000004</v>
      </c>
      <c r="L71" s="4"/>
    </row>
    <row r="72" spans="2:12" ht="30" customHeight="1" thickBot="1">
      <c r="B72" s="3"/>
      <c r="C72" s="248" t="s">
        <v>16</v>
      </c>
      <c r="D72" s="258"/>
      <c r="E72" s="258"/>
      <c r="F72" s="258"/>
      <c r="G72" s="323"/>
      <c r="H72" s="259"/>
      <c r="I72" s="251"/>
      <c r="J72" s="252"/>
      <c r="K72" s="346">
        <f>SUM(K63:K71)</f>
        <v>21154514.350000001</v>
      </c>
      <c r="L72" s="4"/>
    </row>
    <row r="73" spans="2:12" s="49" customFormat="1" ht="30" customHeight="1" thickBot="1">
      <c r="B73" s="50"/>
      <c r="C73" s="520" t="s">
        <v>17</v>
      </c>
      <c r="D73" s="521"/>
      <c r="E73" s="521"/>
      <c r="F73" s="521"/>
      <c r="G73" s="521"/>
      <c r="H73" s="521"/>
      <c r="I73" s="521"/>
      <c r="J73" s="522"/>
      <c r="K73" s="206">
        <f>ROUND(K27+K48+K61+K72,0)</f>
        <v>150522436</v>
      </c>
      <c r="L73" s="52"/>
    </row>
    <row r="74" spans="2:12" s="49" customFormat="1" ht="15" thickBot="1">
      <c r="B74" s="50"/>
      <c r="C74" s="53"/>
      <c r="D74" s="53"/>
      <c r="E74" s="53"/>
      <c r="F74" s="53"/>
      <c r="G74" s="53"/>
      <c r="H74" s="53"/>
      <c r="I74" s="53"/>
      <c r="J74" s="53"/>
      <c r="K74" s="54"/>
      <c r="L74" s="52"/>
    </row>
    <row r="75" spans="2:12" s="49" customFormat="1" ht="30" customHeight="1">
      <c r="B75" s="50"/>
      <c r="C75" s="55"/>
      <c r="D75" s="56"/>
      <c r="E75" s="55"/>
      <c r="F75" s="55"/>
      <c r="G75" s="546"/>
      <c r="H75" s="547"/>
      <c r="I75" s="547"/>
      <c r="J75" s="548"/>
      <c r="K75" s="58"/>
      <c r="L75" s="52"/>
    </row>
    <row r="76" spans="2:12" s="49" customFormat="1" ht="30" customHeight="1">
      <c r="B76" s="50"/>
      <c r="C76" s="55"/>
      <c r="D76" s="56"/>
      <c r="E76" s="55"/>
      <c r="F76" s="55"/>
      <c r="G76" s="549"/>
      <c r="H76" s="550"/>
      <c r="I76" s="550"/>
      <c r="J76" s="551"/>
      <c r="K76" s="63"/>
      <c r="L76" s="52"/>
    </row>
    <row r="77" spans="2:12" s="49" customFormat="1" ht="30" customHeight="1">
      <c r="B77" s="50"/>
      <c r="C77" s="55"/>
      <c r="D77" s="64"/>
      <c r="E77" s="64"/>
      <c r="F77" s="64"/>
      <c r="G77" s="549"/>
      <c r="H77" s="550"/>
      <c r="I77" s="550"/>
      <c r="J77" s="551"/>
      <c r="K77" s="63"/>
      <c r="L77" s="52"/>
    </row>
    <row r="78" spans="2:12" s="49" customFormat="1" ht="30" customHeight="1">
      <c r="B78" s="50"/>
      <c r="C78" s="55"/>
      <c r="D78" s="64"/>
      <c r="E78" s="64"/>
      <c r="F78" s="64"/>
      <c r="G78" s="68" t="s">
        <v>18</v>
      </c>
      <c r="H78" s="65"/>
      <c r="I78" s="66"/>
      <c r="J78" s="67"/>
      <c r="K78" s="204">
        <f>+K73</f>
        <v>150522436</v>
      </c>
      <c r="L78" s="52"/>
    </row>
    <row r="79" spans="2:12" s="49" customFormat="1" ht="30" customHeight="1">
      <c r="B79" s="50"/>
      <c r="C79" s="55"/>
      <c r="D79" s="56"/>
      <c r="E79" s="55"/>
      <c r="F79" s="55"/>
      <c r="G79" s="552"/>
      <c r="H79" s="553"/>
      <c r="I79" s="553"/>
      <c r="J79" s="554"/>
      <c r="K79" s="63"/>
      <c r="L79" s="52"/>
    </row>
    <row r="80" spans="2:12" s="49" customFormat="1" ht="30" customHeight="1" thickBot="1">
      <c r="B80" s="50"/>
      <c r="C80" s="55"/>
      <c r="D80" s="56"/>
      <c r="E80" s="55"/>
      <c r="F80" s="72"/>
      <c r="G80" s="535"/>
      <c r="H80" s="536"/>
      <c r="I80" s="536"/>
      <c r="J80" s="537"/>
      <c r="K80" s="335"/>
      <c r="L80" s="52"/>
    </row>
    <row r="81" spans="2:12" s="49" customFormat="1" ht="30" customHeight="1" thickBot="1">
      <c r="B81" s="50"/>
      <c r="C81" s="55"/>
      <c r="D81" s="56"/>
      <c r="E81" s="55"/>
      <c r="F81" s="55"/>
      <c r="G81" s="336" t="s">
        <v>19</v>
      </c>
      <c r="H81" s="337"/>
      <c r="I81" s="338"/>
      <c r="J81" s="339"/>
      <c r="K81" s="205">
        <f>+K78</f>
        <v>150522436</v>
      </c>
      <c r="L81" s="52"/>
    </row>
    <row r="82" spans="2:12" s="49" customFormat="1" ht="15" thickBot="1">
      <c r="B82" s="50"/>
      <c r="C82" s="55"/>
      <c r="D82" s="56"/>
      <c r="E82" s="56"/>
      <c r="F82" s="56"/>
      <c r="G82" s="55"/>
      <c r="H82" s="55"/>
      <c r="I82" s="77"/>
      <c r="J82" s="78"/>
      <c r="K82" s="79"/>
      <c r="L82" s="52"/>
    </row>
    <row r="83" spans="2:12" s="49" customFormat="1">
      <c r="B83" s="50"/>
      <c r="C83" s="80"/>
      <c r="D83" s="524"/>
      <c r="E83" s="524"/>
      <c r="F83" s="524"/>
      <c r="G83" s="524"/>
      <c r="H83" s="524"/>
      <c r="I83" s="524"/>
      <c r="J83" s="524"/>
      <c r="K83" s="525"/>
      <c r="L83" s="81"/>
    </row>
    <row r="84" spans="2:12" s="49" customFormat="1" ht="46.5" customHeight="1">
      <c r="B84" s="50"/>
      <c r="C84" s="502" t="s">
        <v>20</v>
      </c>
      <c r="D84" s="503"/>
      <c r="E84" s="503"/>
      <c r="F84" s="503"/>
      <c r="G84" s="503"/>
      <c r="H84" s="523" t="s">
        <v>9</v>
      </c>
      <c r="I84" s="523"/>
      <c r="J84" s="523"/>
      <c r="K84" s="82" t="s">
        <v>21</v>
      </c>
      <c r="L84" s="83"/>
    </row>
    <row r="85" spans="2:12" s="49" customFormat="1" ht="32.25" customHeight="1">
      <c r="B85" s="50"/>
      <c r="C85" s="502" t="s">
        <v>22</v>
      </c>
      <c r="D85" s="503"/>
      <c r="E85" s="503"/>
      <c r="F85" s="503"/>
      <c r="G85" s="503"/>
      <c r="H85" s="507" t="s">
        <v>23</v>
      </c>
      <c r="I85" s="507"/>
      <c r="J85" s="84" t="s">
        <v>24</v>
      </c>
      <c r="K85" s="207">
        <v>0.31</v>
      </c>
      <c r="L85" s="83"/>
    </row>
    <row r="86" spans="2:12" s="49" customFormat="1" ht="30" customHeight="1">
      <c r="B86" s="50"/>
      <c r="C86" s="502" t="s">
        <v>25</v>
      </c>
      <c r="D86" s="503"/>
      <c r="E86" s="503"/>
      <c r="F86" s="503"/>
      <c r="G86" s="503"/>
      <c r="H86" s="504" t="s">
        <v>26</v>
      </c>
      <c r="I86" s="505"/>
      <c r="J86" s="84" t="s">
        <v>27</v>
      </c>
      <c r="K86" s="207">
        <v>0.01</v>
      </c>
      <c r="L86" s="83"/>
    </row>
    <row r="87" spans="2:12" s="49" customFormat="1" ht="58.5" customHeight="1">
      <c r="B87" s="50"/>
      <c r="C87" s="273" t="s">
        <v>118</v>
      </c>
      <c r="D87" s="514" t="s">
        <v>119</v>
      </c>
      <c r="E87" s="514"/>
      <c r="F87" s="514"/>
      <c r="G87" s="263"/>
      <c r="H87" s="506" t="s">
        <v>28</v>
      </c>
      <c r="I87" s="507"/>
      <c r="J87" s="84" t="s">
        <v>29</v>
      </c>
      <c r="K87" s="207">
        <v>0.05</v>
      </c>
      <c r="L87" s="52"/>
    </row>
    <row r="88" spans="2:12" ht="39" customHeight="1">
      <c r="B88" s="3"/>
      <c r="C88" s="274"/>
      <c r="D88" s="515"/>
      <c r="E88" s="515"/>
      <c r="F88" s="515"/>
      <c r="G88" s="264"/>
      <c r="H88" s="507" t="s">
        <v>30</v>
      </c>
      <c r="I88" s="507"/>
      <c r="J88" s="84" t="s">
        <v>31</v>
      </c>
      <c r="K88" s="207">
        <f>SUM(K85:K87)</f>
        <v>0.37</v>
      </c>
      <c r="L88" s="4"/>
    </row>
    <row r="89" spans="2:12" ht="39" customHeight="1" thickBot="1">
      <c r="B89" s="3"/>
      <c r="C89" s="275"/>
      <c r="D89" s="516"/>
      <c r="E89" s="516"/>
      <c r="F89" s="516"/>
      <c r="G89" s="264"/>
      <c r="H89" s="508"/>
      <c r="I89" s="509"/>
      <c r="J89" s="509"/>
      <c r="K89" s="510"/>
      <c r="L89" s="4"/>
    </row>
    <row r="90" spans="2:12" ht="46.9" customHeight="1" thickBot="1">
      <c r="B90" s="3"/>
      <c r="C90" s="267"/>
      <c r="D90" s="266"/>
      <c r="E90" s="266"/>
      <c r="F90" s="266"/>
      <c r="G90" s="265"/>
      <c r="H90" s="511"/>
      <c r="I90" s="512"/>
      <c r="J90" s="512"/>
      <c r="K90" s="513"/>
      <c r="L90" s="4"/>
    </row>
    <row r="91" spans="2:12" ht="15" thickBot="1">
      <c r="B91" s="86"/>
      <c r="C91" s="87"/>
      <c r="D91" s="87"/>
      <c r="E91" s="88"/>
      <c r="F91" s="87"/>
      <c r="G91" s="89"/>
      <c r="H91" s="87"/>
      <c r="I91" s="87"/>
      <c r="J91" s="87"/>
      <c r="K91" s="87"/>
      <c r="L91" s="90"/>
    </row>
    <row r="92" spans="2:12" ht="15" thickTop="1"/>
  </sheetData>
  <mergeCells count="35">
    <mergeCell ref="G75:J75"/>
    <mergeCell ref="G76:J76"/>
    <mergeCell ref="G77:J77"/>
    <mergeCell ref="G79:J79"/>
    <mergeCell ref="C7:K8"/>
    <mergeCell ref="C9:K9"/>
    <mergeCell ref="B1:G1"/>
    <mergeCell ref="B2:E2"/>
    <mergeCell ref="B4:L4"/>
    <mergeCell ref="C5:K5"/>
    <mergeCell ref="C6:K6"/>
    <mergeCell ref="C85:G85"/>
    <mergeCell ref="C10:K10"/>
    <mergeCell ref="C73:J73"/>
    <mergeCell ref="C84:G84"/>
    <mergeCell ref="H84:J84"/>
    <mergeCell ref="H85:I85"/>
    <mergeCell ref="D83:K83"/>
    <mergeCell ref="I11:I12"/>
    <mergeCell ref="J11:J12"/>
    <mergeCell ref="K11:K12"/>
    <mergeCell ref="C11:C12"/>
    <mergeCell ref="D11:D12"/>
    <mergeCell ref="G11:G12"/>
    <mergeCell ref="H11:H12"/>
    <mergeCell ref="E11:F11"/>
    <mergeCell ref="G80:J80"/>
    <mergeCell ref="C86:G86"/>
    <mergeCell ref="H86:I86"/>
    <mergeCell ref="H87:I87"/>
    <mergeCell ref="H88:I88"/>
    <mergeCell ref="H89:K90"/>
    <mergeCell ref="D87:F87"/>
    <mergeCell ref="D88:F88"/>
    <mergeCell ref="D89:F89"/>
  </mergeCells>
  <phoneticPr fontId="7" type="noConversion"/>
  <printOptions horizontalCentered="1" verticalCentered="1"/>
  <pageMargins left="0.11811023622047245" right="0.11811023622047245" top="0.15748031496062992" bottom="0.15748031496062992" header="0.31496062992125984" footer="0.31496062992125984"/>
  <pageSetup scale="34" orientation="landscape" horizontalDpi="1200" verticalDpi="1200" r:id="rId1"/>
  <rowBreaks count="1" manualBreakCount="1">
    <brk id="61" max="1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3830"/>
  <sheetViews>
    <sheetView showGridLines="0" tabSelected="1" view="pageBreakPreview" zoomScale="26" zoomScaleNormal="26" zoomScaleSheetLayoutView="26" zoomScalePageLayoutView="19" workbookViewId="0">
      <selection activeCell="K3824" sqref="K3824"/>
    </sheetView>
  </sheetViews>
  <sheetFormatPr baseColWidth="10" defaultColWidth="11.42578125" defaultRowHeight="14.25"/>
  <cols>
    <col min="1" max="2" width="3.140625" style="95" customWidth="1"/>
    <col min="3" max="3" width="14.7109375" style="95" customWidth="1"/>
    <col min="4" max="4" width="13" style="95" customWidth="1"/>
    <col min="5" max="7" width="11.42578125" style="95"/>
    <col min="8" max="8" width="23.85546875" style="95" customWidth="1"/>
    <col min="9" max="10" width="11.42578125" style="95"/>
    <col min="11" max="11" width="17" style="95" customWidth="1"/>
    <col min="12" max="13" width="18" style="95" customWidth="1"/>
    <col min="14" max="14" width="13.140625" style="95" bestFit="1" customWidth="1"/>
    <col min="15" max="15" width="7" style="95" customWidth="1"/>
    <col min="16" max="16" width="20" style="95" customWidth="1"/>
    <col min="17" max="18" width="3.140625" style="95" customWidth="1"/>
    <col min="19" max="16384" width="11.42578125" style="95"/>
  </cols>
  <sheetData>
    <row r="1" spans="2:17">
      <c r="B1" s="492" t="s">
        <v>37</v>
      </c>
      <c r="C1" s="492"/>
      <c r="D1" s="492"/>
      <c r="E1" s="492"/>
      <c r="F1" s="492"/>
      <c r="G1" s="492"/>
      <c r="H1" s="492"/>
      <c r="I1" s="492"/>
      <c r="J1" s="492"/>
      <c r="K1" s="492"/>
      <c r="L1" s="492"/>
      <c r="M1" s="6"/>
    </row>
    <row r="2" spans="2:17">
      <c r="B2" s="492" t="s">
        <v>1</v>
      </c>
      <c r="C2" s="492"/>
      <c r="D2" s="492"/>
      <c r="E2" s="492"/>
    </row>
    <row r="3" spans="2:17" ht="15" thickBot="1"/>
    <row r="4" spans="2:17" ht="25.5" customHeight="1" thickTop="1">
      <c r="B4" s="493"/>
      <c r="C4" s="494"/>
      <c r="D4" s="494"/>
      <c r="E4" s="494"/>
      <c r="F4" s="494"/>
      <c r="G4" s="494"/>
      <c r="H4" s="494"/>
      <c r="I4" s="494"/>
      <c r="J4" s="494"/>
      <c r="K4" s="494"/>
      <c r="L4" s="494"/>
      <c r="M4" s="494"/>
      <c r="N4" s="494"/>
      <c r="O4" s="494"/>
      <c r="P4" s="494"/>
      <c r="Q4" s="495"/>
    </row>
    <row r="5" spans="2:17" ht="31.5" customHeight="1">
      <c r="B5" s="97"/>
      <c r="C5" s="351" t="s">
        <v>38</v>
      </c>
      <c r="D5" s="351"/>
      <c r="E5" s="351"/>
      <c r="F5" s="351"/>
      <c r="G5" s="351"/>
      <c r="H5" s="351"/>
      <c r="I5" s="351"/>
      <c r="J5" s="351"/>
      <c r="K5" s="351"/>
      <c r="L5" s="351"/>
      <c r="M5" s="351"/>
      <c r="N5" s="351"/>
      <c r="O5" s="351"/>
      <c r="P5" s="351"/>
      <c r="Q5" s="96"/>
    </row>
    <row r="6" spans="2:17" ht="15" thickBot="1">
      <c r="B6" s="97"/>
      <c r="Q6" s="96"/>
    </row>
    <row r="7" spans="2:17">
      <c r="B7" s="97"/>
      <c r="C7" s="378"/>
      <c r="D7" s="380"/>
      <c r="E7" s="381"/>
      <c r="F7" s="381"/>
      <c r="G7" s="381"/>
      <c r="H7" s="381"/>
      <c r="I7" s="381"/>
      <c r="J7" s="381"/>
      <c r="K7" s="382"/>
      <c r="L7" s="383"/>
      <c r="M7" s="384"/>
      <c r="N7" s="384"/>
      <c r="O7" s="384"/>
      <c r="P7" s="385"/>
      <c r="Q7" s="96"/>
    </row>
    <row r="8" spans="2:17">
      <c r="B8" s="97"/>
      <c r="C8" s="379"/>
      <c r="D8" s="389" t="s">
        <v>39</v>
      </c>
      <c r="E8" s="390"/>
      <c r="F8" s="390"/>
      <c r="G8" s="390"/>
      <c r="H8" s="390"/>
      <c r="I8" s="390"/>
      <c r="J8" s="390"/>
      <c r="K8" s="391"/>
      <c r="L8" s="386"/>
      <c r="M8" s="387"/>
      <c r="N8" s="387"/>
      <c r="O8" s="387"/>
      <c r="P8" s="388"/>
      <c r="Q8" s="96"/>
    </row>
    <row r="9" spans="2:17">
      <c r="B9" s="97"/>
      <c r="C9" s="379"/>
      <c r="D9" s="389"/>
      <c r="E9" s="390"/>
      <c r="F9" s="390"/>
      <c r="G9" s="390"/>
      <c r="H9" s="390"/>
      <c r="I9" s="390"/>
      <c r="J9" s="390"/>
      <c r="K9" s="391"/>
      <c r="L9" s="428" t="s">
        <v>40</v>
      </c>
      <c r="M9" s="220"/>
      <c r="N9" s="430"/>
      <c r="O9" s="431"/>
      <c r="P9" s="432"/>
      <c r="Q9" s="96"/>
    </row>
    <row r="10" spans="2:17">
      <c r="B10" s="97"/>
      <c r="C10" s="379"/>
      <c r="D10" s="389" t="s">
        <v>41</v>
      </c>
      <c r="E10" s="390"/>
      <c r="F10" s="390"/>
      <c r="G10" s="390"/>
      <c r="H10" s="390"/>
      <c r="I10" s="390"/>
      <c r="J10" s="390"/>
      <c r="K10" s="391"/>
      <c r="L10" s="429"/>
      <c r="M10" s="221"/>
      <c r="N10" s="433"/>
      <c r="O10" s="434"/>
      <c r="P10" s="435"/>
      <c r="Q10" s="96"/>
    </row>
    <row r="11" spans="2:17" ht="12.75" customHeight="1">
      <c r="B11" s="97"/>
      <c r="C11" s="379"/>
      <c r="D11" s="436"/>
      <c r="E11" s="437"/>
      <c r="F11" s="437"/>
      <c r="G11" s="437"/>
      <c r="H11" s="437"/>
      <c r="I11" s="437"/>
      <c r="J11" s="437"/>
      <c r="K11" s="438"/>
      <c r="L11" s="428" t="s">
        <v>42</v>
      </c>
      <c r="M11" s="219"/>
      <c r="N11" s="428">
        <v>1</v>
      </c>
      <c r="O11" s="428" t="s">
        <v>43</v>
      </c>
      <c r="P11" s="440">
        <v>1</v>
      </c>
      <c r="Q11" s="96"/>
    </row>
    <row r="12" spans="2:17">
      <c r="B12" s="97"/>
      <c r="C12" s="379"/>
      <c r="D12" s="436"/>
      <c r="E12" s="437"/>
      <c r="F12" s="437"/>
      <c r="G12" s="437"/>
      <c r="H12" s="437"/>
      <c r="I12" s="437"/>
      <c r="J12" s="437"/>
      <c r="K12" s="438"/>
      <c r="L12" s="439"/>
      <c r="M12" s="222"/>
      <c r="N12" s="439"/>
      <c r="O12" s="439"/>
      <c r="P12" s="441"/>
      <c r="Q12" s="96"/>
    </row>
    <row r="13" spans="2:17">
      <c r="B13" s="97"/>
      <c r="C13" s="379"/>
      <c r="D13" s="389" t="s">
        <v>44</v>
      </c>
      <c r="E13" s="390"/>
      <c r="F13" s="390"/>
      <c r="G13" s="390"/>
      <c r="H13" s="390"/>
      <c r="I13" s="390"/>
      <c r="J13" s="390"/>
      <c r="K13" s="391"/>
      <c r="L13" s="439"/>
      <c r="M13" s="222"/>
      <c r="N13" s="439"/>
      <c r="O13" s="439"/>
      <c r="P13" s="441"/>
      <c r="Q13" s="96"/>
    </row>
    <row r="14" spans="2:17" ht="15" thickBot="1">
      <c r="B14" s="97"/>
      <c r="C14" s="100"/>
      <c r="D14" s="101"/>
      <c r="E14" s="101"/>
      <c r="F14" s="101"/>
      <c r="G14" s="101"/>
      <c r="H14" s="101"/>
      <c r="I14" s="101"/>
      <c r="J14" s="101"/>
      <c r="K14" s="101"/>
      <c r="L14" s="101"/>
      <c r="M14" s="101"/>
      <c r="N14" s="102"/>
      <c r="O14" s="102"/>
      <c r="P14" s="103"/>
      <c r="Q14" s="96"/>
    </row>
    <row r="15" spans="2:17">
      <c r="B15" s="97"/>
      <c r="C15" s="104"/>
      <c r="D15" s="98"/>
      <c r="E15" s="98"/>
      <c r="F15" s="98"/>
      <c r="G15" s="98"/>
      <c r="H15" s="98"/>
      <c r="I15" s="98"/>
      <c r="J15" s="98"/>
      <c r="K15" s="98"/>
      <c r="L15" s="105" t="s">
        <v>45</v>
      </c>
      <c r="M15" s="105"/>
      <c r="N15" s="106" t="s">
        <v>46</v>
      </c>
      <c r="O15" s="106" t="s">
        <v>47</v>
      </c>
      <c r="P15" s="107" t="s">
        <v>48</v>
      </c>
      <c r="Q15" s="96"/>
    </row>
    <row r="16" spans="2:17">
      <c r="B16" s="97"/>
      <c r="C16" s="108"/>
      <c r="D16" s="99"/>
      <c r="E16" s="99"/>
      <c r="F16" s="99"/>
      <c r="G16" s="99"/>
      <c r="H16" s="99"/>
      <c r="I16" s="99"/>
      <c r="J16" s="99"/>
      <c r="K16" s="99"/>
      <c r="L16" s="109"/>
      <c r="M16" s="109"/>
      <c r="N16" s="110"/>
      <c r="O16" s="110"/>
      <c r="P16" s="111"/>
      <c r="Q16" s="96"/>
    </row>
    <row r="17" spans="2:17" ht="18" customHeight="1">
      <c r="B17" s="97"/>
      <c r="C17" s="406" t="s">
        <v>49</v>
      </c>
      <c r="D17" s="407"/>
      <c r="E17" s="407"/>
      <c r="F17" s="407"/>
      <c r="G17" s="99"/>
      <c r="H17" s="99"/>
      <c r="I17" s="99" t="s">
        <v>50</v>
      </c>
      <c r="K17" s="99"/>
      <c r="L17" s="109"/>
      <c r="M17" s="109"/>
      <c r="P17" s="112"/>
      <c r="Q17" s="96"/>
    </row>
    <row r="18" spans="2:17" ht="15" thickBot="1">
      <c r="B18" s="97"/>
      <c r="C18" s="113"/>
      <c r="D18" s="163"/>
      <c r="E18" s="163"/>
      <c r="F18" s="163"/>
      <c r="G18" s="163"/>
      <c r="H18" s="163"/>
      <c r="I18" s="163"/>
      <c r="J18" s="163"/>
      <c r="K18" s="163"/>
      <c r="L18" s="163"/>
      <c r="M18" s="163"/>
      <c r="N18" s="163"/>
      <c r="O18" s="163"/>
      <c r="P18" s="164"/>
      <c r="Q18" s="96"/>
    </row>
    <row r="19" spans="2:17" ht="15" thickBot="1">
      <c r="B19" s="97"/>
      <c r="C19" s="475"/>
      <c r="D19" s="476"/>
      <c r="E19" s="476"/>
      <c r="F19" s="476"/>
      <c r="G19" s="476"/>
      <c r="H19" s="476"/>
      <c r="I19" s="476"/>
      <c r="J19" s="476"/>
      <c r="K19" s="476"/>
      <c r="L19" s="476"/>
      <c r="M19" s="476"/>
      <c r="N19" s="476"/>
      <c r="O19" s="476"/>
      <c r="P19" s="477"/>
      <c r="Q19" s="96"/>
    </row>
    <row r="20" spans="2:17" ht="15" thickBot="1">
      <c r="B20" s="97"/>
      <c r="C20" s="478" t="s">
        <v>51</v>
      </c>
      <c r="D20" s="479"/>
      <c r="E20" s="479"/>
      <c r="F20" s="479"/>
      <c r="G20" s="479"/>
      <c r="H20" s="479"/>
      <c r="I20" s="479"/>
      <c r="J20" s="479"/>
      <c r="K20" s="479"/>
      <c r="L20" s="479"/>
      <c r="M20" s="479"/>
      <c r="N20" s="479"/>
      <c r="O20" s="479"/>
      <c r="P20" s="480"/>
      <c r="Q20" s="96"/>
    </row>
    <row r="21" spans="2:17">
      <c r="B21" s="97"/>
      <c r="C21" s="281" t="s">
        <v>52</v>
      </c>
      <c r="D21" s="498" t="s">
        <v>53</v>
      </c>
      <c r="E21" s="499"/>
      <c r="F21" s="499"/>
      <c r="G21" s="499"/>
      <c r="H21" s="499"/>
      <c r="I21" s="499"/>
      <c r="J21" s="499"/>
      <c r="K21" s="499"/>
      <c r="L21" s="500"/>
      <c r="M21" s="282"/>
      <c r="N21" s="496" t="s">
        <v>54</v>
      </c>
      <c r="O21" s="497"/>
      <c r="P21" s="281" t="s">
        <v>11</v>
      </c>
      <c r="Q21" s="96"/>
    </row>
    <row r="22" spans="2:17" ht="15" thickBot="1">
      <c r="B22" s="97"/>
      <c r="C22" s="283">
        <v>1.1000000000000001</v>
      </c>
      <c r="D22" s="416" t="s">
        <v>123</v>
      </c>
      <c r="E22" s="417"/>
      <c r="F22" s="417"/>
      <c r="G22" s="417"/>
      <c r="H22" s="417"/>
      <c r="I22" s="417"/>
      <c r="J22" s="417"/>
      <c r="K22" s="417"/>
      <c r="L22" s="418"/>
      <c r="M22" s="284"/>
      <c r="N22" s="416" t="s">
        <v>88</v>
      </c>
      <c r="O22" s="418"/>
      <c r="P22" s="285">
        <f>'PRESUPUESTO OFICIAL (Entidad)'!I14</f>
        <v>5</v>
      </c>
      <c r="Q22" s="96"/>
    </row>
    <row r="23" spans="2:17">
      <c r="B23" s="97"/>
      <c r="C23" s="352" t="s">
        <v>55</v>
      </c>
      <c r="D23" s="353"/>
      <c r="E23" s="353"/>
      <c r="F23" s="353"/>
      <c r="G23" s="353"/>
      <c r="H23" s="353"/>
      <c r="I23" s="353"/>
      <c r="J23" s="353"/>
      <c r="K23" s="353"/>
      <c r="L23" s="353"/>
      <c r="M23" s="353"/>
      <c r="N23" s="353"/>
      <c r="O23" s="353"/>
      <c r="P23" s="354"/>
      <c r="Q23" s="96"/>
    </row>
    <row r="24" spans="2:17">
      <c r="B24" s="97"/>
      <c r="C24" s="355"/>
      <c r="D24" s="356"/>
      <c r="E24" s="356"/>
      <c r="F24" s="356"/>
      <c r="G24" s="356"/>
      <c r="H24" s="356"/>
      <c r="I24" s="356"/>
      <c r="J24" s="356"/>
      <c r="K24" s="356"/>
      <c r="L24" s="356"/>
      <c r="M24" s="356"/>
      <c r="N24" s="356"/>
      <c r="O24" s="356"/>
      <c r="P24" s="357"/>
      <c r="Q24" s="96"/>
    </row>
    <row r="25" spans="2:17" ht="15" thickBot="1">
      <c r="B25" s="97"/>
      <c r="C25" s="358"/>
      <c r="D25" s="359"/>
      <c r="E25" s="359"/>
      <c r="F25" s="359"/>
      <c r="G25" s="359"/>
      <c r="H25" s="359"/>
      <c r="I25" s="359"/>
      <c r="J25" s="359"/>
      <c r="K25" s="359"/>
      <c r="L25" s="359"/>
      <c r="M25" s="359"/>
      <c r="N25" s="359"/>
      <c r="O25" s="359"/>
      <c r="P25" s="360"/>
      <c r="Q25" s="96"/>
    </row>
    <row r="26" spans="2:17" ht="15">
      <c r="B26" s="97"/>
      <c r="C26" s="361" t="s">
        <v>53</v>
      </c>
      <c r="D26" s="452"/>
      <c r="E26" s="452"/>
      <c r="F26" s="452"/>
      <c r="G26" s="453"/>
      <c r="H26" s="365" t="s">
        <v>100</v>
      </c>
      <c r="I26" s="452"/>
      <c r="J26" s="454" t="s">
        <v>11</v>
      </c>
      <c r="K26" s="455"/>
      <c r="L26" s="125" t="s">
        <v>56</v>
      </c>
      <c r="M26" s="124"/>
      <c r="N26" s="365" t="s">
        <v>57</v>
      </c>
      <c r="O26" s="366"/>
      <c r="P26" s="126" t="s">
        <v>58</v>
      </c>
      <c r="Q26" s="96"/>
    </row>
    <row r="27" spans="2:17">
      <c r="B27" s="97"/>
      <c r="C27" s="367" t="s">
        <v>98</v>
      </c>
      <c r="D27" s="368"/>
      <c r="E27" s="368"/>
      <c r="F27" s="368"/>
      <c r="G27" s="421"/>
      <c r="H27" s="422" t="s">
        <v>94</v>
      </c>
      <c r="I27" s="423"/>
      <c r="J27" s="424">
        <v>0.1</v>
      </c>
      <c r="K27" s="425"/>
      <c r="L27" s="128">
        <v>2000</v>
      </c>
      <c r="M27" s="224"/>
      <c r="N27" s="426"/>
      <c r="O27" s="427"/>
      <c r="P27" s="188">
        <f>ROUND(J27*L27,0)</f>
        <v>200</v>
      </c>
      <c r="Q27" s="96"/>
    </row>
    <row r="28" spans="2:17">
      <c r="B28" s="97"/>
      <c r="C28" s="399"/>
      <c r="D28" s="400"/>
      <c r="E28" s="400"/>
      <c r="F28" s="400"/>
      <c r="G28" s="132"/>
      <c r="H28" s="422"/>
      <c r="I28" s="423"/>
      <c r="J28" s="424"/>
      <c r="K28" s="425"/>
      <c r="L28" s="128"/>
      <c r="M28" s="224"/>
      <c r="N28" s="426"/>
      <c r="O28" s="427"/>
      <c r="P28" s="188">
        <f>ROUND(J28*L28,0)</f>
        <v>0</v>
      </c>
      <c r="Q28" s="96"/>
    </row>
    <row r="29" spans="2:17" ht="15" thickBot="1">
      <c r="B29" s="97"/>
      <c r="C29" s="374"/>
      <c r="D29" s="375"/>
      <c r="E29" s="375"/>
      <c r="F29" s="375"/>
      <c r="G29" s="396"/>
      <c r="H29" s="447"/>
      <c r="I29" s="396"/>
      <c r="J29" s="447"/>
      <c r="K29" s="396"/>
      <c r="L29" s="133"/>
      <c r="M29" s="225"/>
      <c r="N29" s="448"/>
      <c r="O29" s="449"/>
      <c r="P29" s="129"/>
      <c r="Q29" s="96"/>
    </row>
    <row r="30" spans="2:17" ht="15" thickBot="1">
      <c r="B30" s="97"/>
      <c r="C30" s="371" t="s">
        <v>59</v>
      </c>
      <c r="D30" s="372"/>
      <c r="E30" s="372"/>
      <c r="F30" s="372"/>
      <c r="G30" s="372"/>
      <c r="H30" s="372"/>
      <c r="I30" s="372"/>
      <c r="J30" s="372"/>
      <c r="K30" s="372"/>
      <c r="L30" s="372"/>
      <c r="M30" s="372"/>
      <c r="N30" s="372"/>
      <c r="O30" s="373"/>
      <c r="P30" s="138">
        <f>SUM(P27:P29)</f>
        <v>200</v>
      </c>
      <c r="Q30" s="96"/>
    </row>
    <row r="31" spans="2:17" ht="13.5" customHeight="1">
      <c r="B31" s="97"/>
      <c r="C31" s="352" t="s">
        <v>60</v>
      </c>
      <c r="D31" s="353"/>
      <c r="E31" s="353"/>
      <c r="F31" s="353"/>
      <c r="G31" s="353"/>
      <c r="H31" s="353"/>
      <c r="I31" s="353"/>
      <c r="J31" s="353"/>
      <c r="K31" s="353"/>
      <c r="L31" s="353"/>
      <c r="M31" s="353"/>
      <c r="N31" s="353"/>
      <c r="O31" s="353"/>
      <c r="P31" s="354"/>
      <c r="Q31" s="96"/>
    </row>
    <row r="32" spans="2:17">
      <c r="B32" s="97"/>
      <c r="C32" s="355"/>
      <c r="D32" s="356"/>
      <c r="E32" s="356"/>
      <c r="F32" s="356"/>
      <c r="G32" s="356"/>
      <c r="H32" s="356"/>
      <c r="I32" s="356"/>
      <c r="J32" s="356"/>
      <c r="K32" s="356"/>
      <c r="L32" s="356"/>
      <c r="M32" s="356"/>
      <c r="N32" s="356"/>
      <c r="O32" s="356"/>
      <c r="P32" s="357"/>
      <c r="Q32" s="96"/>
    </row>
    <row r="33" spans="2:17" ht="15" thickBot="1">
      <c r="B33" s="97"/>
      <c r="C33" s="358"/>
      <c r="D33" s="359"/>
      <c r="E33" s="359"/>
      <c r="F33" s="359"/>
      <c r="G33" s="359"/>
      <c r="H33" s="359"/>
      <c r="I33" s="359"/>
      <c r="J33" s="359"/>
      <c r="K33" s="359"/>
      <c r="L33" s="359"/>
      <c r="M33" s="359"/>
      <c r="N33" s="359"/>
      <c r="O33" s="359"/>
      <c r="P33" s="360"/>
      <c r="Q33" s="96"/>
    </row>
    <row r="34" spans="2:17">
      <c r="B34" s="97"/>
      <c r="C34" s="361" t="s">
        <v>53</v>
      </c>
      <c r="D34" s="362"/>
      <c r="E34" s="362"/>
      <c r="F34" s="362"/>
      <c r="G34" s="362"/>
      <c r="H34" s="362"/>
      <c r="I34" s="362"/>
      <c r="J34" s="366"/>
      <c r="K34" s="124" t="s">
        <v>54</v>
      </c>
      <c r="L34" s="125" t="s">
        <v>11</v>
      </c>
      <c r="M34" s="124"/>
      <c r="N34" s="365" t="s">
        <v>61</v>
      </c>
      <c r="O34" s="366"/>
      <c r="P34" s="126" t="s">
        <v>58</v>
      </c>
      <c r="Q34" s="96"/>
    </row>
    <row r="35" spans="2:17" ht="13.9" customHeight="1">
      <c r="B35" s="97"/>
      <c r="C35" s="367"/>
      <c r="D35" s="368"/>
      <c r="E35" s="368"/>
      <c r="F35" s="368"/>
      <c r="G35" s="368"/>
      <c r="H35" s="368"/>
      <c r="I35" s="368"/>
      <c r="J35" s="421"/>
      <c r="K35" s="135"/>
      <c r="L35" s="136"/>
      <c r="M35" s="226"/>
      <c r="N35" s="481"/>
      <c r="O35" s="482"/>
      <c r="P35" s="188">
        <f>ROUND(N35*L35,0)</f>
        <v>0</v>
      </c>
      <c r="Q35" s="96"/>
    </row>
    <row r="36" spans="2:17" ht="13.9" customHeight="1">
      <c r="B36" s="97"/>
      <c r="C36" s="399"/>
      <c r="D36" s="400"/>
      <c r="E36" s="400"/>
      <c r="F36" s="400"/>
      <c r="G36" s="400"/>
      <c r="H36" s="400"/>
      <c r="I36" s="400"/>
      <c r="J36" s="401"/>
      <c r="K36" s="186"/>
      <c r="L36" s="223"/>
      <c r="M36" s="227"/>
      <c r="N36" s="481"/>
      <c r="O36" s="482"/>
      <c r="P36" s="188">
        <f t="shared" ref="P36:P37" si="0">ROUND(N36*L36,0)</f>
        <v>0</v>
      </c>
      <c r="Q36" s="96"/>
    </row>
    <row r="37" spans="2:17" ht="15" thickBot="1">
      <c r="B37" s="97"/>
      <c r="C37" s="374"/>
      <c r="D37" s="375"/>
      <c r="E37" s="375"/>
      <c r="F37" s="375"/>
      <c r="G37" s="375"/>
      <c r="H37" s="375"/>
      <c r="I37" s="375"/>
      <c r="J37" s="396"/>
      <c r="K37" s="186"/>
      <c r="L37" s="137"/>
      <c r="M37" s="228"/>
      <c r="N37" s="490"/>
      <c r="O37" s="491"/>
      <c r="P37" s="188">
        <f t="shared" si="0"/>
        <v>0</v>
      </c>
      <c r="Q37" s="96"/>
    </row>
    <row r="38" spans="2:17" ht="15" thickBot="1">
      <c r="B38" s="97"/>
      <c r="C38" s="371" t="s">
        <v>59</v>
      </c>
      <c r="D38" s="372"/>
      <c r="E38" s="372"/>
      <c r="F38" s="372"/>
      <c r="G38" s="372"/>
      <c r="H38" s="372"/>
      <c r="I38" s="372"/>
      <c r="J38" s="372"/>
      <c r="K38" s="372"/>
      <c r="L38" s="372"/>
      <c r="M38" s="372"/>
      <c r="N38" s="372"/>
      <c r="O38" s="373"/>
      <c r="P38" s="138">
        <f>SUM(P35:P37)</f>
        <v>0</v>
      </c>
      <c r="Q38" s="96"/>
    </row>
    <row r="39" spans="2:17">
      <c r="B39" s="97"/>
      <c r="C39" s="352" t="s">
        <v>62</v>
      </c>
      <c r="D39" s="353"/>
      <c r="E39" s="353"/>
      <c r="F39" s="353"/>
      <c r="G39" s="353"/>
      <c r="H39" s="353"/>
      <c r="I39" s="353"/>
      <c r="J39" s="353"/>
      <c r="K39" s="353"/>
      <c r="L39" s="353"/>
      <c r="M39" s="353"/>
      <c r="N39" s="353"/>
      <c r="O39" s="353"/>
      <c r="P39" s="354"/>
      <c r="Q39" s="96"/>
    </row>
    <row r="40" spans="2:17">
      <c r="B40" s="97"/>
      <c r="C40" s="355"/>
      <c r="D40" s="356"/>
      <c r="E40" s="356"/>
      <c r="F40" s="356"/>
      <c r="G40" s="356"/>
      <c r="H40" s="356"/>
      <c r="I40" s="356"/>
      <c r="J40" s="356"/>
      <c r="K40" s="356"/>
      <c r="L40" s="356"/>
      <c r="M40" s="356"/>
      <c r="N40" s="356"/>
      <c r="O40" s="356"/>
      <c r="P40" s="357"/>
      <c r="Q40" s="96"/>
    </row>
    <row r="41" spans="2:17" ht="15" thickBot="1">
      <c r="B41" s="97"/>
      <c r="C41" s="358"/>
      <c r="D41" s="359"/>
      <c r="E41" s="359"/>
      <c r="F41" s="359"/>
      <c r="G41" s="359"/>
      <c r="H41" s="359"/>
      <c r="I41" s="359"/>
      <c r="J41" s="359"/>
      <c r="K41" s="359"/>
      <c r="L41" s="359"/>
      <c r="M41" s="359"/>
      <c r="N41" s="359"/>
      <c r="O41" s="359"/>
      <c r="P41" s="360"/>
      <c r="Q41" s="96"/>
    </row>
    <row r="42" spans="2:17" ht="15.75">
      <c r="B42" s="97"/>
      <c r="C42" s="361" t="s">
        <v>63</v>
      </c>
      <c r="D42" s="362"/>
      <c r="E42" s="362"/>
      <c r="F42" s="362"/>
      <c r="G42" s="362"/>
      <c r="H42" s="362"/>
      <c r="I42" s="362"/>
      <c r="J42" s="125" t="s">
        <v>64</v>
      </c>
      <c r="K42" s="134" t="s">
        <v>65</v>
      </c>
      <c r="L42" s="139" t="s">
        <v>66</v>
      </c>
      <c r="M42" s="229"/>
      <c r="N42" s="365" t="s">
        <v>67</v>
      </c>
      <c r="O42" s="366"/>
      <c r="P42" s="126" t="s">
        <v>58</v>
      </c>
      <c r="Q42" s="96"/>
    </row>
    <row r="43" spans="2:17">
      <c r="B43" s="97"/>
      <c r="C43" s="367"/>
      <c r="D43" s="368"/>
      <c r="E43" s="368"/>
      <c r="F43" s="368"/>
      <c r="G43" s="368"/>
      <c r="H43" s="368"/>
      <c r="I43" s="368"/>
      <c r="J43" s="140"/>
      <c r="K43" s="141"/>
      <c r="L43" s="140"/>
      <c r="M43" s="217"/>
      <c r="N43" s="369"/>
      <c r="O43" s="370"/>
      <c r="P43" s="129"/>
      <c r="Q43" s="96"/>
    </row>
    <row r="44" spans="2:17" ht="15" thickBot="1">
      <c r="B44" s="97"/>
      <c r="C44" s="374"/>
      <c r="D44" s="375"/>
      <c r="E44" s="375"/>
      <c r="F44" s="375"/>
      <c r="G44" s="375"/>
      <c r="H44" s="375"/>
      <c r="I44" s="375"/>
      <c r="J44" s="142"/>
      <c r="K44" s="143"/>
      <c r="L44" s="142"/>
      <c r="M44" s="230"/>
      <c r="N44" s="376"/>
      <c r="O44" s="377"/>
      <c r="P44" s="144"/>
      <c r="Q44" s="96"/>
    </row>
    <row r="45" spans="2:17" ht="15" thickBot="1">
      <c r="B45" s="97"/>
      <c r="C45" s="371" t="s">
        <v>59</v>
      </c>
      <c r="D45" s="372"/>
      <c r="E45" s="372"/>
      <c r="F45" s="372"/>
      <c r="G45" s="372"/>
      <c r="H45" s="372"/>
      <c r="I45" s="372"/>
      <c r="J45" s="372"/>
      <c r="K45" s="372"/>
      <c r="L45" s="372"/>
      <c r="M45" s="372"/>
      <c r="N45" s="372"/>
      <c r="O45" s="373"/>
      <c r="P45" s="138">
        <f>SUM(P43:P44)</f>
        <v>0</v>
      </c>
      <c r="Q45" s="96"/>
    </row>
    <row r="46" spans="2:17">
      <c r="B46" s="97"/>
      <c r="C46" s="352" t="s">
        <v>68</v>
      </c>
      <c r="D46" s="353"/>
      <c r="E46" s="353"/>
      <c r="F46" s="353"/>
      <c r="G46" s="353"/>
      <c r="H46" s="353"/>
      <c r="I46" s="353"/>
      <c r="J46" s="353"/>
      <c r="K46" s="353"/>
      <c r="L46" s="353"/>
      <c r="M46" s="353"/>
      <c r="N46" s="353"/>
      <c r="O46" s="353"/>
      <c r="P46" s="354"/>
      <c r="Q46" s="96"/>
    </row>
    <row r="47" spans="2:17">
      <c r="B47" s="97"/>
      <c r="C47" s="355"/>
      <c r="D47" s="356"/>
      <c r="E47" s="356"/>
      <c r="F47" s="356"/>
      <c r="G47" s="356"/>
      <c r="H47" s="356"/>
      <c r="I47" s="356"/>
      <c r="J47" s="356"/>
      <c r="K47" s="356"/>
      <c r="L47" s="356"/>
      <c r="M47" s="356"/>
      <c r="N47" s="356"/>
      <c r="O47" s="356"/>
      <c r="P47" s="357"/>
      <c r="Q47" s="96"/>
    </row>
    <row r="48" spans="2:17" ht="15" thickBot="1">
      <c r="B48" s="97"/>
      <c r="C48" s="358"/>
      <c r="D48" s="359"/>
      <c r="E48" s="359"/>
      <c r="F48" s="359"/>
      <c r="G48" s="359"/>
      <c r="H48" s="359"/>
      <c r="I48" s="359"/>
      <c r="J48" s="359"/>
      <c r="K48" s="359"/>
      <c r="L48" s="359"/>
      <c r="M48" s="359"/>
      <c r="N48" s="359"/>
      <c r="O48" s="359"/>
      <c r="P48" s="360"/>
      <c r="Q48" s="96"/>
    </row>
    <row r="49" spans="2:17" ht="31.5" customHeight="1">
      <c r="B49" s="97"/>
      <c r="C49" s="361" t="s">
        <v>69</v>
      </c>
      <c r="D49" s="362"/>
      <c r="E49" s="362"/>
      <c r="F49" s="362"/>
      <c r="G49" s="362"/>
      <c r="H49" s="362"/>
      <c r="I49" s="362"/>
      <c r="J49" s="125" t="s">
        <v>70</v>
      </c>
      <c r="K49" s="145" t="s">
        <v>11</v>
      </c>
      <c r="L49" s="146" t="s">
        <v>71</v>
      </c>
      <c r="M49" s="218"/>
      <c r="N49" s="363" t="s">
        <v>57</v>
      </c>
      <c r="O49" s="364"/>
      <c r="P49" s="148" t="s">
        <v>58</v>
      </c>
      <c r="Q49" s="96"/>
    </row>
    <row r="50" spans="2:17">
      <c r="B50" s="97"/>
      <c r="C50" s="149" t="s">
        <v>116</v>
      </c>
      <c r="D50" s="150"/>
      <c r="E50" s="150"/>
      <c r="F50" s="150"/>
      <c r="G50" s="150"/>
      <c r="H50" s="150"/>
      <c r="I50" s="150"/>
      <c r="J50" s="151" t="s">
        <v>97</v>
      </c>
      <c r="K50" s="152">
        <v>0.15</v>
      </c>
      <c r="L50" s="153">
        <v>44538.645937500005</v>
      </c>
      <c r="M50" s="231"/>
      <c r="N50" s="402"/>
      <c r="O50" s="403"/>
      <c r="P50" s="129">
        <f>ROUND(K50*L50,0)</f>
        <v>6681</v>
      </c>
      <c r="Q50" s="96"/>
    </row>
    <row r="51" spans="2:17">
      <c r="B51" s="97"/>
      <c r="C51" s="149"/>
      <c r="D51" s="150"/>
      <c r="E51" s="150"/>
      <c r="F51" s="150"/>
      <c r="G51" s="150"/>
      <c r="H51" s="150"/>
      <c r="I51" s="150"/>
      <c r="J51" s="151"/>
      <c r="K51" s="152"/>
      <c r="L51" s="153"/>
      <c r="M51" s="231"/>
      <c r="N51" s="402"/>
      <c r="O51" s="403"/>
      <c r="P51" s="154"/>
      <c r="Q51" s="96"/>
    </row>
    <row r="52" spans="2:17">
      <c r="B52" s="97"/>
      <c r="C52" s="149"/>
      <c r="D52" s="150"/>
      <c r="E52" s="150"/>
      <c r="F52" s="150"/>
      <c r="G52" s="150"/>
      <c r="H52" s="150"/>
      <c r="I52" s="150"/>
      <c r="J52" s="151"/>
      <c r="K52" s="152"/>
      <c r="L52" s="153"/>
      <c r="M52" s="231"/>
      <c r="N52" s="369"/>
      <c r="O52" s="370"/>
      <c r="P52" s="154"/>
      <c r="Q52" s="96"/>
    </row>
    <row r="53" spans="2:17" ht="15" thickBot="1">
      <c r="B53" s="97"/>
      <c r="C53" s="374"/>
      <c r="D53" s="375"/>
      <c r="E53" s="375"/>
      <c r="F53" s="375"/>
      <c r="G53" s="375"/>
      <c r="H53" s="375"/>
      <c r="I53" s="375"/>
      <c r="J53" s="142"/>
      <c r="K53" s="143"/>
      <c r="L53" s="142"/>
      <c r="M53" s="230"/>
      <c r="N53" s="376"/>
      <c r="O53" s="377"/>
      <c r="P53" s="144"/>
      <c r="Q53" s="96"/>
    </row>
    <row r="54" spans="2:17" ht="15" thickBot="1">
      <c r="B54" s="97"/>
      <c r="C54" s="371" t="s">
        <v>59</v>
      </c>
      <c r="D54" s="372"/>
      <c r="E54" s="372"/>
      <c r="F54" s="372"/>
      <c r="G54" s="372"/>
      <c r="H54" s="372"/>
      <c r="I54" s="372"/>
      <c r="J54" s="372"/>
      <c r="K54" s="372"/>
      <c r="L54" s="372"/>
      <c r="M54" s="372"/>
      <c r="N54" s="372"/>
      <c r="O54" s="373"/>
      <c r="P54" s="138">
        <f>SUM(P50:P53)</f>
        <v>6681</v>
      </c>
      <c r="Q54" s="96"/>
    </row>
    <row r="55" spans="2:17" ht="15" thickBot="1">
      <c r="B55" s="97"/>
      <c r="C55" s="122"/>
      <c r="P55" s="123"/>
      <c r="Q55" s="96"/>
    </row>
    <row r="56" spans="2:17" ht="15" thickBot="1">
      <c r="B56" s="97"/>
      <c r="C56" s="371" t="s">
        <v>72</v>
      </c>
      <c r="D56" s="372"/>
      <c r="E56" s="372"/>
      <c r="F56" s="372"/>
      <c r="G56" s="372"/>
      <c r="H56" s="372"/>
      <c r="I56" s="372"/>
      <c r="J56" s="372"/>
      <c r="K56" s="372"/>
      <c r="L56" s="372"/>
      <c r="M56" s="372"/>
      <c r="N56" s="372"/>
      <c r="O56" s="373"/>
      <c r="P56" s="286">
        <f>SUM(P54+P45+P38+P30)</f>
        <v>6881</v>
      </c>
      <c r="Q56" s="96"/>
    </row>
    <row r="57" spans="2:17">
      <c r="B57" s="97"/>
      <c r="C57" s="352" t="s">
        <v>73</v>
      </c>
      <c r="D57" s="353"/>
      <c r="E57" s="353"/>
      <c r="F57" s="353"/>
      <c r="G57" s="353"/>
      <c r="H57" s="353"/>
      <c r="I57" s="353"/>
      <c r="J57" s="353"/>
      <c r="K57" s="353"/>
      <c r="L57" s="353"/>
      <c r="M57" s="353"/>
      <c r="N57" s="353"/>
      <c r="O57" s="353"/>
      <c r="P57" s="354"/>
      <c r="Q57" s="96"/>
    </row>
    <row r="58" spans="2:17">
      <c r="B58" s="97"/>
      <c r="C58" s="355"/>
      <c r="D58" s="356"/>
      <c r="E58" s="356"/>
      <c r="F58" s="356"/>
      <c r="G58" s="356"/>
      <c r="H58" s="356"/>
      <c r="I58" s="356"/>
      <c r="J58" s="356"/>
      <c r="K58" s="356"/>
      <c r="L58" s="356"/>
      <c r="M58" s="356"/>
      <c r="N58" s="356"/>
      <c r="O58" s="356"/>
      <c r="P58" s="357"/>
      <c r="Q58" s="96"/>
    </row>
    <row r="59" spans="2:17" ht="15" thickBot="1">
      <c r="B59" s="97"/>
      <c r="C59" s="358"/>
      <c r="D59" s="359"/>
      <c r="E59" s="359"/>
      <c r="F59" s="359"/>
      <c r="G59" s="359"/>
      <c r="H59" s="359"/>
      <c r="I59" s="359"/>
      <c r="J59" s="359"/>
      <c r="K59" s="359"/>
      <c r="L59" s="359"/>
      <c r="M59" s="359"/>
      <c r="N59" s="359"/>
      <c r="O59" s="359"/>
      <c r="P59" s="360"/>
      <c r="Q59" s="96"/>
    </row>
    <row r="60" spans="2:17">
      <c r="B60" s="97"/>
      <c r="C60" s="361" t="s">
        <v>74</v>
      </c>
      <c r="D60" s="362"/>
      <c r="E60" s="362"/>
      <c r="F60" s="362"/>
      <c r="G60" s="362"/>
      <c r="H60" s="362"/>
      <c r="I60" s="362"/>
      <c r="J60" s="134"/>
      <c r="K60" s="147"/>
      <c r="L60" s="146" t="s">
        <v>75</v>
      </c>
      <c r="M60" s="218"/>
      <c r="N60" s="363" t="s">
        <v>76</v>
      </c>
      <c r="O60" s="364"/>
      <c r="P60" s="148"/>
      <c r="Q60" s="96"/>
    </row>
    <row r="61" spans="2:17">
      <c r="B61" s="97"/>
      <c r="C61" s="367" t="s">
        <v>23</v>
      </c>
      <c r="D61" s="368"/>
      <c r="E61" s="368"/>
      <c r="F61" s="368"/>
      <c r="G61" s="368"/>
      <c r="H61" s="368"/>
      <c r="I61" s="368"/>
      <c r="J61" s="155"/>
      <c r="K61" s="156"/>
      <c r="L61" s="157">
        <v>0.31</v>
      </c>
      <c r="M61" s="232"/>
      <c r="N61" s="392">
        <f>P56*L61</f>
        <v>2133.11</v>
      </c>
      <c r="O61" s="393"/>
      <c r="P61" s="158"/>
      <c r="Q61" s="96"/>
    </row>
    <row r="62" spans="2:17">
      <c r="B62" s="97"/>
      <c r="C62" s="130" t="s">
        <v>77</v>
      </c>
      <c r="D62" s="131"/>
      <c r="E62" s="131"/>
      <c r="F62" s="131"/>
      <c r="G62" s="131"/>
      <c r="H62" s="131"/>
      <c r="I62" s="131"/>
      <c r="J62" s="155"/>
      <c r="K62" s="156"/>
      <c r="L62" s="157">
        <v>0.01</v>
      </c>
      <c r="M62" s="232"/>
      <c r="N62" s="392">
        <f>P56*L62</f>
        <v>68.81</v>
      </c>
      <c r="O62" s="393"/>
      <c r="P62" s="158"/>
      <c r="Q62" s="96"/>
    </row>
    <row r="63" spans="2:17" ht="15" thickBot="1">
      <c r="B63" s="97"/>
      <c r="C63" s="116" t="s">
        <v>78</v>
      </c>
      <c r="D63" s="117"/>
      <c r="E63" s="117"/>
      <c r="F63" s="117"/>
      <c r="G63" s="117"/>
      <c r="H63" s="117"/>
      <c r="I63" s="117"/>
      <c r="J63" s="159"/>
      <c r="K63" s="160"/>
      <c r="L63" s="157">
        <v>0.05</v>
      </c>
      <c r="M63" s="232"/>
      <c r="N63" s="392">
        <f>P56*L63</f>
        <v>344.05</v>
      </c>
      <c r="O63" s="393"/>
      <c r="P63" s="158"/>
      <c r="Q63" s="96"/>
    </row>
    <row r="64" spans="2:17" ht="15" thickBot="1">
      <c r="B64" s="97"/>
      <c r="C64" s="371" t="s">
        <v>59</v>
      </c>
      <c r="D64" s="372"/>
      <c r="E64" s="372"/>
      <c r="F64" s="372"/>
      <c r="G64" s="372"/>
      <c r="H64" s="372"/>
      <c r="I64" s="372"/>
      <c r="J64" s="372"/>
      <c r="K64" s="372"/>
      <c r="L64" s="372"/>
      <c r="M64" s="372"/>
      <c r="N64" s="372"/>
      <c r="O64" s="373"/>
      <c r="P64" s="161">
        <f>N61+N62+N63</f>
        <v>2545.9700000000003</v>
      </c>
      <c r="Q64" s="96"/>
    </row>
    <row r="65" spans="1:17" ht="15" thickBot="1">
      <c r="B65" s="97"/>
      <c r="C65" s="122"/>
      <c r="P65" s="123"/>
      <c r="Q65" s="96"/>
    </row>
    <row r="66" spans="1:17" ht="15" thickBot="1">
      <c r="B66" s="97"/>
      <c r="C66" s="371" t="s">
        <v>79</v>
      </c>
      <c r="D66" s="372"/>
      <c r="E66" s="372"/>
      <c r="F66" s="372"/>
      <c r="G66" s="372"/>
      <c r="H66" s="372"/>
      <c r="I66" s="372"/>
      <c r="J66" s="372"/>
      <c r="K66" s="372"/>
      <c r="L66" s="372"/>
      <c r="M66" s="372"/>
      <c r="N66" s="372"/>
      <c r="O66" s="373"/>
      <c r="P66" s="161">
        <f>ROUND(P56+P64,2)</f>
        <v>9426.9699999999993</v>
      </c>
      <c r="Q66" s="96"/>
    </row>
    <row r="67" spans="1:17">
      <c r="B67" s="97"/>
      <c r="C67" s="119"/>
      <c r="D67" s="120"/>
      <c r="E67" s="120"/>
      <c r="F67" s="120"/>
      <c r="G67" s="120"/>
      <c r="H67" s="120"/>
      <c r="I67" s="120"/>
      <c r="J67" s="120"/>
      <c r="K67" s="120"/>
      <c r="L67" s="120"/>
      <c r="M67" s="120"/>
      <c r="N67" s="120"/>
      <c r="O67" s="120"/>
      <c r="P67" s="121"/>
      <c r="Q67" s="96"/>
    </row>
    <row r="68" spans="1:17">
      <c r="B68" s="97"/>
      <c r="C68" s="122"/>
      <c r="P68" s="123"/>
      <c r="Q68" s="96"/>
    </row>
    <row r="69" spans="1:17">
      <c r="B69" s="97"/>
      <c r="C69" s="122"/>
      <c r="P69" s="123"/>
      <c r="Q69" s="96"/>
    </row>
    <row r="70" spans="1:17" ht="15">
      <c r="B70" s="97"/>
      <c r="C70" s="122"/>
      <c r="H70" s="276" t="s">
        <v>80</v>
      </c>
      <c r="I70" s="276"/>
      <c r="J70" s="276"/>
      <c r="K70" s="276"/>
      <c r="P70" s="123"/>
      <c r="Q70" s="96"/>
    </row>
    <row r="71" spans="1:17" ht="15">
      <c r="B71" s="97"/>
      <c r="C71" s="122"/>
      <c r="H71" s="276" t="s">
        <v>81</v>
      </c>
      <c r="I71" s="350" t="s">
        <v>120</v>
      </c>
      <c r="J71" s="350"/>
      <c r="K71" s="350"/>
      <c r="P71" s="123"/>
      <c r="Q71" s="96"/>
    </row>
    <row r="72" spans="1:17" ht="15">
      <c r="B72" s="97"/>
      <c r="C72" s="122"/>
      <c r="H72" s="349" t="s">
        <v>121</v>
      </c>
      <c r="I72" s="349"/>
      <c r="J72" s="349"/>
      <c r="K72" s="349"/>
      <c r="P72" s="123"/>
      <c r="Q72" s="96"/>
    </row>
    <row r="73" spans="1:17" ht="15">
      <c r="B73" s="97"/>
      <c r="C73" s="108"/>
      <c r="D73" s="163"/>
      <c r="E73" s="163"/>
      <c r="F73" s="163"/>
      <c r="G73" s="163"/>
      <c r="H73" s="276" t="s">
        <v>82</v>
      </c>
      <c r="I73" s="349" t="s">
        <v>122</v>
      </c>
      <c r="J73" s="349"/>
      <c r="K73" s="349"/>
      <c r="L73" s="163"/>
      <c r="M73" s="163"/>
      <c r="N73" s="163"/>
      <c r="O73" s="163"/>
      <c r="P73" s="164"/>
      <c r="Q73" s="96"/>
    </row>
    <row r="74" spans="1:17" ht="15">
      <c r="B74" s="97"/>
      <c r="C74" s="122"/>
      <c r="H74" s="277"/>
      <c r="I74" s="277"/>
      <c r="J74" s="277"/>
      <c r="K74" s="277"/>
      <c r="P74" s="123"/>
      <c r="Q74" s="96"/>
    </row>
    <row r="75" spans="1:17">
      <c r="B75" s="97"/>
      <c r="C75" s="165"/>
      <c r="D75" s="127"/>
      <c r="E75" s="127"/>
      <c r="F75" s="127"/>
      <c r="G75" s="127"/>
      <c r="H75" s="127"/>
      <c r="I75" s="127"/>
      <c r="J75" s="127"/>
      <c r="K75" s="127"/>
      <c r="L75" s="127"/>
      <c r="M75" s="127"/>
      <c r="N75" s="127"/>
      <c r="O75" s="127"/>
      <c r="P75" s="166"/>
      <c r="Q75" s="96"/>
    </row>
    <row r="76" spans="1:17" ht="18.600000000000001" customHeight="1">
      <c r="B76" s="97"/>
      <c r="C76" s="208"/>
      <c r="D76" s="208"/>
      <c r="E76" s="208"/>
      <c r="K76" s="213"/>
      <c r="L76" s="213"/>
      <c r="M76" s="213"/>
      <c r="N76" s="213"/>
      <c r="O76" s="213"/>
      <c r="P76" s="213"/>
      <c r="Q76" s="96"/>
    </row>
    <row r="77" spans="1:17" ht="18.600000000000001" customHeight="1">
      <c r="B77" s="97"/>
      <c r="C77" s="208"/>
      <c r="D77" s="208"/>
      <c r="E77" s="208"/>
      <c r="K77" s="213"/>
      <c r="L77" s="213"/>
      <c r="M77" s="213"/>
      <c r="N77" s="213"/>
      <c r="O77" s="213"/>
      <c r="P77" s="213"/>
      <c r="Q77" s="96"/>
    </row>
    <row r="78" spans="1:17">
      <c r="B78" s="97"/>
      <c r="Q78" s="96"/>
    </row>
    <row r="79" spans="1:17" ht="19.899999999999999" customHeight="1">
      <c r="A79" s="212"/>
      <c r="B79" s="212"/>
      <c r="C79" s="351" t="s">
        <v>38</v>
      </c>
      <c r="D79" s="351"/>
      <c r="E79" s="351"/>
      <c r="F79" s="351"/>
      <c r="G79" s="351"/>
      <c r="H79" s="351"/>
      <c r="I79" s="351"/>
      <c r="J79" s="351"/>
      <c r="K79" s="351"/>
      <c r="L79" s="351"/>
      <c r="M79" s="351"/>
      <c r="N79" s="351"/>
      <c r="O79" s="351"/>
      <c r="P79" s="351"/>
    </row>
    <row r="80" spans="1:17" ht="15" thickBot="1">
      <c r="B80" s="210"/>
    </row>
    <row r="81" spans="2:16">
      <c r="C81" s="378"/>
      <c r="D81" s="380"/>
      <c r="E81" s="381"/>
      <c r="F81" s="381"/>
      <c r="G81" s="381"/>
      <c r="H81" s="381"/>
      <c r="I81" s="381"/>
      <c r="J81" s="381"/>
      <c r="K81" s="382"/>
      <c r="L81" s="383"/>
      <c r="M81" s="384"/>
      <c r="N81" s="384"/>
      <c r="O81" s="384"/>
      <c r="P81" s="385"/>
    </row>
    <row r="82" spans="2:16">
      <c r="B82" s="211"/>
      <c r="C82" s="379"/>
      <c r="D82" s="389" t="s">
        <v>39</v>
      </c>
      <c r="E82" s="390"/>
      <c r="F82" s="390"/>
      <c r="G82" s="390"/>
      <c r="H82" s="390"/>
      <c r="I82" s="390"/>
      <c r="J82" s="390"/>
      <c r="K82" s="391"/>
      <c r="L82" s="386"/>
      <c r="M82" s="387"/>
      <c r="N82" s="387"/>
      <c r="O82" s="387"/>
      <c r="P82" s="388"/>
    </row>
    <row r="83" spans="2:16">
      <c r="B83" s="211"/>
      <c r="C83" s="379"/>
      <c r="D83" s="389"/>
      <c r="E83" s="390"/>
      <c r="F83" s="390"/>
      <c r="G83" s="390"/>
      <c r="H83" s="390"/>
      <c r="I83" s="390"/>
      <c r="J83" s="390"/>
      <c r="K83" s="391"/>
      <c r="L83" s="428" t="s">
        <v>40</v>
      </c>
      <c r="M83" s="220"/>
      <c r="N83" s="430"/>
      <c r="O83" s="431"/>
      <c r="P83" s="432"/>
    </row>
    <row r="84" spans="2:16">
      <c r="B84" s="211"/>
      <c r="C84" s="379"/>
      <c r="D84" s="389" t="s">
        <v>41</v>
      </c>
      <c r="E84" s="390"/>
      <c r="F84" s="390"/>
      <c r="G84" s="390"/>
      <c r="H84" s="390"/>
      <c r="I84" s="390"/>
      <c r="J84" s="390"/>
      <c r="K84" s="391"/>
      <c r="L84" s="429"/>
      <c r="M84" s="221"/>
      <c r="N84" s="433"/>
      <c r="O84" s="434"/>
      <c r="P84" s="435"/>
    </row>
    <row r="85" spans="2:16">
      <c r="B85" s="211"/>
      <c r="C85" s="379"/>
      <c r="D85" s="436"/>
      <c r="E85" s="437"/>
      <c r="F85" s="437"/>
      <c r="G85" s="437"/>
      <c r="H85" s="437"/>
      <c r="I85" s="437"/>
      <c r="J85" s="437"/>
      <c r="K85" s="438"/>
      <c r="L85" s="428" t="s">
        <v>42</v>
      </c>
      <c r="M85" s="219"/>
      <c r="N85" s="428">
        <v>1</v>
      </c>
      <c r="O85" s="428" t="s">
        <v>43</v>
      </c>
      <c r="P85" s="440">
        <v>1</v>
      </c>
    </row>
    <row r="86" spans="2:16">
      <c r="B86" s="211"/>
      <c r="C86" s="379"/>
      <c r="D86" s="436"/>
      <c r="E86" s="437"/>
      <c r="F86" s="437"/>
      <c r="G86" s="437"/>
      <c r="H86" s="437"/>
      <c r="I86" s="437"/>
      <c r="J86" s="437"/>
      <c r="K86" s="438"/>
      <c r="L86" s="439"/>
      <c r="M86" s="222"/>
      <c r="N86" s="439"/>
      <c r="O86" s="439"/>
      <c r="P86" s="441"/>
    </row>
    <row r="87" spans="2:16">
      <c r="B87" s="211"/>
      <c r="C87" s="379"/>
      <c r="D87" s="389" t="s">
        <v>44</v>
      </c>
      <c r="E87" s="390"/>
      <c r="F87" s="390"/>
      <c r="G87" s="390"/>
      <c r="H87" s="390"/>
      <c r="I87" s="390"/>
      <c r="J87" s="390"/>
      <c r="K87" s="391"/>
      <c r="L87" s="439"/>
      <c r="M87" s="222"/>
      <c r="N87" s="439"/>
      <c r="O87" s="439"/>
      <c r="P87" s="441"/>
    </row>
    <row r="88" spans="2:16" ht="15" thickBot="1">
      <c r="B88" s="211"/>
      <c r="C88" s="100"/>
      <c r="D88" s="101"/>
      <c r="E88" s="101"/>
      <c r="F88" s="101"/>
      <c r="G88" s="101"/>
      <c r="H88" s="101"/>
      <c r="I88" s="101"/>
      <c r="J88" s="101"/>
      <c r="K88" s="101"/>
      <c r="L88" s="101"/>
      <c r="M88" s="101"/>
      <c r="N88" s="102"/>
      <c r="O88" s="102"/>
      <c r="P88" s="103"/>
    </row>
    <row r="89" spans="2:16">
      <c r="B89" s="163"/>
      <c r="C89" s="104"/>
      <c r="D89" s="98"/>
      <c r="E89" s="98"/>
      <c r="F89" s="98"/>
      <c r="G89" s="98"/>
      <c r="H89" s="98"/>
      <c r="I89" s="98"/>
      <c r="J89" s="98"/>
      <c r="K89" s="98"/>
      <c r="L89" s="105" t="s">
        <v>45</v>
      </c>
      <c r="M89" s="105"/>
      <c r="N89" s="106" t="s">
        <v>46</v>
      </c>
      <c r="O89" s="106" t="s">
        <v>47</v>
      </c>
      <c r="P89" s="107" t="s">
        <v>48</v>
      </c>
    </row>
    <row r="90" spans="2:16">
      <c r="B90" s="163"/>
      <c r="C90" s="108"/>
      <c r="D90" s="99"/>
      <c r="E90" s="99"/>
      <c r="F90" s="99"/>
      <c r="G90" s="99"/>
      <c r="H90" s="99"/>
      <c r="I90" s="99"/>
      <c r="J90" s="99"/>
      <c r="K90" s="99"/>
      <c r="L90" s="109"/>
      <c r="M90" s="109"/>
      <c r="N90" s="110"/>
      <c r="O90" s="110"/>
      <c r="P90" s="111"/>
    </row>
    <row r="91" spans="2:16">
      <c r="B91" s="163"/>
      <c r="C91" s="406" t="s">
        <v>49</v>
      </c>
      <c r="D91" s="407"/>
      <c r="E91" s="407"/>
      <c r="F91" s="407"/>
      <c r="G91" s="99"/>
      <c r="H91" s="99"/>
      <c r="I91" s="99" t="s">
        <v>50</v>
      </c>
      <c r="K91" s="99"/>
      <c r="L91" s="109"/>
      <c r="M91" s="109"/>
      <c r="P91" s="112"/>
    </row>
    <row r="92" spans="2:16">
      <c r="B92" s="209"/>
      <c r="C92" s="113"/>
      <c r="D92" s="114"/>
      <c r="E92" s="114"/>
      <c r="F92" s="114"/>
      <c r="G92" s="114"/>
      <c r="H92" s="114"/>
      <c r="I92" s="114"/>
      <c r="J92" s="114"/>
      <c r="K92" s="114"/>
      <c r="L92" s="114"/>
      <c r="M92" s="114"/>
      <c r="N92" s="114"/>
      <c r="O92" s="114"/>
      <c r="P92" s="115"/>
    </row>
    <row r="93" spans="2:16">
      <c r="B93" s="209"/>
      <c r="C93" s="167"/>
      <c r="D93" s="163"/>
      <c r="E93" s="163"/>
      <c r="F93" s="163"/>
      <c r="G93" s="163"/>
      <c r="H93" s="163"/>
      <c r="I93" s="163"/>
      <c r="J93" s="163"/>
      <c r="K93" s="163"/>
      <c r="L93" s="163"/>
      <c r="M93" s="163"/>
      <c r="N93" s="163"/>
      <c r="O93" s="163"/>
      <c r="P93" s="164"/>
    </row>
    <row r="94" spans="2:16" ht="15" thickBot="1">
      <c r="B94" s="208"/>
      <c r="C94" s="408" t="s">
        <v>51</v>
      </c>
      <c r="D94" s="409"/>
      <c r="E94" s="409"/>
      <c r="F94" s="409"/>
      <c r="G94" s="409"/>
      <c r="H94" s="409"/>
      <c r="I94" s="409"/>
      <c r="J94" s="409"/>
      <c r="K94" s="409"/>
      <c r="L94" s="409"/>
      <c r="M94" s="409"/>
      <c r="N94" s="409"/>
      <c r="O94" s="409"/>
      <c r="P94" s="410"/>
    </row>
    <row r="95" spans="2:16" ht="13.9" customHeight="1" thickBot="1">
      <c r="C95" s="119"/>
      <c r="D95" s="120"/>
      <c r="E95" s="120"/>
      <c r="F95" s="120"/>
      <c r="G95" s="120"/>
      <c r="H95" s="120"/>
      <c r="K95" s="120"/>
      <c r="L95" s="120"/>
      <c r="M95" s="120"/>
      <c r="N95" s="120"/>
      <c r="O95" s="120"/>
      <c r="P95" s="121"/>
    </row>
    <row r="96" spans="2:16">
      <c r="C96" s="287" t="s">
        <v>52</v>
      </c>
      <c r="D96" s="411" t="s">
        <v>53</v>
      </c>
      <c r="E96" s="412"/>
      <c r="F96" s="412"/>
      <c r="G96" s="412"/>
      <c r="H96" s="412"/>
      <c r="I96" s="412"/>
      <c r="J96" s="412"/>
      <c r="K96" s="412"/>
      <c r="L96" s="413"/>
      <c r="M96" s="288"/>
      <c r="N96" s="414" t="s">
        <v>54</v>
      </c>
      <c r="O96" s="415"/>
      <c r="P96" s="287" t="s">
        <v>11</v>
      </c>
    </row>
    <row r="97" spans="3:16" ht="15" thickBot="1">
      <c r="C97" s="283">
        <v>1.2</v>
      </c>
      <c r="D97" s="416" t="s">
        <v>124</v>
      </c>
      <c r="E97" s="417"/>
      <c r="F97" s="417"/>
      <c r="G97" s="417"/>
      <c r="H97" s="417"/>
      <c r="I97" s="417"/>
      <c r="J97" s="417"/>
      <c r="K97" s="417"/>
      <c r="L97" s="418"/>
      <c r="M97" s="284"/>
      <c r="N97" s="416" t="s">
        <v>88</v>
      </c>
      <c r="O97" s="418"/>
      <c r="P97" s="285">
        <f>'PRESUPUESTO OFICIAL (Entidad)'!I15</f>
        <v>5</v>
      </c>
    </row>
    <row r="98" spans="3:16">
      <c r="C98" s="352" t="s">
        <v>55</v>
      </c>
      <c r="D98" s="353"/>
      <c r="E98" s="353"/>
      <c r="F98" s="353"/>
      <c r="G98" s="353"/>
      <c r="H98" s="353"/>
      <c r="I98" s="353"/>
      <c r="J98" s="353"/>
      <c r="K98" s="353"/>
      <c r="L98" s="353"/>
      <c r="M98" s="353"/>
      <c r="N98" s="353"/>
      <c r="O98" s="353"/>
      <c r="P98" s="354"/>
    </row>
    <row r="99" spans="3:16">
      <c r="C99" s="355"/>
      <c r="D99" s="356"/>
      <c r="E99" s="356"/>
      <c r="F99" s="356"/>
      <c r="G99" s="356"/>
      <c r="H99" s="356"/>
      <c r="I99" s="356"/>
      <c r="J99" s="356"/>
      <c r="K99" s="356"/>
      <c r="L99" s="356"/>
      <c r="M99" s="356"/>
      <c r="N99" s="356"/>
      <c r="O99" s="356"/>
      <c r="P99" s="357"/>
    </row>
    <row r="100" spans="3:16" ht="15" thickBot="1">
      <c r="C100" s="358"/>
      <c r="D100" s="359"/>
      <c r="E100" s="359"/>
      <c r="F100" s="359"/>
      <c r="G100" s="359"/>
      <c r="H100" s="359"/>
      <c r="I100" s="359"/>
      <c r="J100" s="359"/>
      <c r="K100" s="359"/>
      <c r="L100" s="359"/>
      <c r="M100" s="359"/>
      <c r="N100" s="359"/>
      <c r="O100" s="359"/>
      <c r="P100" s="360"/>
    </row>
    <row r="101" spans="3:16" ht="15">
      <c r="C101" s="361" t="s">
        <v>53</v>
      </c>
      <c r="D101" s="452"/>
      <c r="E101" s="452"/>
      <c r="F101" s="452"/>
      <c r="G101" s="453"/>
      <c r="H101" s="365" t="s">
        <v>100</v>
      </c>
      <c r="I101" s="452"/>
      <c r="J101" s="454" t="s">
        <v>11</v>
      </c>
      <c r="K101" s="455"/>
      <c r="L101" s="125" t="s">
        <v>56</v>
      </c>
      <c r="M101" s="124"/>
      <c r="N101" s="365" t="s">
        <v>57</v>
      </c>
      <c r="O101" s="366"/>
      <c r="P101" s="126" t="s">
        <v>58</v>
      </c>
    </row>
    <row r="102" spans="3:16">
      <c r="C102" s="367" t="s">
        <v>98</v>
      </c>
      <c r="D102" s="368"/>
      <c r="E102" s="368"/>
      <c r="F102" s="368"/>
      <c r="G102" s="421"/>
      <c r="H102" s="422" t="s">
        <v>94</v>
      </c>
      <c r="I102" s="423"/>
      <c r="J102" s="424">
        <v>0.2</v>
      </c>
      <c r="K102" s="425"/>
      <c r="L102" s="128">
        <v>2000</v>
      </c>
      <c r="M102" s="224"/>
      <c r="N102" s="426"/>
      <c r="O102" s="427"/>
      <c r="P102" s="188">
        <f>J102*L102</f>
        <v>400</v>
      </c>
    </row>
    <row r="103" spans="3:16">
      <c r="C103" s="399"/>
      <c r="D103" s="400"/>
      <c r="E103" s="400"/>
      <c r="F103" s="400"/>
      <c r="G103" s="132"/>
      <c r="H103" s="422"/>
      <c r="I103" s="423"/>
      <c r="J103" s="424"/>
      <c r="K103" s="425"/>
      <c r="L103" s="128"/>
      <c r="M103" s="224"/>
      <c r="N103" s="426"/>
      <c r="O103" s="427"/>
      <c r="P103" s="188">
        <f>J103*L103</f>
        <v>0</v>
      </c>
    </row>
    <row r="104" spans="3:16" ht="15" thickBot="1">
      <c r="C104" s="374"/>
      <c r="D104" s="375"/>
      <c r="E104" s="375"/>
      <c r="F104" s="375"/>
      <c r="G104" s="396"/>
      <c r="H104" s="447"/>
      <c r="I104" s="396"/>
      <c r="J104" s="447"/>
      <c r="K104" s="396"/>
      <c r="L104" s="133"/>
      <c r="M104" s="225"/>
      <c r="N104" s="448"/>
      <c r="O104" s="449"/>
      <c r="P104" s="129"/>
    </row>
    <row r="105" spans="3:16" ht="15" thickBot="1">
      <c r="C105" s="371" t="s">
        <v>59</v>
      </c>
      <c r="D105" s="372"/>
      <c r="E105" s="372"/>
      <c r="F105" s="372"/>
      <c r="G105" s="372"/>
      <c r="H105" s="372"/>
      <c r="I105" s="372"/>
      <c r="J105" s="372"/>
      <c r="K105" s="372"/>
      <c r="L105" s="372"/>
      <c r="M105" s="372"/>
      <c r="N105" s="372"/>
      <c r="O105" s="373"/>
      <c r="P105" s="138">
        <f>SUM(P102:P104)</f>
        <v>400</v>
      </c>
    </row>
    <row r="106" spans="3:16">
      <c r="C106" s="352" t="s">
        <v>60</v>
      </c>
      <c r="D106" s="353"/>
      <c r="E106" s="353"/>
      <c r="F106" s="353"/>
      <c r="G106" s="353"/>
      <c r="H106" s="353"/>
      <c r="I106" s="353"/>
      <c r="J106" s="353"/>
      <c r="K106" s="353"/>
      <c r="L106" s="353"/>
      <c r="M106" s="353"/>
      <c r="N106" s="353"/>
      <c r="O106" s="353"/>
      <c r="P106" s="354"/>
    </row>
    <row r="107" spans="3:16">
      <c r="C107" s="355"/>
      <c r="D107" s="356"/>
      <c r="E107" s="356"/>
      <c r="F107" s="356"/>
      <c r="G107" s="356"/>
      <c r="H107" s="356"/>
      <c r="I107" s="356"/>
      <c r="J107" s="356"/>
      <c r="K107" s="356"/>
      <c r="L107" s="356"/>
      <c r="M107" s="356"/>
      <c r="N107" s="356"/>
      <c r="O107" s="356"/>
      <c r="P107" s="357"/>
    </row>
    <row r="108" spans="3:16" ht="15" thickBot="1">
      <c r="C108" s="358"/>
      <c r="D108" s="359"/>
      <c r="E108" s="359"/>
      <c r="F108" s="359"/>
      <c r="G108" s="359"/>
      <c r="H108" s="359"/>
      <c r="I108" s="359"/>
      <c r="J108" s="359"/>
      <c r="K108" s="359"/>
      <c r="L108" s="359"/>
      <c r="M108" s="359"/>
      <c r="N108" s="359"/>
      <c r="O108" s="359"/>
      <c r="P108" s="360"/>
    </row>
    <row r="109" spans="3:16">
      <c r="C109" s="361" t="s">
        <v>53</v>
      </c>
      <c r="D109" s="362"/>
      <c r="E109" s="362"/>
      <c r="F109" s="362"/>
      <c r="G109" s="362"/>
      <c r="H109" s="362"/>
      <c r="I109" s="362"/>
      <c r="J109" s="366"/>
      <c r="K109" s="124" t="s">
        <v>54</v>
      </c>
      <c r="L109" s="125" t="s">
        <v>11</v>
      </c>
      <c r="M109" s="124" t="s">
        <v>147</v>
      </c>
      <c r="N109" s="365" t="s">
        <v>61</v>
      </c>
      <c r="O109" s="366"/>
      <c r="P109" s="126" t="s">
        <v>58</v>
      </c>
    </row>
    <row r="110" spans="3:16">
      <c r="C110" s="489" t="s">
        <v>136</v>
      </c>
      <c r="D110" s="368"/>
      <c r="E110" s="368"/>
      <c r="F110" s="368"/>
      <c r="G110" s="368"/>
      <c r="H110" s="368"/>
      <c r="I110" s="368"/>
      <c r="J110" s="421"/>
      <c r="K110" s="135" t="s">
        <v>115</v>
      </c>
      <c r="L110" s="136">
        <v>6</v>
      </c>
      <c r="M110" s="226">
        <v>1.05</v>
      </c>
      <c r="N110" s="481">
        <v>2561</v>
      </c>
      <c r="O110" s="482">
        <v>2561</v>
      </c>
      <c r="P110" s="129">
        <f>ROUND(L110*N110*M110,0)</f>
        <v>16134</v>
      </c>
    </row>
    <row r="111" spans="3:16">
      <c r="C111" s="471" t="s">
        <v>137</v>
      </c>
      <c r="D111" s="400"/>
      <c r="E111" s="400"/>
      <c r="F111" s="400"/>
      <c r="G111" s="400"/>
      <c r="H111" s="400"/>
      <c r="I111" s="400"/>
      <c r="J111" s="401"/>
      <c r="K111" s="135" t="s">
        <v>115</v>
      </c>
      <c r="L111" s="136">
        <v>3</v>
      </c>
      <c r="M111" s="226">
        <v>1.05</v>
      </c>
      <c r="N111" s="481">
        <v>1713</v>
      </c>
      <c r="O111" s="482">
        <v>1713</v>
      </c>
      <c r="P111" s="129">
        <f t="shared" ref="P111:P120" si="1">ROUND(L111*N111*M111,0)</f>
        <v>5396</v>
      </c>
    </row>
    <row r="112" spans="3:16">
      <c r="C112" s="471" t="s">
        <v>138</v>
      </c>
      <c r="D112" s="400"/>
      <c r="E112" s="400"/>
      <c r="F112" s="400"/>
      <c r="G112" s="400"/>
      <c r="H112" s="400"/>
      <c r="I112" s="400"/>
      <c r="J112" s="401"/>
      <c r="K112" s="135" t="s">
        <v>101</v>
      </c>
      <c r="L112" s="187">
        <v>0.1</v>
      </c>
      <c r="M112" s="233">
        <v>1</v>
      </c>
      <c r="N112" s="481">
        <v>16884</v>
      </c>
      <c r="O112" s="482">
        <v>16884</v>
      </c>
      <c r="P112" s="129">
        <f t="shared" si="1"/>
        <v>1688</v>
      </c>
    </row>
    <row r="113" spans="3:16">
      <c r="C113" s="471" t="s">
        <v>139</v>
      </c>
      <c r="D113" s="400"/>
      <c r="E113" s="400"/>
      <c r="F113" s="400"/>
      <c r="G113" s="400"/>
      <c r="H113" s="400"/>
      <c r="I113" s="400"/>
      <c r="J113" s="401"/>
      <c r="K113" s="135" t="s">
        <v>88</v>
      </c>
      <c r="L113" s="187">
        <v>3</v>
      </c>
      <c r="M113" s="233">
        <v>1</v>
      </c>
      <c r="N113" s="481">
        <v>1522</v>
      </c>
      <c r="O113" s="482">
        <v>1522</v>
      </c>
      <c r="P113" s="129">
        <f t="shared" si="1"/>
        <v>4566</v>
      </c>
    </row>
    <row r="114" spans="3:16">
      <c r="C114" s="471" t="s">
        <v>140</v>
      </c>
      <c r="D114" s="400"/>
      <c r="E114" s="400"/>
      <c r="F114" s="400"/>
      <c r="G114" s="400"/>
      <c r="H114" s="400"/>
      <c r="I114" s="400"/>
      <c r="J114" s="401"/>
      <c r="K114" s="135" t="s">
        <v>88</v>
      </c>
      <c r="L114" s="187">
        <v>0.01</v>
      </c>
      <c r="M114" s="233">
        <v>1</v>
      </c>
      <c r="N114" s="450">
        <v>29246</v>
      </c>
      <c r="O114" s="451">
        <v>29246</v>
      </c>
      <c r="P114" s="129">
        <f t="shared" si="1"/>
        <v>292</v>
      </c>
    </row>
    <row r="115" spans="3:16">
      <c r="C115" s="471" t="s">
        <v>141</v>
      </c>
      <c r="D115" s="400"/>
      <c r="E115" s="400"/>
      <c r="F115" s="400"/>
      <c r="G115" s="400"/>
      <c r="H115" s="400"/>
      <c r="I115" s="400"/>
      <c r="J115" s="401"/>
      <c r="K115" s="135" t="s">
        <v>88</v>
      </c>
      <c r="L115" s="193">
        <v>1</v>
      </c>
      <c r="M115" s="234">
        <v>1</v>
      </c>
      <c r="N115" s="450">
        <v>76373</v>
      </c>
      <c r="O115" s="451">
        <v>76373</v>
      </c>
      <c r="P115" s="129">
        <f t="shared" si="1"/>
        <v>76373</v>
      </c>
    </row>
    <row r="116" spans="3:16">
      <c r="C116" s="471" t="s">
        <v>142</v>
      </c>
      <c r="D116" s="400"/>
      <c r="E116" s="400"/>
      <c r="F116" s="400"/>
      <c r="G116" s="400"/>
      <c r="H116" s="400"/>
      <c r="I116" s="400"/>
      <c r="J116" s="401"/>
      <c r="K116" s="135" t="s">
        <v>88</v>
      </c>
      <c r="L116" s="194">
        <v>2</v>
      </c>
      <c r="M116" s="235">
        <v>1</v>
      </c>
      <c r="N116" s="450">
        <v>2332</v>
      </c>
      <c r="O116" s="451">
        <v>2332</v>
      </c>
      <c r="P116" s="129">
        <f t="shared" si="1"/>
        <v>4664</v>
      </c>
    </row>
    <row r="117" spans="3:16">
      <c r="C117" s="471" t="s">
        <v>143</v>
      </c>
      <c r="D117" s="400"/>
      <c r="E117" s="400"/>
      <c r="F117" s="400"/>
      <c r="G117" s="400"/>
      <c r="H117" s="400"/>
      <c r="I117" s="400"/>
      <c r="J117" s="401"/>
      <c r="K117" s="135" t="s">
        <v>88</v>
      </c>
      <c r="L117" s="195">
        <v>2</v>
      </c>
      <c r="M117" s="236">
        <v>1</v>
      </c>
      <c r="N117" s="483">
        <v>1324</v>
      </c>
      <c r="O117" s="484">
        <v>1324</v>
      </c>
      <c r="P117" s="129">
        <f t="shared" si="1"/>
        <v>2648</v>
      </c>
    </row>
    <row r="118" spans="3:16">
      <c r="C118" s="471" t="s">
        <v>144</v>
      </c>
      <c r="D118" s="400"/>
      <c r="E118" s="400"/>
      <c r="F118" s="400"/>
      <c r="G118" s="400"/>
      <c r="H118" s="400"/>
      <c r="I118" s="400"/>
      <c r="J118" s="401"/>
      <c r="K118" s="135" t="s">
        <v>88</v>
      </c>
      <c r="L118" s="196">
        <v>1</v>
      </c>
      <c r="M118" s="196">
        <v>1</v>
      </c>
      <c r="N118" s="485">
        <v>2809</v>
      </c>
      <c r="O118" s="486">
        <v>2809</v>
      </c>
      <c r="P118" s="129">
        <f t="shared" si="1"/>
        <v>2809</v>
      </c>
    </row>
    <row r="119" spans="3:16">
      <c r="C119" s="489" t="s">
        <v>145</v>
      </c>
      <c r="D119" s="368"/>
      <c r="E119" s="368"/>
      <c r="F119" s="368"/>
      <c r="G119" s="368"/>
      <c r="H119" s="368"/>
      <c r="I119" s="368"/>
      <c r="J119" s="421"/>
      <c r="K119" s="135" t="s">
        <v>88</v>
      </c>
      <c r="L119" s="196">
        <v>1</v>
      </c>
      <c r="M119" s="196">
        <v>1</v>
      </c>
      <c r="N119" s="485">
        <v>19110</v>
      </c>
      <c r="O119" s="486">
        <v>19110</v>
      </c>
      <c r="P119" s="129">
        <f t="shared" si="1"/>
        <v>19110</v>
      </c>
    </row>
    <row r="120" spans="3:16" ht="15" thickBot="1">
      <c r="C120" s="489" t="s">
        <v>146</v>
      </c>
      <c r="D120" s="368"/>
      <c r="E120" s="368"/>
      <c r="F120" s="368"/>
      <c r="G120" s="368"/>
      <c r="H120" s="368"/>
      <c r="I120" s="368"/>
      <c r="J120" s="421"/>
      <c r="K120" s="135" t="s">
        <v>88</v>
      </c>
      <c r="L120" s="196">
        <v>1</v>
      </c>
      <c r="M120" s="196">
        <v>1.02</v>
      </c>
      <c r="N120" s="485">
        <v>45000</v>
      </c>
      <c r="O120" s="486">
        <v>41436</v>
      </c>
      <c r="P120" s="129">
        <f t="shared" si="1"/>
        <v>45900</v>
      </c>
    </row>
    <row r="121" spans="3:16" ht="15" thickBot="1">
      <c r="C121" s="371" t="s">
        <v>59</v>
      </c>
      <c r="D121" s="372"/>
      <c r="E121" s="372"/>
      <c r="F121" s="372"/>
      <c r="G121" s="372"/>
      <c r="H121" s="372"/>
      <c r="I121" s="372"/>
      <c r="J121" s="372"/>
      <c r="K121" s="372"/>
      <c r="L121" s="372"/>
      <c r="M121" s="372"/>
      <c r="N121" s="372"/>
      <c r="O121" s="373"/>
      <c r="P121" s="138">
        <f>SUM(P110:P120)</f>
        <v>179580</v>
      </c>
    </row>
    <row r="122" spans="3:16">
      <c r="C122" s="352" t="s">
        <v>62</v>
      </c>
      <c r="D122" s="353"/>
      <c r="E122" s="353"/>
      <c r="F122" s="353"/>
      <c r="G122" s="353"/>
      <c r="H122" s="353"/>
      <c r="I122" s="353"/>
      <c r="J122" s="353"/>
      <c r="K122" s="353"/>
      <c r="L122" s="353"/>
      <c r="M122" s="353"/>
      <c r="N122" s="353"/>
      <c r="O122" s="353"/>
      <c r="P122" s="354"/>
    </row>
    <row r="123" spans="3:16">
      <c r="C123" s="355"/>
      <c r="D123" s="356"/>
      <c r="E123" s="356"/>
      <c r="F123" s="356"/>
      <c r="G123" s="356"/>
      <c r="H123" s="356"/>
      <c r="I123" s="356"/>
      <c r="J123" s="356"/>
      <c r="K123" s="356"/>
      <c r="L123" s="356"/>
      <c r="M123" s="356"/>
      <c r="N123" s="356"/>
      <c r="O123" s="356"/>
      <c r="P123" s="357"/>
    </row>
    <row r="124" spans="3:16" ht="15" thickBot="1">
      <c r="C124" s="358"/>
      <c r="D124" s="359"/>
      <c r="E124" s="359"/>
      <c r="F124" s="359"/>
      <c r="G124" s="359"/>
      <c r="H124" s="359"/>
      <c r="I124" s="359"/>
      <c r="J124" s="359"/>
      <c r="K124" s="359"/>
      <c r="L124" s="359"/>
      <c r="M124" s="359"/>
      <c r="N124" s="359"/>
      <c r="O124" s="359"/>
      <c r="P124" s="360"/>
    </row>
    <row r="125" spans="3:16" ht="15.75">
      <c r="C125" s="361" t="s">
        <v>63</v>
      </c>
      <c r="D125" s="362"/>
      <c r="E125" s="362"/>
      <c r="F125" s="362"/>
      <c r="G125" s="362"/>
      <c r="H125" s="362"/>
      <c r="I125" s="362"/>
      <c r="J125" s="125" t="s">
        <v>64</v>
      </c>
      <c r="K125" s="134" t="s">
        <v>65</v>
      </c>
      <c r="L125" s="139" t="s">
        <v>66</v>
      </c>
      <c r="M125" s="229"/>
      <c r="N125" s="365" t="s">
        <v>67</v>
      </c>
      <c r="O125" s="366"/>
      <c r="P125" s="126" t="s">
        <v>58</v>
      </c>
    </row>
    <row r="126" spans="3:16">
      <c r="C126" s="367"/>
      <c r="D126" s="368"/>
      <c r="E126" s="368"/>
      <c r="F126" s="368"/>
      <c r="G126" s="368"/>
      <c r="H126" s="368"/>
      <c r="I126" s="368"/>
      <c r="J126" s="140"/>
      <c r="K126" s="141"/>
      <c r="L126" s="140"/>
      <c r="M126" s="217"/>
      <c r="N126" s="369"/>
      <c r="O126" s="370"/>
      <c r="P126" s="129"/>
    </row>
    <row r="127" spans="3:16" ht="15" thickBot="1">
      <c r="C127" s="374"/>
      <c r="D127" s="375"/>
      <c r="E127" s="375"/>
      <c r="F127" s="375"/>
      <c r="G127" s="375"/>
      <c r="H127" s="375"/>
      <c r="I127" s="375"/>
      <c r="J127" s="142"/>
      <c r="K127" s="143"/>
      <c r="L127" s="142"/>
      <c r="M127" s="230"/>
      <c r="N127" s="376"/>
      <c r="O127" s="377"/>
      <c r="P127" s="144"/>
    </row>
    <row r="128" spans="3:16" ht="15" thickBot="1">
      <c r="C128" s="371" t="s">
        <v>59</v>
      </c>
      <c r="D128" s="372"/>
      <c r="E128" s="372"/>
      <c r="F128" s="372"/>
      <c r="G128" s="372"/>
      <c r="H128" s="372"/>
      <c r="I128" s="372"/>
      <c r="J128" s="372"/>
      <c r="K128" s="372"/>
      <c r="L128" s="372"/>
      <c r="M128" s="372"/>
      <c r="N128" s="372"/>
      <c r="O128" s="373"/>
      <c r="P128" s="138">
        <f>SUM(P126:P127)</f>
        <v>0</v>
      </c>
    </row>
    <row r="129" spans="3:16">
      <c r="C129" s="352" t="s">
        <v>68</v>
      </c>
      <c r="D129" s="353"/>
      <c r="E129" s="353"/>
      <c r="F129" s="353"/>
      <c r="G129" s="353"/>
      <c r="H129" s="353"/>
      <c r="I129" s="353"/>
      <c r="J129" s="353"/>
      <c r="K129" s="353"/>
      <c r="L129" s="353"/>
      <c r="M129" s="353"/>
      <c r="N129" s="353"/>
      <c r="O129" s="353"/>
      <c r="P129" s="354"/>
    </row>
    <row r="130" spans="3:16">
      <c r="C130" s="355"/>
      <c r="D130" s="356"/>
      <c r="E130" s="356"/>
      <c r="F130" s="356"/>
      <c r="G130" s="356"/>
      <c r="H130" s="356"/>
      <c r="I130" s="356"/>
      <c r="J130" s="356"/>
      <c r="K130" s="356"/>
      <c r="L130" s="356"/>
      <c r="M130" s="356"/>
      <c r="N130" s="356"/>
      <c r="O130" s="356"/>
      <c r="P130" s="357"/>
    </row>
    <row r="131" spans="3:16" ht="15" thickBot="1">
      <c r="C131" s="358"/>
      <c r="D131" s="359"/>
      <c r="E131" s="359"/>
      <c r="F131" s="359"/>
      <c r="G131" s="359"/>
      <c r="H131" s="359"/>
      <c r="I131" s="359"/>
      <c r="J131" s="359"/>
      <c r="K131" s="359"/>
      <c r="L131" s="359"/>
      <c r="M131" s="359"/>
      <c r="N131" s="359"/>
      <c r="O131" s="359"/>
      <c r="P131" s="360"/>
    </row>
    <row r="132" spans="3:16" ht="28.5">
      <c r="C132" s="361" t="s">
        <v>69</v>
      </c>
      <c r="D132" s="362"/>
      <c r="E132" s="362"/>
      <c r="F132" s="362"/>
      <c r="G132" s="362"/>
      <c r="H132" s="362"/>
      <c r="I132" s="362"/>
      <c r="J132" s="125" t="s">
        <v>70</v>
      </c>
      <c r="K132" s="145" t="s">
        <v>11</v>
      </c>
      <c r="L132" s="146" t="s">
        <v>71</v>
      </c>
      <c r="M132" s="218"/>
      <c r="N132" s="363" t="s">
        <v>57</v>
      </c>
      <c r="O132" s="364"/>
      <c r="P132" s="148" t="s">
        <v>58</v>
      </c>
    </row>
    <row r="133" spans="3:16">
      <c r="C133" s="471" t="s">
        <v>116</v>
      </c>
      <c r="D133" s="400"/>
      <c r="E133" s="400"/>
      <c r="F133" s="400"/>
      <c r="G133" s="400"/>
      <c r="H133" s="400"/>
      <c r="I133" s="401"/>
      <c r="J133" s="151" t="s">
        <v>97</v>
      </c>
      <c r="K133" s="152">
        <v>3.05</v>
      </c>
      <c r="L133" s="153">
        <v>44538.645937500005</v>
      </c>
      <c r="M133" s="231"/>
      <c r="N133" s="402"/>
      <c r="O133" s="403"/>
      <c r="P133" s="129">
        <f>ROUND(K133*L133,0)</f>
        <v>135843</v>
      </c>
    </row>
    <row r="134" spans="3:16">
      <c r="C134" s="487"/>
      <c r="D134" s="488"/>
      <c r="E134" s="488"/>
      <c r="F134" s="488"/>
      <c r="G134" s="488"/>
      <c r="H134" s="488"/>
      <c r="I134" s="427"/>
      <c r="J134" s="151"/>
      <c r="K134" s="152"/>
      <c r="L134" s="153"/>
      <c r="M134" s="231"/>
      <c r="N134" s="402"/>
      <c r="O134" s="403"/>
      <c r="P134" s="129">
        <f>ROUND(K134*L134,0)</f>
        <v>0</v>
      </c>
    </row>
    <row r="135" spans="3:16">
      <c r="C135" s="149"/>
      <c r="D135" s="150"/>
      <c r="E135" s="150"/>
      <c r="F135" s="150"/>
      <c r="G135" s="150"/>
      <c r="H135" s="150"/>
      <c r="I135" s="150"/>
      <c r="J135" s="151"/>
      <c r="K135" s="152"/>
      <c r="L135" s="153"/>
      <c r="M135" s="231"/>
      <c r="N135" s="369"/>
      <c r="O135" s="370"/>
      <c r="P135" s="154"/>
    </row>
    <row r="136" spans="3:16" ht="15" thickBot="1">
      <c r="C136" s="374"/>
      <c r="D136" s="375"/>
      <c r="E136" s="375"/>
      <c r="F136" s="375"/>
      <c r="G136" s="375"/>
      <c r="H136" s="375"/>
      <c r="I136" s="375"/>
      <c r="J136" s="142"/>
      <c r="K136" s="143"/>
      <c r="L136" s="142"/>
      <c r="M136" s="230"/>
      <c r="N136" s="376"/>
      <c r="O136" s="377"/>
      <c r="P136" s="144"/>
    </row>
    <row r="137" spans="3:16" ht="15" thickBot="1">
      <c r="C137" s="371" t="s">
        <v>59</v>
      </c>
      <c r="D137" s="372"/>
      <c r="E137" s="372"/>
      <c r="F137" s="372"/>
      <c r="G137" s="372"/>
      <c r="H137" s="372"/>
      <c r="I137" s="372"/>
      <c r="J137" s="372"/>
      <c r="K137" s="372"/>
      <c r="L137" s="372"/>
      <c r="M137" s="372"/>
      <c r="N137" s="372"/>
      <c r="O137" s="373"/>
      <c r="P137" s="138">
        <f>SUM(P133:P136)</f>
        <v>135843</v>
      </c>
    </row>
    <row r="138" spans="3:16" ht="15" thickBot="1">
      <c r="C138" s="122"/>
      <c r="P138" s="123"/>
    </row>
    <row r="139" spans="3:16" ht="15" thickBot="1">
      <c r="C139" s="371" t="s">
        <v>72</v>
      </c>
      <c r="D139" s="372"/>
      <c r="E139" s="372"/>
      <c r="F139" s="372"/>
      <c r="G139" s="372"/>
      <c r="H139" s="372"/>
      <c r="I139" s="372"/>
      <c r="J139" s="372"/>
      <c r="K139" s="372"/>
      <c r="L139" s="372"/>
      <c r="M139" s="372"/>
      <c r="N139" s="372"/>
      <c r="O139" s="373"/>
      <c r="P139" s="286">
        <f>SUM(P137+P128+P121+P105)</f>
        <v>315823</v>
      </c>
    </row>
    <row r="140" spans="3:16">
      <c r="C140" s="352" t="s">
        <v>73</v>
      </c>
      <c r="D140" s="353"/>
      <c r="E140" s="353"/>
      <c r="F140" s="353"/>
      <c r="G140" s="353"/>
      <c r="H140" s="353"/>
      <c r="I140" s="353"/>
      <c r="J140" s="353"/>
      <c r="K140" s="353"/>
      <c r="L140" s="353"/>
      <c r="M140" s="353"/>
      <c r="N140" s="353"/>
      <c r="O140" s="353"/>
      <c r="P140" s="354"/>
    </row>
    <row r="141" spans="3:16">
      <c r="C141" s="355"/>
      <c r="D141" s="356"/>
      <c r="E141" s="356"/>
      <c r="F141" s="356"/>
      <c r="G141" s="356"/>
      <c r="H141" s="356"/>
      <c r="I141" s="356"/>
      <c r="J141" s="356"/>
      <c r="K141" s="356"/>
      <c r="L141" s="356"/>
      <c r="M141" s="356"/>
      <c r="N141" s="356"/>
      <c r="O141" s="356"/>
      <c r="P141" s="357"/>
    </row>
    <row r="142" spans="3:16" ht="15" thickBot="1">
      <c r="C142" s="358"/>
      <c r="D142" s="359"/>
      <c r="E142" s="359"/>
      <c r="F142" s="359"/>
      <c r="G142" s="359"/>
      <c r="H142" s="359"/>
      <c r="I142" s="359"/>
      <c r="J142" s="359"/>
      <c r="K142" s="359"/>
      <c r="L142" s="359"/>
      <c r="M142" s="359"/>
      <c r="N142" s="359"/>
      <c r="O142" s="359"/>
      <c r="P142" s="360"/>
    </row>
    <row r="143" spans="3:16">
      <c r="C143" s="361" t="s">
        <v>74</v>
      </c>
      <c r="D143" s="362"/>
      <c r="E143" s="362"/>
      <c r="F143" s="362"/>
      <c r="G143" s="362"/>
      <c r="H143" s="362"/>
      <c r="I143" s="362"/>
      <c r="J143" s="134"/>
      <c r="K143" s="147"/>
      <c r="L143" s="146" t="s">
        <v>75</v>
      </c>
      <c r="M143" s="218"/>
      <c r="N143" s="363" t="s">
        <v>76</v>
      </c>
      <c r="O143" s="364"/>
      <c r="P143" s="148"/>
    </row>
    <row r="144" spans="3:16" ht="13.9" customHeight="1">
      <c r="C144" s="367" t="s">
        <v>23</v>
      </c>
      <c r="D144" s="368"/>
      <c r="E144" s="368"/>
      <c r="F144" s="368"/>
      <c r="G144" s="368"/>
      <c r="H144" s="368"/>
      <c r="I144" s="368"/>
      <c r="J144" s="155"/>
      <c r="K144" s="156"/>
      <c r="L144" s="157">
        <v>0.31</v>
      </c>
      <c r="M144" s="232"/>
      <c r="N144" s="392">
        <f>P139*L144</f>
        <v>97905.13</v>
      </c>
      <c r="O144" s="393"/>
      <c r="P144" s="158"/>
    </row>
    <row r="145" spans="3:16" ht="13.9" customHeight="1">
      <c r="C145" s="130" t="s">
        <v>77</v>
      </c>
      <c r="D145" s="131"/>
      <c r="E145" s="131"/>
      <c r="F145" s="131"/>
      <c r="G145" s="131"/>
      <c r="H145" s="131"/>
      <c r="I145" s="131"/>
      <c r="J145" s="155"/>
      <c r="K145" s="156"/>
      <c r="L145" s="157">
        <v>0.01</v>
      </c>
      <c r="M145" s="232"/>
      <c r="N145" s="392">
        <f>P139*L145</f>
        <v>3158.23</v>
      </c>
      <c r="O145" s="393"/>
      <c r="P145" s="158"/>
    </row>
    <row r="146" spans="3:16" ht="15" thickBot="1">
      <c r="C146" s="116" t="s">
        <v>78</v>
      </c>
      <c r="D146" s="117"/>
      <c r="E146" s="117"/>
      <c r="F146" s="117"/>
      <c r="G146" s="117"/>
      <c r="H146" s="117"/>
      <c r="I146" s="117"/>
      <c r="J146" s="159"/>
      <c r="K146" s="160"/>
      <c r="L146" s="157">
        <v>0.05</v>
      </c>
      <c r="M146" s="232"/>
      <c r="N146" s="392">
        <f>P139*L146</f>
        <v>15791.150000000001</v>
      </c>
      <c r="O146" s="393"/>
      <c r="P146" s="158"/>
    </row>
    <row r="147" spans="3:16" ht="15" thickBot="1">
      <c r="C147" s="371" t="s">
        <v>59</v>
      </c>
      <c r="D147" s="372"/>
      <c r="E147" s="372"/>
      <c r="F147" s="372"/>
      <c r="G147" s="372"/>
      <c r="H147" s="372"/>
      <c r="I147" s="372"/>
      <c r="J147" s="372"/>
      <c r="K147" s="372"/>
      <c r="L147" s="372"/>
      <c r="M147" s="372"/>
      <c r="N147" s="372"/>
      <c r="O147" s="373"/>
      <c r="P147" s="161">
        <f>N144+N145+N146</f>
        <v>116854.51000000001</v>
      </c>
    </row>
    <row r="148" spans="3:16" ht="15" thickBot="1">
      <c r="C148" s="122"/>
      <c r="P148" s="123"/>
    </row>
    <row r="149" spans="3:16" ht="15" thickBot="1">
      <c r="C149" s="371" t="s">
        <v>79</v>
      </c>
      <c r="D149" s="372"/>
      <c r="E149" s="372"/>
      <c r="F149" s="372"/>
      <c r="G149" s="372"/>
      <c r="H149" s="372"/>
      <c r="I149" s="372"/>
      <c r="J149" s="372"/>
      <c r="K149" s="372"/>
      <c r="L149" s="372"/>
      <c r="M149" s="372"/>
      <c r="N149" s="372"/>
      <c r="O149" s="373"/>
      <c r="P149" s="161">
        <f>ROUND(P139+P147,2)</f>
        <v>432677.51</v>
      </c>
    </row>
    <row r="150" spans="3:16">
      <c r="C150" s="119"/>
      <c r="D150" s="120"/>
      <c r="E150" s="120"/>
      <c r="F150" s="120"/>
      <c r="G150" s="120"/>
      <c r="H150" s="120"/>
      <c r="I150" s="120"/>
      <c r="J150" s="120"/>
      <c r="K150" s="120"/>
      <c r="L150" s="120"/>
      <c r="M150" s="120"/>
      <c r="N150" s="120"/>
      <c r="O150" s="120"/>
      <c r="P150" s="121"/>
    </row>
    <row r="151" spans="3:16">
      <c r="C151" s="122"/>
      <c r="P151" s="123"/>
    </row>
    <row r="152" spans="3:16">
      <c r="C152" s="122"/>
      <c r="P152" s="123"/>
    </row>
    <row r="153" spans="3:16" ht="15">
      <c r="C153" s="122"/>
      <c r="H153" s="276" t="s">
        <v>80</v>
      </c>
      <c r="I153" s="276"/>
      <c r="J153" s="276"/>
      <c r="K153" s="276"/>
      <c r="P153" s="123"/>
    </row>
    <row r="154" spans="3:16" ht="15">
      <c r="C154" s="122"/>
      <c r="H154" s="276" t="s">
        <v>81</v>
      </c>
      <c r="I154" s="350" t="s">
        <v>120</v>
      </c>
      <c r="J154" s="350"/>
      <c r="K154" s="350"/>
      <c r="P154" s="123"/>
    </row>
    <row r="155" spans="3:16" ht="15">
      <c r="C155" s="122"/>
      <c r="H155" s="349" t="s">
        <v>121</v>
      </c>
      <c r="I155" s="349"/>
      <c r="J155" s="349"/>
      <c r="K155" s="349"/>
      <c r="P155" s="123"/>
    </row>
    <row r="156" spans="3:16" ht="15">
      <c r="C156" s="108"/>
      <c r="D156" s="163"/>
      <c r="E156" s="163"/>
      <c r="F156" s="163"/>
      <c r="G156" s="163"/>
      <c r="H156" s="276" t="s">
        <v>82</v>
      </c>
      <c r="I156" s="349" t="s">
        <v>122</v>
      </c>
      <c r="J156" s="349"/>
      <c r="K156" s="349"/>
      <c r="L156" s="163"/>
      <c r="M156" s="163"/>
      <c r="N156" s="163"/>
      <c r="O156" s="163"/>
      <c r="P156" s="164"/>
    </row>
    <row r="157" spans="3:16">
      <c r="C157" s="122"/>
      <c r="H157" s="95" t="s">
        <v>83</v>
      </c>
      <c r="P157" s="123"/>
    </row>
    <row r="158" spans="3:16">
      <c r="C158" s="165"/>
      <c r="D158" s="127"/>
      <c r="E158" s="127"/>
      <c r="F158" s="127"/>
      <c r="G158" s="127"/>
      <c r="H158" s="127"/>
      <c r="I158" s="127"/>
      <c r="J158" s="127"/>
      <c r="K158" s="127"/>
      <c r="L158" s="127"/>
      <c r="M158" s="127"/>
      <c r="N158" s="127"/>
      <c r="O158" s="127"/>
      <c r="P158" s="166"/>
    </row>
    <row r="162" spans="3:16" ht="18" customHeight="1">
      <c r="C162" s="351" t="s">
        <v>38</v>
      </c>
      <c r="D162" s="351"/>
      <c r="E162" s="351"/>
      <c r="F162" s="351"/>
      <c r="G162" s="351"/>
      <c r="H162" s="351"/>
      <c r="I162" s="351"/>
      <c r="J162" s="351"/>
      <c r="K162" s="351"/>
      <c r="L162" s="351"/>
      <c r="M162" s="351"/>
      <c r="N162" s="351"/>
      <c r="O162" s="351"/>
      <c r="P162" s="351"/>
    </row>
    <row r="163" spans="3:16" ht="13.9" customHeight="1" thickBot="1"/>
    <row r="164" spans="3:16">
      <c r="C164" s="378"/>
      <c r="D164" s="380"/>
      <c r="E164" s="381"/>
      <c r="F164" s="381"/>
      <c r="G164" s="381"/>
      <c r="H164" s="381"/>
      <c r="I164" s="381"/>
      <c r="J164" s="381"/>
      <c r="K164" s="382"/>
      <c r="L164" s="383"/>
      <c r="M164" s="384"/>
      <c r="N164" s="384"/>
      <c r="O164" s="384"/>
      <c r="P164" s="385"/>
    </row>
    <row r="165" spans="3:16" ht="13.9" customHeight="1">
      <c r="C165" s="379"/>
      <c r="D165" s="389" t="s">
        <v>39</v>
      </c>
      <c r="E165" s="390"/>
      <c r="F165" s="390"/>
      <c r="G165" s="390"/>
      <c r="H165" s="390"/>
      <c r="I165" s="390"/>
      <c r="J165" s="390"/>
      <c r="K165" s="391"/>
      <c r="L165" s="386"/>
      <c r="M165" s="387"/>
      <c r="N165" s="387"/>
      <c r="O165" s="387"/>
      <c r="P165" s="388"/>
    </row>
    <row r="166" spans="3:16">
      <c r="C166" s="379"/>
      <c r="D166" s="389"/>
      <c r="E166" s="390"/>
      <c r="F166" s="390"/>
      <c r="G166" s="390"/>
      <c r="H166" s="390"/>
      <c r="I166" s="390"/>
      <c r="J166" s="390"/>
      <c r="K166" s="391"/>
      <c r="L166" s="428" t="s">
        <v>40</v>
      </c>
      <c r="M166" s="220"/>
      <c r="N166" s="430"/>
      <c r="O166" s="431"/>
      <c r="P166" s="432"/>
    </row>
    <row r="167" spans="3:16">
      <c r="C167" s="379"/>
      <c r="D167" s="389" t="s">
        <v>41</v>
      </c>
      <c r="E167" s="390"/>
      <c r="F167" s="390"/>
      <c r="G167" s="390"/>
      <c r="H167" s="390"/>
      <c r="I167" s="390"/>
      <c r="J167" s="390"/>
      <c r="K167" s="391"/>
      <c r="L167" s="429"/>
      <c r="M167" s="221"/>
      <c r="N167" s="433"/>
      <c r="O167" s="434"/>
      <c r="P167" s="435"/>
    </row>
    <row r="168" spans="3:16">
      <c r="C168" s="379"/>
      <c r="D168" s="436"/>
      <c r="E168" s="437"/>
      <c r="F168" s="437"/>
      <c r="G168" s="437"/>
      <c r="H168" s="437"/>
      <c r="I168" s="437"/>
      <c r="J168" s="437"/>
      <c r="K168" s="438"/>
      <c r="L168" s="428" t="s">
        <v>42</v>
      </c>
      <c r="M168" s="219"/>
      <c r="N168" s="428">
        <v>1</v>
      </c>
      <c r="O168" s="428" t="s">
        <v>43</v>
      </c>
      <c r="P168" s="440">
        <v>1</v>
      </c>
    </row>
    <row r="169" spans="3:16">
      <c r="C169" s="379"/>
      <c r="D169" s="436"/>
      <c r="E169" s="437"/>
      <c r="F169" s="437"/>
      <c r="G169" s="437"/>
      <c r="H169" s="437"/>
      <c r="I169" s="437"/>
      <c r="J169" s="437"/>
      <c r="K169" s="438"/>
      <c r="L169" s="439"/>
      <c r="M169" s="222"/>
      <c r="N169" s="439"/>
      <c r="O169" s="439"/>
      <c r="P169" s="441"/>
    </row>
    <row r="170" spans="3:16">
      <c r="C170" s="379"/>
      <c r="D170" s="389" t="s">
        <v>44</v>
      </c>
      <c r="E170" s="390"/>
      <c r="F170" s="390"/>
      <c r="G170" s="390"/>
      <c r="H170" s="390"/>
      <c r="I170" s="390"/>
      <c r="J170" s="390"/>
      <c r="K170" s="391"/>
      <c r="L170" s="439"/>
      <c r="M170" s="222"/>
      <c r="N170" s="439"/>
      <c r="O170" s="439"/>
      <c r="P170" s="441"/>
    </row>
    <row r="171" spans="3:16" ht="15" thickBot="1">
      <c r="C171" s="100"/>
      <c r="D171" s="101"/>
      <c r="E171" s="101"/>
      <c r="F171" s="101"/>
      <c r="G171" s="101"/>
      <c r="H171" s="101"/>
      <c r="I171" s="101"/>
      <c r="J171" s="101"/>
      <c r="K171" s="101"/>
      <c r="L171" s="101"/>
      <c r="M171" s="101"/>
      <c r="N171" s="102"/>
      <c r="O171" s="102"/>
      <c r="P171" s="103"/>
    </row>
    <row r="172" spans="3:16">
      <c r="C172" s="104"/>
      <c r="D172" s="98"/>
      <c r="E172" s="98"/>
      <c r="F172" s="98"/>
      <c r="G172" s="98"/>
      <c r="H172" s="98"/>
      <c r="I172" s="98"/>
      <c r="J172" s="98"/>
      <c r="K172" s="98"/>
      <c r="L172" s="105" t="s">
        <v>45</v>
      </c>
      <c r="M172" s="105"/>
      <c r="N172" s="106" t="s">
        <v>46</v>
      </c>
      <c r="O172" s="106" t="s">
        <v>47</v>
      </c>
      <c r="P172" s="107" t="s">
        <v>48</v>
      </c>
    </row>
    <row r="173" spans="3:16">
      <c r="C173" s="108"/>
      <c r="D173" s="99"/>
      <c r="E173" s="99"/>
      <c r="F173" s="99"/>
      <c r="G173" s="99"/>
      <c r="H173" s="99"/>
      <c r="I173" s="99"/>
      <c r="J173" s="99"/>
      <c r="K173" s="99"/>
      <c r="L173" s="109"/>
      <c r="M173" s="109"/>
      <c r="N173" s="110"/>
      <c r="O173" s="110"/>
      <c r="P173" s="111"/>
    </row>
    <row r="174" spans="3:16">
      <c r="C174" s="406" t="s">
        <v>49</v>
      </c>
      <c r="D174" s="407"/>
      <c r="E174" s="407"/>
      <c r="F174" s="407"/>
      <c r="G174" s="99"/>
      <c r="H174" s="99"/>
      <c r="I174" s="99" t="s">
        <v>50</v>
      </c>
      <c r="K174" s="99"/>
      <c r="L174" s="109"/>
      <c r="M174" s="109"/>
      <c r="P174" s="112"/>
    </row>
    <row r="175" spans="3:16">
      <c r="C175" s="113"/>
      <c r="D175" s="114"/>
      <c r="E175" s="114"/>
      <c r="F175" s="114"/>
      <c r="G175" s="114"/>
      <c r="H175" s="114"/>
      <c r="I175" s="114"/>
      <c r="J175" s="114"/>
      <c r="K175" s="114"/>
      <c r="L175" s="114"/>
      <c r="M175" s="114"/>
      <c r="N175" s="114"/>
      <c r="O175" s="114"/>
      <c r="P175" s="115"/>
    </row>
    <row r="176" spans="3:16">
      <c r="C176" s="130"/>
      <c r="D176" s="131"/>
      <c r="E176" s="131"/>
      <c r="F176" s="131"/>
      <c r="G176" s="131"/>
      <c r="H176" s="131"/>
      <c r="I176" s="131"/>
      <c r="J176" s="131"/>
      <c r="K176" s="131"/>
      <c r="L176" s="131"/>
      <c r="M176" s="131"/>
      <c r="N176" s="131"/>
      <c r="O176" s="131"/>
      <c r="P176" s="215"/>
    </row>
    <row r="177" spans="3:16" ht="15" thickBot="1">
      <c r="C177" s="408" t="s">
        <v>114</v>
      </c>
      <c r="D177" s="409"/>
      <c r="E177" s="409"/>
      <c r="F177" s="409"/>
      <c r="G177" s="409"/>
      <c r="H177" s="409"/>
      <c r="I177" s="409"/>
      <c r="J177" s="409"/>
      <c r="K177" s="409"/>
      <c r="L177" s="409"/>
      <c r="M177" s="409"/>
      <c r="N177" s="409"/>
      <c r="O177" s="409"/>
      <c r="P177" s="410"/>
    </row>
    <row r="178" spans="3:16" ht="15" thickBot="1">
      <c r="C178" s="122"/>
      <c r="P178" s="123"/>
    </row>
    <row r="179" spans="3:16">
      <c r="C179" s="287" t="s">
        <v>52</v>
      </c>
      <c r="D179" s="411" t="s">
        <v>53</v>
      </c>
      <c r="E179" s="412"/>
      <c r="F179" s="412"/>
      <c r="G179" s="412"/>
      <c r="H179" s="412"/>
      <c r="I179" s="412"/>
      <c r="J179" s="412"/>
      <c r="K179" s="412"/>
      <c r="L179" s="413"/>
      <c r="M179" s="288"/>
      <c r="N179" s="414" t="s">
        <v>54</v>
      </c>
      <c r="O179" s="415"/>
      <c r="P179" s="287" t="s">
        <v>11</v>
      </c>
    </row>
    <row r="180" spans="3:16" ht="15" thickBot="1">
      <c r="C180" s="283">
        <v>1.3</v>
      </c>
      <c r="D180" s="416" t="s">
        <v>125</v>
      </c>
      <c r="E180" s="417"/>
      <c r="F180" s="417"/>
      <c r="G180" s="417"/>
      <c r="H180" s="417"/>
      <c r="I180" s="417"/>
      <c r="J180" s="417"/>
      <c r="K180" s="417"/>
      <c r="L180" s="418"/>
      <c r="M180" s="284"/>
      <c r="N180" s="416" t="s">
        <v>86</v>
      </c>
      <c r="O180" s="418"/>
      <c r="P180" s="285">
        <v>471.63</v>
      </c>
    </row>
    <row r="181" spans="3:16">
      <c r="C181" s="352" t="s">
        <v>55</v>
      </c>
      <c r="D181" s="353"/>
      <c r="E181" s="353"/>
      <c r="F181" s="353"/>
      <c r="G181" s="353"/>
      <c r="H181" s="353"/>
      <c r="I181" s="353"/>
      <c r="J181" s="353"/>
      <c r="K181" s="353"/>
      <c r="L181" s="353"/>
      <c r="M181" s="353"/>
      <c r="N181" s="353"/>
      <c r="O181" s="353"/>
      <c r="P181" s="354"/>
    </row>
    <row r="182" spans="3:16">
      <c r="C182" s="355"/>
      <c r="D182" s="356"/>
      <c r="E182" s="356"/>
      <c r="F182" s="356"/>
      <c r="G182" s="356"/>
      <c r="H182" s="356"/>
      <c r="I182" s="356"/>
      <c r="J182" s="356"/>
      <c r="K182" s="356"/>
      <c r="L182" s="356"/>
      <c r="M182" s="356"/>
      <c r="N182" s="356"/>
      <c r="O182" s="356"/>
      <c r="P182" s="357"/>
    </row>
    <row r="183" spans="3:16" ht="15" thickBot="1">
      <c r="C183" s="358"/>
      <c r="D183" s="359"/>
      <c r="E183" s="359"/>
      <c r="F183" s="359"/>
      <c r="G183" s="359"/>
      <c r="H183" s="359"/>
      <c r="I183" s="359"/>
      <c r="J183" s="359"/>
      <c r="K183" s="359"/>
      <c r="L183" s="359"/>
      <c r="M183" s="359"/>
      <c r="N183" s="359"/>
      <c r="O183" s="359"/>
      <c r="P183" s="360"/>
    </row>
    <row r="184" spans="3:16" ht="15">
      <c r="C184" s="361" t="s">
        <v>53</v>
      </c>
      <c r="D184" s="362"/>
      <c r="E184" s="362"/>
      <c r="F184" s="362"/>
      <c r="G184" s="366"/>
      <c r="H184" s="365" t="s">
        <v>100</v>
      </c>
      <c r="I184" s="366"/>
      <c r="J184" s="419" t="s">
        <v>11</v>
      </c>
      <c r="K184" s="420"/>
      <c r="L184" s="125" t="s">
        <v>56</v>
      </c>
      <c r="M184" s="124"/>
      <c r="N184" s="365" t="s">
        <v>57</v>
      </c>
      <c r="O184" s="366"/>
      <c r="P184" s="126" t="s">
        <v>58</v>
      </c>
    </row>
    <row r="185" spans="3:16">
      <c r="C185" s="367" t="s">
        <v>98</v>
      </c>
      <c r="D185" s="368"/>
      <c r="E185" s="368"/>
      <c r="F185" s="368"/>
      <c r="G185" s="421"/>
      <c r="H185" s="422" t="s">
        <v>94</v>
      </c>
      <c r="I185" s="423"/>
      <c r="J185" s="424">
        <v>0.1</v>
      </c>
      <c r="K185" s="425"/>
      <c r="L185" s="128">
        <v>2000</v>
      </c>
      <c r="M185" s="224"/>
      <c r="N185" s="426"/>
      <c r="O185" s="427"/>
      <c r="P185" s="188">
        <f>J185*L185</f>
        <v>200</v>
      </c>
    </row>
    <row r="186" spans="3:16">
      <c r="C186" s="399" t="s">
        <v>99</v>
      </c>
      <c r="D186" s="400"/>
      <c r="E186" s="400"/>
      <c r="F186" s="400"/>
      <c r="G186" s="132"/>
      <c r="H186" s="422" t="s">
        <v>88</v>
      </c>
      <c r="I186" s="423"/>
      <c r="J186" s="424">
        <v>0.6</v>
      </c>
      <c r="K186" s="425"/>
      <c r="L186" s="128">
        <v>18000</v>
      </c>
      <c r="M186" s="224"/>
      <c r="N186" s="426"/>
      <c r="O186" s="427"/>
      <c r="P186" s="188">
        <f>J186*L186</f>
        <v>10800</v>
      </c>
    </row>
    <row r="187" spans="3:16" ht="15" thickBot="1">
      <c r="C187" s="374"/>
      <c r="D187" s="375"/>
      <c r="E187" s="375"/>
      <c r="F187" s="375"/>
      <c r="G187" s="396"/>
      <c r="H187" s="447"/>
      <c r="I187" s="396"/>
      <c r="J187" s="447"/>
      <c r="K187" s="396"/>
      <c r="L187" s="133"/>
      <c r="M187" s="225"/>
      <c r="N187" s="448"/>
      <c r="O187" s="449"/>
      <c r="P187" s="129"/>
    </row>
    <row r="188" spans="3:16" ht="15" thickBot="1">
      <c r="C188" s="371" t="s">
        <v>59</v>
      </c>
      <c r="D188" s="372"/>
      <c r="E188" s="372"/>
      <c r="F188" s="372"/>
      <c r="G188" s="372"/>
      <c r="H188" s="372"/>
      <c r="I188" s="372"/>
      <c r="J188" s="372"/>
      <c r="K188" s="372"/>
      <c r="L188" s="372"/>
      <c r="M188" s="372"/>
      <c r="N188" s="372"/>
      <c r="O188" s="373"/>
      <c r="P188" s="138">
        <f>SUM(P185:P187)</f>
        <v>11000</v>
      </c>
    </row>
    <row r="189" spans="3:16">
      <c r="C189" s="352" t="s">
        <v>60</v>
      </c>
      <c r="D189" s="353"/>
      <c r="E189" s="353"/>
      <c r="F189" s="353"/>
      <c r="G189" s="353"/>
      <c r="H189" s="353"/>
      <c r="I189" s="353"/>
      <c r="J189" s="353"/>
      <c r="K189" s="353"/>
      <c r="L189" s="353"/>
      <c r="M189" s="353"/>
      <c r="N189" s="353"/>
      <c r="O189" s="353"/>
      <c r="P189" s="354"/>
    </row>
    <row r="190" spans="3:16">
      <c r="C190" s="355"/>
      <c r="D190" s="356"/>
      <c r="E190" s="356"/>
      <c r="F190" s="356"/>
      <c r="G190" s="356"/>
      <c r="H190" s="356"/>
      <c r="I190" s="356"/>
      <c r="J190" s="356"/>
      <c r="K190" s="356"/>
      <c r="L190" s="356"/>
      <c r="M190" s="356"/>
      <c r="N190" s="356"/>
      <c r="O190" s="356"/>
      <c r="P190" s="357"/>
    </row>
    <row r="191" spans="3:16" ht="15" thickBot="1">
      <c r="C191" s="358"/>
      <c r="D191" s="359"/>
      <c r="E191" s="359"/>
      <c r="F191" s="359"/>
      <c r="G191" s="359"/>
      <c r="H191" s="359"/>
      <c r="I191" s="359"/>
      <c r="J191" s="359"/>
      <c r="K191" s="359"/>
      <c r="L191" s="359"/>
      <c r="M191" s="359"/>
      <c r="N191" s="359"/>
      <c r="O191" s="359"/>
      <c r="P191" s="360"/>
    </row>
    <row r="192" spans="3:16">
      <c r="C192" s="361" t="s">
        <v>53</v>
      </c>
      <c r="D192" s="362"/>
      <c r="E192" s="362"/>
      <c r="F192" s="362"/>
      <c r="G192" s="362"/>
      <c r="H192" s="362"/>
      <c r="I192" s="362"/>
      <c r="J192" s="366"/>
      <c r="K192" s="124" t="s">
        <v>54</v>
      </c>
      <c r="L192" s="125" t="s">
        <v>11</v>
      </c>
      <c r="M192" s="124" t="s">
        <v>117</v>
      </c>
      <c r="N192" s="365" t="s">
        <v>61</v>
      </c>
      <c r="O192" s="366"/>
      <c r="P192" s="126" t="s">
        <v>58</v>
      </c>
    </row>
    <row r="193" spans="3:16">
      <c r="C193" s="399" t="s">
        <v>146</v>
      </c>
      <c r="D193" s="400"/>
      <c r="E193" s="400"/>
      <c r="F193" s="400"/>
      <c r="G193" s="400"/>
      <c r="H193" s="400"/>
      <c r="I193" s="400"/>
      <c r="J193" s="401"/>
      <c r="K193" s="135" t="s">
        <v>88</v>
      </c>
      <c r="L193" s="194">
        <v>0.33</v>
      </c>
      <c r="M193" s="289">
        <v>1</v>
      </c>
      <c r="N193" s="450">
        <v>45000</v>
      </c>
      <c r="O193" s="451"/>
      <c r="P193" s="129">
        <f>ROUND(L193*N193*M193,0)</f>
        <v>14850</v>
      </c>
    </row>
    <row r="194" spans="3:16">
      <c r="C194" s="399" t="s">
        <v>148</v>
      </c>
      <c r="D194" s="400"/>
      <c r="E194" s="400"/>
      <c r="F194" s="400"/>
      <c r="G194" s="400"/>
      <c r="H194" s="400"/>
      <c r="I194" s="400"/>
      <c r="J194" s="401"/>
      <c r="K194" s="135" t="s">
        <v>88</v>
      </c>
      <c r="L194" s="195">
        <v>0.04</v>
      </c>
      <c r="M194" s="236">
        <v>1</v>
      </c>
      <c r="N194" s="394">
        <v>3000</v>
      </c>
      <c r="O194" s="395"/>
      <c r="P194" s="129">
        <f t="shared" ref="P194:P196" si="2">ROUND(L194*N194*M194,0)</f>
        <v>120</v>
      </c>
    </row>
    <row r="195" spans="3:16">
      <c r="C195" s="399" t="s">
        <v>149</v>
      </c>
      <c r="D195" s="400"/>
      <c r="E195" s="400"/>
      <c r="F195" s="400"/>
      <c r="G195" s="400"/>
      <c r="H195" s="400"/>
      <c r="I195" s="400"/>
      <c r="J195" s="401"/>
      <c r="K195" s="135" t="s">
        <v>88</v>
      </c>
      <c r="L195" s="196">
        <v>0.5</v>
      </c>
      <c r="M195" s="238">
        <v>1</v>
      </c>
      <c r="N195" s="394">
        <v>1000</v>
      </c>
      <c r="O195" s="395"/>
      <c r="P195" s="129">
        <f t="shared" si="2"/>
        <v>500</v>
      </c>
    </row>
    <row r="196" spans="3:16" ht="15" thickBot="1">
      <c r="C196" s="461" t="s">
        <v>150</v>
      </c>
      <c r="D196" s="462"/>
      <c r="E196" s="462"/>
      <c r="F196" s="462"/>
      <c r="G196" s="462"/>
      <c r="H196" s="462"/>
      <c r="I196" s="462"/>
      <c r="J196" s="463"/>
      <c r="K196" s="135" t="s">
        <v>88</v>
      </c>
      <c r="L196" s="142">
        <v>0.33500000000000002</v>
      </c>
      <c r="M196" s="230">
        <v>1</v>
      </c>
      <c r="N196" s="397">
        <v>4000</v>
      </c>
      <c r="O196" s="398"/>
      <c r="P196" s="129">
        <f t="shared" si="2"/>
        <v>1340</v>
      </c>
    </row>
    <row r="197" spans="3:16" ht="15" thickBot="1">
      <c r="C197" s="371" t="s">
        <v>59</v>
      </c>
      <c r="D197" s="372"/>
      <c r="E197" s="372"/>
      <c r="F197" s="372"/>
      <c r="G197" s="372"/>
      <c r="H197" s="372"/>
      <c r="I197" s="372"/>
      <c r="J197" s="372"/>
      <c r="K197" s="372"/>
      <c r="L197" s="372"/>
      <c r="M197" s="372"/>
      <c r="N197" s="372"/>
      <c r="O197" s="373"/>
      <c r="P197" s="138">
        <f>SUM(P193:P196)</f>
        <v>16810</v>
      </c>
    </row>
    <row r="198" spans="3:16">
      <c r="C198" s="352" t="s">
        <v>62</v>
      </c>
      <c r="D198" s="353"/>
      <c r="E198" s="353"/>
      <c r="F198" s="353"/>
      <c r="G198" s="353"/>
      <c r="H198" s="353"/>
      <c r="I198" s="353"/>
      <c r="J198" s="353"/>
      <c r="K198" s="353"/>
      <c r="L198" s="353"/>
      <c r="M198" s="353"/>
      <c r="N198" s="353"/>
      <c r="O198" s="353"/>
      <c r="P198" s="354"/>
    </row>
    <row r="199" spans="3:16">
      <c r="C199" s="355"/>
      <c r="D199" s="356"/>
      <c r="E199" s="356"/>
      <c r="F199" s="356"/>
      <c r="G199" s="356"/>
      <c r="H199" s="356"/>
      <c r="I199" s="356"/>
      <c r="J199" s="356"/>
      <c r="K199" s="356"/>
      <c r="L199" s="356"/>
      <c r="M199" s="356"/>
      <c r="N199" s="356"/>
      <c r="O199" s="356"/>
      <c r="P199" s="357"/>
    </row>
    <row r="200" spans="3:16" ht="15" thickBot="1">
      <c r="C200" s="358"/>
      <c r="D200" s="359"/>
      <c r="E200" s="359"/>
      <c r="F200" s="359"/>
      <c r="G200" s="359"/>
      <c r="H200" s="359"/>
      <c r="I200" s="359"/>
      <c r="J200" s="359"/>
      <c r="K200" s="359"/>
      <c r="L200" s="359"/>
      <c r="M200" s="359"/>
      <c r="N200" s="359"/>
      <c r="O200" s="359"/>
      <c r="P200" s="360"/>
    </row>
    <row r="201" spans="3:16" ht="15.75">
      <c r="C201" s="361" t="s">
        <v>63</v>
      </c>
      <c r="D201" s="362"/>
      <c r="E201" s="362"/>
      <c r="F201" s="362"/>
      <c r="G201" s="362"/>
      <c r="H201" s="362"/>
      <c r="I201" s="366"/>
      <c r="J201" s="125" t="s">
        <v>64</v>
      </c>
      <c r="K201" s="134" t="s">
        <v>65</v>
      </c>
      <c r="L201" s="139" t="s">
        <v>66</v>
      </c>
      <c r="M201" s="229"/>
      <c r="N201" s="365" t="s">
        <v>67</v>
      </c>
      <c r="O201" s="366"/>
      <c r="P201" s="126" t="s">
        <v>58</v>
      </c>
    </row>
    <row r="202" spans="3:16">
      <c r="C202" s="367"/>
      <c r="D202" s="368"/>
      <c r="E202" s="368"/>
      <c r="F202" s="368"/>
      <c r="G202" s="368"/>
      <c r="H202" s="368"/>
      <c r="I202" s="421"/>
      <c r="J202" s="140"/>
      <c r="K202" s="141"/>
      <c r="L202" s="140"/>
      <c r="M202" s="217"/>
      <c r="N202" s="369"/>
      <c r="O202" s="370"/>
      <c r="P202" s="129"/>
    </row>
    <row r="203" spans="3:16" ht="15" thickBot="1">
      <c r="C203" s="374"/>
      <c r="D203" s="375"/>
      <c r="E203" s="375"/>
      <c r="F203" s="375"/>
      <c r="G203" s="375"/>
      <c r="H203" s="375"/>
      <c r="I203" s="396"/>
      <c r="J203" s="142"/>
      <c r="K203" s="143"/>
      <c r="L203" s="142"/>
      <c r="M203" s="230"/>
      <c r="N203" s="376"/>
      <c r="O203" s="377"/>
      <c r="P203" s="144"/>
    </row>
    <row r="204" spans="3:16" ht="15" thickBot="1">
      <c r="C204" s="371" t="s">
        <v>59</v>
      </c>
      <c r="D204" s="372"/>
      <c r="E204" s="372"/>
      <c r="F204" s="372"/>
      <c r="G204" s="372"/>
      <c r="H204" s="372"/>
      <c r="I204" s="372"/>
      <c r="J204" s="372"/>
      <c r="K204" s="372"/>
      <c r="L204" s="372"/>
      <c r="M204" s="372"/>
      <c r="N204" s="372"/>
      <c r="O204" s="373"/>
      <c r="P204" s="138">
        <f>SUM(P202:P203)</f>
        <v>0</v>
      </c>
    </row>
    <row r="205" spans="3:16">
      <c r="C205" s="352" t="s">
        <v>68</v>
      </c>
      <c r="D205" s="353"/>
      <c r="E205" s="353"/>
      <c r="F205" s="353"/>
      <c r="G205" s="353"/>
      <c r="H205" s="353"/>
      <c r="I205" s="353"/>
      <c r="J205" s="353"/>
      <c r="K205" s="353"/>
      <c r="L205" s="353"/>
      <c r="M205" s="353"/>
      <c r="N205" s="353"/>
      <c r="O205" s="353"/>
      <c r="P205" s="354"/>
    </row>
    <row r="206" spans="3:16">
      <c r="C206" s="355"/>
      <c r="D206" s="356"/>
      <c r="E206" s="356"/>
      <c r="F206" s="356"/>
      <c r="G206" s="356"/>
      <c r="H206" s="356"/>
      <c r="I206" s="356"/>
      <c r="J206" s="356"/>
      <c r="K206" s="356"/>
      <c r="L206" s="356"/>
      <c r="M206" s="356"/>
      <c r="N206" s="356"/>
      <c r="O206" s="356"/>
      <c r="P206" s="357"/>
    </row>
    <row r="207" spans="3:16" ht="15" thickBot="1">
      <c r="C207" s="358"/>
      <c r="D207" s="359"/>
      <c r="E207" s="359"/>
      <c r="F207" s="359"/>
      <c r="G207" s="359"/>
      <c r="H207" s="359"/>
      <c r="I207" s="359"/>
      <c r="J207" s="359"/>
      <c r="K207" s="359"/>
      <c r="L207" s="359"/>
      <c r="M207" s="359"/>
      <c r="N207" s="359"/>
      <c r="O207" s="359"/>
      <c r="P207" s="360"/>
    </row>
    <row r="208" spans="3:16" ht="28.5">
      <c r="C208" s="361" t="s">
        <v>69</v>
      </c>
      <c r="D208" s="362"/>
      <c r="E208" s="362"/>
      <c r="F208" s="362"/>
      <c r="G208" s="362"/>
      <c r="H208" s="362"/>
      <c r="I208" s="366"/>
      <c r="J208" s="125" t="s">
        <v>70</v>
      </c>
      <c r="K208" s="145" t="s">
        <v>11</v>
      </c>
      <c r="L208" s="146" t="s">
        <v>71</v>
      </c>
      <c r="M208" s="218"/>
      <c r="N208" s="363" t="s">
        <v>57</v>
      </c>
      <c r="O208" s="364"/>
      <c r="P208" s="148" t="s">
        <v>58</v>
      </c>
    </row>
    <row r="209" spans="3:16">
      <c r="C209" s="399" t="s">
        <v>151</v>
      </c>
      <c r="D209" s="400"/>
      <c r="E209" s="400"/>
      <c r="F209" s="400"/>
      <c r="G209" s="400"/>
      <c r="H209" s="400"/>
      <c r="I209" s="401"/>
      <c r="J209" s="151" t="s">
        <v>97</v>
      </c>
      <c r="K209" s="152">
        <v>0.46</v>
      </c>
      <c r="L209" s="153">
        <v>44538.645937500005</v>
      </c>
      <c r="M209" s="231"/>
      <c r="N209" s="402"/>
      <c r="O209" s="403"/>
      <c r="P209" s="129">
        <f>ROUND(K209*L209,0)</f>
        <v>20488</v>
      </c>
    </row>
    <row r="210" spans="3:16">
      <c r="C210" s="149"/>
      <c r="D210" s="150"/>
      <c r="E210" s="150"/>
      <c r="F210" s="150"/>
      <c r="G210" s="150"/>
      <c r="H210" s="150"/>
      <c r="I210" s="150"/>
      <c r="J210" s="151"/>
      <c r="K210" s="152"/>
      <c r="L210" s="153"/>
      <c r="M210" s="231"/>
      <c r="N210" s="369"/>
      <c r="O210" s="370"/>
      <c r="P210" s="154"/>
    </row>
    <row r="211" spans="3:16" ht="15" thickBot="1">
      <c r="C211" s="374"/>
      <c r="D211" s="375"/>
      <c r="E211" s="375"/>
      <c r="F211" s="375"/>
      <c r="G211" s="375"/>
      <c r="H211" s="375"/>
      <c r="I211" s="375"/>
      <c r="J211" s="142"/>
      <c r="K211" s="143"/>
      <c r="L211" s="142"/>
      <c r="M211" s="230"/>
      <c r="N211" s="376"/>
      <c r="O211" s="377"/>
      <c r="P211" s="144"/>
    </row>
    <row r="212" spans="3:16" ht="15" thickBot="1">
      <c r="C212" s="371" t="s">
        <v>59</v>
      </c>
      <c r="D212" s="372"/>
      <c r="E212" s="372"/>
      <c r="F212" s="372"/>
      <c r="G212" s="372"/>
      <c r="H212" s="372"/>
      <c r="I212" s="372"/>
      <c r="J212" s="372"/>
      <c r="K212" s="372"/>
      <c r="L212" s="372"/>
      <c r="M212" s="372"/>
      <c r="N212" s="372"/>
      <c r="O212" s="373"/>
      <c r="P212" s="138">
        <f>SUM(P209:P211)</f>
        <v>20488</v>
      </c>
    </row>
    <row r="213" spans="3:16" ht="15" thickBot="1">
      <c r="C213" s="122"/>
      <c r="P213" s="123"/>
    </row>
    <row r="214" spans="3:16" ht="15" thickBot="1">
      <c r="C214" s="371" t="s">
        <v>72</v>
      </c>
      <c r="D214" s="372"/>
      <c r="E214" s="372"/>
      <c r="F214" s="372"/>
      <c r="G214" s="372"/>
      <c r="H214" s="372"/>
      <c r="I214" s="372"/>
      <c r="J214" s="372"/>
      <c r="K214" s="372"/>
      <c r="L214" s="372"/>
      <c r="M214" s="372"/>
      <c r="N214" s="372"/>
      <c r="O214" s="373"/>
      <c r="P214" s="286">
        <f>SUM(P212+P204+P197+P188)</f>
        <v>48298</v>
      </c>
    </row>
    <row r="215" spans="3:16">
      <c r="C215" s="352" t="s">
        <v>73</v>
      </c>
      <c r="D215" s="353"/>
      <c r="E215" s="353"/>
      <c r="F215" s="353"/>
      <c r="G215" s="353"/>
      <c r="H215" s="353"/>
      <c r="I215" s="353"/>
      <c r="J215" s="353"/>
      <c r="K215" s="353"/>
      <c r="L215" s="353"/>
      <c r="M215" s="353"/>
      <c r="N215" s="353"/>
      <c r="O215" s="353"/>
      <c r="P215" s="354"/>
    </row>
    <row r="216" spans="3:16">
      <c r="C216" s="355"/>
      <c r="D216" s="356"/>
      <c r="E216" s="356"/>
      <c r="F216" s="356"/>
      <c r="G216" s="356"/>
      <c r="H216" s="356"/>
      <c r="I216" s="356"/>
      <c r="J216" s="356"/>
      <c r="K216" s="356"/>
      <c r="L216" s="356"/>
      <c r="M216" s="356"/>
      <c r="N216" s="356"/>
      <c r="O216" s="356"/>
      <c r="P216" s="357"/>
    </row>
    <row r="217" spans="3:16" ht="15" thickBot="1">
      <c r="C217" s="358"/>
      <c r="D217" s="359"/>
      <c r="E217" s="359"/>
      <c r="F217" s="359"/>
      <c r="G217" s="359"/>
      <c r="H217" s="359"/>
      <c r="I217" s="359"/>
      <c r="J217" s="359"/>
      <c r="K217" s="359"/>
      <c r="L217" s="359"/>
      <c r="M217" s="359"/>
      <c r="N217" s="359"/>
      <c r="O217" s="359"/>
      <c r="P217" s="360"/>
    </row>
    <row r="218" spans="3:16" ht="13.9" customHeight="1">
      <c r="C218" s="361" t="s">
        <v>74</v>
      </c>
      <c r="D218" s="362"/>
      <c r="E218" s="362"/>
      <c r="F218" s="362"/>
      <c r="G218" s="362"/>
      <c r="H218" s="362"/>
      <c r="I218" s="362"/>
      <c r="J218" s="134"/>
      <c r="K218" s="147"/>
      <c r="L218" s="146" t="s">
        <v>75</v>
      </c>
      <c r="M218" s="218"/>
      <c r="N218" s="363" t="s">
        <v>76</v>
      </c>
      <c r="O218" s="364"/>
      <c r="P218" s="148"/>
    </row>
    <row r="219" spans="3:16" ht="13.9" customHeight="1">
      <c r="C219" s="367" t="s">
        <v>23</v>
      </c>
      <c r="D219" s="368"/>
      <c r="E219" s="368"/>
      <c r="F219" s="368"/>
      <c r="G219" s="368"/>
      <c r="H219" s="368"/>
      <c r="I219" s="368"/>
      <c r="J219" s="155"/>
      <c r="K219" s="156"/>
      <c r="L219" s="157">
        <v>0.31</v>
      </c>
      <c r="M219" s="232"/>
      <c r="N219" s="392">
        <f>P214*L219</f>
        <v>14972.38</v>
      </c>
      <c r="O219" s="393"/>
      <c r="P219" s="158"/>
    </row>
    <row r="220" spans="3:16" ht="13.9" customHeight="1">
      <c r="C220" s="130" t="s">
        <v>77</v>
      </c>
      <c r="D220" s="131"/>
      <c r="E220" s="131"/>
      <c r="F220" s="131"/>
      <c r="G220" s="131"/>
      <c r="H220" s="131"/>
      <c r="I220" s="131"/>
      <c r="J220" s="155"/>
      <c r="K220" s="156"/>
      <c r="L220" s="157">
        <v>0.01</v>
      </c>
      <c r="M220" s="232"/>
      <c r="N220" s="392">
        <f>P214*L220</f>
        <v>482.98</v>
      </c>
      <c r="O220" s="393"/>
      <c r="P220" s="158"/>
    </row>
    <row r="221" spans="3:16" ht="15" thickBot="1">
      <c r="C221" s="116" t="s">
        <v>78</v>
      </c>
      <c r="D221" s="117"/>
      <c r="E221" s="117"/>
      <c r="F221" s="117"/>
      <c r="G221" s="117"/>
      <c r="H221" s="117"/>
      <c r="I221" s="117"/>
      <c r="J221" s="159"/>
      <c r="K221" s="160"/>
      <c r="L221" s="157">
        <v>0.05</v>
      </c>
      <c r="M221" s="232"/>
      <c r="N221" s="392">
        <f>P214*L221</f>
        <v>2414.9</v>
      </c>
      <c r="O221" s="393"/>
      <c r="P221" s="158"/>
    </row>
    <row r="222" spans="3:16" ht="15" thickBot="1">
      <c r="C222" s="371" t="s">
        <v>59</v>
      </c>
      <c r="D222" s="372"/>
      <c r="E222" s="372"/>
      <c r="F222" s="372"/>
      <c r="G222" s="372"/>
      <c r="H222" s="372"/>
      <c r="I222" s="372"/>
      <c r="J222" s="372"/>
      <c r="K222" s="372"/>
      <c r="L222" s="372"/>
      <c r="M222" s="372"/>
      <c r="N222" s="372"/>
      <c r="O222" s="373"/>
      <c r="P222" s="161">
        <f>N219+N220+N221</f>
        <v>17870.259999999998</v>
      </c>
    </row>
    <row r="223" spans="3:16" ht="15" thickBot="1">
      <c r="C223" s="122"/>
      <c r="P223" s="123"/>
    </row>
    <row r="224" spans="3:16" ht="15" thickBot="1">
      <c r="C224" s="371" t="s">
        <v>79</v>
      </c>
      <c r="D224" s="372"/>
      <c r="E224" s="372"/>
      <c r="F224" s="372"/>
      <c r="G224" s="372"/>
      <c r="H224" s="372"/>
      <c r="I224" s="372"/>
      <c r="J224" s="372"/>
      <c r="K224" s="372"/>
      <c r="L224" s="372"/>
      <c r="M224" s="372"/>
      <c r="N224" s="372"/>
      <c r="O224" s="373"/>
      <c r="P224" s="161">
        <f>ROUND(P214+P222,2)</f>
        <v>66168.259999999995</v>
      </c>
    </row>
    <row r="225" spans="3:16">
      <c r="C225" s="119"/>
      <c r="D225" s="120"/>
      <c r="E225" s="120"/>
      <c r="F225" s="120"/>
      <c r="G225" s="120"/>
      <c r="H225" s="120"/>
      <c r="I225" s="120"/>
      <c r="J225" s="120"/>
      <c r="K225" s="120"/>
      <c r="L225" s="120"/>
      <c r="M225" s="120"/>
      <c r="N225" s="120"/>
      <c r="O225" s="120"/>
      <c r="P225" s="121"/>
    </row>
    <row r="226" spans="3:16">
      <c r="C226" s="122"/>
      <c r="P226" s="123"/>
    </row>
    <row r="227" spans="3:16">
      <c r="C227" s="122"/>
      <c r="P227" s="123"/>
    </row>
    <row r="228" spans="3:16" ht="15">
      <c r="C228" s="122"/>
      <c r="H228" s="276" t="s">
        <v>80</v>
      </c>
      <c r="I228" s="276"/>
      <c r="J228" s="276"/>
      <c r="K228" s="276"/>
      <c r="P228" s="123"/>
    </row>
    <row r="229" spans="3:16" ht="15">
      <c r="C229" s="122"/>
      <c r="H229" s="276" t="s">
        <v>81</v>
      </c>
      <c r="I229" s="350" t="s">
        <v>120</v>
      </c>
      <c r="J229" s="350"/>
      <c r="K229" s="350"/>
      <c r="P229" s="123"/>
    </row>
    <row r="230" spans="3:16" ht="15">
      <c r="C230" s="122"/>
      <c r="H230" s="349" t="s">
        <v>121</v>
      </c>
      <c r="I230" s="349"/>
      <c r="J230" s="349"/>
      <c r="K230" s="349"/>
      <c r="P230" s="123"/>
    </row>
    <row r="231" spans="3:16" ht="15">
      <c r="C231" s="108"/>
      <c r="D231" s="163"/>
      <c r="E231" s="163"/>
      <c r="F231" s="163"/>
      <c r="G231" s="163"/>
      <c r="H231" s="276" t="s">
        <v>82</v>
      </c>
      <c r="I231" s="349" t="s">
        <v>122</v>
      </c>
      <c r="J231" s="349"/>
      <c r="K231" s="349"/>
      <c r="L231" s="163"/>
      <c r="M231" s="163"/>
      <c r="N231" s="163"/>
      <c r="O231" s="163"/>
      <c r="P231" s="164"/>
    </row>
    <row r="232" spans="3:16">
      <c r="C232" s="122"/>
      <c r="H232" s="95" t="s">
        <v>83</v>
      </c>
      <c r="P232" s="123"/>
    </row>
    <row r="233" spans="3:16">
      <c r="C233" s="165"/>
      <c r="D233" s="127"/>
      <c r="E233" s="127"/>
      <c r="F233" s="127"/>
      <c r="G233" s="127"/>
      <c r="H233" s="127"/>
      <c r="I233" s="127"/>
      <c r="J233" s="127"/>
      <c r="K233" s="127"/>
      <c r="L233" s="127"/>
      <c r="M233" s="127"/>
      <c r="N233" s="127"/>
      <c r="O233" s="127"/>
      <c r="P233" s="166"/>
    </row>
    <row r="234" spans="3:16">
      <c r="C234" s="214"/>
    </row>
    <row r="235" spans="3:16">
      <c r="C235" s="214"/>
    </row>
    <row r="237" spans="3:16">
      <c r="C237" s="351" t="s">
        <v>38</v>
      </c>
      <c r="D237" s="351"/>
      <c r="E237" s="351"/>
      <c r="F237" s="351"/>
      <c r="G237" s="351"/>
      <c r="H237" s="351"/>
      <c r="I237" s="351"/>
      <c r="J237" s="351"/>
      <c r="K237" s="351"/>
      <c r="L237" s="351"/>
      <c r="M237" s="351"/>
      <c r="N237" s="351"/>
      <c r="O237" s="351"/>
      <c r="P237" s="351"/>
    </row>
    <row r="238" spans="3:16" ht="15" thickBot="1"/>
    <row r="239" spans="3:16">
      <c r="C239" s="378"/>
      <c r="D239" s="380"/>
      <c r="E239" s="381"/>
      <c r="F239" s="381"/>
      <c r="G239" s="381"/>
      <c r="H239" s="381"/>
      <c r="I239" s="381"/>
      <c r="J239" s="381"/>
      <c r="K239" s="382"/>
      <c r="L239" s="383"/>
      <c r="M239" s="384"/>
      <c r="N239" s="384"/>
      <c r="O239" s="384"/>
      <c r="P239" s="385"/>
    </row>
    <row r="240" spans="3:16">
      <c r="C240" s="379"/>
      <c r="D240" s="389" t="s">
        <v>39</v>
      </c>
      <c r="E240" s="390"/>
      <c r="F240" s="390"/>
      <c r="G240" s="390"/>
      <c r="H240" s="390"/>
      <c r="I240" s="390"/>
      <c r="J240" s="390"/>
      <c r="K240" s="391"/>
      <c r="L240" s="386"/>
      <c r="M240" s="387"/>
      <c r="N240" s="387"/>
      <c r="O240" s="387"/>
      <c r="P240" s="388"/>
    </row>
    <row r="241" spans="3:16">
      <c r="C241" s="379"/>
      <c r="D241" s="389"/>
      <c r="E241" s="390"/>
      <c r="F241" s="390"/>
      <c r="G241" s="390"/>
      <c r="H241" s="390"/>
      <c r="I241" s="390"/>
      <c r="J241" s="390"/>
      <c r="K241" s="391"/>
      <c r="L241" s="428" t="s">
        <v>40</v>
      </c>
      <c r="M241" s="220"/>
      <c r="N241" s="430"/>
      <c r="O241" s="431"/>
      <c r="P241" s="432"/>
    </row>
    <row r="242" spans="3:16">
      <c r="C242" s="379"/>
      <c r="D242" s="389" t="s">
        <v>41</v>
      </c>
      <c r="E242" s="390"/>
      <c r="F242" s="390"/>
      <c r="G242" s="390"/>
      <c r="H242" s="390"/>
      <c r="I242" s="390"/>
      <c r="J242" s="390"/>
      <c r="K242" s="391"/>
      <c r="L242" s="429"/>
      <c r="M242" s="221"/>
      <c r="N242" s="433"/>
      <c r="O242" s="434"/>
      <c r="P242" s="435"/>
    </row>
    <row r="243" spans="3:16">
      <c r="C243" s="379"/>
      <c r="D243" s="436"/>
      <c r="E243" s="437"/>
      <c r="F243" s="437"/>
      <c r="G243" s="437"/>
      <c r="H243" s="437"/>
      <c r="I243" s="437"/>
      <c r="J243" s="437"/>
      <c r="K243" s="438"/>
      <c r="L243" s="428" t="s">
        <v>42</v>
      </c>
      <c r="M243" s="219"/>
      <c r="N243" s="428">
        <v>1</v>
      </c>
      <c r="O243" s="428" t="s">
        <v>43</v>
      </c>
      <c r="P243" s="440">
        <v>1</v>
      </c>
    </row>
    <row r="244" spans="3:16">
      <c r="C244" s="379"/>
      <c r="D244" s="436"/>
      <c r="E244" s="437"/>
      <c r="F244" s="437"/>
      <c r="G244" s="437"/>
      <c r="H244" s="437"/>
      <c r="I244" s="437"/>
      <c r="J244" s="437"/>
      <c r="K244" s="438"/>
      <c r="L244" s="439"/>
      <c r="M244" s="222"/>
      <c r="N244" s="439"/>
      <c r="O244" s="439"/>
      <c r="P244" s="441"/>
    </row>
    <row r="245" spans="3:16">
      <c r="C245" s="379"/>
      <c r="D245" s="389" t="s">
        <v>44</v>
      </c>
      <c r="E245" s="390"/>
      <c r="F245" s="390"/>
      <c r="G245" s="390"/>
      <c r="H245" s="390"/>
      <c r="I245" s="390"/>
      <c r="J245" s="390"/>
      <c r="K245" s="391"/>
      <c r="L245" s="439"/>
      <c r="M245" s="222"/>
      <c r="N245" s="439"/>
      <c r="O245" s="439"/>
      <c r="P245" s="441"/>
    </row>
    <row r="246" spans="3:16" ht="15" thickBot="1">
      <c r="C246" s="100"/>
      <c r="D246" s="101"/>
      <c r="E246" s="101"/>
      <c r="F246" s="101"/>
      <c r="G246" s="101"/>
      <c r="H246" s="101"/>
      <c r="I246" s="101"/>
      <c r="J246" s="101"/>
      <c r="K246" s="101"/>
      <c r="L246" s="101"/>
      <c r="M246" s="101"/>
      <c r="N246" s="102"/>
      <c r="O246" s="102"/>
      <c r="P246" s="103"/>
    </row>
    <row r="247" spans="3:16">
      <c r="C247" s="104"/>
      <c r="D247" s="98"/>
      <c r="E247" s="98"/>
      <c r="F247" s="98"/>
      <c r="G247" s="98"/>
      <c r="H247" s="98"/>
      <c r="I247" s="98"/>
      <c r="J247" s="98"/>
      <c r="K247" s="98"/>
      <c r="L247" s="105" t="s">
        <v>45</v>
      </c>
      <c r="M247" s="105"/>
      <c r="N247" s="106" t="s">
        <v>46</v>
      </c>
      <c r="O247" s="106" t="s">
        <v>47</v>
      </c>
      <c r="P247" s="107" t="s">
        <v>48</v>
      </c>
    </row>
    <row r="248" spans="3:16">
      <c r="C248" s="108"/>
      <c r="D248" s="99"/>
      <c r="E248" s="99"/>
      <c r="F248" s="99"/>
      <c r="G248" s="99"/>
      <c r="H248" s="99"/>
      <c r="I248" s="99"/>
      <c r="J248" s="99"/>
      <c r="K248" s="99"/>
      <c r="L248" s="109"/>
      <c r="M248" s="109"/>
      <c r="N248" s="110"/>
      <c r="O248" s="110"/>
      <c r="P248" s="111"/>
    </row>
    <row r="249" spans="3:16">
      <c r="C249" s="406" t="s">
        <v>49</v>
      </c>
      <c r="D249" s="407"/>
      <c r="E249" s="407"/>
      <c r="F249" s="407"/>
      <c r="G249" s="99"/>
      <c r="H249" s="99"/>
      <c r="I249" s="99" t="s">
        <v>50</v>
      </c>
      <c r="K249" s="99"/>
      <c r="L249" s="109"/>
      <c r="M249" s="109"/>
      <c r="P249" s="112"/>
    </row>
    <row r="250" spans="3:16">
      <c r="C250" s="113"/>
      <c r="D250" s="114"/>
      <c r="E250" s="114"/>
      <c r="F250" s="114"/>
      <c r="G250" s="114"/>
      <c r="H250" s="114"/>
      <c r="I250" s="114"/>
      <c r="J250" s="114"/>
      <c r="K250" s="114"/>
      <c r="L250" s="114"/>
      <c r="M250" s="114"/>
      <c r="N250" s="114"/>
      <c r="O250" s="114"/>
      <c r="P250" s="115"/>
    </row>
    <row r="251" spans="3:16" ht="15" thickBot="1">
      <c r="C251" s="408" t="s">
        <v>114</v>
      </c>
      <c r="D251" s="409"/>
      <c r="E251" s="409"/>
      <c r="F251" s="409"/>
      <c r="G251" s="409"/>
      <c r="H251" s="409"/>
      <c r="I251" s="409"/>
      <c r="J251" s="409"/>
      <c r="K251" s="409"/>
      <c r="L251" s="409"/>
      <c r="M251" s="409"/>
      <c r="N251" s="409"/>
      <c r="O251" s="409"/>
      <c r="P251" s="410"/>
    </row>
    <row r="252" spans="3:16" ht="15" thickBot="1">
      <c r="C252" s="116"/>
      <c r="D252" s="117"/>
      <c r="E252" s="117"/>
      <c r="F252" s="117"/>
      <c r="G252" s="117"/>
      <c r="H252" s="117"/>
      <c r="I252" s="117"/>
      <c r="J252" s="117"/>
      <c r="K252" s="117"/>
      <c r="L252" s="117"/>
      <c r="M252" s="117"/>
      <c r="N252" s="117"/>
      <c r="O252" s="117"/>
      <c r="P252" s="118"/>
    </row>
    <row r="253" spans="3:16" ht="15" thickBot="1">
      <c r="C253" s="119"/>
      <c r="D253" s="120"/>
      <c r="E253" s="120"/>
      <c r="F253" s="120"/>
      <c r="G253" s="120"/>
      <c r="H253" s="120"/>
      <c r="K253" s="120"/>
      <c r="L253" s="120"/>
      <c r="M253" s="120"/>
      <c r="N253" s="120"/>
      <c r="O253" s="120"/>
      <c r="P253" s="121"/>
    </row>
    <row r="254" spans="3:16">
      <c r="C254" s="287" t="s">
        <v>52</v>
      </c>
      <c r="D254" s="411" t="s">
        <v>53</v>
      </c>
      <c r="E254" s="412"/>
      <c r="F254" s="412"/>
      <c r="G254" s="412"/>
      <c r="H254" s="412"/>
      <c r="I254" s="412"/>
      <c r="J254" s="412"/>
      <c r="K254" s="412"/>
      <c r="L254" s="413"/>
      <c r="M254" s="288"/>
      <c r="N254" s="414" t="s">
        <v>54</v>
      </c>
      <c r="O254" s="415"/>
      <c r="P254" s="287" t="s">
        <v>11</v>
      </c>
    </row>
    <row r="255" spans="3:16" ht="15" thickBot="1">
      <c r="C255" s="283">
        <v>1.4</v>
      </c>
      <c r="D255" s="416" t="s">
        <v>126</v>
      </c>
      <c r="E255" s="417"/>
      <c r="F255" s="417"/>
      <c r="G255" s="417"/>
      <c r="H255" s="417"/>
      <c r="I255" s="417"/>
      <c r="J255" s="417"/>
      <c r="K255" s="417"/>
      <c r="L255" s="418"/>
      <c r="M255" s="284"/>
      <c r="N255" s="416" t="s">
        <v>86</v>
      </c>
      <c r="O255" s="418"/>
      <c r="P255" s="285">
        <f>'PRESUPUESTO OFICIAL (Entidad)'!I17</f>
        <v>115.65</v>
      </c>
    </row>
    <row r="256" spans="3:16">
      <c r="C256" s="352" t="s">
        <v>55</v>
      </c>
      <c r="D256" s="353"/>
      <c r="E256" s="353"/>
      <c r="F256" s="353"/>
      <c r="G256" s="353"/>
      <c r="H256" s="353"/>
      <c r="I256" s="353"/>
      <c r="J256" s="353"/>
      <c r="K256" s="353"/>
      <c r="L256" s="353"/>
      <c r="M256" s="353"/>
      <c r="N256" s="353"/>
      <c r="O256" s="353"/>
      <c r="P256" s="354"/>
    </row>
    <row r="257" spans="3:16">
      <c r="C257" s="355"/>
      <c r="D257" s="356"/>
      <c r="E257" s="356"/>
      <c r="F257" s="356"/>
      <c r="G257" s="356"/>
      <c r="H257" s="356"/>
      <c r="I257" s="356"/>
      <c r="J257" s="356"/>
      <c r="K257" s="356"/>
      <c r="L257" s="356"/>
      <c r="M257" s="356"/>
      <c r="N257" s="356"/>
      <c r="O257" s="356"/>
      <c r="P257" s="357"/>
    </row>
    <row r="258" spans="3:16" ht="15" thickBot="1">
      <c r="C258" s="358"/>
      <c r="D258" s="359"/>
      <c r="E258" s="359"/>
      <c r="F258" s="359"/>
      <c r="G258" s="359"/>
      <c r="H258" s="359"/>
      <c r="I258" s="359"/>
      <c r="J258" s="359"/>
      <c r="K258" s="359"/>
      <c r="L258" s="359"/>
      <c r="M258" s="359"/>
      <c r="N258" s="359"/>
      <c r="O258" s="359"/>
      <c r="P258" s="360"/>
    </row>
    <row r="259" spans="3:16" ht="15">
      <c r="C259" s="361" t="s">
        <v>53</v>
      </c>
      <c r="D259" s="452"/>
      <c r="E259" s="452"/>
      <c r="F259" s="452"/>
      <c r="G259" s="453"/>
      <c r="H259" s="365" t="s">
        <v>100</v>
      </c>
      <c r="I259" s="452"/>
      <c r="J259" s="454" t="s">
        <v>11</v>
      </c>
      <c r="K259" s="455"/>
      <c r="L259" s="125" t="s">
        <v>56</v>
      </c>
      <c r="M259" s="124"/>
      <c r="N259" s="365" t="s">
        <v>57</v>
      </c>
      <c r="O259" s="366"/>
      <c r="P259" s="126" t="s">
        <v>58</v>
      </c>
    </row>
    <row r="260" spans="3:16">
      <c r="C260" s="367" t="s">
        <v>98</v>
      </c>
      <c r="D260" s="368"/>
      <c r="E260" s="368"/>
      <c r="F260" s="368"/>
      <c r="G260" s="421"/>
      <c r="H260" s="422" t="s">
        <v>94</v>
      </c>
      <c r="I260" s="423"/>
      <c r="J260" s="424">
        <v>0.1</v>
      </c>
      <c r="K260" s="425"/>
      <c r="L260" s="128">
        <v>2000</v>
      </c>
      <c r="M260" s="224"/>
      <c r="N260" s="426"/>
      <c r="O260" s="427"/>
      <c r="P260" s="188">
        <f>J260*L260</f>
        <v>200</v>
      </c>
    </row>
    <row r="261" spans="3:16">
      <c r="C261" s="399"/>
      <c r="D261" s="400"/>
      <c r="E261" s="400"/>
      <c r="F261" s="400"/>
      <c r="G261" s="132"/>
      <c r="H261" s="422"/>
      <c r="I261" s="423"/>
      <c r="J261" s="424"/>
      <c r="K261" s="425"/>
      <c r="L261" s="128"/>
      <c r="M261" s="224"/>
      <c r="N261" s="426"/>
      <c r="O261" s="427"/>
      <c r="P261" s="188"/>
    </row>
    <row r="262" spans="3:16" ht="15" thickBot="1">
      <c r="C262" s="374"/>
      <c r="D262" s="375"/>
      <c r="E262" s="375"/>
      <c r="F262" s="375"/>
      <c r="G262" s="396"/>
      <c r="H262" s="447"/>
      <c r="I262" s="396"/>
      <c r="J262" s="447"/>
      <c r="K262" s="396"/>
      <c r="L262" s="133"/>
      <c r="M262" s="225"/>
      <c r="N262" s="448"/>
      <c r="O262" s="449"/>
      <c r="P262" s="129"/>
    </row>
    <row r="263" spans="3:16" ht="15" thickBot="1">
      <c r="C263" s="371" t="s">
        <v>59</v>
      </c>
      <c r="D263" s="372"/>
      <c r="E263" s="372"/>
      <c r="F263" s="372"/>
      <c r="G263" s="372"/>
      <c r="H263" s="372"/>
      <c r="I263" s="372"/>
      <c r="J263" s="372"/>
      <c r="K263" s="372"/>
      <c r="L263" s="372"/>
      <c r="M263" s="372"/>
      <c r="N263" s="372"/>
      <c r="O263" s="373"/>
      <c r="P263" s="138">
        <f>SUM(P260:P262)</f>
        <v>200</v>
      </c>
    </row>
    <row r="264" spans="3:16">
      <c r="C264" s="352" t="s">
        <v>60</v>
      </c>
      <c r="D264" s="353"/>
      <c r="E264" s="353"/>
      <c r="F264" s="353"/>
      <c r="G264" s="353"/>
      <c r="H264" s="353"/>
      <c r="I264" s="353"/>
      <c r="J264" s="353"/>
      <c r="K264" s="353"/>
      <c r="L264" s="353"/>
      <c r="M264" s="353"/>
      <c r="N264" s="353"/>
      <c r="O264" s="353"/>
      <c r="P264" s="354"/>
    </row>
    <row r="265" spans="3:16">
      <c r="C265" s="355"/>
      <c r="D265" s="356"/>
      <c r="E265" s="356"/>
      <c r="F265" s="356"/>
      <c r="G265" s="356"/>
      <c r="H265" s="356"/>
      <c r="I265" s="356"/>
      <c r="J265" s="356"/>
      <c r="K265" s="356"/>
      <c r="L265" s="356"/>
      <c r="M265" s="356"/>
      <c r="N265" s="356"/>
      <c r="O265" s="356"/>
      <c r="P265" s="357"/>
    </row>
    <row r="266" spans="3:16" ht="15" thickBot="1">
      <c r="C266" s="358"/>
      <c r="D266" s="359"/>
      <c r="E266" s="359"/>
      <c r="F266" s="359"/>
      <c r="G266" s="359"/>
      <c r="H266" s="359"/>
      <c r="I266" s="359"/>
      <c r="J266" s="359"/>
      <c r="K266" s="359"/>
      <c r="L266" s="359"/>
      <c r="M266" s="359"/>
      <c r="N266" s="359"/>
      <c r="O266" s="359"/>
      <c r="P266" s="360"/>
    </row>
    <row r="267" spans="3:16">
      <c r="C267" s="361" t="s">
        <v>53</v>
      </c>
      <c r="D267" s="362"/>
      <c r="E267" s="362"/>
      <c r="F267" s="362"/>
      <c r="G267" s="362"/>
      <c r="H267" s="362"/>
      <c r="I267" s="362"/>
      <c r="J267" s="366"/>
      <c r="K267" s="124" t="s">
        <v>54</v>
      </c>
      <c r="L267" s="125" t="s">
        <v>11</v>
      </c>
      <c r="M267" s="124" t="s">
        <v>117</v>
      </c>
      <c r="N267" s="365" t="s">
        <v>61</v>
      </c>
      <c r="O267" s="366"/>
      <c r="P267" s="126" t="s">
        <v>58</v>
      </c>
    </row>
    <row r="268" spans="3:16">
      <c r="C268" s="399" t="s">
        <v>152</v>
      </c>
      <c r="D268" s="400"/>
      <c r="E268" s="400"/>
      <c r="F268" s="400"/>
      <c r="G268" s="400"/>
      <c r="H268" s="400"/>
      <c r="I268" s="400"/>
      <c r="J268" s="401"/>
      <c r="K268" s="189" t="s">
        <v>86</v>
      </c>
      <c r="L268" s="197">
        <v>1</v>
      </c>
      <c r="M268" s="239">
        <v>1.05</v>
      </c>
      <c r="N268" s="404">
        <v>5000</v>
      </c>
      <c r="O268" s="405"/>
      <c r="P268" s="129">
        <f>ROUND(L268*N268*M268,0)</f>
        <v>5250</v>
      </c>
    </row>
    <row r="269" spans="3:16">
      <c r="C269" s="399"/>
      <c r="D269" s="400"/>
      <c r="E269" s="400"/>
      <c r="F269" s="400"/>
      <c r="G269" s="400"/>
      <c r="H269" s="400"/>
      <c r="I269" s="400"/>
      <c r="J269" s="401"/>
      <c r="K269" s="189"/>
      <c r="L269" s="197"/>
      <c r="M269" s="239"/>
      <c r="N269" s="404"/>
      <c r="O269" s="405"/>
      <c r="P269" s="129"/>
    </row>
    <row r="270" spans="3:16">
      <c r="C270" s="399"/>
      <c r="D270" s="400"/>
      <c r="E270" s="400"/>
      <c r="F270" s="400"/>
      <c r="G270" s="400"/>
      <c r="H270" s="400"/>
      <c r="I270" s="400"/>
      <c r="J270" s="401"/>
      <c r="K270" s="189"/>
      <c r="L270" s="197"/>
      <c r="M270" s="239"/>
      <c r="N270" s="404"/>
      <c r="O270" s="405"/>
      <c r="P270" s="129"/>
    </row>
    <row r="271" spans="3:16" ht="15" thickBot="1">
      <c r="C271" s="461"/>
      <c r="D271" s="462"/>
      <c r="E271" s="462"/>
      <c r="F271" s="462"/>
      <c r="G271" s="462"/>
      <c r="H271" s="462"/>
      <c r="I271" s="462"/>
      <c r="J271" s="463"/>
      <c r="K271" s="135"/>
      <c r="L271" s="142"/>
      <c r="M271" s="237"/>
      <c r="N271" s="469"/>
      <c r="O271" s="470"/>
      <c r="P271" s="129"/>
    </row>
    <row r="272" spans="3:16" ht="15" thickBot="1">
      <c r="C272" s="371" t="s">
        <v>59</v>
      </c>
      <c r="D272" s="372"/>
      <c r="E272" s="372"/>
      <c r="F272" s="372"/>
      <c r="G272" s="372"/>
      <c r="H272" s="372"/>
      <c r="I272" s="372"/>
      <c r="J272" s="372"/>
      <c r="K272" s="372"/>
      <c r="L272" s="372"/>
      <c r="M272" s="372"/>
      <c r="N272" s="372"/>
      <c r="O272" s="373"/>
      <c r="P272" s="138">
        <f>SUM(P268:P271)</f>
        <v>5250</v>
      </c>
    </row>
    <row r="273" spans="3:16">
      <c r="C273" s="352" t="s">
        <v>62</v>
      </c>
      <c r="D273" s="353"/>
      <c r="E273" s="353"/>
      <c r="F273" s="353"/>
      <c r="G273" s="353"/>
      <c r="H273" s="353"/>
      <c r="I273" s="353"/>
      <c r="J273" s="353"/>
      <c r="K273" s="353"/>
      <c r="L273" s="353"/>
      <c r="M273" s="353"/>
      <c r="N273" s="353"/>
      <c r="O273" s="353"/>
      <c r="P273" s="354"/>
    </row>
    <row r="274" spans="3:16">
      <c r="C274" s="355"/>
      <c r="D274" s="356"/>
      <c r="E274" s="356"/>
      <c r="F274" s="356"/>
      <c r="G274" s="356"/>
      <c r="H274" s="356"/>
      <c r="I274" s="356"/>
      <c r="J274" s="356"/>
      <c r="K274" s="356"/>
      <c r="L274" s="356"/>
      <c r="M274" s="356"/>
      <c r="N274" s="356"/>
      <c r="O274" s="356"/>
      <c r="P274" s="357"/>
    </row>
    <row r="275" spans="3:16" ht="15" thickBot="1">
      <c r="C275" s="358"/>
      <c r="D275" s="359"/>
      <c r="E275" s="359"/>
      <c r="F275" s="359"/>
      <c r="G275" s="359"/>
      <c r="H275" s="359"/>
      <c r="I275" s="359"/>
      <c r="J275" s="359"/>
      <c r="K275" s="359"/>
      <c r="L275" s="359"/>
      <c r="M275" s="359"/>
      <c r="N275" s="359"/>
      <c r="O275" s="359"/>
      <c r="P275" s="360"/>
    </row>
    <row r="276" spans="3:16" ht="15.75">
      <c r="C276" s="361" t="s">
        <v>63</v>
      </c>
      <c r="D276" s="362"/>
      <c r="E276" s="362"/>
      <c r="F276" s="362"/>
      <c r="G276" s="362"/>
      <c r="H276" s="362"/>
      <c r="I276" s="362"/>
      <c r="J276" s="125" t="s">
        <v>64</v>
      </c>
      <c r="K276" s="134" t="s">
        <v>65</v>
      </c>
      <c r="L276" s="139" t="s">
        <v>66</v>
      </c>
      <c r="M276" s="229"/>
      <c r="N276" s="365" t="s">
        <v>67</v>
      </c>
      <c r="O276" s="366"/>
      <c r="P276" s="126" t="s">
        <v>58</v>
      </c>
    </row>
    <row r="277" spans="3:16">
      <c r="C277" s="367"/>
      <c r="D277" s="368"/>
      <c r="E277" s="368"/>
      <c r="F277" s="368"/>
      <c r="G277" s="368"/>
      <c r="H277" s="368"/>
      <c r="I277" s="368"/>
      <c r="J277" s="140"/>
      <c r="K277" s="141"/>
      <c r="L277" s="140"/>
      <c r="M277" s="217"/>
      <c r="N277" s="369"/>
      <c r="O277" s="370"/>
      <c r="P277" s="129"/>
    </row>
    <row r="278" spans="3:16" ht="15" thickBot="1">
      <c r="C278" s="374"/>
      <c r="D278" s="375"/>
      <c r="E278" s="375"/>
      <c r="F278" s="375"/>
      <c r="G278" s="375"/>
      <c r="H278" s="375"/>
      <c r="I278" s="375"/>
      <c r="J278" s="142"/>
      <c r="K278" s="143"/>
      <c r="L278" s="142"/>
      <c r="M278" s="230"/>
      <c r="N278" s="376"/>
      <c r="O278" s="377"/>
      <c r="P278" s="144"/>
    </row>
    <row r="279" spans="3:16" ht="15" thickBot="1">
      <c r="C279" s="371" t="s">
        <v>59</v>
      </c>
      <c r="D279" s="372"/>
      <c r="E279" s="372"/>
      <c r="F279" s="372"/>
      <c r="G279" s="372"/>
      <c r="H279" s="372"/>
      <c r="I279" s="372"/>
      <c r="J279" s="372"/>
      <c r="K279" s="372"/>
      <c r="L279" s="372"/>
      <c r="M279" s="372"/>
      <c r="N279" s="372"/>
      <c r="O279" s="373"/>
      <c r="P279" s="138">
        <f>SUM(P277:P278)</f>
        <v>0</v>
      </c>
    </row>
    <row r="280" spans="3:16">
      <c r="C280" s="352" t="s">
        <v>68</v>
      </c>
      <c r="D280" s="353"/>
      <c r="E280" s="353"/>
      <c r="F280" s="353"/>
      <c r="G280" s="353"/>
      <c r="H280" s="353"/>
      <c r="I280" s="353"/>
      <c r="J280" s="353"/>
      <c r="K280" s="353"/>
      <c r="L280" s="353"/>
      <c r="M280" s="353"/>
      <c r="N280" s="353"/>
      <c r="O280" s="353"/>
      <c r="P280" s="354"/>
    </row>
    <row r="281" spans="3:16">
      <c r="C281" s="355"/>
      <c r="D281" s="356"/>
      <c r="E281" s="356"/>
      <c r="F281" s="356"/>
      <c r="G281" s="356"/>
      <c r="H281" s="356"/>
      <c r="I281" s="356"/>
      <c r="J281" s="356"/>
      <c r="K281" s="356"/>
      <c r="L281" s="356"/>
      <c r="M281" s="356"/>
      <c r="N281" s="356"/>
      <c r="O281" s="356"/>
      <c r="P281" s="357"/>
    </row>
    <row r="282" spans="3:16" ht="15" thickBot="1">
      <c r="C282" s="358"/>
      <c r="D282" s="359"/>
      <c r="E282" s="359"/>
      <c r="F282" s="359"/>
      <c r="G282" s="359"/>
      <c r="H282" s="359"/>
      <c r="I282" s="359"/>
      <c r="J282" s="359"/>
      <c r="K282" s="359"/>
      <c r="L282" s="359"/>
      <c r="M282" s="359"/>
      <c r="N282" s="359"/>
      <c r="O282" s="359"/>
      <c r="P282" s="360"/>
    </row>
    <row r="283" spans="3:16" ht="28.5">
      <c r="C283" s="361" t="s">
        <v>69</v>
      </c>
      <c r="D283" s="362"/>
      <c r="E283" s="362"/>
      <c r="F283" s="362"/>
      <c r="G283" s="362"/>
      <c r="H283" s="362"/>
      <c r="I283" s="362"/>
      <c r="J283" s="125" t="s">
        <v>70</v>
      </c>
      <c r="K283" s="145" t="s">
        <v>11</v>
      </c>
      <c r="L283" s="146" t="s">
        <v>71</v>
      </c>
      <c r="M283" s="218"/>
      <c r="N283" s="363" t="s">
        <v>57</v>
      </c>
      <c r="O283" s="364"/>
      <c r="P283" s="148" t="s">
        <v>58</v>
      </c>
    </row>
    <row r="284" spans="3:16">
      <c r="C284" s="399" t="s">
        <v>151</v>
      </c>
      <c r="D284" s="400"/>
      <c r="E284" s="400"/>
      <c r="F284" s="400"/>
      <c r="G284" s="400"/>
      <c r="H284" s="400"/>
      <c r="I284" s="401"/>
      <c r="J284" s="151" t="s">
        <v>97</v>
      </c>
      <c r="K284" s="152">
        <v>0.03</v>
      </c>
      <c r="L284" s="153">
        <v>44538.645937500005</v>
      </c>
      <c r="M284" s="231"/>
      <c r="N284" s="402"/>
      <c r="O284" s="403"/>
      <c r="P284" s="129">
        <f>ROUND(K284*L284,0)</f>
        <v>1336</v>
      </c>
    </row>
    <row r="285" spans="3:16">
      <c r="C285" s="149"/>
      <c r="D285" s="150"/>
      <c r="E285" s="150"/>
      <c r="F285" s="150"/>
      <c r="G285" s="150"/>
      <c r="H285" s="150"/>
      <c r="I285" s="150"/>
      <c r="J285" s="151"/>
      <c r="K285" s="152"/>
      <c r="L285" s="153"/>
      <c r="M285" s="231"/>
      <c r="N285" s="369"/>
      <c r="O285" s="370"/>
      <c r="P285" s="154"/>
    </row>
    <row r="286" spans="3:16" ht="15" thickBot="1">
      <c r="C286" s="461"/>
      <c r="D286" s="462"/>
      <c r="E286" s="462"/>
      <c r="F286" s="462"/>
      <c r="G286" s="462"/>
      <c r="H286" s="462"/>
      <c r="I286" s="462"/>
      <c r="J286" s="142"/>
      <c r="K286" s="143"/>
      <c r="L286" s="142"/>
      <c r="M286" s="230"/>
      <c r="N286" s="376"/>
      <c r="O286" s="377"/>
      <c r="P286" s="144"/>
    </row>
    <row r="287" spans="3:16" ht="15" thickBot="1">
      <c r="C287" s="371" t="s">
        <v>59</v>
      </c>
      <c r="D287" s="372"/>
      <c r="E287" s="372"/>
      <c r="F287" s="372"/>
      <c r="G287" s="372"/>
      <c r="H287" s="372"/>
      <c r="I287" s="372"/>
      <c r="J287" s="372"/>
      <c r="K287" s="372"/>
      <c r="L287" s="372"/>
      <c r="M287" s="372"/>
      <c r="N287" s="372"/>
      <c r="O287" s="373"/>
      <c r="P287" s="138">
        <f>SUM(P284:P286)</f>
        <v>1336</v>
      </c>
    </row>
    <row r="288" spans="3:16" ht="15" thickBot="1">
      <c r="C288" s="122"/>
      <c r="P288" s="123"/>
    </row>
    <row r="289" spans="3:16" ht="15" thickBot="1">
      <c r="C289" s="371" t="s">
        <v>72</v>
      </c>
      <c r="D289" s="372"/>
      <c r="E289" s="372"/>
      <c r="F289" s="372"/>
      <c r="G289" s="372"/>
      <c r="H289" s="372"/>
      <c r="I289" s="372"/>
      <c r="J289" s="372"/>
      <c r="K289" s="372"/>
      <c r="L289" s="372"/>
      <c r="M289" s="372"/>
      <c r="N289" s="372"/>
      <c r="O289" s="373"/>
      <c r="P289" s="286">
        <f>SUM(P287+P279+P272+P263)</f>
        <v>6786</v>
      </c>
    </row>
    <row r="290" spans="3:16">
      <c r="C290" s="352" t="s">
        <v>73</v>
      </c>
      <c r="D290" s="353"/>
      <c r="E290" s="353"/>
      <c r="F290" s="353"/>
      <c r="G290" s="353"/>
      <c r="H290" s="353"/>
      <c r="I290" s="353"/>
      <c r="J290" s="353"/>
      <c r="K290" s="353"/>
      <c r="L290" s="353"/>
      <c r="M290" s="353"/>
      <c r="N290" s="353"/>
      <c r="O290" s="353"/>
      <c r="P290" s="354"/>
    </row>
    <row r="291" spans="3:16">
      <c r="C291" s="355"/>
      <c r="D291" s="356"/>
      <c r="E291" s="356"/>
      <c r="F291" s="356"/>
      <c r="G291" s="356"/>
      <c r="H291" s="356"/>
      <c r="I291" s="356"/>
      <c r="J291" s="356"/>
      <c r="K291" s="356"/>
      <c r="L291" s="356"/>
      <c r="M291" s="356"/>
      <c r="N291" s="356"/>
      <c r="O291" s="356"/>
      <c r="P291" s="357"/>
    </row>
    <row r="292" spans="3:16" ht="15" thickBot="1">
      <c r="C292" s="358"/>
      <c r="D292" s="359"/>
      <c r="E292" s="359"/>
      <c r="F292" s="359"/>
      <c r="G292" s="359"/>
      <c r="H292" s="359"/>
      <c r="I292" s="359"/>
      <c r="J292" s="359"/>
      <c r="K292" s="359"/>
      <c r="L292" s="359"/>
      <c r="M292" s="359"/>
      <c r="N292" s="359"/>
      <c r="O292" s="359"/>
      <c r="P292" s="360"/>
    </row>
    <row r="293" spans="3:16">
      <c r="C293" s="361" t="s">
        <v>74</v>
      </c>
      <c r="D293" s="362"/>
      <c r="E293" s="362"/>
      <c r="F293" s="362"/>
      <c r="G293" s="362"/>
      <c r="H293" s="362"/>
      <c r="I293" s="362"/>
      <c r="J293" s="134"/>
      <c r="K293" s="147"/>
      <c r="L293" s="146" t="s">
        <v>75</v>
      </c>
      <c r="M293" s="218"/>
      <c r="N293" s="363" t="s">
        <v>76</v>
      </c>
      <c r="O293" s="364"/>
      <c r="P293" s="148"/>
    </row>
    <row r="294" spans="3:16">
      <c r="C294" s="367" t="s">
        <v>23</v>
      </c>
      <c r="D294" s="368"/>
      <c r="E294" s="368"/>
      <c r="F294" s="368"/>
      <c r="G294" s="368"/>
      <c r="H294" s="368"/>
      <c r="I294" s="368"/>
      <c r="J294" s="155"/>
      <c r="K294" s="156"/>
      <c r="L294" s="157">
        <v>0.31</v>
      </c>
      <c r="M294" s="232"/>
      <c r="N294" s="392">
        <f>P289*L294</f>
        <v>2103.66</v>
      </c>
      <c r="O294" s="393"/>
      <c r="P294" s="158"/>
    </row>
    <row r="295" spans="3:16">
      <c r="C295" s="130" t="s">
        <v>77</v>
      </c>
      <c r="D295" s="131"/>
      <c r="E295" s="131"/>
      <c r="F295" s="131"/>
      <c r="G295" s="131"/>
      <c r="H295" s="131"/>
      <c r="I295" s="131"/>
      <c r="J295" s="155"/>
      <c r="K295" s="156"/>
      <c r="L295" s="157">
        <v>0.01</v>
      </c>
      <c r="M295" s="232"/>
      <c r="N295" s="392">
        <f>P289*L295</f>
        <v>67.86</v>
      </c>
      <c r="O295" s="393"/>
      <c r="P295" s="158"/>
    </row>
    <row r="296" spans="3:16" ht="15" thickBot="1">
      <c r="C296" s="116" t="s">
        <v>78</v>
      </c>
      <c r="D296" s="117"/>
      <c r="E296" s="117"/>
      <c r="F296" s="117"/>
      <c r="G296" s="117"/>
      <c r="H296" s="117"/>
      <c r="I296" s="117"/>
      <c r="J296" s="159"/>
      <c r="K296" s="160"/>
      <c r="L296" s="157">
        <v>0.05</v>
      </c>
      <c r="M296" s="232"/>
      <c r="N296" s="392">
        <f>P289*L296</f>
        <v>339.3</v>
      </c>
      <c r="O296" s="393"/>
      <c r="P296" s="158"/>
    </row>
    <row r="297" spans="3:16" ht="15" thickBot="1">
      <c r="C297" s="371" t="s">
        <v>59</v>
      </c>
      <c r="D297" s="372"/>
      <c r="E297" s="372"/>
      <c r="F297" s="372"/>
      <c r="G297" s="372"/>
      <c r="H297" s="372"/>
      <c r="I297" s="372"/>
      <c r="J297" s="372"/>
      <c r="K297" s="372"/>
      <c r="L297" s="372"/>
      <c r="M297" s="372"/>
      <c r="N297" s="372"/>
      <c r="O297" s="373"/>
      <c r="P297" s="161">
        <f>N294+N295+N296</f>
        <v>2510.8200000000002</v>
      </c>
    </row>
    <row r="298" spans="3:16" ht="15" thickBot="1">
      <c r="C298" s="122"/>
      <c r="P298" s="123"/>
    </row>
    <row r="299" spans="3:16" ht="15" thickBot="1">
      <c r="C299" s="371" t="s">
        <v>79</v>
      </c>
      <c r="D299" s="372"/>
      <c r="E299" s="372"/>
      <c r="F299" s="372"/>
      <c r="G299" s="372"/>
      <c r="H299" s="372"/>
      <c r="I299" s="372"/>
      <c r="J299" s="372"/>
      <c r="K299" s="372"/>
      <c r="L299" s="372"/>
      <c r="M299" s="372"/>
      <c r="N299" s="372"/>
      <c r="O299" s="373"/>
      <c r="P299" s="161">
        <f>ROUND(P289+P297,2)</f>
        <v>9296.82</v>
      </c>
    </row>
    <row r="300" spans="3:16">
      <c r="C300" s="119"/>
      <c r="D300" s="120"/>
      <c r="E300" s="120"/>
      <c r="F300" s="120"/>
      <c r="G300" s="120"/>
      <c r="H300" s="120"/>
      <c r="I300" s="120"/>
      <c r="J300" s="120"/>
      <c r="K300" s="120"/>
      <c r="L300" s="120"/>
      <c r="M300" s="120"/>
      <c r="N300" s="120"/>
      <c r="O300" s="120"/>
      <c r="P300" s="121"/>
    </row>
    <row r="301" spans="3:16">
      <c r="C301" s="122"/>
      <c r="P301" s="123"/>
    </row>
    <row r="302" spans="3:16">
      <c r="C302" s="122"/>
      <c r="P302" s="123"/>
    </row>
    <row r="303" spans="3:16" ht="15">
      <c r="C303" s="122"/>
      <c r="H303" s="276" t="s">
        <v>80</v>
      </c>
      <c r="I303" s="276"/>
      <c r="J303" s="276"/>
      <c r="K303" s="276"/>
      <c r="P303" s="123"/>
    </row>
    <row r="304" spans="3:16" ht="15">
      <c r="C304" s="122"/>
      <c r="H304" s="276" t="s">
        <v>81</v>
      </c>
      <c r="I304" s="350" t="s">
        <v>120</v>
      </c>
      <c r="J304" s="350"/>
      <c r="K304" s="350"/>
      <c r="P304" s="123"/>
    </row>
    <row r="305" spans="3:16" ht="15">
      <c r="C305" s="122"/>
      <c r="H305" s="349" t="s">
        <v>121</v>
      </c>
      <c r="I305" s="349"/>
      <c r="J305" s="349"/>
      <c r="K305" s="349"/>
      <c r="P305" s="123"/>
    </row>
    <row r="306" spans="3:16" ht="15">
      <c r="C306" s="108"/>
      <c r="D306" s="163"/>
      <c r="E306" s="163"/>
      <c r="F306" s="163"/>
      <c r="G306" s="163"/>
      <c r="H306" s="276" t="s">
        <v>82</v>
      </c>
      <c r="I306" s="349" t="s">
        <v>122</v>
      </c>
      <c r="J306" s="349"/>
      <c r="K306" s="349"/>
      <c r="L306" s="163"/>
      <c r="M306" s="163"/>
      <c r="N306" s="163"/>
      <c r="O306" s="163"/>
      <c r="P306" s="164"/>
    </row>
    <row r="307" spans="3:16">
      <c r="C307" s="122"/>
      <c r="H307" s="95" t="s">
        <v>83</v>
      </c>
      <c r="P307" s="123"/>
    </row>
    <row r="308" spans="3:16">
      <c r="C308" s="165"/>
      <c r="D308" s="127"/>
      <c r="E308" s="127"/>
      <c r="F308" s="127"/>
      <c r="G308" s="127"/>
      <c r="H308" s="127"/>
      <c r="I308" s="127"/>
      <c r="J308" s="127"/>
      <c r="K308" s="127"/>
      <c r="L308" s="127"/>
      <c r="M308" s="127"/>
      <c r="N308" s="127"/>
      <c r="O308" s="127"/>
      <c r="P308" s="166"/>
    </row>
    <row r="309" spans="3:16">
      <c r="C309" s="214"/>
    </row>
    <row r="310" spans="3:16">
      <c r="C310" s="214"/>
    </row>
    <row r="311" spans="3:16">
      <c r="C311" s="214"/>
    </row>
    <row r="312" spans="3:16">
      <c r="C312" s="351" t="s">
        <v>38</v>
      </c>
      <c r="D312" s="351"/>
      <c r="E312" s="351"/>
      <c r="F312" s="351"/>
      <c r="G312" s="351"/>
      <c r="H312" s="351"/>
      <c r="I312" s="351"/>
      <c r="J312" s="351"/>
      <c r="K312" s="351"/>
      <c r="L312" s="351"/>
      <c r="M312" s="351"/>
      <c r="N312" s="351"/>
      <c r="O312" s="351"/>
      <c r="P312" s="351"/>
    </row>
    <row r="313" spans="3:16" ht="15" thickBot="1">
      <c r="C313" s="214"/>
    </row>
    <row r="314" spans="3:16">
      <c r="C314" s="378"/>
      <c r="D314" s="380"/>
      <c r="E314" s="381"/>
      <c r="F314" s="381"/>
      <c r="G314" s="381"/>
      <c r="H314" s="381"/>
      <c r="I314" s="381"/>
      <c r="J314" s="381"/>
      <c r="K314" s="382"/>
      <c r="L314" s="383"/>
      <c r="M314" s="384"/>
      <c r="N314" s="384"/>
      <c r="O314" s="384"/>
      <c r="P314" s="385"/>
    </row>
    <row r="315" spans="3:16">
      <c r="C315" s="379"/>
      <c r="D315" s="389" t="s">
        <v>39</v>
      </c>
      <c r="E315" s="390"/>
      <c r="F315" s="390"/>
      <c r="G315" s="390"/>
      <c r="H315" s="390"/>
      <c r="I315" s="390"/>
      <c r="J315" s="390"/>
      <c r="K315" s="391"/>
      <c r="L315" s="386"/>
      <c r="M315" s="387"/>
      <c r="N315" s="387"/>
      <c r="O315" s="387"/>
      <c r="P315" s="388"/>
    </row>
    <row r="316" spans="3:16">
      <c r="C316" s="379"/>
      <c r="D316" s="389"/>
      <c r="E316" s="390"/>
      <c r="F316" s="390"/>
      <c r="G316" s="390"/>
      <c r="H316" s="390"/>
      <c r="I316" s="390"/>
      <c r="J316" s="390"/>
      <c r="K316" s="391"/>
      <c r="L316" s="428" t="s">
        <v>40</v>
      </c>
      <c r="M316" s="220"/>
      <c r="N316" s="430"/>
      <c r="O316" s="431"/>
      <c r="P316" s="432"/>
    </row>
    <row r="317" spans="3:16">
      <c r="C317" s="379"/>
      <c r="D317" s="389" t="s">
        <v>41</v>
      </c>
      <c r="E317" s="390"/>
      <c r="F317" s="390"/>
      <c r="G317" s="390"/>
      <c r="H317" s="390"/>
      <c r="I317" s="390"/>
      <c r="J317" s="390"/>
      <c r="K317" s="391"/>
      <c r="L317" s="429"/>
      <c r="M317" s="221"/>
      <c r="N317" s="433"/>
      <c r="O317" s="434"/>
      <c r="P317" s="435"/>
    </row>
    <row r="318" spans="3:16">
      <c r="C318" s="379"/>
      <c r="D318" s="436"/>
      <c r="E318" s="437"/>
      <c r="F318" s="437"/>
      <c r="G318" s="437"/>
      <c r="H318" s="437"/>
      <c r="I318" s="437"/>
      <c r="J318" s="437"/>
      <c r="K318" s="438"/>
      <c r="L318" s="428" t="s">
        <v>42</v>
      </c>
      <c r="M318" s="219"/>
      <c r="N318" s="428">
        <v>1</v>
      </c>
      <c r="O318" s="428" t="s">
        <v>43</v>
      </c>
      <c r="P318" s="440">
        <v>1</v>
      </c>
    </row>
    <row r="319" spans="3:16">
      <c r="C319" s="379"/>
      <c r="D319" s="436"/>
      <c r="E319" s="437"/>
      <c r="F319" s="437"/>
      <c r="G319" s="437"/>
      <c r="H319" s="437"/>
      <c r="I319" s="437"/>
      <c r="J319" s="437"/>
      <c r="K319" s="438"/>
      <c r="L319" s="439"/>
      <c r="M319" s="222"/>
      <c r="N319" s="439"/>
      <c r="O319" s="439"/>
      <c r="P319" s="441"/>
    </row>
    <row r="320" spans="3:16">
      <c r="C320" s="379"/>
      <c r="D320" s="389" t="s">
        <v>44</v>
      </c>
      <c r="E320" s="390"/>
      <c r="F320" s="390"/>
      <c r="G320" s="390"/>
      <c r="H320" s="390"/>
      <c r="I320" s="390"/>
      <c r="J320" s="390"/>
      <c r="K320" s="391"/>
      <c r="L320" s="439"/>
      <c r="M320" s="222"/>
      <c r="N320" s="439"/>
      <c r="O320" s="439"/>
      <c r="P320" s="441"/>
    </row>
    <row r="321" spans="3:16" ht="15" thickBot="1">
      <c r="C321" s="100"/>
      <c r="D321" s="101"/>
      <c r="E321" s="101"/>
      <c r="F321" s="101"/>
      <c r="G321" s="101"/>
      <c r="H321" s="101"/>
      <c r="I321" s="101"/>
      <c r="J321" s="101"/>
      <c r="K321" s="101"/>
      <c r="L321" s="101"/>
      <c r="M321" s="101"/>
      <c r="N321" s="102"/>
      <c r="O321" s="102"/>
      <c r="P321" s="103"/>
    </row>
    <row r="322" spans="3:16">
      <c r="C322" s="104"/>
      <c r="D322" s="98"/>
      <c r="E322" s="98"/>
      <c r="F322" s="98"/>
      <c r="G322" s="98"/>
      <c r="H322" s="98"/>
      <c r="I322" s="98"/>
      <c r="J322" s="98"/>
      <c r="K322" s="98"/>
      <c r="L322" s="105" t="s">
        <v>45</v>
      </c>
      <c r="M322" s="105"/>
      <c r="N322" s="106" t="s">
        <v>46</v>
      </c>
      <c r="O322" s="106" t="s">
        <v>47</v>
      </c>
      <c r="P322" s="107" t="s">
        <v>48</v>
      </c>
    </row>
    <row r="323" spans="3:16">
      <c r="C323" s="108"/>
      <c r="D323" s="99"/>
      <c r="E323" s="99"/>
      <c r="F323" s="99"/>
      <c r="G323" s="99"/>
      <c r="H323" s="99"/>
      <c r="I323" s="99"/>
      <c r="J323" s="99"/>
      <c r="K323" s="99"/>
      <c r="L323" s="109"/>
      <c r="M323" s="109"/>
      <c r="N323" s="110"/>
      <c r="O323" s="110"/>
      <c r="P323" s="111"/>
    </row>
    <row r="324" spans="3:16">
      <c r="C324" s="406" t="s">
        <v>49</v>
      </c>
      <c r="D324" s="407"/>
      <c r="E324" s="407"/>
      <c r="F324" s="407"/>
      <c r="G324" s="99"/>
      <c r="H324" s="99"/>
      <c r="I324" s="99" t="s">
        <v>50</v>
      </c>
      <c r="K324" s="99"/>
      <c r="L324" s="109"/>
      <c r="M324" s="109"/>
      <c r="P324" s="112"/>
    </row>
    <row r="325" spans="3:16">
      <c r="C325" s="113"/>
      <c r="D325" s="114"/>
      <c r="E325" s="114"/>
      <c r="F325" s="114"/>
      <c r="G325" s="114"/>
      <c r="H325" s="114"/>
      <c r="I325" s="114"/>
      <c r="J325" s="114"/>
      <c r="K325" s="114"/>
      <c r="L325" s="114"/>
      <c r="M325" s="114"/>
      <c r="N325" s="114"/>
      <c r="O325" s="114"/>
      <c r="P325" s="115"/>
    </row>
    <row r="326" spans="3:16" ht="15" thickBot="1">
      <c r="C326" s="408" t="s">
        <v>114</v>
      </c>
      <c r="D326" s="409"/>
      <c r="E326" s="409"/>
      <c r="F326" s="409"/>
      <c r="G326" s="409"/>
      <c r="H326" s="409"/>
      <c r="I326" s="409"/>
      <c r="J326" s="409"/>
      <c r="K326" s="409"/>
      <c r="L326" s="409"/>
      <c r="M326" s="409"/>
      <c r="N326" s="409"/>
      <c r="O326" s="409"/>
      <c r="P326" s="410"/>
    </row>
    <row r="327" spans="3:16" ht="15" thickBot="1">
      <c r="C327" s="116"/>
      <c r="D327" s="117"/>
      <c r="E327" s="117"/>
      <c r="F327" s="117"/>
      <c r="G327" s="117"/>
      <c r="H327" s="117"/>
      <c r="I327" s="117"/>
      <c r="J327" s="117"/>
      <c r="K327" s="117"/>
      <c r="L327" s="117"/>
      <c r="M327" s="117"/>
      <c r="N327" s="117"/>
      <c r="O327" s="117"/>
      <c r="P327" s="118"/>
    </row>
    <row r="328" spans="3:16" ht="15" thickBot="1">
      <c r="C328" s="119"/>
      <c r="D328" s="120"/>
      <c r="E328" s="120"/>
      <c r="F328" s="120"/>
      <c r="G328" s="120"/>
      <c r="H328" s="120"/>
      <c r="K328" s="120"/>
      <c r="L328" s="120"/>
      <c r="M328" s="120"/>
      <c r="N328" s="120"/>
      <c r="O328" s="120"/>
      <c r="P328" s="121"/>
    </row>
    <row r="329" spans="3:16">
      <c r="C329" s="287" t="s">
        <v>52</v>
      </c>
      <c r="D329" s="411" t="s">
        <v>53</v>
      </c>
      <c r="E329" s="412"/>
      <c r="F329" s="412"/>
      <c r="G329" s="412"/>
      <c r="H329" s="412"/>
      <c r="I329" s="412"/>
      <c r="J329" s="412"/>
      <c r="K329" s="412"/>
      <c r="L329" s="413"/>
      <c r="M329" s="288"/>
      <c r="N329" s="414" t="s">
        <v>54</v>
      </c>
      <c r="O329" s="415"/>
      <c r="P329" s="287" t="s">
        <v>11</v>
      </c>
    </row>
    <row r="330" spans="3:16" ht="15" thickBot="1">
      <c r="C330" s="283">
        <v>1.5</v>
      </c>
      <c r="D330" s="416" t="s">
        <v>127</v>
      </c>
      <c r="E330" s="417"/>
      <c r="F330" s="417"/>
      <c r="G330" s="417"/>
      <c r="H330" s="417"/>
      <c r="I330" s="417"/>
      <c r="J330" s="417"/>
      <c r="K330" s="417"/>
      <c r="L330" s="418"/>
      <c r="M330" s="284"/>
      <c r="N330" s="416" t="s">
        <v>86</v>
      </c>
      <c r="O330" s="418"/>
      <c r="P330" s="285">
        <f>'PRESUPUESTO OFICIAL (Entidad)'!I18</f>
        <v>20</v>
      </c>
    </row>
    <row r="331" spans="3:16">
      <c r="C331" s="352" t="s">
        <v>55</v>
      </c>
      <c r="D331" s="353"/>
      <c r="E331" s="353"/>
      <c r="F331" s="353"/>
      <c r="G331" s="353"/>
      <c r="H331" s="353"/>
      <c r="I331" s="353"/>
      <c r="J331" s="353"/>
      <c r="K331" s="353"/>
      <c r="L331" s="353"/>
      <c r="M331" s="353"/>
      <c r="N331" s="353"/>
      <c r="O331" s="353"/>
      <c r="P331" s="354"/>
    </row>
    <row r="332" spans="3:16">
      <c r="C332" s="355"/>
      <c r="D332" s="356"/>
      <c r="E332" s="356"/>
      <c r="F332" s="356"/>
      <c r="G332" s="356"/>
      <c r="H332" s="356"/>
      <c r="I332" s="356"/>
      <c r="J332" s="356"/>
      <c r="K332" s="356"/>
      <c r="L332" s="356"/>
      <c r="M332" s="356"/>
      <c r="N332" s="356"/>
      <c r="O332" s="356"/>
      <c r="P332" s="357"/>
    </row>
    <row r="333" spans="3:16" ht="15" thickBot="1">
      <c r="C333" s="358"/>
      <c r="D333" s="359"/>
      <c r="E333" s="359"/>
      <c r="F333" s="359"/>
      <c r="G333" s="359"/>
      <c r="H333" s="359"/>
      <c r="I333" s="359"/>
      <c r="J333" s="359"/>
      <c r="K333" s="359"/>
      <c r="L333" s="359"/>
      <c r="M333" s="359"/>
      <c r="N333" s="359"/>
      <c r="O333" s="359"/>
      <c r="P333" s="360"/>
    </row>
    <row r="334" spans="3:16" ht="15">
      <c r="C334" s="361" t="s">
        <v>53</v>
      </c>
      <c r="D334" s="452"/>
      <c r="E334" s="452"/>
      <c r="F334" s="452"/>
      <c r="G334" s="453"/>
      <c r="H334" s="365" t="s">
        <v>100</v>
      </c>
      <c r="I334" s="452"/>
      <c r="J334" s="454" t="s">
        <v>11</v>
      </c>
      <c r="K334" s="455"/>
      <c r="L334" s="125" t="s">
        <v>56</v>
      </c>
      <c r="M334" s="124"/>
      <c r="N334" s="365" t="s">
        <v>57</v>
      </c>
      <c r="O334" s="366"/>
      <c r="P334" s="126" t="s">
        <v>58</v>
      </c>
    </row>
    <row r="335" spans="3:16">
      <c r="C335" s="367" t="s">
        <v>98</v>
      </c>
      <c r="D335" s="368"/>
      <c r="E335" s="368"/>
      <c r="F335" s="368"/>
      <c r="G335" s="421"/>
      <c r="H335" s="422" t="s">
        <v>94</v>
      </c>
      <c r="I335" s="423"/>
      <c r="J335" s="424">
        <v>0.4</v>
      </c>
      <c r="K335" s="425"/>
      <c r="L335" s="128">
        <v>2000</v>
      </c>
      <c r="M335" s="224"/>
      <c r="N335" s="426"/>
      <c r="O335" s="427"/>
      <c r="P335" s="188">
        <f>J335*L335</f>
        <v>800</v>
      </c>
    </row>
    <row r="336" spans="3:16">
      <c r="C336" s="399" t="s">
        <v>157</v>
      </c>
      <c r="D336" s="400"/>
      <c r="E336" s="400"/>
      <c r="F336" s="400"/>
      <c r="G336" s="132"/>
      <c r="H336" s="422" t="s">
        <v>158</v>
      </c>
      <c r="I336" s="423"/>
      <c r="J336" s="424">
        <v>0.6</v>
      </c>
      <c r="K336" s="425"/>
      <c r="L336" s="128">
        <v>18000</v>
      </c>
      <c r="M336" s="224"/>
      <c r="N336" s="426"/>
      <c r="O336" s="427"/>
      <c r="P336" s="188">
        <f>J336*L336</f>
        <v>10800</v>
      </c>
    </row>
    <row r="337" spans="3:16" ht="15" thickBot="1">
      <c r="C337" s="374"/>
      <c r="D337" s="375"/>
      <c r="E337" s="375"/>
      <c r="F337" s="375"/>
      <c r="G337" s="396"/>
      <c r="H337" s="447"/>
      <c r="I337" s="396"/>
      <c r="J337" s="447"/>
      <c r="K337" s="396"/>
      <c r="L337" s="133"/>
      <c r="M337" s="225"/>
      <c r="N337" s="448"/>
      <c r="O337" s="449"/>
      <c r="P337" s="129"/>
    </row>
    <row r="338" spans="3:16" ht="15" thickBot="1">
      <c r="C338" s="371" t="s">
        <v>59</v>
      </c>
      <c r="D338" s="372"/>
      <c r="E338" s="372"/>
      <c r="F338" s="372"/>
      <c r="G338" s="372"/>
      <c r="H338" s="372"/>
      <c r="I338" s="372"/>
      <c r="J338" s="372"/>
      <c r="K338" s="372"/>
      <c r="L338" s="372"/>
      <c r="M338" s="372"/>
      <c r="N338" s="372"/>
      <c r="O338" s="373"/>
      <c r="P338" s="138">
        <f>SUM(P335:P337)</f>
        <v>11600</v>
      </c>
    </row>
    <row r="339" spans="3:16">
      <c r="C339" s="352" t="s">
        <v>60</v>
      </c>
      <c r="D339" s="353"/>
      <c r="E339" s="353"/>
      <c r="F339" s="353"/>
      <c r="G339" s="353"/>
      <c r="H339" s="353"/>
      <c r="I339" s="353"/>
      <c r="J339" s="353"/>
      <c r="K339" s="353"/>
      <c r="L339" s="353"/>
      <c r="M339" s="353"/>
      <c r="N339" s="353"/>
      <c r="O339" s="353"/>
      <c r="P339" s="354"/>
    </row>
    <row r="340" spans="3:16">
      <c r="C340" s="355"/>
      <c r="D340" s="356"/>
      <c r="E340" s="356"/>
      <c r="F340" s="356"/>
      <c r="G340" s="356"/>
      <c r="H340" s="356"/>
      <c r="I340" s="356"/>
      <c r="J340" s="356"/>
      <c r="K340" s="356"/>
      <c r="L340" s="356"/>
      <c r="M340" s="356"/>
      <c r="N340" s="356"/>
      <c r="O340" s="356"/>
      <c r="P340" s="357"/>
    </row>
    <row r="341" spans="3:16" ht="15" thickBot="1">
      <c r="C341" s="358"/>
      <c r="D341" s="359"/>
      <c r="E341" s="359"/>
      <c r="F341" s="359"/>
      <c r="G341" s="359"/>
      <c r="H341" s="359"/>
      <c r="I341" s="359"/>
      <c r="J341" s="359"/>
      <c r="K341" s="359"/>
      <c r="L341" s="359"/>
      <c r="M341" s="359"/>
      <c r="N341" s="359"/>
      <c r="O341" s="359"/>
      <c r="P341" s="360"/>
    </row>
    <row r="342" spans="3:16">
      <c r="C342" s="361" t="s">
        <v>53</v>
      </c>
      <c r="D342" s="362"/>
      <c r="E342" s="362"/>
      <c r="F342" s="362"/>
      <c r="G342" s="362"/>
      <c r="H342" s="362"/>
      <c r="I342" s="362"/>
      <c r="J342" s="366"/>
      <c r="K342" s="124" t="s">
        <v>54</v>
      </c>
      <c r="L342" s="125" t="s">
        <v>11</v>
      </c>
      <c r="M342" s="124" t="s">
        <v>117</v>
      </c>
      <c r="N342" s="365" t="s">
        <v>61</v>
      </c>
      <c r="O342" s="366"/>
      <c r="P342" s="126" t="s">
        <v>58</v>
      </c>
    </row>
    <row r="343" spans="3:16">
      <c r="C343" s="399" t="s">
        <v>153</v>
      </c>
      <c r="D343" s="400"/>
      <c r="E343" s="400"/>
      <c r="F343" s="400"/>
      <c r="G343" s="400"/>
      <c r="H343" s="400"/>
      <c r="I343" s="400"/>
      <c r="J343" s="401"/>
      <c r="K343" s="189" t="s">
        <v>88</v>
      </c>
      <c r="L343" s="197">
        <v>0.33500000000000002</v>
      </c>
      <c r="M343" s="239">
        <v>1.01</v>
      </c>
      <c r="N343" s="404">
        <v>60000</v>
      </c>
      <c r="O343" s="405"/>
      <c r="P343" s="129">
        <f>ROUND(L343*N343*M343,0)</f>
        <v>20301</v>
      </c>
    </row>
    <row r="344" spans="3:16">
      <c r="C344" s="399" t="s">
        <v>154</v>
      </c>
      <c r="D344" s="400"/>
      <c r="E344" s="400"/>
      <c r="F344" s="400"/>
      <c r="G344" s="400"/>
      <c r="H344" s="400"/>
      <c r="I344" s="400"/>
      <c r="J344" s="401"/>
      <c r="K344" s="189" t="s">
        <v>88</v>
      </c>
      <c r="L344" s="197">
        <v>0.04</v>
      </c>
      <c r="M344" s="239">
        <v>1</v>
      </c>
      <c r="N344" s="404">
        <v>5500</v>
      </c>
      <c r="O344" s="405"/>
      <c r="P344" s="129">
        <f t="shared" ref="P344:P348" si="3">ROUND(L344*N344*M344,0)</f>
        <v>220</v>
      </c>
    </row>
    <row r="345" spans="3:16">
      <c r="C345" s="399" t="s">
        <v>155</v>
      </c>
      <c r="D345" s="400"/>
      <c r="E345" s="400"/>
      <c r="F345" s="400"/>
      <c r="G345" s="400"/>
      <c r="H345" s="400"/>
      <c r="I345" s="400"/>
      <c r="J345" s="401"/>
      <c r="K345" s="189" t="s">
        <v>88</v>
      </c>
      <c r="L345" s="197">
        <v>0.5</v>
      </c>
      <c r="M345" s="239">
        <v>1</v>
      </c>
      <c r="N345" s="404">
        <v>1000</v>
      </c>
      <c r="O345" s="405"/>
      <c r="P345" s="129">
        <f t="shared" si="3"/>
        <v>500</v>
      </c>
    </row>
    <row r="346" spans="3:16">
      <c r="C346" s="399" t="s">
        <v>156</v>
      </c>
      <c r="D346" s="400"/>
      <c r="E346" s="400"/>
      <c r="F346" s="400"/>
      <c r="G346" s="400"/>
      <c r="H346" s="400"/>
      <c r="I346" s="400"/>
      <c r="J346" s="401"/>
      <c r="K346" s="189" t="s">
        <v>88</v>
      </c>
      <c r="L346" s="197">
        <v>0.33500000000000002</v>
      </c>
      <c r="M346" s="197">
        <v>1</v>
      </c>
      <c r="N346" s="474">
        <v>5500</v>
      </c>
      <c r="O346" s="474"/>
      <c r="P346" s="129">
        <f t="shared" si="3"/>
        <v>1843</v>
      </c>
    </row>
    <row r="347" spans="3:16">
      <c r="C347" s="399"/>
      <c r="D347" s="400"/>
      <c r="E347" s="400"/>
      <c r="F347" s="400"/>
      <c r="G347" s="400"/>
      <c r="H347" s="400"/>
      <c r="I347" s="400"/>
      <c r="J347" s="401"/>
      <c r="K347" s="189"/>
      <c r="L347" s="197"/>
      <c r="M347" s="197"/>
      <c r="N347" s="474"/>
      <c r="O347" s="474"/>
      <c r="P347" s="129">
        <f t="shared" si="3"/>
        <v>0</v>
      </c>
    </row>
    <row r="348" spans="3:16" ht="15" thickBot="1">
      <c r="C348" s="461"/>
      <c r="D348" s="462"/>
      <c r="E348" s="462"/>
      <c r="F348" s="462"/>
      <c r="G348" s="462"/>
      <c r="H348" s="462"/>
      <c r="I348" s="462"/>
      <c r="J348" s="463"/>
      <c r="K348" s="135"/>
      <c r="L348" s="142"/>
      <c r="M348" s="237"/>
      <c r="N348" s="469"/>
      <c r="O348" s="470"/>
      <c r="P348" s="129">
        <f t="shared" si="3"/>
        <v>0</v>
      </c>
    </row>
    <row r="349" spans="3:16" ht="15" thickBot="1">
      <c r="C349" s="371" t="s">
        <v>59</v>
      </c>
      <c r="D349" s="372"/>
      <c r="E349" s="372"/>
      <c r="F349" s="372"/>
      <c r="G349" s="372"/>
      <c r="H349" s="372"/>
      <c r="I349" s="372"/>
      <c r="J349" s="372"/>
      <c r="K349" s="372"/>
      <c r="L349" s="372"/>
      <c r="M349" s="372"/>
      <c r="N349" s="372"/>
      <c r="O349" s="373"/>
      <c r="P349" s="138">
        <f>SUM(P343:P348)</f>
        <v>22864</v>
      </c>
    </row>
    <row r="350" spans="3:16">
      <c r="C350" s="352" t="s">
        <v>62</v>
      </c>
      <c r="D350" s="353"/>
      <c r="E350" s="353"/>
      <c r="F350" s="353"/>
      <c r="G350" s="353"/>
      <c r="H350" s="353"/>
      <c r="I350" s="353"/>
      <c r="J350" s="353"/>
      <c r="K350" s="353"/>
      <c r="L350" s="353"/>
      <c r="M350" s="353"/>
      <c r="N350" s="353"/>
      <c r="O350" s="353"/>
      <c r="P350" s="354"/>
    </row>
    <row r="351" spans="3:16">
      <c r="C351" s="355"/>
      <c r="D351" s="356"/>
      <c r="E351" s="356"/>
      <c r="F351" s="356"/>
      <c r="G351" s="356"/>
      <c r="H351" s="356"/>
      <c r="I351" s="356"/>
      <c r="J351" s="356"/>
      <c r="K351" s="356"/>
      <c r="L351" s="356"/>
      <c r="M351" s="356"/>
      <c r="N351" s="356"/>
      <c r="O351" s="356"/>
      <c r="P351" s="357"/>
    </row>
    <row r="352" spans="3:16" ht="15" thickBot="1">
      <c r="C352" s="358"/>
      <c r="D352" s="359"/>
      <c r="E352" s="359"/>
      <c r="F352" s="359"/>
      <c r="G352" s="359"/>
      <c r="H352" s="359"/>
      <c r="I352" s="359"/>
      <c r="J352" s="359"/>
      <c r="K352" s="359"/>
      <c r="L352" s="359"/>
      <c r="M352" s="359"/>
      <c r="N352" s="359"/>
      <c r="O352" s="359"/>
      <c r="P352" s="360"/>
    </row>
    <row r="353" spans="3:16" ht="15.75">
      <c r="C353" s="361" t="s">
        <v>63</v>
      </c>
      <c r="D353" s="362"/>
      <c r="E353" s="362"/>
      <c r="F353" s="362"/>
      <c r="G353" s="362"/>
      <c r="H353" s="362"/>
      <c r="I353" s="362"/>
      <c r="J353" s="125" t="s">
        <v>64</v>
      </c>
      <c r="K353" s="134" t="s">
        <v>65</v>
      </c>
      <c r="L353" s="139" t="s">
        <v>66</v>
      </c>
      <c r="M353" s="229"/>
      <c r="N353" s="365" t="s">
        <v>67</v>
      </c>
      <c r="O353" s="366"/>
      <c r="P353" s="126" t="s">
        <v>58</v>
      </c>
    </row>
    <row r="354" spans="3:16">
      <c r="C354" s="367"/>
      <c r="D354" s="368"/>
      <c r="E354" s="368"/>
      <c r="F354" s="368"/>
      <c r="G354" s="368"/>
      <c r="H354" s="368"/>
      <c r="I354" s="368"/>
      <c r="J354" s="140"/>
      <c r="K354" s="141"/>
      <c r="L354" s="140"/>
      <c r="M354" s="217"/>
      <c r="N354" s="369"/>
      <c r="O354" s="370"/>
      <c r="P354" s="129"/>
    </row>
    <row r="355" spans="3:16" ht="15" thickBot="1">
      <c r="C355" s="374"/>
      <c r="D355" s="375"/>
      <c r="E355" s="375"/>
      <c r="F355" s="375"/>
      <c r="G355" s="375"/>
      <c r="H355" s="375"/>
      <c r="I355" s="375"/>
      <c r="J355" s="142"/>
      <c r="K355" s="143"/>
      <c r="L355" s="142"/>
      <c r="M355" s="230"/>
      <c r="N355" s="376"/>
      <c r="O355" s="377"/>
      <c r="P355" s="144"/>
    </row>
    <row r="356" spans="3:16" ht="15" thickBot="1">
      <c r="C356" s="371" t="s">
        <v>59</v>
      </c>
      <c r="D356" s="372"/>
      <c r="E356" s="372"/>
      <c r="F356" s="372"/>
      <c r="G356" s="372"/>
      <c r="H356" s="372"/>
      <c r="I356" s="372"/>
      <c r="J356" s="372"/>
      <c r="K356" s="372"/>
      <c r="L356" s="372"/>
      <c r="M356" s="372"/>
      <c r="N356" s="372"/>
      <c r="O356" s="373"/>
      <c r="P356" s="138">
        <f>SUM(P354:P355)</f>
        <v>0</v>
      </c>
    </row>
    <row r="357" spans="3:16">
      <c r="C357" s="352" t="s">
        <v>68</v>
      </c>
      <c r="D357" s="353"/>
      <c r="E357" s="353"/>
      <c r="F357" s="353"/>
      <c r="G357" s="353"/>
      <c r="H357" s="353"/>
      <c r="I357" s="353"/>
      <c r="J357" s="353"/>
      <c r="K357" s="353"/>
      <c r="L357" s="353"/>
      <c r="M357" s="353"/>
      <c r="N357" s="353"/>
      <c r="O357" s="353"/>
      <c r="P357" s="354"/>
    </row>
    <row r="358" spans="3:16">
      <c r="C358" s="355"/>
      <c r="D358" s="356"/>
      <c r="E358" s="356"/>
      <c r="F358" s="356"/>
      <c r="G358" s="356"/>
      <c r="H358" s="356"/>
      <c r="I358" s="356"/>
      <c r="J358" s="356"/>
      <c r="K358" s="356"/>
      <c r="L358" s="356"/>
      <c r="M358" s="356"/>
      <c r="N358" s="356"/>
      <c r="O358" s="356"/>
      <c r="P358" s="357"/>
    </row>
    <row r="359" spans="3:16" ht="15" thickBot="1">
      <c r="C359" s="358"/>
      <c r="D359" s="359"/>
      <c r="E359" s="359"/>
      <c r="F359" s="359"/>
      <c r="G359" s="359"/>
      <c r="H359" s="359"/>
      <c r="I359" s="359"/>
      <c r="J359" s="359"/>
      <c r="K359" s="359"/>
      <c r="L359" s="359"/>
      <c r="M359" s="359"/>
      <c r="N359" s="359"/>
      <c r="O359" s="359"/>
      <c r="P359" s="360"/>
    </row>
    <row r="360" spans="3:16" ht="28.5">
      <c r="C360" s="361" t="s">
        <v>69</v>
      </c>
      <c r="D360" s="362"/>
      <c r="E360" s="362"/>
      <c r="F360" s="362"/>
      <c r="G360" s="362"/>
      <c r="H360" s="362"/>
      <c r="I360" s="362"/>
      <c r="J360" s="125" t="s">
        <v>70</v>
      </c>
      <c r="K360" s="145" t="s">
        <v>11</v>
      </c>
      <c r="L360" s="146" t="s">
        <v>71</v>
      </c>
      <c r="M360" s="218"/>
      <c r="N360" s="363" t="s">
        <v>57</v>
      </c>
      <c r="O360" s="364"/>
      <c r="P360" s="148" t="s">
        <v>58</v>
      </c>
    </row>
    <row r="361" spans="3:16">
      <c r="C361" s="399" t="s">
        <v>159</v>
      </c>
      <c r="D361" s="400"/>
      <c r="E361" s="400"/>
      <c r="F361" s="400"/>
      <c r="G361" s="400"/>
      <c r="H361" s="400"/>
      <c r="I361" s="401"/>
      <c r="J361" s="151" t="s">
        <v>97</v>
      </c>
      <c r="K361" s="152">
        <v>0.4</v>
      </c>
      <c r="L361" s="153">
        <v>44538.645937500005</v>
      </c>
      <c r="M361" s="231"/>
      <c r="N361" s="402"/>
      <c r="O361" s="403"/>
      <c r="P361" s="129">
        <f>ROUND(K361*L361,0)</f>
        <v>17815</v>
      </c>
    </row>
    <row r="362" spans="3:16">
      <c r="C362" s="149"/>
      <c r="D362" s="150"/>
      <c r="E362" s="150"/>
      <c r="F362" s="150"/>
      <c r="G362" s="150"/>
      <c r="H362" s="150"/>
      <c r="I362" s="150"/>
      <c r="J362" s="151"/>
      <c r="K362" s="152"/>
      <c r="L362" s="153"/>
      <c r="M362" s="231"/>
      <c r="N362" s="369"/>
      <c r="O362" s="370"/>
      <c r="P362" s="154"/>
    </row>
    <row r="363" spans="3:16" ht="15" thickBot="1">
      <c r="C363" s="461"/>
      <c r="D363" s="462"/>
      <c r="E363" s="462"/>
      <c r="F363" s="462"/>
      <c r="G363" s="462"/>
      <c r="H363" s="462"/>
      <c r="I363" s="462"/>
      <c r="J363" s="142"/>
      <c r="K363" s="143"/>
      <c r="L363" s="142"/>
      <c r="M363" s="230"/>
      <c r="N363" s="376"/>
      <c r="O363" s="377"/>
      <c r="P363" s="144"/>
    </row>
    <row r="364" spans="3:16" ht="15" thickBot="1">
      <c r="C364" s="371" t="s">
        <v>59</v>
      </c>
      <c r="D364" s="372"/>
      <c r="E364" s="372"/>
      <c r="F364" s="372"/>
      <c r="G364" s="372"/>
      <c r="H364" s="372"/>
      <c r="I364" s="372"/>
      <c r="J364" s="372"/>
      <c r="K364" s="372"/>
      <c r="L364" s="372"/>
      <c r="M364" s="372"/>
      <c r="N364" s="372"/>
      <c r="O364" s="373"/>
      <c r="P364" s="138">
        <f>SUM(P361:P363)</f>
        <v>17815</v>
      </c>
    </row>
    <row r="365" spans="3:16" ht="15" thickBot="1">
      <c r="C365" s="122"/>
      <c r="P365" s="123"/>
    </row>
    <row r="366" spans="3:16" ht="15" thickBot="1">
      <c r="C366" s="371" t="s">
        <v>72</v>
      </c>
      <c r="D366" s="372"/>
      <c r="E366" s="372"/>
      <c r="F366" s="372"/>
      <c r="G366" s="372"/>
      <c r="H366" s="372"/>
      <c r="I366" s="372"/>
      <c r="J366" s="372"/>
      <c r="K366" s="372"/>
      <c r="L366" s="372"/>
      <c r="M366" s="372"/>
      <c r="N366" s="372"/>
      <c r="O366" s="373"/>
      <c r="P366" s="286">
        <f>SUM(P364+P356+P349+P338)</f>
        <v>52279</v>
      </c>
    </row>
    <row r="367" spans="3:16">
      <c r="C367" s="367" t="s">
        <v>23</v>
      </c>
      <c r="D367" s="368"/>
      <c r="E367" s="368"/>
      <c r="F367" s="368"/>
      <c r="G367" s="368"/>
      <c r="H367" s="368"/>
      <c r="I367" s="368"/>
      <c r="J367" s="155"/>
      <c r="K367" s="156"/>
      <c r="L367" s="157">
        <v>0.31</v>
      </c>
      <c r="M367" s="232"/>
      <c r="N367" s="392">
        <f>P366*L367</f>
        <v>16206.49</v>
      </c>
      <c r="O367" s="393"/>
      <c r="P367" s="158"/>
    </row>
    <row r="368" spans="3:16">
      <c r="C368" s="130" t="s">
        <v>77</v>
      </c>
      <c r="D368" s="131"/>
      <c r="E368" s="131"/>
      <c r="F368" s="131"/>
      <c r="G368" s="131"/>
      <c r="H368" s="131"/>
      <c r="I368" s="131"/>
      <c r="J368" s="155"/>
      <c r="K368" s="156"/>
      <c r="L368" s="157">
        <v>0.01</v>
      </c>
      <c r="M368" s="232"/>
      <c r="N368" s="392">
        <f>P366*L368</f>
        <v>522.79</v>
      </c>
      <c r="O368" s="393"/>
      <c r="P368" s="158"/>
    </row>
    <row r="369" spans="3:16" ht="15" thickBot="1">
      <c r="C369" s="116" t="s">
        <v>78</v>
      </c>
      <c r="D369" s="117"/>
      <c r="E369" s="117"/>
      <c r="F369" s="117"/>
      <c r="G369" s="117"/>
      <c r="H369" s="117"/>
      <c r="I369" s="117"/>
      <c r="J369" s="159"/>
      <c r="K369" s="160"/>
      <c r="L369" s="157">
        <v>0.05</v>
      </c>
      <c r="M369" s="232"/>
      <c r="N369" s="392">
        <f>P366*L369</f>
        <v>2613.9500000000003</v>
      </c>
      <c r="O369" s="393"/>
      <c r="P369" s="158"/>
    </row>
    <row r="370" spans="3:16" ht="15" thickBot="1">
      <c r="C370" s="371" t="s">
        <v>59</v>
      </c>
      <c r="D370" s="372"/>
      <c r="E370" s="372"/>
      <c r="F370" s="372"/>
      <c r="G370" s="372"/>
      <c r="H370" s="372"/>
      <c r="I370" s="372"/>
      <c r="J370" s="372"/>
      <c r="K370" s="372"/>
      <c r="L370" s="372"/>
      <c r="M370" s="372"/>
      <c r="N370" s="372"/>
      <c r="O370" s="373"/>
      <c r="P370" s="161">
        <f>N367+N368+N369</f>
        <v>19343.23</v>
      </c>
    </row>
    <row r="371" spans="3:16" ht="15" thickBot="1">
      <c r="C371" s="122"/>
      <c r="P371" s="123"/>
    </row>
    <row r="372" spans="3:16" ht="15" thickBot="1">
      <c r="C372" s="371" t="s">
        <v>79</v>
      </c>
      <c r="D372" s="372"/>
      <c r="E372" s="372"/>
      <c r="F372" s="372"/>
      <c r="G372" s="372"/>
      <c r="H372" s="372"/>
      <c r="I372" s="372"/>
      <c r="J372" s="372"/>
      <c r="K372" s="372"/>
      <c r="L372" s="372"/>
      <c r="M372" s="372"/>
      <c r="N372" s="372"/>
      <c r="O372" s="373"/>
      <c r="P372" s="161">
        <f>ROUND(P366+P370,2)</f>
        <v>71622.23</v>
      </c>
    </row>
    <row r="373" spans="3:16">
      <c r="C373" s="119"/>
      <c r="D373" s="120"/>
      <c r="E373" s="120"/>
      <c r="F373" s="120"/>
      <c r="G373" s="120"/>
      <c r="H373" s="120"/>
      <c r="I373" s="120"/>
      <c r="J373" s="120"/>
      <c r="K373" s="120"/>
      <c r="L373" s="120"/>
      <c r="M373" s="120"/>
      <c r="N373" s="120"/>
      <c r="O373" s="120"/>
      <c r="P373" s="121"/>
    </row>
    <row r="374" spans="3:16">
      <c r="C374" s="122"/>
      <c r="P374" s="123"/>
    </row>
    <row r="375" spans="3:16">
      <c r="C375" s="122"/>
      <c r="P375" s="123"/>
    </row>
    <row r="376" spans="3:16" ht="15">
      <c r="C376" s="122"/>
      <c r="H376" s="276" t="s">
        <v>80</v>
      </c>
      <c r="I376" s="276"/>
      <c r="J376" s="276"/>
      <c r="K376" s="276"/>
      <c r="P376" s="123"/>
    </row>
    <row r="377" spans="3:16" ht="15">
      <c r="C377" s="122"/>
      <c r="H377" s="276" t="s">
        <v>81</v>
      </c>
      <c r="I377" s="350" t="s">
        <v>120</v>
      </c>
      <c r="J377" s="350"/>
      <c r="K377" s="350"/>
      <c r="P377" s="123"/>
    </row>
    <row r="378" spans="3:16" ht="15">
      <c r="C378" s="122"/>
      <c r="H378" s="349" t="s">
        <v>121</v>
      </c>
      <c r="I378" s="349"/>
      <c r="J378" s="349"/>
      <c r="K378" s="349"/>
      <c r="P378" s="123"/>
    </row>
    <row r="379" spans="3:16" ht="15">
      <c r="C379" s="108"/>
      <c r="D379" s="163"/>
      <c r="E379" s="163"/>
      <c r="F379" s="163"/>
      <c r="G379" s="163"/>
      <c r="H379" s="276" t="s">
        <v>82</v>
      </c>
      <c r="I379" s="349" t="s">
        <v>122</v>
      </c>
      <c r="J379" s="349"/>
      <c r="K379" s="349"/>
      <c r="L379" s="163"/>
      <c r="M379" s="163"/>
      <c r="N379" s="163"/>
      <c r="O379" s="163"/>
      <c r="P379" s="164"/>
    </row>
    <row r="380" spans="3:16">
      <c r="C380" s="122"/>
      <c r="H380" s="95" t="s">
        <v>83</v>
      </c>
      <c r="P380" s="123"/>
    </row>
    <row r="381" spans="3:16">
      <c r="C381" s="165"/>
      <c r="D381" s="127"/>
      <c r="E381" s="127"/>
      <c r="F381" s="127"/>
      <c r="G381" s="127"/>
      <c r="H381" s="127"/>
      <c r="I381" s="127"/>
      <c r="J381" s="127"/>
      <c r="K381" s="127"/>
      <c r="L381" s="127"/>
      <c r="M381" s="127"/>
      <c r="N381" s="127"/>
      <c r="O381" s="127"/>
      <c r="P381" s="166"/>
    </row>
    <row r="382" spans="3:16">
      <c r="C382" s="214"/>
    </row>
    <row r="383" spans="3:16">
      <c r="C383" s="214"/>
    </row>
    <row r="384" spans="3:16">
      <c r="C384" s="214"/>
    </row>
    <row r="385" spans="3:16">
      <c r="C385" s="351" t="s">
        <v>38</v>
      </c>
      <c r="D385" s="351"/>
      <c r="E385" s="351"/>
      <c r="F385" s="351"/>
      <c r="G385" s="351"/>
      <c r="H385" s="351"/>
      <c r="I385" s="351"/>
      <c r="J385" s="351"/>
      <c r="K385" s="351"/>
      <c r="L385" s="351"/>
      <c r="M385" s="351"/>
      <c r="N385" s="351"/>
      <c r="O385" s="351"/>
      <c r="P385" s="351"/>
    </row>
    <row r="386" spans="3:16" ht="15" thickBot="1">
      <c r="C386" s="214"/>
    </row>
    <row r="387" spans="3:16">
      <c r="C387" s="378"/>
      <c r="D387" s="380"/>
      <c r="E387" s="381"/>
      <c r="F387" s="381"/>
      <c r="G387" s="381"/>
      <c r="H387" s="381"/>
      <c r="I387" s="381"/>
      <c r="J387" s="381"/>
      <c r="K387" s="382"/>
      <c r="L387" s="383"/>
      <c r="M387" s="384"/>
      <c r="N387" s="384"/>
      <c r="O387" s="384"/>
      <c r="P387" s="385"/>
    </row>
    <row r="388" spans="3:16">
      <c r="C388" s="379"/>
      <c r="D388" s="389" t="s">
        <v>39</v>
      </c>
      <c r="E388" s="390"/>
      <c r="F388" s="390"/>
      <c r="G388" s="390"/>
      <c r="H388" s="390"/>
      <c r="I388" s="390"/>
      <c r="J388" s="390"/>
      <c r="K388" s="391"/>
      <c r="L388" s="386"/>
      <c r="M388" s="387"/>
      <c r="N388" s="387"/>
      <c r="O388" s="387"/>
      <c r="P388" s="388"/>
    </row>
    <row r="389" spans="3:16">
      <c r="C389" s="379"/>
      <c r="D389" s="389"/>
      <c r="E389" s="390"/>
      <c r="F389" s="390"/>
      <c r="G389" s="390"/>
      <c r="H389" s="390"/>
      <c r="I389" s="390"/>
      <c r="J389" s="390"/>
      <c r="K389" s="391"/>
      <c r="L389" s="428" t="s">
        <v>40</v>
      </c>
      <c r="M389" s="220"/>
      <c r="N389" s="430"/>
      <c r="O389" s="431"/>
      <c r="P389" s="432"/>
    </row>
    <row r="390" spans="3:16">
      <c r="C390" s="379"/>
      <c r="D390" s="389" t="s">
        <v>41</v>
      </c>
      <c r="E390" s="390"/>
      <c r="F390" s="390"/>
      <c r="G390" s="390"/>
      <c r="H390" s="390"/>
      <c r="I390" s="390"/>
      <c r="J390" s="390"/>
      <c r="K390" s="391"/>
      <c r="L390" s="429"/>
      <c r="M390" s="221"/>
      <c r="N390" s="433"/>
      <c r="O390" s="434"/>
      <c r="P390" s="435"/>
    </row>
    <row r="391" spans="3:16">
      <c r="C391" s="379"/>
      <c r="D391" s="436"/>
      <c r="E391" s="437"/>
      <c r="F391" s="437"/>
      <c r="G391" s="437"/>
      <c r="H391" s="437"/>
      <c r="I391" s="437"/>
      <c r="J391" s="437"/>
      <c r="K391" s="438"/>
      <c r="L391" s="428" t="s">
        <v>42</v>
      </c>
      <c r="M391" s="219"/>
      <c r="N391" s="428">
        <v>1</v>
      </c>
      <c r="O391" s="428" t="s">
        <v>43</v>
      </c>
      <c r="P391" s="440">
        <v>1</v>
      </c>
    </row>
    <row r="392" spans="3:16">
      <c r="C392" s="379"/>
      <c r="D392" s="436"/>
      <c r="E392" s="437"/>
      <c r="F392" s="437"/>
      <c r="G392" s="437"/>
      <c r="H392" s="437"/>
      <c r="I392" s="437"/>
      <c r="J392" s="437"/>
      <c r="K392" s="438"/>
      <c r="L392" s="439"/>
      <c r="M392" s="222"/>
      <c r="N392" s="439"/>
      <c r="O392" s="439"/>
      <c r="P392" s="441"/>
    </row>
    <row r="393" spans="3:16">
      <c r="C393" s="379"/>
      <c r="D393" s="389" t="s">
        <v>44</v>
      </c>
      <c r="E393" s="390"/>
      <c r="F393" s="390"/>
      <c r="G393" s="390"/>
      <c r="H393" s="390"/>
      <c r="I393" s="390"/>
      <c r="J393" s="390"/>
      <c r="K393" s="391"/>
      <c r="L393" s="439"/>
      <c r="M393" s="222"/>
      <c r="N393" s="439"/>
      <c r="O393" s="439"/>
      <c r="P393" s="441"/>
    </row>
    <row r="394" spans="3:16" ht="15" thickBot="1">
      <c r="C394" s="100"/>
      <c r="D394" s="101"/>
      <c r="E394" s="101"/>
      <c r="F394" s="101"/>
      <c r="G394" s="101"/>
      <c r="H394" s="101"/>
      <c r="I394" s="101"/>
      <c r="J394" s="101"/>
      <c r="K394" s="101"/>
      <c r="L394" s="101"/>
      <c r="M394" s="101"/>
      <c r="N394" s="102"/>
      <c r="O394" s="102"/>
      <c r="P394" s="103"/>
    </row>
    <row r="395" spans="3:16">
      <c r="C395" s="104"/>
      <c r="D395" s="98"/>
      <c r="E395" s="98"/>
      <c r="F395" s="98"/>
      <c r="G395" s="98"/>
      <c r="H395" s="98"/>
      <c r="I395" s="98"/>
      <c r="J395" s="98"/>
      <c r="K395" s="98"/>
      <c r="L395" s="105" t="s">
        <v>45</v>
      </c>
      <c r="M395" s="105"/>
      <c r="N395" s="106" t="s">
        <v>46</v>
      </c>
      <c r="O395" s="106" t="s">
        <v>47</v>
      </c>
      <c r="P395" s="107" t="s">
        <v>48</v>
      </c>
    </row>
    <row r="396" spans="3:16">
      <c r="C396" s="108"/>
      <c r="D396" s="99"/>
      <c r="E396" s="99"/>
      <c r="F396" s="99"/>
      <c r="G396" s="99"/>
      <c r="H396" s="99"/>
      <c r="I396" s="99"/>
      <c r="J396" s="99"/>
      <c r="K396" s="99"/>
      <c r="L396" s="109"/>
      <c r="M396" s="109"/>
      <c r="N396" s="110"/>
      <c r="O396" s="110"/>
      <c r="P396" s="111"/>
    </row>
    <row r="397" spans="3:16">
      <c r="C397" s="406" t="s">
        <v>49</v>
      </c>
      <c r="D397" s="407"/>
      <c r="E397" s="407"/>
      <c r="F397" s="407"/>
      <c r="G397" s="99"/>
      <c r="H397" s="99"/>
      <c r="I397" s="99" t="s">
        <v>50</v>
      </c>
      <c r="K397" s="99"/>
      <c r="L397" s="109"/>
      <c r="M397" s="109"/>
      <c r="P397" s="112"/>
    </row>
    <row r="398" spans="3:16">
      <c r="C398" s="113"/>
      <c r="D398" s="114"/>
      <c r="E398" s="114"/>
      <c r="F398" s="114"/>
      <c r="G398" s="114"/>
      <c r="H398" s="114"/>
      <c r="I398" s="114"/>
      <c r="J398" s="114"/>
      <c r="K398" s="114"/>
      <c r="L398" s="114"/>
      <c r="M398" s="114"/>
      <c r="N398" s="114"/>
      <c r="O398" s="114"/>
      <c r="P398" s="115"/>
    </row>
    <row r="399" spans="3:16" ht="15" thickBot="1">
      <c r="C399" s="408" t="s">
        <v>114</v>
      </c>
      <c r="D399" s="409"/>
      <c r="E399" s="409"/>
      <c r="F399" s="409"/>
      <c r="G399" s="409"/>
      <c r="H399" s="409"/>
      <c r="I399" s="409"/>
      <c r="J399" s="409"/>
      <c r="K399" s="409"/>
      <c r="L399" s="409"/>
      <c r="M399" s="409"/>
      <c r="N399" s="409"/>
      <c r="O399" s="409"/>
      <c r="P399" s="410"/>
    </row>
    <row r="400" spans="3:16" ht="15" thickBot="1">
      <c r="C400" s="116"/>
      <c r="D400" s="117"/>
      <c r="E400" s="117"/>
      <c r="F400" s="117"/>
      <c r="G400" s="117"/>
      <c r="H400" s="117"/>
      <c r="I400" s="117"/>
      <c r="J400" s="117"/>
      <c r="K400" s="117"/>
      <c r="L400" s="117"/>
      <c r="M400" s="117"/>
      <c r="N400" s="117"/>
      <c r="O400" s="117"/>
      <c r="P400" s="118"/>
    </row>
    <row r="401" spans="3:16" ht="15" thickBot="1">
      <c r="C401" s="119"/>
      <c r="D401" s="120"/>
      <c r="E401" s="120"/>
      <c r="F401" s="120"/>
      <c r="G401" s="120"/>
      <c r="H401" s="120"/>
      <c r="K401" s="120"/>
      <c r="L401" s="120"/>
      <c r="M401" s="120"/>
      <c r="N401" s="120"/>
      <c r="O401" s="120"/>
      <c r="P401" s="121"/>
    </row>
    <row r="402" spans="3:16">
      <c r="C402" s="287" t="s">
        <v>52</v>
      </c>
      <c r="D402" s="411" t="s">
        <v>53</v>
      </c>
      <c r="E402" s="412"/>
      <c r="F402" s="412"/>
      <c r="G402" s="412"/>
      <c r="H402" s="412"/>
      <c r="I402" s="412"/>
      <c r="J402" s="412"/>
      <c r="K402" s="412"/>
      <c r="L402" s="413"/>
      <c r="M402" s="288"/>
      <c r="N402" s="414" t="s">
        <v>54</v>
      </c>
      <c r="O402" s="415"/>
      <c r="P402" s="287" t="s">
        <v>11</v>
      </c>
    </row>
    <row r="403" spans="3:16" ht="15" thickBot="1">
      <c r="C403" s="283">
        <v>1.6</v>
      </c>
      <c r="D403" s="416" t="s">
        <v>128</v>
      </c>
      <c r="E403" s="417"/>
      <c r="F403" s="417"/>
      <c r="G403" s="417"/>
      <c r="H403" s="417"/>
      <c r="I403" s="417"/>
      <c r="J403" s="417"/>
      <c r="K403" s="417"/>
      <c r="L403" s="418"/>
      <c r="M403" s="284"/>
      <c r="N403" s="416" t="s">
        <v>88</v>
      </c>
      <c r="O403" s="418"/>
      <c r="P403" s="285">
        <f>'PRESUPUESTO OFICIAL (Entidad)'!I19</f>
        <v>5</v>
      </c>
    </row>
    <row r="404" spans="3:16">
      <c r="C404" s="352" t="s">
        <v>55</v>
      </c>
      <c r="D404" s="353"/>
      <c r="E404" s="353"/>
      <c r="F404" s="353"/>
      <c r="G404" s="353"/>
      <c r="H404" s="353"/>
      <c r="I404" s="353"/>
      <c r="J404" s="353"/>
      <c r="K404" s="353"/>
      <c r="L404" s="353"/>
      <c r="M404" s="353"/>
      <c r="N404" s="353"/>
      <c r="O404" s="353"/>
      <c r="P404" s="354"/>
    </row>
    <row r="405" spans="3:16">
      <c r="C405" s="355"/>
      <c r="D405" s="356"/>
      <c r="E405" s="356"/>
      <c r="F405" s="356"/>
      <c r="G405" s="356"/>
      <c r="H405" s="356"/>
      <c r="I405" s="356"/>
      <c r="J405" s="356"/>
      <c r="K405" s="356"/>
      <c r="L405" s="356"/>
      <c r="M405" s="356"/>
      <c r="N405" s="356"/>
      <c r="O405" s="356"/>
      <c r="P405" s="357"/>
    </row>
    <row r="406" spans="3:16" ht="15" thickBot="1">
      <c r="C406" s="358"/>
      <c r="D406" s="359"/>
      <c r="E406" s="359"/>
      <c r="F406" s="359"/>
      <c r="G406" s="359"/>
      <c r="H406" s="359"/>
      <c r="I406" s="359"/>
      <c r="J406" s="359"/>
      <c r="K406" s="359"/>
      <c r="L406" s="359"/>
      <c r="M406" s="359"/>
      <c r="N406" s="359"/>
      <c r="O406" s="359"/>
      <c r="P406" s="360"/>
    </row>
    <row r="407" spans="3:16" ht="15">
      <c r="C407" s="361" t="s">
        <v>53</v>
      </c>
      <c r="D407" s="452"/>
      <c r="E407" s="452"/>
      <c r="F407" s="452"/>
      <c r="G407" s="453"/>
      <c r="H407" s="365" t="s">
        <v>100</v>
      </c>
      <c r="I407" s="452"/>
      <c r="J407" s="454" t="s">
        <v>11</v>
      </c>
      <c r="K407" s="455"/>
      <c r="L407" s="125" t="s">
        <v>56</v>
      </c>
      <c r="M407" s="124"/>
      <c r="N407" s="365" t="s">
        <v>57</v>
      </c>
      <c r="O407" s="366"/>
      <c r="P407" s="126" t="s">
        <v>58</v>
      </c>
    </row>
    <row r="408" spans="3:16">
      <c r="C408" s="367" t="s">
        <v>98</v>
      </c>
      <c r="D408" s="368"/>
      <c r="E408" s="368"/>
      <c r="F408" s="368"/>
      <c r="G408" s="421"/>
      <c r="H408" s="422" t="s">
        <v>94</v>
      </c>
      <c r="I408" s="423"/>
      <c r="J408" s="424">
        <v>0.05</v>
      </c>
      <c r="K408" s="425"/>
      <c r="L408" s="128">
        <v>2000</v>
      </c>
      <c r="M408" s="224"/>
      <c r="N408" s="426"/>
      <c r="O408" s="427"/>
      <c r="P408" s="188">
        <f>J408*L408</f>
        <v>100</v>
      </c>
    </row>
    <row r="409" spans="3:16">
      <c r="C409" s="399"/>
      <c r="D409" s="400"/>
      <c r="E409" s="400"/>
      <c r="F409" s="400"/>
      <c r="G409" s="132"/>
      <c r="H409" s="422"/>
      <c r="I409" s="423"/>
      <c r="J409" s="424"/>
      <c r="K409" s="425"/>
      <c r="L409" s="128"/>
      <c r="M409" s="224"/>
      <c r="N409" s="426"/>
      <c r="O409" s="427"/>
      <c r="P409" s="188"/>
    </row>
    <row r="410" spans="3:16" ht="15" thickBot="1">
      <c r="C410" s="374"/>
      <c r="D410" s="375"/>
      <c r="E410" s="375"/>
      <c r="F410" s="375"/>
      <c r="G410" s="396"/>
      <c r="H410" s="447"/>
      <c r="I410" s="396"/>
      <c r="J410" s="447"/>
      <c r="K410" s="396"/>
      <c r="L410" s="133"/>
      <c r="M410" s="225"/>
      <c r="N410" s="448"/>
      <c r="O410" s="449"/>
      <c r="P410" s="129"/>
    </row>
    <row r="411" spans="3:16" ht="15" thickBot="1">
      <c r="C411" s="371" t="s">
        <v>59</v>
      </c>
      <c r="D411" s="372"/>
      <c r="E411" s="372"/>
      <c r="F411" s="372"/>
      <c r="G411" s="372"/>
      <c r="H411" s="372"/>
      <c r="I411" s="372"/>
      <c r="J411" s="372"/>
      <c r="K411" s="372"/>
      <c r="L411" s="372"/>
      <c r="M411" s="372"/>
      <c r="N411" s="372"/>
      <c r="O411" s="373"/>
      <c r="P411" s="138">
        <f>SUM(P408:P410)</f>
        <v>100</v>
      </c>
    </row>
    <row r="412" spans="3:16">
      <c r="C412" s="352" t="s">
        <v>60</v>
      </c>
      <c r="D412" s="353"/>
      <c r="E412" s="353"/>
      <c r="F412" s="353"/>
      <c r="G412" s="353"/>
      <c r="H412" s="353"/>
      <c r="I412" s="353"/>
      <c r="J412" s="353"/>
      <c r="K412" s="353"/>
      <c r="L412" s="353"/>
      <c r="M412" s="353"/>
      <c r="N412" s="353"/>
      <c r="O412" s="353"/>
      <c r="P412" s="354"/>
    </row>
    <row r="413" spans="3:16">
      <c r="C413" s="355"/>
      <c r="D413" s="356"/>
      <c r="E413" s="356"/>
      <c r="F413" s="356"/>
      <c r="G413" s="356"/>
      <c r="H413" s="356"/>
      <c r="I413" s="356"/>
      <c r="J413" s="356"/>
      <c r="K413" s="356"/>
      <c r="L413" s="356"/>
      <c r="M413" s="356"/>
      <c r="N413" s="356"/>
      <c r="O413" s="356"/>
      <c r="P413" s="357"/>
    </row>
    <row r="414" spans="3:16" ht="15" thickBot="1">
      <c r="C414" s="358"/>
      <c r="D414" s="359"/>
      <c r="E414" s="359"/>
      <c r="F414" s="359"/>
      <c r="G414" s="359"/>
      <c r="H414" s="359"/>
      <c r="I414" s="359"/>
      <c r="J414" s="359"/>
      <c r="K414" s="359"/>
      <c r="L414" s="359"/>
      <c r="M414" s="359"/>
      <c r="N414" s="359"/>
      <c r="O414" s="359"/>
      <c r="P414" s="360"/>
    </row>
    <row r="415" spans="3:16">
      <c r="C415" s="361" t="s">
        <v>53</v>
      </c>
      <c r="D415" s="362"/>
      <c r="E415" s="362"/>
      <c r="F415" s="362"/>
      <c r="G415" s="362"/>
      <c r="H415" s="362"/>
      <c r="I415" s="362"/>
      <c r="J415" s="366"/>
      <c r="K415" s="124" t="s">
        <v>54</v>
      </c>
      <c r="L415" s="125" t="s">
        <v>11</v>
      </c>
      <c r="M415" s="124" t="s">
        <v>117</v>
      </c>
      <c r="N415" s="365" t="s">
        <v>61</v>
      </c>
      <c r="O415" s="366"/>
      <c r="P415" s="126" t="s">
        <v>58</v>
      </c>
    </row>
    <row r="416" spans="3:16">
      <c r="C416" s="399" t="s">
        <v>144</v>
      </c>
      <c r="D416" s="400"/>
      <c r="E416" s="400"/>
      <c r="F416" s="400"/>
      <c r="G416" s="400"/>
      <c r="H416" s="400"/>
      <c r="I416" s="400"/>
      <c r="J416" s="401"/>
      <c r="K416" s="189" t="s">
        <v>88</v>
      </c>
      <c r="L416" s="197">
        <v>1</v>
      </c>
      <c r="M416" s="239">
        <v>1</v>
      </c>
      <c r="N416" s="404">
        <v>13000</v>
      </c>
      <c r="O416" s="405"/>
      <c r="P416" s="129">
        <f>ROUND(L416*N416,0)</f>
        <v>13000</v>
      </c>
    </row>
    <row r="417" spans="3:16">
      <c r="C417" s="399"/>
      <c r="D417" s="400"/>
      <c r="E417" s="400"/>
      <c r="F417" s="400"/>
      <c r="G417" s="400"/>
      <c r="H417" s="400"/>
      <c r="I417" s="400"/>
      <c r="J417" s="401"/>
      <c r="K417" s="189"/>
      <c r="L417" s="197"/>
      <c r="M417" s="197"/>
      <c r="N417" s="474"/>
      <c r="O417" s="474"/>
      <c r="P417" s="129">
        <f t="shared" ref="P417:P418" si="4">ROUND(L417*N417,0)</f>
        <v>0</v>
      </c>
    </row>
    <row r="418" spans="3:16">
      <c r="C418" s="399"/>
      <c r="D418" s="400"/>
      <c r="E418" s="400"/>
      <c r="F418" s="400"/>
      <c r="G418" s="400"/>
      <c r="H418" s="400"/>
      <c r="I418" s="400"/>
      <c r="J418" s="401"/>
      <c r="K418" s="189"/>
      <c r="L418" s="197"/>
      <c r="M418" s="197"/>
      <c r="N418" s="474"/>
      <c r="O418" s="474"/>
      <c r="P418" s="129">
        <f t="shared" si="4"/>
        <v>0</v>
      </c>
    </row>
    <row r="419" spans="3:16" ht="15" thickBot="1">
      <c r="C419" s="461"/>
      <c r="D419" s="462"/>
      <c r="E419" s="462"/>
      <c r="F419" s="462"/>
      <c r="G419" s="462"/>
      <c r="H419" s="462"/>
      <c r="I419" s="462"/>
      <c r="J419" s="463"/>
      <c r="K419" s="135"/>
      <c r="L419" s="142"/>
      <c r="M419" s="237"/>
      <c r="N419" s="469"/>
      <c r="O419" s="470"/>
      <c r="P419" s="129"/>
    </row>
    <row r="420" spans="3:16" ht="15" thickBot="1">
      <c r="C420" s="371" t="s">
        <v>59</v>
      </c>
      <c r="D420" s="372"/>
      <c r="E420" s="372"/>
      <c r="F420" s="372"/>
      <c r="G420" s="372"/>
      <c r="H420" s="372"/>
      <c r="I420" s="372"/>
      <c r="J420" s="372"/>
      <c r="K420" s="372"/>
      <c r="L420" s="372"/>
      <c r="M420" s="372"/>
      <c r="N420" s="372"/>
      <c r="O420" s="373"/>
      <c r="P420" s="138">
        <f>SUM(P416:P419)</f>
        <v>13000</v>
      </c>
    </row>
    <row r="421" spans="3:16">
      <c r="C421" s="352" t="s">
        <v>62</v>
      </c>
      <c r="D421" s="353"/>
      <c r="E421" s="353"/>
      <c r="F421" s="353"/>
      <c r="G421" s="353"/>
      <c r="H421" s="353"/>
      <c r="I421" s="353"/>
      <c r="J421" s="353"/>
      <c r="K421" s="353"/>
      <c r="L421" s="353"/>
      <c r="M421" s="353"/>
      <c r="N421" s="353"/>
      <c r="O421" s="353"/>
      <c r="P421" s="354"/>
    </row>
    <row r="422" spans="3:16">
      <c r="C422" s="355"/>
      <c r="D422" s="356"/>
      <c r="E422" s="356"/>
      <c r="F422" s="356"/>
      <c r="G422" s="356"/>
      <c r="H422" s="356"/>
      <c r="I422" s="356"/>
      <c r="J422" s="356"/>
      <c r="K422" s="356"/>
      <c r="L422" s="356"/>
      <c r="M422" s="356"/>
      <c r="N422" s="356"/>
      <c r="O422" s="356"/>
      <c r="P422" s="357"/>
    </row>
    <row r="423" spans="3:16" ht="15" thickBot="1">
      <c r="C423" s="358"/>
      <c r="D423" s="359"/>
      <c r="E423" s="359"/>
      <c r="F423" s="359"/>
      <c r="G423" s="359"/>
      <c r="H423" s="359"/>
      <c r="I423" s="359"/>
      <c r="J423" s="359"/>
      <c r="K423" s="359"/>
      <c r="L423" s="359"/>
      <c r="M423" s="359"/>
      <c r="N423" s="359"/>
      <c r="O423" s="359"/>
      <c r="P423" s="360"/>
    </row>
    <row r="424" spans="3:16" ht="15.75">
      <c r="C424" s="361" t="s">
        <v>63</v>
      </c>
      <c r="D424" s="362"/>
      <c r="E424" s="362"/>
      <c r="F424" s="362"/>
      <c r="G424" s="362"/>
      <c r="H424" s="362"/>
      <c r="I424" s="362"/>
      <c r="J424" s="125" t="s">
        <v>64</v>
      </c>
      <c r="K424" s="134" t="s">
        <v>65</v>
      </c>
      <c r="L424" s="139" t="s">
        <v>66</v>
      </c>
      <c r="M424" s="229"/>
      <c r="N424" s="365" t="s">
        <v>67</v>
      </c>
      <c r="O424" s="366"/>
      <c r="P424" s="126" t="s">
        <v>58</v>
      </c>
    </row>
    <row r="425" spans="3:16">
      <c r="C425" s="367"/>
      <c r="D425" s="368"/>
      <c r="E425" s="368"/>
      <c r="F425" s="368"/>
      <c r="G425" s="368"/>
      <c r="H425" s="368"/>
      <c r="I425" s="368"/>
      <c r="J425" s="140"/>
      <c r="K425" s="141"/>
      <c r="L425" s="140"/>
      <c r="M425" s="217"/>
      <c r="N425" s="369"/>
      <c r="O425" s="370"/>
      <c r="P425" s="129"/>
    </row>
    <row r="426" spans="3:16" ht="15" thickBot="1">
      <c r="C426" s="374"/>
      <c r="D426" s="375"/>
      <c r="E426" s="375"/>
      <c r="F426" s="375"/>
      <c r="G426" s="375"/>
      <c r="H426" s="375"/>
      <c r="I426" s="375"/>
      <c r="J426" s="142"/>
      <c r="K426" s="143"/>
      <c r="L426" s="142"/>
      <c r="M426" s="230"/>
      <c r="N426" s="376"/>
      <c r="O426" s="377"/>
      <c r="P426" s="144"/>
    </row>
    <row r="427" spans="3:16" ht="15" thickBot="1">
      <c r="C427" s="371" t="s">
        <v>59</v>
      </c>
      <c r="D427" s="372"/>
      <c r="E427" s="372"/>
      <c r="F427" s="372"/>
      <c r="G427" s="372"/>
      <c r="H427" s="372"/>
      <c r="I427" s="372"/>
      <c r="J427" s="372"/>
      <c r="K427" s="372"/>
      <c r="L427" s="372"/>
      <c r="M427" s="372"/>
      <c r="N427" s="372"/>
      <c r="O427" s="373"/>
      <c r="P427" s="138">
        <f>SUM(P425:P426)</f>
        <v>0</v>
      </c>
    </row>
    <row r="428" spans="3:16">
      <c r="C428" s="352" t="s">
        <v>68</v>
      </c>
      <c r="D428" s="353"/>
      <c r="E428" s="353"/>
      <c r="F428" s="353"/>
      <c r="G428" s="353"/>
      <c r="H428" s="353"/>
      <c r="I428" s="353"/>
      <c r="J428" s="353"/>
      <c r="K428" s="353"/>
      <c r="L428" s="353"/>
      <c r="M428" s="353"/>
      <c r="N428" s="353"/>
      <c r="O428" s="353"/>
      <c r="P428" s="354"/>
    </row>
    <row r="429" spans="3:16">
      <c r="C429" s="355"/>
      <c r="D429" s="356"/>
      <c r="E429" s="356"/>
      <c r="F429" s="356"/>
      <c r="G429" s="356"/>
      <c r="H429" s="356"/>
      <c r="I429" s="356"/>
      <c r="J429" s="356"/>
      <c r="K429" s="356"/>
      <c r="L429" s="356"/>
      <c r="M429" s="356"/>
      <c r="N429" s="356"/>
      <c r="O429" s="356"/>
      <c r="P429" s="357"/>
    </row>
    <row r="430" spans="3:16" ht="15" thickBot="1">
      <c r="C430" s="358"/>
      <c r="D430" s="359"/>
      <c r="E430" s="359"/>
      <c r="F430" s="359"/>
      <c r="G430" s="359"/>
      <c r="H430" s="359"/>
      <c r="I430" s="359"/>
      <c r="J430" s="359"/>
      <c r="K430" s="359"/>
      <c r="L430" s="359"/>
      <c r="M430" s="359"/>
      <c r="N430" s="359"/>
      <c r="O430" s="359"/>
      <c r="P430" s="360"/>
    </row>
    <row r="431" spans="3:16" ht="28.5">
      <c r="C431" s="361" t="s">
        <v>69</v>
      </c>
      <c r="D431" s="362"/>
      <c r="E431" s="362"/>
      <c r="F431" s="362"/>
      <c r="G431" s="362"/>
      <c r="H431" s="362"/>
      <c r="I431" s="362"/>
      <c r="J431" s="125" t="s">
        <v>70</v>
      </c>
      <c r="K431" s="145" t="s">
        <v>11</v>
      </c>
      <c r="L431" s="146" t="s">
        <v>71</v>
      </c>
      <c r="M431" s="218"/>
      <c r="N431" s="363" t="s">
        <v>57</v>
      </c>
      <c r="O431" s="364"/>
      <c r="P431" s="148" t="s">
        <v>58</v>
      </c>
    </row>
    <row r="432" spans="3:16">
      <c r="C432" s="399" t="s">
        <v>159</v>
      </c>
      <c r="D432" s="400"/>
      <c r="E432" s="400"/>
      <c r="F432" s="400"/>
      <c r="G432" s="400"/>
      <c r="H432" s="400"/>
      <c r="I432" s="401"/>
      <c r="J432" s="151" t="s">
        <v>97</v>
      </c>
      <c r="K432" s="152">
        <v>0.25</v>
      </c>
      <c r="L432" s="153">
        <v>44538.645937500005</v>
      </c>
      <c r="M432" s="231"/>
      <c r="N432" s="402"/>
      <c r="O432" s="403"/>
      <c r="P432" s="129">
        <f>ROUND(K432*L432,0)</f>
        <v>11135</v>
      </c>
    </row>
    <row r="433" spans="3:16">
      <c r="C433" s="149"/>
      <c r="D433" s="150"/>
      <c r="E433" s="150"/>
      <c r="F433" s="150"/>
      <c r="G433" s="150"/>
      <c r="H433" s="150"/>
      <c r="I433" s="150"/>
      <c r="J433" s="151"/>
      <c r="K433" s="152"/>
      <c r="L433" s="153"/>
      <c r="M433" s="231"/>
      <c r="N433" s="369"/>
      <c r="O433" s="370"/>
      <c r="P433" s="154"/>
    </row>
    <row r="434" spans="3:16" ht="15" thickBot="1">
      <c r="C434" s="461"/>
      <c r="D434" s="462"/>
      <c r="E434" s="462"/>
      <c r="F434" s="462"/>
      <c r="G434" s="462"/>
      <c r="H434" s="462"/>
      <c r="I434" s="462"/>
      <c r="J434" s="142"/>
      <c r="K434" s="143"/>
      <c r="L434" s="142"/>
      <c r="M434" s="230"/>
      <c r="N434" s="376"/>
      <c r="O434" s="377"/>
      <c r="P434" s="144"/>
    </row>
    <row r="435" spans="3:16" ht="15" thickBot="1">
      <c r="C435" s="371" t="s">
        <v>59</v>
      </c>
      <c r="D435" s="372"/>
      <c r="E435" s="372"/>
      <c r="F435" s="372"/>
      <c r="G435" s="372"/>
      <c r="H435" s="372"/>
      <c r="I435" s="372"/>
      <c r="J435" s="372"/>
      <c r="K435" s="372"/>
      <c r="L435" s="372"/>
      <c r="M435" s="372"/>
      <c r="N435" s="372"/>
      <c r="O435" s="373"/>
      <c r="P435" s="138">
        <f>SUM(P432:P434)</f>
        <v>11135</v>
      </c>
    </row>
    <row r="436" spans="3:16" ht="15" thickBot="1">
      <c r="C436" s="122"/>
      <c r="P436" s="123"/>
    </row>
    <row r="437" spans="3:16" ht="15" thickBot="1">
      <c r="C437" s="371" t="s">
        <v>72</v>
      </c>
      <c r="D437" s="372"/>
      <c r="E437" s="372"/>
      <c r="F437" s="372"/>
      <c r="G437" s="372"/>
      <c r="H437" s="372"/>
      <c r="I437" s="372"/>
      <c r="J437" s="372"/>
      <c r="K437" s="372"/>
      <c r="L437" s="372"/>
      <c r="M437" s="372"/>
      <c r="N437" s="372"/>
      <c r="O437" s="373"/>
      <c r="P437" s="286">
        <f>SUM(P435+P427+P420+P411)</f>
        <v>24235</v>
      </c>
    </row>
    <row r="438" spans="3:16">
      <c r="C438" s="367" t="s">
        <v>23</v>
      </c>
      <c r="D438" s="368"/>
      <c r="E438" s="368"/>
      <c r="F438" s="368"/>
      <c r="G438" s="368"/>
      <c r="H438" s="368"/>
      <c r="I438" s="368"/>
      <c r="J438" s="155"/>
      <c r="K438" s="156"/>
      <c r="L438" s="157">
        <v>0.31</v>
      </c>
      <c r="M438" s="232"/>
      <c r="N438" s="392">
        <f>P437*L438</f>
        <v>7512.85</v>
      </c>
      <c r="O438" s="393"/>
      <c r="P438" s="158"/>
    </row>
    <row r="439" spans="3:16">
      <c r="C439" s="130" t="s">
        <v>77</v>
      </c>
      <c r="D439" s="131"/>
      <c r="E439" s="131"/>
      <c r="F439" s="131"/>
      <c r="G439" s="131"/>
      <c r="H439" s="131"/>
      <c r="I439" s="131"/>
      <c r="J439" s="155"/>
      <c r="K439" s="156"/>
      <c r="L439" s="157">
        <v>0.01</v>
      </c>
      <c r="M439" s="232"/>
      <c r="N439" s="392">
        <f>P437*L439</f>
        <v>242.35</v>
      </c>
      <c r="O439" s="393"/>
      <c r="P439" s="158"/>
    </row>
    <row r="440" spans="3:16" ht="15" thickBot="1">
      <c r="C440" s="116" t="s">
        <v>78</v>
      </c>
      <c r="D440" s="117"/>
      <c r="E440" s="117"/>
      <c r="F440" s="117"/>
      <c r="G440" s="117"/>
      <c r="H440" s="117"/>
      <c r="I440" s="117"/>
      <c r="J440" s="159"/>
      <c r="K440" s="160"/>
      <c r="L440" s="157">
        <v>0.05</v>
      </c>
      <c r="M440" s="232"/>
      <c r="N440" s="392">
        <f>P437*L440</f>
        <v>1211.75</v>
      </c>
      <c r="O440" s="393"/>
      <c r="P440" s="158"/>
    </row>
    <row r="441" spans="3:16" ht="15" thickBot="1">
      <c r="C441" s="371" t="s">
        <v>59</v>
      </c>
      <c r="D441" s="372"/>
      <c r="E441" s="372"/>
      <c r="F441" s="372"/>
      <c r="G441" s="372"/>
      <c r="H441" s="372"/>
      <c r="I441" s="372"/>
      <c r="J441" s="372"/>
      <c r="K441" s="372"/>
      <c r="L441" s="372"/>
      <c r="M441" s="372"/>
      <c r="N441" s="372"/>
      <c r="O441" s="373"/>
      <c r="P441" s="161">
        <f>N438+N439+N440</f>
        <v>8966.9500000000007</v>
      </c>
    </row>
    <row r="442" spans="3:16" ht="15" thickBot="1">
      <c r="C442" s="122"/>
      <c r="P442" s="123"/>
    </row>
    <row r="443" spans="3:16" ht="15" thickBot="1">
      <c r="C443" s="371" t="s">
        <v>79</v>
      </c>
      <c r="D443" s="372"/>
      <c r="E443" s="372"/>
      <c r="F443" s="372"/>
      <c r="G443" s="372"/>
      <c r="H443" s="372"/>
      <c r="I443" s="372"/>
      <c r="J443" s="372"/>
      <c r="K443" s="372"/>
      <c r="L443" s="372"/>
      <c r="M443" s="372"/>
      <c r="N443" s="372"/>
      <c r="O443" s="373"/>
      <c r="P443" s="161">
        <f>ROUND(P437+P441,2)</f>
        <v>33201.949999999997</v>
      </c>
    </row>
    <row r="444" spans="3:16">
      <c r="C444" s="119"/>
      <c r="D444" s="120"/>
      <c r="E444" s="120"/>
      <c r="F444" s="120"/>
      <c r="G444" s="120"/>
      <c r="H444" s="120"/>
      <c r="I444" s="120"/>
      <c r="J444" s="120"/>
      <c r="K444" s="120"/>
      <c r="L444" s="120"/>
      <c r="M444" s="120"/>
      <c r="N444" s="120"/>
      <c r="O444" s="120"/>
      <c r="P444" s="121"/>
    </row>
    <row r="445" spans="3:16">
      <c r="C445" s="122"/>
      <c r="P445" s="123"/>
    </row>
    <row r="446" spans="3:16">
      <c r="C446" s="122"/>
      <c r="P446" s="123"/>
    </row>
    <row r="447" spans="3:16" ht="15">
      <c r="C447" s="122"/>
      <c r="H447" s="276" t="s">
        <v>80</v>
      </c>
      <c r="I447" s="276"/>
      <c r="J447" s="276"/>
      <c r="K447" s="276"/>
      <c r="P447" s="123"/>
    </row>
    <row r="448" spans="3:16" ht="15">
      <c r="C448" s="122"/>
      <c r="H448" s="276" t="s">
        <v>81</v>
      </c>
      <c r="I448" s="350" t="s">
        <v>120</v>
      </c>
      <c r="J448" s="350"/>
      <c r="K448" s="350"/>
      <c r="P448" s="123"/>
    </row>
    <row r="449" spans="3:16" ht="15">
      <c r="C449" s="122"/>
      <c r="H449" s="349" t="s">
        <v>121</v>
      </c>
      <c r="I449" s="349"/>
      <c r="J449" s="349"/>
      <c r="K449" s="349"/>
      <c r="P449" s="123"/>
    </row>
    <row r="450" spans="3:16" ht="15">
      <c r="C450" s="108"/>
      <c r="D450" s="163"/>
      <c r="E450" s="163"/>
      <c r="F450" s="163"/>
      <c r="G450" s="163"/>
      <c r="H450" s="276" t="s">
        <v>82</v>
      </c>
      <c r="I450" s="349" t="s">
        <v>122</v>
      </c>
      <c r="J450" s="349"/>
      <c r="K450" s="349"/>
      <c r="L450" s="163"/>
      <c r="M450" s="163"/>
      <c r="N450" s="163"/>
      <c r="O450" s="163"/>
      <c r="P450" s="164"/>
    </row>
    <row r="451" spans="3:16">
      <c r="C451" s="122"/>
      <c r="H451" s="95" t="s">
        <v>83</v>
      </c>
      <c r="P451" s="123"/>
    </row>
    <row r="452" spans="3:16">
      <c r="C452" s="165"/>
      <c r="D452" s="127"/>
      <c r="E452" s="127"/>
      <c r="F452" s="127"/>
      <c r="G452" s="127"/>
      <c r="H452" s="127"/>
      <c r="I452" s="127"/>
      <c r="J452" s="127"/>
      <c r="K452" s="127"/>
      <c r="L452" s="127"/>
      <c r="M452" s="127"/>
      <c r="N452" s="127"/>
      <c r="O452" s="127"/>
      <c r="P452" s="166"/>
    </row>
    <row r="453" spans="3:16">
      <c r="C453" s="214"/>
    </row>
    <row r="454" spans="3:16">
      <c r="C454" s="214"/>
    </row>
    <row r="455" spans="3:16">
      <c r="C455" s="214"/>
    </row>
    <row r="456" spans="3:16">
      <c r="C456" s="351" t="s">
        <v>38</v>
      </c>
      <c r="D456" s="351"/>
      <c r="E456" s="351"/>
      <c r="F456" s="351"/>
      <c r="G456" s="351"/>
      <c r="H456" s="351"/>
      <c r="I456" s="351"/>
      <c r="J456" s="351"/>
      <c r="K456" s="351"/>
      <c r="L456" s="351"/>
      <c r="M456" s="351"/>
      <c r="N456" s="351"/>
      <c r="O456" s="351"/>
      <c r="P456" s="351"/>
    </row>
    <row r="457" spans="3:16" ht="15" thickBot="1"/>
    <row r="458" spans="3:16">
      <c r="C458" s="378"/>
      <c r="D458" s="380"/>
      <c r="E458" s="381"/>
      <c r="F458" s="381"/>
      <c r="G458" s="381"/>
      <c r="H458" s="381"/>
      <c r="I458" s="381"/>
      <c r="J458" s="381"/>
      <c r="K458" s="382"/>
      <c r="L458" s="383"/>
      <c r="M458" s="384"/>
      <c r="N458" s="384"/>
      <c r="O458" s="384"/>
      <c r="P458" s="385"/>
    </row>
    <row r="459" spans="3:16">
      <c r="C459" s="379"/>
      <c r="D459" s="389" t="s">
        <v>39</v>
      </c>
      <c r="E459" s="390"/>
      <c r="F459" s="390"/>
      <c r="G459" s="390"/>
      <c r="H459" s="390"/>
      <c r="I459" s="390"/>
      <c r="J459" s="390"/>
      <c r="K459" s="391"/>
      <c r="L459" s="386"/>
      <c r="M459" s="387"/>
      <c r="N459" s="387"/>
      <c r="O459" s="387"/>
      <c r="P459" s="388"/>
    </row>
    <row r="460" spans="3:16">
      <c r="C460" s="379"/>
      <c r="D460" s="389"/>
      <c r="E460" s="390"/>
      <c r="F460" s="390"/>
      <c r="G460" s="390"/>
      <c r="H460" s="390"/>
      <c r="I460" s="390"/>
      <c r="J460" s="390"/>
      <c r="K460" s="391"/>
      <c r="L460" s="428" t="s">
        <v>40</v>
      </c>
      <c r="M460" s="220"/>
      <c r="N460" s="430"/>
      <c r="O460" s="431"/>
      <c r="P460" s="432"/>
    </row>
    <row r="461" spans="3:16">
      <c r="C461" s="379"/>
      <c r="D461" s="389" t="s">
        <v>41</v>
      </c>
      <c r="E461" s="390"/>
      <c r="F461" s="390"/>
      <c r="G461" s="390"/>
      <c r="H461" s="390"/>
      <c r="I461" s="390"/>
      <c r="J461" s="390"/>
      <c r="K461" s="391"/>
      <c r="L461" s="429"/>
      <c r="M461" s="221"/>
      <c r="N461" s="433"/>
      <c r="O461" s="434"/>
      <c r="P461" s="435"/>
    </row>
    <row r="462" spans="3:16">
      <c r="C462" s="379"/>
      <c r="D462" s="436"/>
      <c r="E462" s="437"/>
      <c r="F462" s="437"/>
      <c r="G462" s="437"/>
      <c r="H462" s="437"/>
      <c r="I462" s="437"/>
      <c r="J462" s="437"/>
      <c r="K462" s="438"/>
      <c r="L462" s="428" t="s">
        <v>42</v>
      </c>
      <c r="M462" s="219"/>
      <c r="N462" s="428">
        <v>1</v>
      </c>
      <c r="O462" s="428" t="s">
        <v>43</v>
      </c>
      <c r="P462" s="440">
        <v>1</v>
      </c>
    </row>
    <row r="463" spans="3:16">
      <c r="C463" s="379"/>
      <c r="D463" s="436"/>
      <c r="E463" s="437"/>
      <c r="F463" s="437"/>
      <c r="G463" s="437"/>
      <c r="H463" s="437"/>
      <c r="I463" s="437"/>
      <c r="J463" s="437"/>
      <c r="K463" s="438"/>
      <c r="L463" s="439"/>
      <c r="M463" s="222"/>
      <c r="N463" s="439"/>
      <c r="O463" s="439"/>
      <c r="P463" s="441"/>
    </row>
    <row r="464" spans="3:16">
      <c r="C464" s="379"/>
      <c r="D464" s="389" t="s">
        <v>44</v>
      </c>
      <c r="E464" s="390"/>
      <c r="F464" s="390"/>
      <c r="G464" s="390"/>
      <c r="H464" s="390"/>
      <c r="I464" s="390"/>
      <c r="J464" s="390"/>
      <c r="K464" s="391"/>
      <c r="L464" s="439"/>
      <c r="M464" s="222"/>
      <c r="N464" s="439"/>
      <c r="O464" s="439"/>
      <c r="P464" s="441"/>
    </row>
    <row r="465" spans="3:16" ht="15" thickBot="1">
      <c r="C465" s="100"/>
      <c r="D465" s="101"/>
      <c r="E465" s="101"/>
      <c r="F465" s="101"/>
      <c r="G465" s="101"/>
      <c r="H465" s="101"/>
      <c r="I465" s="101"/>
      <c r="J465" s="101"/>
      <c r="K465" s="101"/>
      <c r="L465" s="101"/>
      <c r="M465" s="101"/>
      <c r="N465" s="102"/>
      <c r="O465" s="102"/>
      <c r="P465" s="103"/>
    </row>
    <row r="466" spans="3:16">
      <c r="C466" s="104"/>
      <c r="D466" s="98"/>
      <c r="E466" s="98"/>
      <c r="F466" s="98"/>
      <c r="G466" s="98"/>
      <c r="H466" s="98"/>
      <c r="I466" s="98"/>
      <c r="J466" s="98"/>
      <c r="K466" s="98"/>
      <c r="L466" s="105" t="s">
        <v>45</v>
      </c>
      <c r="M466" s="105"/>
      <c r="N466" s="106" t="s">
        <v>46</v>
      </c>
      <c r="O466" s="106" t="s">
        <v>47</v>
      </c>
      <c r="P466" s="107" t="s">
        <v>48</v>
      </c>
    </row>
    <row r="467" spans="3:16">
      <c r="C467" s="108"/>
      <c r="D467" s="99"/>
      <c r="E467" s="99"/>
      <c r="F467" s="99"/>
      <c r="G467" s="99"/>
      <c r="H467" s="99"/>
      <c r="I467" s="99"/>
      <c r="J467" s="99"/>
      <c r="K467" s="99"/>
      <c r="L467" s="109"/>
      <c r="M467" s="109"/>
      <c r="N467" s="110"/>
      <c r="O467" s="110"/>
      <c r="P467" s="111"/>
    </row>
    <row r="468" spans="3:16">
      <c r="C468" s="406" t="s">
        <v>49</v>
      </c>
      <c r="D468" s="407"/>
      <c r="E468" s="407"/>
      <c r="F468" s="407"/>
      <c r="G468" s="99"/>
      <c r="H468" s="99"/>
      <c r="I468" s="99" t="s">
        <v>50</v>
      </c>
      <c r="K468" s="99"/>
      <c r="L468" s="109"/>
      <c r="M468" s="109"/>
      <c r="P468" s="112"/>
    </row>
    <row r="469" spans="3:16" ht="15" thickBot="1">
      <c r="C469" s="113"/>
      <c r="D469" s="163"/>
      <c r="E469" s="163"/>
      <c r="F469" s="163"/>
      <c r="G469" s="163"/>
      <c r="H469" s="163"/>
      <c r="I469" s="163"/>
      <c r="J469" s="163"/>
      <c r="K469" s="163"/>
      <c r="L469" s="163"/>
      <c r="M469" s="163"/>
      <c r="N469" s="163"/>
      <c r="O469" s="163"/>
      <c r="P469" s="164"/>
    </row>
    <row r="470" spans="3:16" ht="15" thickBot="1">
      <c r="C470" s="475"/>
      <c r="D470" s="476"/>
      <c r="E470" s="476"/>
      <c r="F470" s="476"/>
      <c r="G470" s="476"/>
      <c r="H470" s="476"/>
      <c r="I470" s="476"/>
      <c r="J470" s="476"/>
      <c r="K470" s="476"/>
      <c r="L470" s="476"/>
      <c r="M470" s="476"/>
      <c r="N470" s="476"/>
      <c r="O470" s="476"/>
      <c r="P470" s="477"/>
    </row>
    <row r="471" spans="3:16" ht="15" thickBot="1">
      <c r="C471" s="478" t="s">
        <v>51</v>
      </c>
      <c r="D471" s="479"/>
      <c r="E471" s="479"/>
      <c r="F471" s="479"/>
      <c r="G471" s="479"/>
      <c r="H471" s="479"/>
      <c r="I471" s="479"/>
      <c r="J471" s="479"/>
      <c r="K471" s="479"/>
      <c r="L471" s="479"/>
      <c r="M471" s="479"/>
      <c r="N471" s="479"/>
      <c r="O471" s="479"/>
      <c r="P471" s="480"/>
    </row>
    <row r="472" spans="3:16" ht="14.25" customHeight="1">
      <c r="C472" s="281" t="s">
        <v>52</v>
      </c>
      <c r="D472" s="498" t="s">
        <v>53</v>
      </c>
      <c r="E472" s="499"/>
      <c r="F472" s="499"/>
      <c r="G472" s="499"/>
      <c r="H472" s="499"/>
      <c r="I472" s="499"/>
      <c r="J472" s="499"/>
      <c r="K472" s="499"/>
      <c r="L472" s="500"/>
      <c r="M472" s="282"/>
      <c r="N472" s="496" t="s">
        <v>54</v>
      </c>
      <c r="O472" s="497"/>
      <c r="P472" s="281" t="s">
        <v>11</v>
      </c>
    </row>
    <row r="473" spans="3:16" ht="15" thickBot="1">
      <c r="C473" s="283">
        <v>1.7</v>
      </c>
      <c r="D473" s="416" t="s">
        <v>129</v>
      </c>
      <c r="E473" s="417"/>
      <c r="F473" s="417"/>
      <c r="G473" s="417"/>
      <c r="H473" s="417"/>
      <c r="I473" s="417"/>
      <c r="J473" s="417"/>
      <c r="K473" s="417"/>
      <c r="L473" s="418"/>
      <c r="M473" s="284"/>
      <c r="N473" s="416" t="s">
        <v>88</v>
      </c>
      <c r="O473" s="418"/>
      <c r="P473" s="285">
        <f>'PRESUPUESTO OFICIAL (Entidad)'!I20</f>
        <v>6</v>
      </c>
    </row>
    <row r="474" spans="3:16">
      <c r="C474" s="352" t="s">
        <v>55</v>
      </c>
      <c r="D474" s="353"/>
      <c r="E474" s="353"/>
      <c r="F474" s="353"/>
      <c r="G474" s="353"/>
      <c r="H474" s="353"/>
      <c r="I474" s="353"/>
      <c r="J474" s="353"/>
      <c r="K474" s="353"/>
      <c r="L474" s="353"/>
      <c r="M474" s="353"/>
      <c r="N474" s="353"/>
      <c r="O474" s="353"/>
      <c r="P474" s="354"/>
    </row>
    <row r="475" spans="3:16">
      <c r="C475" s="355"/>
      <c r="D475" s="356"/>
      <c r="E475" s="356"/>
      <c r="F475" s="356"/>
      <c r="G475" s="356"/>
      <c r="H475" s="356"/>
      <c r="I475" s="356"/>
      <c r="J475" s="356"/>
      <c r="K475" s="356"/>
      <c r="L475" s="356"/>
      <c r="M475" s="356"/>
      <c r="N475" s="356"/>
      <c r="O475" s="356"/>
      <c r="P475" s="357"/>
    </row>
    <row r="476" spans="3:16" ht="15" thickBot="1">
      <c r="C476" s="358"/>
      <c r="D476" s="359"/>
      <c r="E476" s="359"/>
      <c r="F476" s="359"/>
      <c r="G476" s="359"/>
      <c r="H476" s="359"/>
      <c r="I476" s="359"/>
      <c r="J476" s="359"/>
      <c r="K476" s="359"/>
      <c r="L476" s="359"/>
      <c r="M476" s="359"/>
      <c r="N476" s="359"/>
      <c r="O476" s="359"/>
      <c r="P476" s="360"/>
    </row>
    <row r="477" spans="3:16" ht="15">
      <c r="C477" s="361" t="s">
        <v>53</v>
      </c>
      <c r="D477" s="452"/>
      <c r="E477" s="452"/>
      <c r="F477" s="452"/>
      <c r="G477" s="453"/>
      <c r="H477" s="365" t="s">
        <v>100</v>
      </c>
      <c r="I477" s="452"/>
      <c r="J477" s="454" t="s">
        <v>11</v>
      </c>
      <c r="K477" s="455"/>
      <c r="L477" s="125" t="s">
        <v>56</v>
      </c>
      <c r="M477" s="124"/>
      <c r="N477" s="365" t="s">
        <v>57</v>
      </c>
      <c r="O477" s="366"/>
      <c r="P477" s="126" t="s">
        <v>58</v>
      </c>
    </row>
    <row r="478" spans="3:16">
      <c r="C478" s="367" t="s">
        <v>98</v>
      </c>
      <c r="D478" s="368"/>
      <c r="E478" s="368"/>
      <c r="F478" s="368"/>
      <c r="G478" s="421"/>
      <c r="H478" s="422" t="s">
        <v>94</v>
      </c>
      <c r="I478" s="423"/>
      <c r="J478" s="424">
        <v>0.05</v>
      </c>
      <c r="K478" s="425"/>
      <c r="L478" s="128">
        <v>2000</v>
      </c>
      <c r="M478" s="224"/>
      <c r="N478" s="426"/>
      <c r="O478" s="427"/>
      <c r="P478" s="188">
        <f>ROUND(J478*L478,0)</f>
        <v>100</v>
      </c>
    </row>
    <row r="479" spans="3:16">
      <c r="C479" s="399"/>
      <c r="D479" s="400"/>
      <c r="E479" s="400"/>
      <c r="F479" s="400"/>
      <c r="G479" s="132"/>
      <c r="H479" s="422"/>
      <c r="I479" s="423"/>
      <c r="J479" s="424"/>
      <c r="K479" s="425"/>
      <c r="L479" s="128"/>
      <c r="M479" s="224"/>
      <c r="N479" s="426"/>
      <c r="O479" s="427"/>
      <c r="P479" s="188">
        <f>ROUND(J479*L479,0)</f>
        <v>0</v>
      </c>
    </row>
    <row r="480" spans="3:16" ht="15" thickBot="1">
      <c r="C480" s="374"/>
      <c r="D480" s="375"/>
      <c r="E480" s="375"/>
      <c r="F480" s="375"/>
      <c r="G480" s="396"/>
      <c r="H480" s="447"/>
      <c r="I480" s="396"/>
      <c r="J480" s="447"/>
      <c r="K480" s="396"/>
      <c r="L480" s="133"/>
      <c r="M480" s="225"/>
      <c r="N480" s="448"/>
      <c r="O480" s="449"/>
      <c r="P480" s="129"/>
    </row>
    <row r="481" spans="3:16" ht="15" thickBot="1">
      <c r="C481" s="371" t="s">
        <v>59</v>
      </c>
      <c r="D481" s="372"/>
      <c r="E481" s="372"/>
      <c r="F481" s="372"/>
      <c r="G481" s="372"/>
      <c r="H481" s="372"/>
      <c r="I481" s="372"/>
      <c r="J481" s="372"/>
      <c r="K481" s="372"/>
      <c r="L481" s="372"/>
      <c r="M481" s="372"/>
      <c r="N481" s="372"/>
      <c r="O481" s="373"/>
      <c r="P481" s="138">
        <f>SUM(P478:P480)</f>
        <v>100</v>
      </c>
    </row>
    <row r="482" spans="3:16">
      <c r="C482" s="352" t="s">
        <v>60</v>
      </c>
      <c r="D482" s="353"/>
      <c r="E482" s="353"/>
      <c r="F482" s="353"/>
      <c r="G482" s="353"/>
      <c r="H482" s="353"/>
      <c r="I482" s="353"/>
      <c r="J482" s="353"/>
      <c r="K482" s="353"/>
      <c r="L482" s="353"/>
      <c r="M482" s="353"/>
      <c r="N482" s="353"/>
      <c r="O482" s="353"/>
      <c r="P482" s="354"/>
    </row>
    <row r="483" spans="3:16">
      <c r="C483" s="355"/>
      <c r="D483" s="356"/>
      <c r="E483" s="356"/>
      <c r="F483" s="356"/>
      <c r="G483" s="356"/>
      <c r="H483" s="356"/>
      <c r="I483" s="356"/>
      <c r="J483" s="356"/>
      <c r="K483" s="356"/>
      <c r="L483" s="356"/>
      <c r="M483" s="356"/>
      <c r="N483" s="356"/>
      <c r="O483" s="356"/>
      <c r="P483" s="357"/>
    </row>
    <row r="484" spans="3:16" ht="15" thickBot="1">
      <c r="C484" s="358"/>
      <c r="D484" s="359"/>
      <c r="E484" s="359"/>
      <c r="F484" s="359"/>
      <c r="G484" s="359"/>
      <c r="H484" s="359"/>
      <c r="I484" s="359"/>
      <c r="J484" s="359"/>
      <c r="K484" s="359"/>
      <c r="L484" s="359"/>
      <c r="M484" s="359"/>
      <c r="N484" s="359"/>
      <c r="O484" s="359"/>
      <c r="P484" s="360"/>
    </row>
    <row r="485" spans="3:16">
      <c r="C485" s="361" t="s">
        <v>53</v>
      </c>
      <c r="D485" s="362"/>
      <c r="E485" s="362"/>
      <c r="F485" s="362"/>
      <c r="G485" s="362"/>
      <c r="H485" s="362"/>
      <c r="I485" s="362"/>
      <c r="J485" s="366"/>
      <c r="K485" s="124" t="s">
        <v>54</v>
      </c>
      <c r="L485" s="125" t="s">
        <v>11</v>
      </c>
      <c r="M485" s="124"/>
      <c r="N485" s="365" t="s">
        <v>61</v>
      </c>
      <c r="O485" s="366"/>
      <c r="P485" s="126" t="s">
        <v>58</v>
      </c>
    </row>
    <row r="486" spans="3:16">
      <c r="C486" s="367" t="s">
        <v>160</v>
      </c>
      <c r="D486" s="368"/>
      <c r="E486" s="368"/>
      <c r="F486" s="368"/>
      <c r="G486" s="368"/>
      <c r="H486" s="368"/>
      <c r="I486" s="368"/>
      <c r="J486" s="421"/>
      <c r="K486" s="135" t="s">
        <v>88</v>
      </c>
      <c r="L486" s="136">
        <v>1</v>
      </c>
      <c r="M486" s="226"/>
      <c r="N486" s="481">
        <v>15000</v>
      </c>
      <c r="O486" s="482"/>
      <c r="P486" s="188">
        <f>ROUND(N486*L486,0)</f>
        <v>15000</v>
      </c>
    </row>
    <row r="487" spans="3:16">
      <c r="C487" s="399"/>
      <c r="D487" s="400"/>
      <c r="E487" s="400"/>
      <c r="F487" s="400"/>
      <c r="G487" s="400"/>
      <c r="H487" s="400"/>
      <c r="I487" s="400"/>
      <c r="J487" s="401"/>
      <c r="K487" s="186"/>
      <c r="L487" s="223"/>
      <c r="M487" s="227"/>
      <c r="N487" s="481"/>
      <c r="O487" s="482"/>
      <c r="P487" s="188">
        <f t="shared" ref="P487:P488" si="5">ROUND(N487*L487,0)</f>
        <v>0</v>
      </c>
    </row>
    <row r="488" spans="3:16" ht="15" thickBot="1">
      <c r="C488" s="374"/>
      <c r="D488" s="375"/>
      <c r="E488" s="375"/>
      <c r="F488" s="375"/>
      <c r="G488" s="375"/>
      <c r="H488" s="375"/>
      <c r="I488" s="375"/>
      <c r="J488" s="396"/>
      <c r="K488" s="186"/>
      <c r="L488" s="137"/>
      <c r="M488" s="228"/>
      <c r="N488" s="490"/>
      <c r="O488" s="491"/>
      <c r="P488" s="188">
        <f t="shared" si="5"/>
        <v>0</v>
      </c>
    </row>
    <row r="489" spans="3:16" ht="15" thickBot="1">
      <c r="C489" s="371" t="s">
        <v>59</v>
      </c>
      <c r="D489" s="372"/>
      <c r="E489" s="372"/>
      <c r="F489" s="372"/>
      <c r="G489" s="372"/>
      <c r="H489" s="372"/>
      <c r="I489" s="372"/>
      <c r="J489" s="372"/>
      <c r="K489" s="372"/>
      <c r="L489" s="372"/>
      <c r="M489" s="372"/>
      <c r="N489" s="372"/>
      <c r="O489" s="373"/>
      <c r="P489" s="138">
        <f>SUM(P486:P488)</f>
        <v>15000</v>
      </c>
    </row>
    <row r="490" spans="3:16">
      <c r="C490" s="352" t="s">
        <v>62</v>
      </c>
      <c r="D490" s="353"/>
      <c r="E490" s="353"/>
      <c r="F490" s="353"/>
      <c r="G490" s="353"/>
      <c r="H490" s="353"/>
      <c r="I490" s="353"/>
      <c r="J490" s="353"/>
      <c r="K490" s="353"/>
      <c r="L490" s="353"/>
      <c r="M490" s="353"/>
      <c r="N490" s="353"/>
      <c r="O490" s="353"/>
      <c r="P490" s="354"/>
    </row>
    <row r="491" spans="3:16">
      <c r="C491" s="355"/>
      <c r="D491" s="356"/>
      <c r="E491" s="356"/>
      <c r="F491" s="356"/>
      <c r="G491" s="356"/>
      <c r="H491" s="356"/>
      <c r="I491" s="356"/>
      <c r="J491" s="356"/>
      <c r="K491" s="356"/>
      <c r="L491" s="356"/>
      <c r="M491" s="356"/>
      <c r="N491" s="356"/>
      <c r="O491" s="356"/>
      <c r="P491" s="357"/>
    </row>
    <row r="492" spans="3:16" ht="15" thickBot="1">
      <c r="C492" s="358"/>
      <c r="D492" s="359"/>
      <c r="E492" s="359"/>
      <c r="F492" s="359"/>
      <c r="G492" s="359"/>
      <c r="H492" s="359"/>
      <c r="I492" s="359"/>
      <c r="J492" s="359"/>
      <c r="K492" s="359"/>
      <c r="L492" s="359"/>
      <c r="M492" s="359"/>
      <c r="N492" s="359"/>
      <c r="O492" s="359"/>
      <c r="P492" s="360"/>
    </row>
    <row r="493" spans="3:16" ht="15.75">
      <c r="C493" s="361" t="s">
        <v>63</v>
      </c>
      <c r="D493" s="362"/>
      <c r="E493" s="362"/>
      <c r="F493" s="362"/>
      <c r="G493" s="362"/>
      <c r="H493" s="362"/>
      <c r="I493" s="362"/>
      <c r="J493" s="125" t="s">
        <v>64</v>
      </c>
      <c r="K493" s="134" t="s">
        <v>65</v>
      </c>
      <c r="L493" s="139" t="s">
        <v>66</v>
      </c>
      <c r="M493" s="229"/>
      <c r="N493" s="365" t="s">
        <v>67</v>
      </c>
      <c r="O493" s="366"/>
      <c r="P493" s="126" t="s">
        <v>58</v>
      </c>
    </row>
    <row r="494" spans="3:16">
      <c r="C494" s="367"/>
      <c r="D494" s="368"/>
      <c r="E494" s="368"/>
      <c r="F494" s="368"/>
      <c r="G494" s="368"/>
      <c r="H494" s="368"/>
      <c r="I494" s="368"/>
      <c r="J494" s="140"/>
      <c r="K494" s="141"/>
      <c r="L494" s="140"/>
      <c r="M494" s="217"/>
      <c r="N494" s="369"/>
      <c r="O494" s="370"/>
      <c r="P494" s="129"/>
    </row>
    <row r="495" spans="3:16" ht="15" thickBot="1">
      <c r="C495" s="374"/>
      <c r="D495" s="375"/>
      <c r="E495" s="375"/>
      <c r="F495" s="375"/>
      <c r="G495" s="375"/>
      <c r="H495" s="375"/>
      <c r="I495" s="375"/>
      <c r="J495" s="142"/>
      <c r="K495" s="143"/>
      <c r="L495" s="142"/>
      <c r="M495" s="230"/>
      <c r="N495" s="376"/>
      <c r="O495" s="377"/>
      <c r="P495" s="144"/>
    </row>
    <row r="496" spans="3:16" ht="15" thickBot="1">
      <c r="C496" s="371" t="s">
        <v>59</v>
      </c>
      <c r="D496" s="372"/>
      <c r="E496" s="372"/>
      <c r="F496" s="372"/>
      <c r="G496" s="372"/>
      <c r="H496" s="372"/>
      <c r="I496" s="372"/>
      <c r="J496" s="372"/>
      <c r="K496" s="372"/>
      <c r="L496" s="372"/>
      <c r="M496" s="372"/>
      <c r="N496" s="372"/>
      <c r="O496" s="373"/>
      <c r="P496" s="138">
        <f>SUM(P494:P495)</f>
        <v>0</v>
      </c>
    </row>
    <row r="497" spans="3:16">
      <c r="C497" s="352" t="s">
        <v>68</v>
      </c>
      <c r="D497" s="353"/>
      <c r="E497" s="353"/>
      <c r="F497" s="353"/>
      <c r="G497" s="353"/>
      <c r="H497" s="353"/>
      <c r="I497" s="353"/>
      <c r="J497" s="353"/>
      <c r="K497" s="353"/>
      <c r="L497" s="353"/>
      <c r="M497" s="353"/>
      <c r="N497" s="353"/>
      <c r="O497" s="353"/>
      <c r="P497" s="354"/>
    </row>
    <row r="498" spans="3:16">
      <c r="C498" s="355"/>
      <c r="D498" s="356"/>
      <c r="E498" s="356"/>
      <c r="F498" s="356"/>
      <c r="G498" s="356"/>
      <c r="H498" s="356"/>
      <c r="I498" s="356"/>
      <c r="J498" s="356"/>
      <c r="K498" s="356"/>
      <c r="L498" s="356"/>
      <c r="M498" s="356"/>
      <c r="N498" s="356"/>
      <c r="O498" s="356"/>
      <c r="P498" s="357"/>
    </row>
    <row r="499" spans="3:16" ht="15" thickBot="1">
      <c r="C499" s="358"/>
      <c r="D499" s="359"/>
      <c r="E499" s="359"/>
      <c r="F499" s="359"/>
      <c r="G499" s="359"/>
      <c r="H499" s="359"/>
      <c r="I499" s="359"/>
      <c r="J499" s="359"/>
      <c r="K499" s="359"/>
      <c r="L499" s="359"/>
      <c r="M499" s="359"/>
      <c r="N499" s="359"/>
      <c r="O499" s="359"/>
      <c r="P499" s="360"/>
    </row>
    <row r="500" spans="3:16" ht="28.5">
      <c r="C500" s="361" t="s">
        <v>69</v>
      </c>
      <c r="D500" s="362"/>
      <c r="E500" s="362"/>
      <c r="F500" s="362"/>
      <c r="G500" s="362"/>
      <c r="H500" s="362"/>
      <c r="I500" s="362"/>
      <c r="J500" s="125" t="s">
        <v>70</v>
      </c>
      <c r="K500" s="145" t="s">
        <v>11</v>
      </c>
      <c r="L500" s="146" t="s">
        <v>71</v>
      </c>
      <c r="M500" s="218"/>
      <c r="N500" s="363" t="s">
        <v>57</v>
      </c>
      <c r="O500" s="364"/>
      <c r="P500" s="148" t="s">
        <v>58</v>
      </c>
    </row>
    <row r="501" spans="3:16">
      <c r="C501" s="149" t="s">
        <v>159</v>
      </c>
      <c r="D501" s="150"/>
      <c r="E501" s="150"/>
      <c r="F501" s="150"/>
      <c r="G501" s="150"/>
      <c r="H501" s="150"/>
      <c r="I501" s="150"/>
      <c r="J501" s="151" t="s">
        <v>97</v>
      </c>
      <c r="K501" s="152">
        <v>0.25</v>
      </c>
      <c r="L501" s="153">
        <v>44538.645937500005</v>
      </c>
      <c r="M501" s="231"/>
      <c r="N501" s="402"/>
      <c r="O501" s="403"/>
      <c r="P501" s="129">
        <f>ROUND(K501*L501,0)</f>
        <v>11135</v>
      </c>
    </row>
    <row r="502" spans="3:16">
      <c r="C502" s="149"/>
      <c r="D502" s="150"/>
      <c r="E502" s="150"/>
      <c r="F502" s="150"/>
      <c r="G502" s="150"/>
      <c r="H502" s="150"/>
      <c r="I502" s="150"/>
      <c r="J502" s="151"/>
      <c r="K502" s="152"/>
      <c r="L502" s="153"/>
      <c r="M502" s="231"/>
      <c r="N502" s="402"/>
      <c r="O502" s="403"/>
      <c r="P502" s="154"/>
    </row>
    <row r="503" spans="3:16">
      <c r="C503" s="149"/>
      <c r="D503" s="150"/>
      <c r="E503" s="150"/>
      <c r="F503" s="150"/>
      <c r="G503" s="150"/>
      <c r="H503" s="150"/>
      <c r="I503" s="150"/>
      <c r="J503" s="151"/>
      <c r="K503" s="152"/>
      <c r="L503" s="153"/>
      <c r="M503" s="231"/>
      <c r="N503" s="369"/>
      <c r="O503" s="370"/>
      <c r="P503" s="154"/>
    </row>
    <row r="504" spans="3:16" ht="15" thickBot="1">
      <c r="C504" s="374"/>
      <c r="D504" s="375"/>
      <c r="E504" s="375"/>
      <c r="F504" s="375"/>
      <c r="G504" s="375"/>
      <c r="H504" s="375"/>
      <c r="I504" s="375"/>
      <c r="J504" s="142"/>
      <c r="K504" s="143"/>
      <c r="L504" s="142"/>
      <c r="M504" s="230"/>
      <c r="N504" s="376"/>
      <c r="O504" s="377"/>
      <c r="P504" s="144"/>
    </row>
    <row r="505" spans="3:16" ht="15" thickBot="1">
      <c r="C505" s="371" t="s">
        <v>59</v>
      </c>
      <c r="D505" s="372"/>
      <c r="E505" s="372"/>
      <c r="F505" s="372"/>
      <c r="G505" s="372"/>
      <c r="H505" s="372"/>
      <c r="I505" s="372"/>
      <c r="J505" s="372"/>
      <c r="K505" s="372"/>
      <c r="L505" s="372"/>
      <c r="M505" s="372"/>
      <c r="N505" s="372"/>
      <c r="O505" s="373"/>
      <c r="P505" s="138">
        <f>SUM(P501:P504)</f>
        <v>11135</v>
      </c>
    </row>
    <row r="506" spans="3:16" ht="15" thickBot="1">
      <c r="C506" s="122"/>
      <c r="P506" s="123"/>
    </row>
    <row r="507" spans="3:16" ht="15" thickBot="1">
      <c r="C507" s="371" t="s">
        <v>72</v>
      </c>
      <c r="D507" s="372"/>
      <c r="E507" s="372"/>
      <c r="F507" s="372"/>
      <c r="G507" s="372"/>
      <c r="H507" s="372"/>
      <c r="I507" s="372"/>
      <c r="J507" s="372"/>
      <c r="K507" s="372"/>
      <c r="L507" s="372"/>
      <c r="M507" s="372"/>
      <c r="N507" s="372"/>
      <c r="O507" s="373"/>
      <c r="P507" s="286">
        <f>SUM(P505+P496+P489+P481)</f>
        <v>26235</v>
      </c>
    </row>
    <row r="508" spans="3:16">
      <c r="C508" s="352" t="s">
        <v>73</v>
      </c>
      <c r="D508" s="353"/>
      <c r="E508" s="353"/>
      <c r="F508" s="353"/>
      <c r="G508" s="353"/>
      <c r="H508" s="353"/>
      <c r="I508" s="353"/>
      <c r="J508" s="353"/>
      <c r="K508" s="353"/>
      <c r="L508" s="353"/>
      <c r="M508" s="353"/>
      <c r="N508" s="353"/>
      <c r="O508" s="353"/>
      <c r="P508" s="354"/>
    </row>
    <row r="509" spans="3:16">
      <c r="C509" s="355"/>
      <c r="D509" s="356"/>
      <c r="E509" s="356"/>
      <c r="F509" s="356"/>
      <c r="G509" s="356"/>
      <c r="H509" s="356"/>
      <c r="I509" s="356"/>
      <c r="J509" s="356"/>
      <c r="K509" s="356"/>
      <c r="L509" s="356"/>
      <c r="M509" s="356"/>
      <c r="N509" s="356"/>
      <c r="O509" s="356"/>
      <c r="P509" s="357"/>
    </row>
    <row r="510" spans="3:16" ht="15" thickBot="1">
      <c r="C510" s="358"/>
      <c r="D510" s="359"/>
      <c r="E510" s="359"/>
      <c r="F510" s="359"/>
      <c r="G510" s="359"/>
      <c r="H510" s="359"/>
      <c r="I510" s="359"/>
      <c r="J510" s="359"/>
      <c r="K510" s="359"/>
      <c r="L510" s="359"/>
      <c r="M510" s="359"/>
      <c r="N510" s="359"/>
      <c r="O510" s="359"/>
      <c r="P510" s="360"/>
    </row>
    <row r="511" spans="3:16" ht="14.25" customHeight="1">
      <c r="C511" s="361" t="s">
        <v>74</v>
      </c>
      <c r="D511" s="362"/>
      <c r="E511" s="362"/>
      <c r="F511" s="362"/>
      <c r="G511" s="362"/>
      <c r="H511" s="362"/>
      <c r="I511" s="362"/>
      <c r="J511" s="134"/>
      <c r="K511" s="147"/>
      <c r="L511" s="146" t="s">
        <v>75</v>
      </c>
      <c r="M511" s="218"/>
      <c r="N511" s="363" t="s">
        <v>76</v>
      </c>
      <c r="O511" s="364"/>
      <c r="P511" s="148"/>
    </row>
    <row r="512" spans="3:16">
      <c r="C512" s="367" t="s">
        <v>23</v>
      </c>
      <c r="D512" s="368"/>
      <c r="E512" s="368"/>
      <c r="F512" s="368"/>
      <c r="G512" s="368"/>
      <c r="H512" s="368"/>
      <c r="I512" s="368"/>
      <c r="J512" s="155"/>
      <c r="K512" s="156"/>
      <c r="L512" s="157">
        <v>0.31</v>
      </c>
      <c r="M512" s="232"/>
      <c r="N512" s="392">
        <f>P507*L512</f>
        <v>8132.85</v>
      </c>
      <c r="O512" s="393"/>
      <c r="P512" s="158"/>
    </row>
    <row r="513" spans="3:16">
      <c r="C513" s="130" t="s">
        <v>77</v>
      </c>
      <c r="D513" s="131"/>
      <c r="E513" s="131"/>
      <c r="F513" s="131"/>
      <c r="G513" s="131"/>
      <c r="H513" s="131"/>
      <c r="I513" s="131"/>
      <c r="J513" s="155"/>
      <c r="K513" s="156"/>
      <c r="L513" s="157">
        <v>0.01</v>
      </c>
      <c r="M513" s="232"/>
      <c r="N513" s="392">
        <f>P507*L513</f>
        <v>262.35000000000002</v>
      </c>
      <c r="O513" s="393"/>
      <c r="P513" s="158"/>
    </row>
    <row r="514" spans="3:16" ht="15" thickBot="1">
      <c r="C514" s="116" t="s">
        <v>78</v>
      </c>
      <c r="D514" s="117"/>
      <c r="E514" s="117"/>
      <c r="F514" s="117"/>
      <c r="G514" s="117"/>
      <c r="H514" s="117"/>
      <c r="I514" s="117"/>
      <c r="J514" s="159"/>
      <c r="K514" s="160"/>
      <c r="L514" s="157">
        <v>0.05</v>
      </c>
      <c r="M514" s="232"/>
      <c r="N514" s="392">
        <f>P507*L514</f>
        <v>1311.75</v>
      </c>
      <c r="O514" s="393"/>
      <c r="P514" s="158"/>
    </row>
    <row r="515" spans="3:16" ht="15" thickBot="1">
      <c r="C515" s="371" t="s">
        <v>59</v>
      </c>
      <c r="D515" s="372"/>
      <c r="E515" s="372"/>
      <c r="F515" s="372"/>
      <c r="G515" s="372"/>
      <c r="H515" s="372"/>
      <c r="I515" s="372"/>
      <c r="J515" s="372"/>
      <c r="K515" s="372"/>
      <c r="L515" s="372"/>
      <c r="M515" s="372"/>
      <c r="N515" s="372"/>
      <c r="O515" s="373"/>
      <c r="P515" s="161">
        <f>N512+N513+N514</f>
        <v>9706.9500000000007</v>
      </c>
    </row>
    <row r="516" spans="3:16" ht="15" thickBot="1">
      <c r="C516" s="122"/>
      <c r="P516" s="123"/>
    </row>
    <row r="517" spans="3:16" ht="15" thickBot="1">
      <c r="C517" s="371" t="s">
        <v>79</v>
      </c>
      <c r="D517" s="372"/>
      <c r="E517" s="372"/>
      <c r="F517" s="372"/>
      <c r="G517" s="372"/>
      <c r="H517" s="372"/>
      <c r="I517" s="372"/>
      <c r="J517" s="372"/>
      <c r="K517" s="372"/>
      <c r="L517" s="372"/>
      <c r="M517" s="372"/>
      <c r="N517" s="372"/>
      <c r="O517" s="373"/>
      <c r="P517" s="161">
        <f>ROUND(P507+P515,2)</f>
        <v>35941.949999999997</v>
      </c>
    </row>
    <row r="518" spans="3:16">
      <c r="C518" s="119"/>
      <c r="D518" s="120"/>
      <c r="E518" s="120"/>
      <c r="F518" s="120"/>
      <c r="G518" s="120"/>
      <c r="H518" s="120"/>
      <c r="I518" s="120"/>
      <c r="J518" s="120"/>
      <c r="K518" s="120"/>
      <c r="L518" s="120"/>
      <c r="M518" s="120"/>
      <c r="N518" s="120"/>
      <c r="O518" s="120"/>
      <c r="P518" s="121"/>
    </row>
    <row r="519" spans="3:16">
      <c r="C519" s="122"/>
      <c r="P519" s="123"/>
    </row>
    <row r="520" spans="3:16">
      <c r="C520" s="122"/>
      <c r="P520" s="123"/>
    </row>
    <row r="521" spans="3:16" ht="15">
      <c r="C521" s="122"/>
      <c r="H521" s="276" t="s">
        <v>80</v>
      </c>
      <c r="I521" s="276"/>
      <c r="J521" s="276"/>
      <c r="K521" s="276"/>
      <c r="P521" s="123"/>
    </row>
    <row r="522" spans="3:16" ht="15">
      <c r="C522" s="122"/>
      <c r="H522" s="276" t="s">
        <v>81</v>
      </c>
      <c r="I522" s="350" t="s">
        <v>120</v>
      </c>
      <c r="J522" s="350"/>
      <c r="K522" s="350"/>
      <c r="P522" s="123"/>
    </row>
    <row r="523" spans="3:16" ht="15">
      <c r="C523" s="122"/>
      <c r="H523" s="349" t="s">
        <v>121</v>
      </c>
      <c r="I523" s="349"/>
      <c r="J523" s="349"/>
      <c r="K523" s="349"/>
      <c r="P523" s="123"/>
    </row>
    <row r="524" spans="3:16" ht="15">
      <c r="C524" s="108"/>
      <c r="D524" s="163"/>
      <c r="E524" s="163"/>
      <c r="F524" s="163"/>
      <c r="G524" s="163"/>
      <c r="H524" s="276" t="s">
        <v>82</v>
      </c>
      <c r="I524" s="349" t="s">
        <v>122</v>
      </c>
      <c r="J524" s="349"/>
      <c r="K524" s="349"/>
      <c r="L524" s="163"/>
      <c r="M524" s="163"/>
      <c r="N524" s="163"/>
      <c r="O524" s="163"/>
      <c r="P524" s="164"/>
    </row>
    <row r="525" spans="3:16">
      <c r="C525" s="122"/>
      <c r="H525" s="95" t="s">
        <v>83</v>
      </c>
      <c r="P525" s="123"/>
    </row>
    <row r="526" spans="3:16">
      <c r="C526" s="165"/>
      <c r="D526" s="127"/>
      <c r="E526" s="127"/>
      <c r="F526" s="127"/>
      <c r="G526" s="127"/>
      <c r="H526" s="127"/>
      <c r="I526" s="127"/>
      <c r="J526" s="127"/>
      <c r="K526" s="127"/>
      <c r="L526" s="127"/>
      <c r="M526" s="127"/>
      <c r="N526" s="127"/>
      <c r="O526" s="127"/>
      <c r="P526" s="166"/>
    </row>
    <row r="527" spans="3:16">
      <c r="C527" s="214"/>
    </row>
    <row r="528" spans="3:16">
      <c r="C528" s="214"/>
    </row>
    <row r="530" spans="3:16">
      <c r="C530" s="351" t="s">
        <v>38</v>
      </c>
      <c r="D530" s="351"/>
      <c r="E530" s="351"/>
      <c r="F530" s="351"/>
      <c r="G530" s="351"/>
      <c r="H530" s="351"/>
      <c r="I530" s="351"/>
      <c r="J530" s="351"/>
      <c r="K530" s="351"/>
      <c r="L530" s="351"/>
      <c r="M530" s="351"/>
      <c r="N530" s="351"/>
      <c r="O530" s="351"/>
      <c r="P530" s="351"/>
    </row>
    <row r="531" spans="3:16" ht="15" thickBot="1"/>
    <row r="532" spans="3:16">
      <c r="C532" s="378"/>
      <c r="D532" s="380"/>
      <c r="E532" s="381"/>
      <c r="F532" s="381"/>
      <c r="G532" s="381"/>
      <c r="H532" s="381"/>
      <c r="I532" s="381"/>
      <c r="J532" s="381"/>
      <c r="K532" s="382"/>
      <c r="L532" s="383"/>
      <c r="M532" s="384"/>
      <c r="N532" s="384"/>
      <c r="O532" s="384"/>
      <c r="P532" s="385"/>
    </row>
    <row r="533" spans="3:16">
      <c r="C533" s="379"/>
      <c r="D533" s="389" t="s">
        <v>39</v>
      </c>
      <c r="E533" s="390"/>
      <c r="F533" s="390"/>
      <c r="G533" s="390"/>
      <c r="H533" s="390"/>
      <c r="I533" s="390"/>
      <c r="J533" s="390"/>
      <c r="K533" s="391"/>
      <c r="L533" s="386"/>
      <c r="M533" s="387"/>
      <c r="N533" s="387"/>
      <c r="O533" s="387"/>
      <c r="P533" s="388"/>
    </row>
    <row r="534" spans="3:16">
      <c r="C534" s="379"/>
      <c r="D534" s="389"/>
      <c r="E534" s="390"/>
      <c r="F534" s="390"/>
      <c r="G534" s="390"/>
      <c r="H534" s="390"/>
      <c r="I534" s="390"/>
      <c r="J534" s="390"/>
      <c r="K534" s="391"/>
      <c r="L534" s="428" t="s">
        <v>40</v>
      </c>
      <c r="M534" s="220"/>
      <c r="N534" s="430"/>
      <c r="O534" s="431"/>
      <c r="P534" s="432"/>
    </row>
    <row r="535" spans="3:16">
      <c r="C535" s="379"/>
      <c r="D535" s="389" t="s">
        <v>41</v>
      </c>
      <c r="E535" s="390"/>
      <c r="F535" s="390"/>
      <c r="G535" s="390"/>
      <c r="H535" s="390"/>
      <c r="I535" s="390"/>
      <c r="J535" s="390"/>
      <c r="K535" s="391"/>
      <c r="L535" s="429"/>
      <c r="M535" s="221"/>
      <c r="N535" s="433"/>
      <c r="O535" s="434"/>
      <c r="P535" s="435"/>
    </row>
    <row r="536" spans="3:16">
      <c r="C536" s="379"/>
      <c r="D536" s="436"/>
      <c r="E536" s="437"/>
      <c r="F536" s="437"/>
      <c r="G536" s="437"/>
      <c r="H536" s="437"/>
      <c r="I536" s="437"/>
      <c r="J536" s="437"/>
      <c r="K536" s="438"/>
      <c r="L536" s="428" t="s">
        <v>42</v>
      </c>
      <c r="M536" s="219"/>
      <c r="N536" s="428">
        <v>1</v>
      </c>
      <c r="O536" s="428" t="s">
        <v>43</v>
      </c>
      <c r="P536" s="440">
        <v>1</v>
      </c>
    </row>
    <row r="537" spans="3:16">
      <c r="C537" s="379"/>
      <c r="D537" s="436"/>
      <c r="E537" s="437"/>
      <c r="F537" s="437"/>
      <c r="G537" s="437"/>
      <c r="H537" s="437"/>
      <c r="I537" s="437"/>
      <c r="J537" s="437"/>
      <c r="K537" s="438"/>
      <c r="L537" s="439"/>
      <c r="M537" s="222"/>
      <c r="N537" s="439"/>
      <c r="O537" s="439"/>
      <c r="P537" s="441"/>
    </row>
    <row r="538" spans="3:16">
      <c r="C538" s="379"/>
      <c r="D538" s="389" t="s">
        <v>44</v>
      </c>
      <c r="E538" s="390"/>
      <c r="F538" s="390"/>
      <c r="G538" s="390"/>
      <c r="H538" s="390"/>
      <c r="I538" s="390"/>
      <c r="J538" s="390"/>
      <c r="K538" s="391"/>
      <c r="L538" s="439"/>
      <c r="M538" s="222"/>
      <c r="N538" s="439"/>
      <c r="O538" s="439"/>
      <c r="P538" s="441"/>
    </row>
    <row r="539" spans="3:16" ht="15" thickBot="1">
      <c r="C539" s="100"/>
      <c r="D539" s="101"/>
      <c r="E539" s="101"/>
      <c r="F539" s="101"/>
      <c r="G539" s="101"/>
      <c r="H539" s="101"/>
      <c r="I539" s="101"/>
      <c r="J539" s="101"/>
      <c r="K539" s="101"/>
      <c r="L539" s="101"/>
      <c r="M539" s="101"/>
      <c r="N539" s="102"/>
      <c r="O539" s="102"/>
      <c r="P539" s="103"/>
    </row>
    <row r="540" spans="3:16">
      <c r="C540" s="104"/>
      <c r="D540" s="98"/>
      <c r="E540" s="98"/>
      <c r="F540" s="98"/>
      <c r="G540" s="98"/>
      <c r="H540" s="98"/>
      <c r="I540" s="98"/>
      <c r="J540" s="98"/>
      <c r="K540" s="98"/>
      <c r="L540" s="105" t="s">
        <v>45</v>
      </c>
      <c r="M540" s="105"/>
      <c r="N540" s="106" t="s">
        <v>46</v>
      </c>
      <c r="O540" s="106" t="s">
        <v>47</v>
      </c>
      <c r="P540" s="107" t="s">
        <v>48</v>
      </c>
    </row>
    <row r="541" spans="3:16">
      <c r="C541" s="108"/>
      <c r="D541" s="99"/>
      <c r="E541" s="99"/>
      <c r="F541" s="99"/>
      <c r="G541" s="99"/>
      <c r="H541" s="99"/>
      <c r="I541" s="99"/>
      <c r="J541" s="99"/>
      <c r="K541" s="99"/>
      <c r="L541" s="109"/>
      <c r="M541" s="109"/>
      <c r="N541" s="110"/>
      <c r="O541" s="110"/>
      <c r="P541" s="111"/>
    </row>
    <row r="542" spans="3:16">
      <c r="C542" s="406" t="s">
        <v>49</v>
      </c>
      <c r="D542" s="407"/>
      <c r="E542" s="407"/>
      <c r="F542" s="407"/>
      <c r="G542" s="99"/>
      <c r="H542" s="99"/>
      <c r="I542" s="99" t="s">
        <v>50</v>
      </c>
      <c r="K542" s="99"/>
      <c r="L542" s="109"/>
      <c r="M542" s="109"/>
      <c r="P542" s="112"/>
    </row>
    <row r="543" spans="3:16">
      <c r="C543" s="113"/>
      <c r="D543" s="114"/>
      <c r="E543" s="114"/>
      <c r="F543" s="114"/>
      <c r="G543" s="114"/>
      <c r="H543" s="114"/>
      <c r="I543" s="114"/>
      <c r="J543" s="114"/>
      <c r="K543" s="114"/>
      <c r="L543" s="114"/>
      <c r="M543" s="114"/>
      <c r="N543" s="114"/>
      <c r="O543" s="114"/>
      <c r="P543" s="115"/>
    </row>
    <row r="544" spans="3:16" ht="15" thickBot="1">
      <c r="C544" s="408" t="s">
        <v>114</v>
      </c>
      <c r="D544" s="409"/>
      <c r="E544" s="409"/>
      <c r="F544" s="409"/>
      <c r="G544" s="409"/>
      <c r="H544" s="409"/>
      <c r="I544" s="409"/>
      <c r="J544" s="409"/>
      <c r="K544" s="409"/>
      <c r="L544" s="409"/>
      <c r="M544" s="409"/>
      <c r="N544" s="409"/>
      <c r="O544" s="409"/>
      <c r="P544" s="410"/>
    </row>
    <row r="545" spans="3:16" ht="15" thickBot="1">
      <c r="C545" s="116"/>
      <c r="D545" s="117"/>
      <c r="E545" s="117"/>
      <c r="F545" s="117"/>
      <c r="G545" s="117"/>
      <c r="H545" s="117"/>
      <c r="I545" s="117"/>
      <c r="J545" s="117"/>
      <c r="K545" s="117"/>
      <c r="L545" s="117"/>
      <c r="M545" s="117"/>
      <c r="N545" s="117"/>
      <c r="O545" s="117"/>
      <c r="P545" s="118"/>
    </row>
    <row r="546" spans="3:16" ht="15" thickBot="1">
      <c r="C546" s="119"/>
      <c r="D546" s="120"/>
      <c r="E546" s="120"/>
      <c r="F546" s="120"/>
      <c r="G546" s="120"/>
      <c r="H546" s="120"/>
      <c r="K546" s="120"/>
      <c r="L546" s="120"/>
      <c r="M546" s="120"/>
      <c r="N546" s="120"/>
      <c r="O546" s="120"/>
      <c r="P546" s="121"/>
    </row>
    <row r="547" spans="3:16">
      <c r="C547" s="287" t="s">
        <v>52</v>
      </c>
      <c r="D547" s="411" t="s">
        <v>53</v>
      </c>
      <c r="E547" s="412"/>
      <c r="F547" s="412"/>
      <c r="G547" s="412"/>
      <c r="H547" s="412"/>
      <c r="I547" s="412"/>
      <c r="J547" s="412"/>
      <c r="K547" s="412"/>
      <c r="L547" s="413"/>
      <c r="M547" s="288"/>
      <c r="N547" s="414" t="s">
        <v>54</v>
      </c>
      <c r="O547" s="415"/>
      <c r="P547" s="287" t="s">
        <v>11</v>
      </c>
    </row>
    <row r="548" spans="3:16" ht="15" thickBot="1">
      <c r="C548" s="283">
        <v>1.8</v>
      </c>
      <c r="D548" s="416" t="s">
        <v>130</v>
      </c>
      <c r="E548" s="417"/>
      <c r="F548" s="417"/>
      <c r="G548" s="417"/>
      <c r="H548" s="417"/>
      <c r="I548" s="417"/>
      <c r="J548" s="417"/>
      <c r="K548" s="417"/>
      <c r="L548" s="418"/>
      <c r="M548" s="284"/>
      <c r="N548" s="416" t="s">
        <v>88</v>
      </c>
      <c r="O548" s="418"/>
      <c r="P548" s="285">
        <f>'PRESUPUESTO OFICIAL (Entidad)'!I21</f>
        <v>3</v>
      </c>
    </row>
    <row r="549" spans="3:16">
      <c r="C549" s="352" t="s">
        <v>55</v>
      </c>
      <c r="D549" s="353"/>
      <c r="E549" s="353"/>
      <c r="F549" s="353"/>
      <c r="G549" s="353"/>
      <c r="H549" s="353"/>
      <c r="I549" s="353"/>
      <c r="J549" s="353"/>
      <c r="K549" s="353"/>
      <c r="L549" s="353"/>
      <c r="M549" s="353"/>
      <c r="N549" s="353"/>
      <c r="O549" s="353"/>
      <c r="P549" s="354"/>
    </row>
    <row r="550" spans="3:16">
      <c r="C550" s="355"/>
      <c r="D550" s="356"/>
      <c r="E550" s="356"/>
      <c r="F550" s="356"/>
      <c r="G550" s="356"/>
      <c r="H550" s="356"/>
      <c r="I550" s="356"/>
      <c r="J550" s="356"/>
      <c r="K550" s="356"/>
      <c r="L550" s="356"/>
      <c r="M550" s="356"/>
      <c r="N550" s="356"/>
      <c r="O550" s="356"/>
      <c r="P550" s="357"/>
    </row>
    <row r="551" spans="3:16" ht="15" thickBot="1">
      <c r="C551" s="358"/>
      <c r="D551" s="359"/>
      <c r="E551" s="359"/>
      <c r="F551" s="359"/>
      <c r="G551" s="359"/>
      <c r="H551" s="359"/>
      <c r="I551" s="359"/>
      <c r="J551" s="359"/>
      <c r="K551" s="359"/>
      <c r="L551" s="359"/>
      <c r="M551" s="359"/>
      <c r="N551" s="359"/>
      <c r="O551" s="359"/>
      <c r="P551" s="360"/>
    </row>
    <row r="552" spans="3:16" ht="15">
      <c r="C552" s="361" t="s">
        <v>53</v>
      </c>
      <c r="D552" s="452"/>
      <c r="E552" s="452"/>
      <c r="F552" s="452"/>
      <c r="G552" s="453"/>
      <c r="H552" s="365" t="s">
        <v>100</v>
      </c>
      <c r="I552" s="452"/>
      <c r="J552" s="454" t="s">
        <v>11</v>
      </c>
      <c r="K552" s="455"/>
      <c r="L552" s="125" t="s">
        <v>56</v>
      </c>
      <c r="M552" s="124"/>
      <c r="N552" s="365" t="s">
        <v>57</v>
      </c>
      <c r="O552" s="366"/>
      <c r="P552" s="126" t="s">
        <v>58</v>
      </c>
    </row>
    <row r="553" spans="3:16">
      <c r="C553" s="367" t="s">
        <v>98</v>
      </c>
      <c r="D553" s="368"/>
      <c r="E553" s="368"/>
      <c r="F553" s="368"/>
      <c r="G553" s="421"/>
      <c r="H553" s="422" t="s">
        <v>94</v>
      </c>
      <c r="I553" s="423"/>
      <c r="J553" s="424">
        <v>0.4</v>
      </c>
      <c r="K553" s="425"/>
      <c r="L553" s="128">
        <v>2000</v>
      </c>
      <c r="M553" s="224"/>
      <c r="N553" s="426"/>
      <c r="O553" s="427"/>
      <c r="P553" s="188">
        <f>ROUND(J553*L553,0)</f>
        <v>800</v>
      </c>
    </row>
    <row r="554" spans="3:16">
      <c r="C554" s="399" t="s">
        <v>157</v>
      </c>
      <c r="D554" s="400"/>
      <c r="E554" s="400"/>
      <c r="F554" s="400"/>
      <c r="G554" s="132"/>
      <c r="H554" s="422" t="s">
        <v>158</v>
      </c>
      <c r="I554" s="423"/>
      <c r="J554" s="424">
        <v>0.6</v>
      </c>
      <c r="K554" s="425"/>
      <c r="L554" s="128">
        <v>18000</v>
      </c>
      <c r="M554" s="224"/>
      <c r="N554" s="426"/>
      <c r="O554" s="427"/>
      <c r="P554" s="188">
        <f>ROUND(J554*L554,0)</f>
        <v>10800</v>
      </c>
    </row>
    <row r="555" spans="3:16" ht="15" thickBot="1">
      <c r="C555" s="374"/>
      <c r="D555" s="375"/>
      <c r="E555" s="375"/>
      <c r="F555" s="375"/>
      <c r="G555" s="396"/>
      <c r="H555" s="447"/>
      <c r="I555" s="396"/>
      <c r="J555" s="447"/>
      <c r="K555" s="396"/>
      <c r="L555" s="133"/>
      <c r="M555" s="225"/>
      <c r="N555" s="448"/>
      <c r="O555" s="449"/>
      <c r="P555" s="129"/>
    </row>
    <row r="556" spans="3:16" ht="15" thickBot="1">
      <c r="C556" s="371" t="s">
        <v>59</v>
      </c>
      <c r="D556" s="372"/>
      <c r="E556" s="372"/>
      <c r="F556" s="372"/>
      <c r="G556" s="372"/>
      <c r="H556" s="372"/>
      <c r="I556" s="372"/>
      <c r="J556" s="372"/>
      <c r="K556" s="372"/>
      <c r="L556" s="372"/>
      <c r="M556" s="372"/>
      <c r="N556" s="372"/>
      <c r="O556" s="373"/>
      <c r="P556" s="138">
        <f>SUM(P553:P555)</f>
        <v>11600</v>
      </c>
    </row>
    <row r="557" spans="3:16">
      <c r="C557" s="352" t="s">
        <v>60</v>
      </c>
      <c r="D557" s="353"/>
      <c r="E557" s="353"/>
      <c r="F557" s="353"/>
      <c r="G557" s="353"/>
      <c r="H557" s="353"/>
      <c r="I557" s="353"/>
      <c r="J557" s="353"/>
      <c r="K557" s="353"/>
      <c r="L557" s="353"/>
      <c r="M557" s="353"/>
      <c r="N557" s="353"/>
      <c r="O557" s="353"/>
      <c r="P557" s="354"/>
    </row>
    <row r="558" spans="3:16">
      <c r="C558" s="355"/>
      <c r="D558" s="356"/>
      <c r="E558" s="356"/>
      <c r="F558" s="356"/>
      <c r="G558" s="356"/>
      <c r="H558" s="356"/>
      <c r="I558" s="356"/>
      <c r="J558" s="356"/>
      <c r="K558" s="356"/>
      <c r="L558" s="356"/>
      <c r="M558" s="356"/>
      <c r="N558" s="356"/>
      <c r="O558" s="356"/>
      <c r="P558" s="357"/>
    </row>
    <row r="559" spans="3:16" ht="15" thickBot="1">
      <c r="C559" s="358"/>
      <c r="D559" s="359"/>
      <c r="E559" s="359"/>
      <c r="F559" s="359"/>
      <c r="G559" s="359"/>
      <c r="H559" s="359"/>
      <c r="I559" s="359"/>
      <c r="J559" s="359"/>
      <c r="K559" s="359"/>
      <c r="L559" s="359"/>
      <c r="M559" s="359"/>
      <c r="N559" s="359"/>
      <c r="O559" s="359"/>
      <c r="P559" s="360"/>
    </row>
    <row r="560" spans="3:16">
      <c r="C560" s="361" t="s">
        <v>53</v>
      </c>
      <c r="D560" s="362"/>
      <c r="E560" s="362"/>
      <c r="F560" s="362"/>
      <c r="G560" s="362"/>
      <c r="H560" s="362"/>
      <c r="I560" s="362"/>
      <c r="J560" s="366"/>
      <c r="K560" s="124" t="s">
        <v>54</v>
      </c>
      <c r="L560" s="125" t="s">
        <v>11</v>
      </c>
      <c r="M560" s="124"/>
      <c r="N560" s="365" t="s">
        <v>61</v>
      </c>
      <c r="O560" s="366"/>
      <c r="P560" s="126" t="s">
        <v>58</v>
      </c>
    </row>
    <row r="561" spans="3:16">
      <c r="C561" s="399" t="s">
        <v>161</v>
      </c>
      <c r="D561" s="400"/>
      <c r="E561" s="400"/>
      <c r="F561" s="400"/>
      <c r="G561" s="400"/>
      <c r="H561" s="400"/>
      <c r="I561" s="400"/>
      <c r="J561" s="401"/>
      <c r="K561" s="189" t="s">
        <v>88</v>
      </c>
      <c r="L561" s="197">
        <v>1</v>
      </c>
      <c r="M561" s="239"/>
      <c r="N561" s="404">
        <v>48000</v>
      </c>
      <c r="O561" s="405"/>
      <c r="P561" s="129">
        <f>N561*L561</f>
        <v>48000</v>
      </c>
    </row>
    <row r="562" spans="3:16">
      <c r="C562" s="399"/>
      <c r="D562" s="400"/>
      <c r="E562" s="400"/>
      <c r="F562" s="400"/>
      <c r="G562" s="400"/>
      <c r="H562" s="400"/>
      <c r="I562" s="400"/>
      <c r="J562" s="401"/>
      <c r="K562" s="189"/>
      <c r="L562" s="197"/>
      <c r="M562" s="197"/>
      <c r="N562" s="474"/>
      <c r="O562" s="474"/>
      <c r="P562" s="129"/>
    </row>
    <row r="563" spans="3:16">
      <c r="C563" s="399"/>
      <c r="D563" s="400"/>
      <c r="E563" s="400"/>
      <c r="F563" s="400"/>
      <c r="G563" s="400"/>
      <c r="H563" s="400"/>
      <c r="I563" s="400"/>
      <c r="J563" s="401"/>
      <c r="K563" s="189"/>
      <c r="L563" s="197"/>
      <c r="M563" s="197"/>
      <c r="N563" s="474"/>
      <c r="O563" s="474"/>
      <c r="P563" s="129"/>
    </row>
    <row r="564" spans="3:16" ht="15" thickBot="1">
      <c r="C564" s="461"/>
      <c r="D564" s="462"/>
      <c r="E564" s="462"/>
      <c r="F564" s="462"/>
      <c r="G564" s="462"/>
      <c r="H564" s="462"/>
      <c r="I564" s="462"/>
      <c r="J564" s="463"/>
      <c r="K564" s="135"/>
      <c r="L564" s="142"/>
      <c r="M564" s="237"/>
      <c r="N564" s="469"/>
      <c r="O564" s="470"/>
      <c r="P564" s="129"/>
    </row>
    <row r="565" spans="3:16" ht="15" thickBot="1">
      <c r="C565" s="371" t="s">
        <v>59</v>
      </c>
      <c r="D565" s="372"/>
      <c r="E565" s="372"/>
      <c r="F565" s="372"/>
      <c r="G565" s="372"/>
      <c r="H565" s="372"/>
      <c r="I565" s="372"/>
      <c r="J565" s="372"/>
      <c r="K565" s="372"/>
      <c r="L565" s="372"/>
      <c r="M565" s="372"/>
      <c r="N565" s="372"/>
      <c r="O565" s="373"/>
      <c r="P565" s="138">
        <f>SUM(P561:P564)</f>
        <v>48000</v>
      </c>
    </row>
    <row r="566" spans="3:16">
      <c r="C566" s="352" t="s">
        <v>62</v>
      </c>
      <c r="D566" s="353"/>
      <c r="E566" s="353"/>
      <c r="F566" s="353"/>
      <c r="G566" s="353"/>
      <c r="H566" s="353"/>
      <c r="I566" s="353"/>
      <c r="J566" s="353"/>
      <c r="K566" s="353"/>
      <c r="L566" s="353"/>
      <c r="M566" s="353"/>
      <c r="N566" s="353"/>
      <c r="O566" s="353"/>
      <c r="P566" s="354"/>
    </row>
    <row r="567" spans="3:16">
      <c r="C567" s="355"/>
      <c r="D567" s="356"/>
      <c r="E567" s="356"/>
      <c r="F567" s="356"/>
      <c r="G567" s="356"/>
      <c r="H567" s="356"/>
      <c r="I567" s="356"/>
      <c r="J567" s="356"/>
      <c r="K567" s="356"/>
      <c r="L567" s="356"/>
      <c r="M567" s="356"/>
      <c r="N567" s="356"/>
      <c r="O567" s="356"/>
      <c r="P567" s="357"/>
    </row>
    <row r="568" spans="3:16" ht="15" thickBot="1">
      <c r="C568" s="358"/>
      <c r="D568" s="359"/>
      <c r="E568" s="359"/>
      <c r="F568" s="359"/>
      <c r="G568" s="359"/>
      <c r="H568" s="359"/>
      <c r="I568" s="359"/>
      <c r="J568" s="359"/>
      <c r="K568" s="359"/>
      <c r="L568" s="359"/>
      <c r="M568" s="359"/>
      <c r="N568" s="359"/>
      <c r="O568" s="359"/>
      <c r="P568" s="360"/>
    </row>
    <row r="569" spans="3:16" ht="15.75">
      <c r="C569" s="361" t="s">
        <v>63</v>
      </c>
      <c r="D569" s="362"/>
      <c r="E569" s="362"/>
      <c r="F569" s="362"/>
      <c r="G569" s="362"/>
      <c r="H569" s="362"/>
      <c r="I569" s="362"/>
      <c r="J569" s="125" t="s">
        <v>64</v>
      </c>
      <c r="K569" s="134" t="s">
        <v>65</v>
      </c>
      <c r="L569" s="139" t="s">
        <v>66</v>
      </c>
      <c r="M569" s="229"/>
      <c r="N569" s="365" t="s">
        <v>67</v>
      </c>
      <c r="O569" s="366"/>
      <c r="P569" s="126" t="s">
        <v>58</v>
      </c>
    </row>
    <row r="570" spans="3:16">
      <c r="C570" s="367"/>
      <c r="D570" s="368"/>
      <c r="E570" s="368"/>
      <c r="F570" s="368"/>
      <c r="G570" s="368"/>
      <c r="H570" s="368"/>
      <c r="I570" s="368"/>
      <c r="J570" s="140"/>
      <c r="K570" s="141"/>
      <c r="L570" s="140"/>
      <c r="M570" s="217"/>
      <c r="N570" s="369"/>
      <c r="O570" s="370"/>
      <c r="P570" s="129"/>
    </row>
    <row r="571" spans="3:16" ht="15" thickBot="1">
      <c r="C571" s="374"/>
      <c r="D571" s="375"/>
      <c r="E571" s="375"/>
      <c r="F571" s="375"/>
      <c r="G571" s="375"/>
      <c r="H571" s="375"/>
      <c r="I571" s="375"/>
      <c r="J571" s="142"/>
      <c r="K571" s="143"/>
      <c r="L571" s="142"/>
      <c r="M571" s="230"/>
      <c r="N571" s="376"/>
      <c r="O571" s="377"/>
      <c r="P571" s="144"/>
    </row>
    <row r="572" spans="3:16" ht="15" thickBot="1">
      <c r="C572" s="371" t="s">
        <v>59</v>
      </c>
      <c r="D572" s="372"/>
      <c r="E572" s="372"/>
      <c r="F572" s="372"/>
      <c r="G572" s="372"/>
      <c r="H572" s="372"/>
      <c r="I572" s="372"/>
      <c r="J572" s="372"/>
      <c r="K572" s="372"/>
      <c r="L572" s="372"/>
      <c r="M572" s="372"/>
      <c r="N572" s="372"/>
      <c r="O572" s="373"/>
      <c r="P572" s="138">
        <f>SUM(P570:P571)</f>
        <v>0</v>
      </c>
    </row>
    <row r="573" spans="3:16">
      <c r="C573" s="352" t="s">
        <v>68</v>
      </c>
      <c r="D573" s="353"/>
      <c r="E573" s="353"/>
      <c r="F573" s="353"/>
      <c r="G573" s="353"/>
      <c r="H573" s="353"/>
      <c r="I573" s="353"/>
      <c r="J573" s="353"/>
      <c r="K573" s="353"/>
      <c r="L573" s="353"/>
      <c r="M573" s="353"/>
      <c r="N573" s="353"/>
      <c r="O573" s="353"/>
      <c r="P573" s="354"/>
    </row>
    <row r="574" spans="3:16">
      <c r="C574" s="355"/>
      <c r="D574" s="356"/>
      <c r="E574" s="356"/>
      <c r="F574" s="356"/>
      <c r="G574" s="356"/>
      <c r="H574" s="356"/>
      <c r="I574" s="356"/>
      <c r="J574" s="356"/>
      <c r="K574" s="356"/>
      <c r="L574" s="356"/>
      <c r="M574" s="356"/>
      <c r="N574" s="356"/>
      <c r="O574" s="356"/>
      <c r="P574" s="357"/>
    </row>
    <row r="575" spans="3:16" ht="15" thickBot="1">
      <c r="C575" s="358"/>
      <c r="D575" s="359"/>
      <c r="E575" s="359"/>
      <c r="F575" s="359"/>
      <c r="G575" s="359"/>
      <c r="H575" s="359"/>
      <c r="I575" s="359"/>
      <c r="J575" s="359"/>
      <c r="K575" s="359"/>
      <c r="L575" s="359"/>
      <c r="M575" s="359"/>
      <c r="N575" s="359"/>
      <c r="O575" s="359"/>
      <c r="P575" s="360"/>
    </row>
    <row r="576" spans="3:16" ht="28.5">
      <c r="C576" s="361" t="s">
        <v>69</v>
      </c>
      <c r="D576" s="362"/>
      <c r="E576" s="362"/>
      <c r="F576" s="362"/>
      <c r="G576" s="362"/>
      <c r="H576" s="362"/>
      <c r="I576" s="362"/>
      <c r="J576" s="125" t="s">
        <v>70</v>
      </c>
      <c r="K576" s="145" t="s">
        <v>11</v>
      </c>
      <c r="L576" s="146" t="s">
        <v>71</v>
      </c>
      <c r="M576" s="218"/>
      <c r="N576" s="363" t="s">
        <v>57</v>
      </c>
      <c r="O576" s="364"/>
      <c r="P576" s="148" t="s">
        <v>58</v>
      </c>
    </row>
    <row r="577" spans="3:16">
      <c r="C577" s="399" t="s">
        <v>159</v>
      </c>
      <c r="D577" s="400"/>
      <c r="E577" s="400"/>
      <c r="F577" s="400"/>
      <c r="G577" s="400"/>
      <c r="H577" s="400"/>
      <c r="I577" s="401"/>
      <c r="J577" s="151" t="s">
        <v>97</v>
      </c>
      <c r="K577" s="152">
        <v>0.67</v>
      </c>
      <c r="L577" s="153">
        <v>44538.645937500005</v>
      </c>
      <c r="M577" s="231"/>
      <c r="N577" s="402"/>
      <c r="O577" s="403"/>
      <c r="P577" s="188">
        <f>ROUND(K577*L577,0)</f>
        <v>29841</v>
      </c>
    </row>
    <row r="578" spans="3:16">
      <c r="C578" s="149"/>
      <c r="D578" s="150"/>
      <c r="E578" s="150"/>
      <c r="F578" s="150"/>
      <c r="G578" s="150"/>
      <c r="H578" s="150"/>
      <c r="I578" s="150"/>
      <c r="J578" s="151"/>
      <c r="K578" s="152"/>
      <c r="L578" s="153"/>
      <c r="M578" s="231"/>
      <c r="N578" s="369"/>
      <c r="O578" s="370"/>
      <c r="P578" s="154"/>
    </row>
    <row r="579" spans="3:16" ht="15" thickBot="1">
      <c r="C579" s="461"/>
      <c r="D579" s="462"/>
      <c r="E579" s="462"/>
      <c r="F579" s="462"/>
      <c r="G579" s="462"/>
      <c r="H579" s="462"/>
      <c r="I579" s="462"/>
      <c r="J579" s="142"/>
      <c r="K579" s="143"/>
      <c r="L579" s="142"/>
      <c r="M579" s="230"/>
      <c r="N579" s="376"/>
      <c r="O579" s="377"/>
      <c r="P579" s="144"/>
    </row>
    <row r="580" spans="3:16" ht="15" thickBot="1">
      <c r="C580" s="371" t="s">
        <v>59</v>
      </c>
      <c r="D580" s="372"/>
      <c r="E580" s="372"/>
      <c r="F580" s="372"/>
      <c r="G580" s="372"/>
      <c r="H580" s="372"/>
      <c r="I580" s="372"/>
      <c r="J580" s="372"/>
      <c r="K580" s="372"/>
      <c r="L580" s="372"/>
      <c r="M580" s="372"/>
      <c r="N580" s="372"/>
      <c r="O580" s="373"/>
      <c r="P580" s="138">
        <f>SUM(P577:P579)</f>
        <v>29841</v>
      </c>
    </row>
    <row r="581" spans="3:16" ht="15" thickBot="1">
      <c r="C581" s="122"/>
      <c r="P581" s="123"/>
    </row>
    <row r="582" spans="3:16" ht="15" thickBot="1">
      <c r="C582" s="371" t="s">
        <v>72</v>
      </c>
      <c r="D582" s="372"/>
      <c r="E582" s="372"/>
      <c r="F582" s="372"/>
      <c r="G582" s="372"/>
      <c r="H582" s="372"/>
      <c r="I582" s="372"/>
      <c r="J582" s="372"/>
      <c r="K582" s="372"/>
      <c r="L582" s="372"/>
      <c r="M582" s="372"/>
      <c r="N582" s="372"/>
      <c r="O582" s="373"/>
      <c r="P582" s="286">
        <f>SUM(P580+P572+P565+P556)</f>
        <v>89441</v>
      </c>
    </row>
    <row r="583" spans="3:16">
      <c r="C583" s="367" t="s">
        <v>23</v>
      </c>
      <c r="D583" s="368"/>
      <c r="E583" s="368"/>
      <c r="F583" s="368"/>
      <c r="G583" s="368"/>
      <c r="H583" s="368"/>
      <c r="I583" s="368"/>
      <c r="J583" s="155"/>
      <c r="K583" s="156"/>
      <c r="L583" s="157">
        <v>0.31</v>
      </c>
      <c r="M583" s="232"/>
      <c r="N583" s="392">
        <f>P582*L583</f>
        <v>27726.71</v>
      </c>
      <c r="O583" s="393"/>
      <c r="P583" s="158"/>
    </row>
    <row r="584" spans="3:16">
      <c r="C584" s="130" t="s">
        <v>77</v>
      </c>
      <c r="D584" s="131"/>
      <c r="E584" s="131"/>
      <c r="F584" s="131"/>
      <c r="G584" s="131"/>
      <c r="H584" s="131"/>
      <c r="I584" s="131"/>
      <c r="J584" s="155"/>
      <c r="K584" s="156"/>
      <c r="L584" s="157">
        <v>0.01</v>
      </c>
      <c r="M584" s="232"/>
      <c r="N584" s="392">
        <f>P582*L584</f>
        <v>894.41</v>
      </c>
      <c r="O584" s="393"/>
      <c r="P584" s="158"/>
    </row>
    <row r="585" spans="3:16" ht="15" thickBot="1">
      <c r="C585" s="116" t="s">
        <v>78</v>
      </c>
      <c r="D585" s="117"/>
      <c r="E585" s="117"/>
      <c r="F585" s="117"/>
      <c r="G585" s="117"/>
      <c r="H585" s="117"/>
      <c r="I585" s="117"/>
      <c r="J585" s="159"/>
      <c r="K585" s="160"/>
      <c r="L585" s="157">
        <v>0.05</v>
      </c>
      <c r="M585" s="232"/>
      <c r="N585" s="392">
        <f>P582*L585</f>
        <v>4472.05</v>
      </c>
      <c r="O585" s="393"/>
      <c r="P585" s="158"/>
    </row>
    <row r="586" spans="3:16" ht="15" thickBot="1">
      <c r="C586" s="371" t="s">
        <v>59</v>
      </c>
      <c r="D586" s="372"/>
      <c r="E586" s="372"/>
      <c r="F586" s="372"/>
      <c r="G586" s="372"/>
      <c r="H586" s="372"/>
      <c r="I586" s="372"/>
      <c r="J586" s="372"/>
      <c r="K586" s="372"/>
      <c r="L586" s="372"/>
      <c r="M586" s="372"/>
      <c r="N586" s="372"/>
      <c r="O586" s="373"/>
      <c r="P586" s="161">
        <f>N583+N584+N585</f>
        <v>33093.17</v>
      </c>
    </row>
    <row r="587" spans="3:16" ht="15" thickBot="1">
      <c r="C587" s="122"/>
      <c r="P587" s="123"/>
    </row>
    <row r="588" spans="3:16" ht="15" thickBot="1">
      <c r="C588" s="371" t="s">
        <v>79</v>
      </c>
      <c r="D588" s="372"/>
      <c r="E588" s="372"/>
      <c r="F588" s="372"/>
      <c r="G588" s="372"/>
      <c r="H588" s="372"/>
      <c r="I588" s="372"/>
      <c r="J588" s="372"/>
      <c r="K588" s="372"/>
      <c r="L588" s="372"/>
      <c r="M588" s="372"/>
      <c r="N588" s="372"/>
      <c r="O588" s="373"/>
      <c r="P588" s="161">
        <f>ROUND(P582+P586,2)</f>
        <v>122534.17</v>
      </c>
    </row>
    <row r="589" spans="3:16">
      <c r="C589" s="119"/>
      <c r="D589" s="120"/>
      <c r="E589" s="120"/>
      <c r="F589" s="120"/>
      <c r="G589" s="120"/>
      <c r="H589" s="120"/>
      <c r="I589" s="120"/>
      <c r="J589" s="120"/>
      <c r="K589" s="120"/>
      <c r="L589" s="120"/>
      <c r="M589" s="120"/>
      <c r="N589" s="120"/>
      <c r="O589" s="120"/>
      <c r="P589" s="121"/>
    </row>
    <row r="590" spans="3:16">
      <c r="C590" s="122"/>
      <c r="P590" s="123"/>
    </row>
    <row r="591" spans="3:16">
      <c r="C591" s="122"/>
      <c r="P591" s="123"/>
    </row>
    <row r="592" spans="3:16" ht="15">
      <c r="C592" s="122"/>
      <c r="H592" s="276" t="s">
        <v>80</v>
      </c>
      <c r="I592" s="276"/>
      <c r="J592" s="276"/>
      <c r="K592" s="276"/>
      <c r="P592" s="123"/>
    </row>
    <row r="593" spans="3:16" ht="15">
      <c r="C593" s="122"/>
      <c r="H593" s="276" t="s">
        <v>81</v>
      </c>
      <c r="I593" s="350" t="s">
        <v>120</v>
      </c>
      <c r="J593" s="350"/>
      <c r="K593" s="350"/>
      <c r="P593" s="123"/>
    </row>
    <row r="594" spans="3:16" ht="15">
      <c r="C594" s="122"/>
      <c r="H594" s="349" t="s">
        <v>121</v>
      </c>
      <c r="I594" s="349"/>
      <c r="J594" s="349"/>
      <c r="K594" s="349"/>
      <c r="P594" s="123"/>
    </row>
    <row r="595" spans="3:16" ht="15">
      <c r="C595" s="108"/>
      <c r="D595" s="163"/>
      <c r="E595" s="163"/>
      <c r="F595" s="163"/>
      <c r="G595" s="163"/>
      <c r="H595" s="276" t="s">
        <v>82</v>
      </c>
      <c r="I595" s="349" t="s">
        <v>122</v>
      </c>
      <c r="J595" s="349"/>
      <c r="K595" s="349"/>
      <c r="L595" s="163"/>
      <c r="M595" s="163"/>
      <c r="N595" s="163"/>
      <c r="O595" s="163"/>
      <c r="P595" s="164"/>
    </row>
    <row r="596" spans="3:16">
      <c r="C596" s="122"/>
      <c r="H596" s="95" t="s">
        <v>83</v>
      </c>
      <c r="P596" s="123"/>
    </row>
    <row r="597" spans="3:16">
      <c r="C597" s="165"/>
      <c r="D597" s="127"/>
      <c r="E597" s="127"/>
      <c r="F597" s="127"/>
      <c r="G597" s="127"/>
      <c r="H597" s="127"/>
      <c r="I597" s="127"/>
      <c r="J597" s="127"/>
      <c r="K597" s="127"/>
      <c r="L597" s="127"/>
      <c r="M597" s="127"/>
      <c r="N597" s="127"/>
      <c r="O597" s="127"/>
      <c r="P597" s="166"/>
    </row>
    <row r="599" spans="3:16">
      <c r="C599" s="214"/>
    </row>
    <row r="600" spans="3:16">
      <c r="C600" s="216"/>
      <c r="D600" s="162"/>
      <c r="E600" s="162"/>
      <c r="F600" s="162"/>
      <c r="G600" s="162"/>
      <c r="H600" s="162"/>
      <c r="I600" s="162"/>
      <c r="J600" s="162"/>
      <c r="K600" s="162"/>
      <c r="L600" s="162"/>
      <c r="M600" s="162"/>
      <c r="N600" s="162"/>
      <c r="O600" s="162"/>
      <c r="P600" s="162"/>
    </row>
    <row r="601" spans="3:16">
      <c r="C601" s="351" t="s">
        <v>38</v>
      </c>
      <c r="D601" s="351"/>
      <c r="E601" s="351"/>
      <c r="F601" s="351"/>
      <c r="G601" s="351"/>
      <c r="H601" s="351"/>
      <c r="I601" s="351"/>
      <c r="J601" s="351"/>
      <c r="K601" s="351"/>
      <c r="L601" s="351"/>
      <c r="M601" s="351"/>
      <c r="N601" s="351"/>
      <c r="O601" s="351"/>
      <c r="P601" s="351"/>
    </row>
    <row r="602" spans="3:16" ht="15" thickBot="1"/>
    <row r="603" spans="3:16">
      <c r="C603" s="378"/>
      <c r="D603" s="380"/>
      <c r="E603" s="381"/>
      <c r="F603" s="381"/>
      <c r="G603" s="381"/>
      <c r="H603" s="381"/>
      <c r="I603" s="381"/>
      <c r="J603" s="381"/>
      <c r="K603" s="382"/>
      <c r="L603" s="383"/>
      <c r="M603" s="384"/>
      <c r="N603" s="384"/>
      <c r="O603" s="384"/>
      <c r="P603" s="385"/>
    </row>
    <row r="604" spans="3:16">
      <c r="C604" s="379"/>
      <c r="D604" s="389" t="s">
        <v>39</v>
      </c>
      <c r="E604" s="390"/>
      <c r="F604" s="390"/>
      <c r="G604" s="390"/>
      <c r="H604" s="390"/>
      <c r="I604" s="390"/>
      <c r="J604" s="390"/>
      <c r="K604" s="391"/>
      <c r="L604" s="386"/>
      <c r="M604" s="387"/>
      <c r="N604" s="387"/>
      <c r="O604" s="387"/>
      <c r="P604" s="388"/>
    </row>
    <row r="605" spans="3:16">
      <c r="C605" s="379"/>
      <c r="D605" s="389"/>
      <c r="E605" s="390"/>
      <c r="F605" s="390"/>
      <c r="G605" s="390"/>
      <c r="H605" s="390"/>
      <c r="I605" s="390"/>
      <c r="J605" s="390"/>
      <c r="K605" s="391"/>
      <c r="L605" s="428" t="s">
        <v>40</v>
      </c>
      <c r="M605" s="220"/>
      <c r="N605" s="430"/>
      <c r="O605" s="431"/>
      <c r="P605" s="432"/>
    </row>
    <row r="606" spans="3:16">
      <c r="C606" s="379"/>
      <c r="D606" s="389" t="s">
        <v>41</v>
      </c>
      <c r="E606" s="390"/>
      <c r="F606" s="390"/>
      <c r="G606" s="390"/>
      <c r="H606" s="390"/>
      <c r="I606" s="390"/>
      <c r="J606" s="390"/>
      <c r="K606" s="391"/>
      <c r="L606" s="429"/>
      <c r="M606" s="221"/>
      <c r="N606" s="433"/>
      <c r="O606" s="434"/>
      <c r="P606" s="435"/>
    </row>
    <row r="607" spans="3:16">
      <c r="C607" s="379"/>
      <c r="D607" s="436"/>
      <c r="E607" s="437"/>
      <c r="F607" s="437"/>
      <c r="G607" s="437"/>
      <c r="H607" s="437"/>
      <c r="I607" s="437"/>
      <c r="J607" s="437"/>
      <c r="K607" s="438"/>
      <c r="L607" s="428" t="s">
        <v>42</v>
      </c>
      <c r="M607" s="219"/>
      <c r="N607" s="428">
        <v>1</v>
      </c>
      <c r="O607" s="428" t="s">
        <v>43</v>
      </c>
      <c r="P607" s="440">
        <v>1</v>
      </c>
    </row>
    <row r="608" spans="3:16">
      <c r="C608" s="379"/>
      <c r="D608" s="436"/>
      <c r="E608" s="437"/>
      <c r="F608" s="437"/>
      <c r="G608" s="437"/>
      <c r="H608" s="437"/>
      <c r="I608" s="437"/>
      <c r="J608" s="437"/>
      <c r="K608" s="438"/>
      <c r="L608" s="439"/>
      <c r="M608" s="222"/>
      <c r="N608" s="439"/>
      <c r="O608" s="439"/>
      <c r="P608" s="441"/>
    </row>
    <row r="609" spans="3:16">
      <c r="C609" s="379"/>
      <c r="D609" s="389" t="s">
        <v>44</v>
      </c>
      <c r="E609" s="390"/>
      <c r="F609" s="390"/>
      <c r="G609" s="390"/>
      <c r="H609" s="390"/>
      <c r="I609" s="390"/>
      <c r="J609" s="390"/>
      <c r="K609" s="391"/>
      <c r="L609" s="439"/>
      <c r="M609" s="222"/>
      <c r="N609" s="439"/>
      <c r="O609" s="439"/>
      <c r="P609" s="441"/>
    </row>
    <row r="610" spans="3:16" ht="15" thickBot="1">
      <c r="C610" s="100"/>
      <c r="D610" s="101"/>
      <c r="E610" s="101"/>
      <c r="F610" s="101"/>
      <c r="G610" s="101"/>
      <c r="H610" s="101"/>
      <c r="I610" s="101"/>
      <c r="J610" s="101"/>
      <c r="K610" s="101"/>
      <c r="L610" s="101"/>
      <c r="M610" s="101"/>
      <c r="N610" s="102"/>
      <c r="O610" s="102"/>
      <c r="P610" s="103"/>
    </row>
    <row r="611" spans="3:16">
      <c r="C611" s="104"/>
      <c r="D611" s="98"/>
      <c r="E611" s="98"/>
      <c r="F611" s="98"/>
      <c r="G611" s="98"/>
      <c r="H611" s="98"/>
      <c r="I611" s="98"/>
      <c r="J611" s="98"/>
      <c r="K611" s="98"/>
      <c r="L611" s="105" t="s">
        <v>45</v>
      </c>
      <c r="M611" s="105"/>
      <c r="N611" s="106" t="s">
        <v>46</v>
      </c>
      <c r="O611" s="106" t="s">
        <v>47</v>
      </c>
      <c r="P611" s="107" t="s">
        <v>48</v>
      </c>
    </row>
    <row r="612" spans="3:16">
      <c r="C612" s="108"/>
      <c r="D612" s="99"/>
      <c r="E612" s="99"/>
      <c r="F612" s="99"/>
      <c r="G612" s="99"/>
      <c r="H612" s="99"/>
      <c r="I612" s="99"/>
      <c r="J612" s="99"/>
      <c r="K612" s="99"/>
      <c r="L612" s="109"/>
      <c r="M612" s="109"/>
      <c r="N612" s="110"/>
      <c r="O612" s="110"/>
      <c r="P612" s="111"/>
    </row>
    <row r="613" spans="3:16">
      <c r="C613" s="406" t="s">
        <v>49</v>
      </c>
      <c r="D613" s="407"/>
      <c r="E613" s="407"/>
      <c r="F613" s="407"/>
      <c r="G613" s="99"/>
      <c r="H613" s="99"/>
      <c r="I613" s="99" t="s">
        <v>50</v>
      </c>
      <c r="K613" s="99"/>
      <c r="L613" s="109"/>
      <c r="M613" s="109"/>
      <c r="P613" s="112"/>
    </row>
    <row r="614" spans="3:16">
      <c r="C614" s="113"/>
      <c r="D614" s="114"/>
      <c r="E614" s="114"/>
      <c r="F614" s="114"/>
      <c r="G614" s="114"/>
      <c r="H614" s="114"/>
      <c r="I614" s="114"/>
      <c r="J614" s="114"/>
      <c r="K614" s="114"/>
      <c r="L614" s="114"/>
      <c r="M614" s="114"/>
      <c r="N614" s="114"/>
      <c r="O614" s="114"/>
      <c r="P614" s="115"/>
    </row>
    <row r="615" spans="3:16" ht="15" thickBot="1">
      <c r="C615" s="408" t="s">
        <v>114</v>
      </c>
      <c r="D615" s="409"/>
      <c r="E615" s="409"/>
      <c r="F615" s="409"/>
      <c r="G615" s="409"/>
      <c r="H615" s="409"/>
      <c r="I615" s="409"/>
      <c r="J615" s="409"/>
      <c r="K615" s="409"/>
      <c r="L615" s="409"/>
      <c r="M615" s="409"/>
      <c r="N615" s="409"/>
      <c r="O615" s="409"/>
      <c r="P615" s="410"/>
    </row>
    <row r="616" spans="3:16" ht="15" thickBot="1">
      <c r="C616" s="116"/>
      <c r="D616" s="117"/>
      <c r="E616" s="117"/>
      <c r="F616" s="117"/>
      <c r="G616" s="117"/>
      <c r="H616" s="117"/>
      <c r="I616" s="117"/>
      <c r="J616" s="117"/>
      <c r="K616" s="117"/>
      <c r="L616" s="117"/>
      <c r="M616" s="117"/>
      <c r="N616" s="117"/>
      <c r="O616" s="117"/>
      <c r="P616" s="118"/>
    </row>
    <row r="617" spans="3:16" ht="15" thickBot="1">
      <c r="C617" s="119"/>
      <c r="D617" s="120"/>
      <c r="E617" s="120"/>
      <c r="F617" s="120"/>
      <c r="G617" s="120"/>
      <c r="H617" s="120"/>
      <c r="K617" s="120"/>
      <c r="L617" s="120"/>
      <c r="M617" s="120"/>
      <c r="N617" s="120"/>
      <c r="O617" s="120"/>
      <c r="P617" s="121"/>
    </row>
    <row r="618" spans="3:16">
      <c r="C618" s="287" t="s">
        <v>52</v>
      </c>
      <c r="D618" s="411" t="s">
        <v>53</v>
      </c>
      <c r="E618" s="412"/>
      <c r="F618" s="412"/>
      <c r="G618" s="412"/>
      <c r="H618" s="412"/>
      <c r="I618" s="412"/>
      <c r="J618" s="412"/>
      <c r="K618" s="412"/>
      <c r="L618" s="413"/>
      <c r="M618" s="288"/>
      <c r="N618" s="414" t="s">
        <v>54</v>
      </c>
      <c r="O618" s="415"/>
      <c r="P618" s="287" t="s">
        <v>11</v>
      </c>
    </row>
    <row r="619" spans="3:16" ht="15" thickBot="1">
      <c r="C619" s="283">
        <v>1.9</v>
      </c>
      <c r="D619" s="416" t="s">
        <v>131</v>
      </c>
      <c r="E619" s="417"/>
      <c r="F619" s="417"/>
      <c r="G619" s="417"/>
      <c r="H619" s="417"/>
      <c r="I619" s="417"/>
      <c r="J619" s="417"/>
      <c r="K619" s="417"/>
      <c r="L619" s="418"/>
      <c r="M619" s="284"/>
      <c r="N619" s="416" t="s">
        <v>84</v>
      </c>
      <c r="O619" s="418"/>
      <c r="P619" s="285">
        <f>'PRESUPUESTO OFICIAL (Entidad)'!I22</f>
        <v>11.5</v>
      </c>
    </row>
    <row r="620" spans="3:16">
      <c r="C620" s="352" t="s">
        <v>55</v>
      </c>
      <c r="D620" s="353"/>
      <c r="E620" s="353"/>
      <c r="F620" s="353"/>
      <c r="G620" s="353"/>
      <c r="H620" s="353"/>
      <c r="I620" s="353"/>
      <c r="J620" s="353"/>
      <c r="K620" s="353"/>
      <c r="L620" s="353"/>
      <c r="M620" s="353"/>
      <c r="N620" s="353"/>
      <c r="O620" s="353"/>
      <c r="P620" s="354"/>
    </row>
    <row r="621" spans="3:16">
      <c r="C621" s="355"/>
      <c r="D621" s="356"/>
      <c r="E621" s="356"/>
      <c r="F621" s="356"/>
      <c r="G621" s="356"/>
      <c r="H621" s="356"/>
      <c r="I621" s="356"/>
      <c r="J621" s="356"/>
      <c r="K621" s="356"/>
      <c r="L621" s="356"/>
      <c r="M621" s="356"/>
      <c r="N621" s="356"/>
      <c r="O621" s="356"/>
      <c r="P621" s="357"/>
    </row>
    <row r="622" spans="3:16" ht="15" thickBot="1">
      <c r="C622" s="358"/>
      <c r="D622" s="359"/>
      <c r="E622" s="359"/>
      <c r="F622" s="359"/>
      <c r="G622" s="359"/>
      <c r="H622" s="359"/>
      <c r="I622" s="359"/>
      <c r="J622" s="359"/>
      <c r="K622" s="359"/>
      <c r="L622" s="359"/>
      <c r="M622" s="359"/>
      <c r="N622" s="359"/>
      <c r="O622" s="359"/>
      <c r="P622" s="360"/>
    </row>
    <row r="623" spans="3:16" ht="15">
      <c r="C623" s="361" t="s">
        <v>53</v>
      </c>
      <c r="D623" s="452"/>
      <c r="E623" s="452"/>
      <c r="F623" s="452"/>
      <c r="G623" s="453"/>
      <c r="H623" s="365" t="s">
        <v>100</v>
      </c>
      <c r="I623" s="452"/>
      <c r="J623" s="454" t="s">
        <v>11</v>
      </c>
      <c r="K623" s="455"/>
      <c r="L623" s="125" t="s">
        <v>56</v>
      </c>
      <c r="M623" s="124"/>
      <c r="N623" s="365" t="s">
        <v>57</v>
      </c>
      <c r="O623" s="366"/>
      <c r="P623" s="126" t="s">
        <v>58</v>
      </c>
    </row>
    <row r="624" spans="3:16">
      <c r="C624" s="367" t="s">
        <v>98</v>
      </c>
      <c r="D624" s="368"/>
      <c r="E624" s="368"/>
      <c r="F624" s="368"/>
      <c r="G624" s="421"/>
      <c r="H624" s="422" t="s">
        <v>94</v>
      </c>
      <c r="I624" s="423"/>
      <c r="J624" s="424">
        <v>0.1</v>
      </c>
      <c r="K624" s="425"/>
      <c r="L624" s="128">
        <v>2000</v>
      </c>
      <c r="M624" s="224"/>
      <c r="N624" s="426"/>
      <c r="O624" s="427"/>
      <c r="P624" s="188">
        <f>J624*L624</f>
        <v>200</v>
      </c>
    </row>
    <row r="625" spans="3:16">
      <c r="C625" s="399" t="s">
        <v>162</v>
      </c>
      <c r="D625" s="400"/>
      <c r="E625" s="400"/>
      <c r="F625" s="400"/>
      <c r="G625" s="132"/>
      <c r="H625" s="422" t="s">
        <v>111</v>
      </c>
      <c r="I625" s="423"/>
      <c r="J625" s="424">
        <v>0.05</v>
      </c>
      <c r="K625" s="425"/>
      <c r="L625" s="128">
        <v>60000</v>
      </c>
      <c r="M625" s="224"/>
      <c r="N625" s="426"/>
      <c r="O625" s="427"/>
      <c r="P625" s="188">
        <f>J625*L625</f>
        <v>3000</v>
      </c>
    </row>
    <row r="626" spans="3:16" ht="15" thickBot="1">
      <c r="C626" s="374"/>
      <c r="D626" s="375"/>
      <c r="E626" s="375"/>
      <c r="F626" s="375"/>
      <c r="G626" s="396"/>
      <c r="H626" s="447"/>
      <c r="I626" s="396"/>
      <c r="J626" s="447"/>
      <c r="K626" s="396"/>
      <c r="L626" s="133"/>
      <c r="M626" s="225"/>
      <c r="N626" s="448"/>
      <c r="O626" s="449"/>
      <c r="P626" s="129"/>
    </row>
    <row r="627" spans="3:16" ht="15" thickBot="1">
      <c r="C627" s="371" t="s">
        <v>59</v>
      </c>
      <c r="D627" s="372"/>
      <c r="E627" s="372"/>
      <c r="F627" s="372"/>
      <c r="G627" s="372"/>
      <c r="H627" s="372"/>
      <c r="I627" s="372"/>
      <c r="J627" s="372"/>
      <c r="K627" s="372"/>
      <c r="L627" s="372"/>
      <c r="M627" s="372"/>
      <c r="N627" s="372"/>
      <c r="O627" s="373"/>
      <c r="P627" s="138">
        <f>SUM(P624:P626)</f>
        <v>3200</v>
      </c>
    </row>
    <row r="628" spans="3:16">
      <c r="C628" s="352" t="s">
        <v>60</v>
      </c>
      <c r="D628" s="353"/>
      <c r="E628" s="353"/>
      <c r="F628" s="353"/>
      <c r="G628" s="353"/>
      <c r="H628" s="353"/>
      <c r="I628" s="353"/>
      <c r="J628" s="353"/>
      <c r="K628" s="353"/>
      <c r="L628" s="353"/>
      <c r="M628" s="353"/>
      <c r="N628" s="353"/>
      <c r="O628" s="353"/>
      <c r="P628" s="354"/>
    </row>
    <row r="629" spans="3:16">
      <c r="C629" s="355"/>
      <c r="D629" s="356"/>
      <c r="E629" s="356"/>
      <c r="F629" s="356"/>
      <c r="G629" s="356"/>
      <c r="H629" s="356"/>
      <c r="I629" s="356"/>
      <c r="J629" s="356"/>
      <c r="K629" s="356"/>
      <c r="L629" s="356"/>
      <c r="M629" s="356"/>
      <c r="N629" s="356"/>
      <c r="O629" s="356"/>
      <c r="P629" s="357"/>
    </row>
    <row r="630" spans="3:16" ht="15" thickBot="1">
      <c r="C630" s="358"/>
      <c r="D630" s="359"/>
      <c r="E630" s="359"/>
      <c r="F630" s="359"/>
      <c r="G630" s="359"/>
      <c r="H630" s="359"/>
      <c r="I630" s="359"/>
      <c r="J630" s="359"/>
      <c r="K630" s="359"/>
      <c r="L630" s="359"/>
      <c r="M630" s="359"/>
      <c r="N630" s="359"/>
      <c r="O630" s="359"/>
      <c r="P630" s="360"/>
    </row>
    <row r="631" spans="3:16">
      <c r="C631" s="361" t="s">
        <v>53</v>
      </c>
      <c r="D631" s="362"/>
      <c r="E631" s="362"/>
      <c r="F631" s="362"/>
      <c r="G631" s="362"/>
      <c r="H631" s="362"/>
      <c r="I631" s="362"/>
      <c r="J631" s="366"/>
      <c r="K631" s="124" t="s">
        <v>54</v>
      </c>
      <c r="L631" s="125" t="s">
        <v>11</v>
      </c>
      <c r="M631" s="124" t="s">
        <v>117</v>
      </c>
      <c r="N631" s="365" t="s">
        <v>61</v>
      </c>
      <c r="O631" s="366"/>
      <c r="P631" s="126" t="s">
        <v>58</v>
      </c>
    </row>
    <row r="632" spans="3:16">
      <c r="C632" s="190"/>
      <c r="D632" s="191"/>
      <c r="E632" s="191"/>
      <c r="F632" s="191"/>
      <c r="G632" s="191"/>
      <c r="H632" s="191"/>
      <c r="I632" s="191"/>
      <c r="J632" s="192"/>
      <c r="K632" s="189"/>
      <c r="L632" s="194"/>
      <c r="M632" s="235"/>
      <c r="N632" s="450"/>
      <c r="O632" s="451"/>
      <c r="P632" s="129">
        <f>ROUND(L632*N632*M632,0)</f>
        <v>0</v>
      </c>
    </row>
    <row r="633" spans="3:16">
      <c r="C633" s="399"/>
      <c r="D633" s="400"/>
      <c r="E633" s="400"/>
      <c r="F633" s="400"/>
      <c r="G633" s="400"/>
      <c r="H633" s="400"/>
      <c r="I633" s="400"/>
      <c r="J633" s="401"/>
      <c r="K633" s="189"/>
      <c r="L633" s="198"/>
      <c r="M633" s="240"/>
      <c r="N633" s="404"/>
      <c r="O633" s="405"/>
      <c r="P633" s="129">
        <f t="shared" ref="P633:P636" si="6">ROUND(L633*N633*M633,0)</f>
        <v>0</v>
      </c>
    </row>
    <row r="634" spans="3:16">
      <c r="C634" s="399"/>
      <c r="D634" s="400"/>
      <c r="E634" s="400"/>
      <c r="F634" s="400"/>
      <c r="G634" s="400"/>
      <c r="H634" s="400"/>
      <c r="I634" s="400"/>
      <c r="J634" s="401"/>
      <c r="K634" s="189"/>
      <c r="L634" s="198"/>
      <c r="M634" s="240"/>
      <c r="N634" s="404"/>
      <c r="O634" s="405"/>
      <c r="P634" s="129">
        <f t="shared" si="6"/>
        <v>0</v>
      </c>
    </row>
    <row r="635" spans="3:16">
      <c r="C635" s="399"/>
      <c r="D635" s="400"/>
      <c r="E635" s="400"/>
      <c r="F635" s="400"/>
      <c r="G635" s="400"/>
      <c r="H635" s="400"/>
      <c r="I635" s="400"/>
      <c r="J635" s="401"/>
      <c r="K635" s="189"/>
      <c r="L635" s="198"/>
      <c r="M635" s="240"/>
      <c r="N635" s="404"/>
      <c r="O635" s="405"/>
      <c r="P635" s="129">
        <f t="shared" si="6"/>
        <v>0</v>
      </c>
    </row>
    <row r="636" spans="3:16">
      <c r="C636" s="399"/>
      <c r="D636" s="400"/>
      <c r="E636" s="400"/>
      <c r="F636" s="400"/>
      <c r="G636" s="400"/>
      <c r="H636" s="400"/>
      <c r="I636" s="400"/>
      <c r="J636" s="401"/>
      <c r="K636" s="189"/>
      <c r="L636" s="198"/>
      <c r="M636" s="240"/>
      <c r="N636" s="404"/>
      <c r="O636" s="405"/>
      <c r="P636" s="129">
        <f t="shared" si="6"/>
        <v>0</v>
      </c>
    </row>
    <row r="637" spans="3:16" ht="15" thickBot="1">
      <c r="C637" s="399"/>
      <c r="D637" s="400"/>
      <c r="E637" s="400"/>
      <c r="F637" s="400"/>
      <c r="G637" s="400"/>
      <c r="H637" s="400"/>
      <c r="I637" s="400"/>
      <c r="J637" s="401"/>
      <c r="K637" s="135"/>
      <c r="L637" s="142"/>
      <c r="M637" s="237"/>
      <c r="N637" s="469"/>
      <c r="O637" s="470"/>
      <c r="P637" s="129"/>
    </row>
    <row r="638" spans="3:16" ht="15" thickBot="1">
      <c r="C638" s="371" t="s">
        <v>59</v>
      </c>
      <c r="D638" s="372"/>
      <c r="E638" s="372"/>
      <c r="F638" s="372"/>
      <c r="G638" s="372"/>
      <c r="H638" s="372"/>
      <c r="I638" s="372"/>
      <c r="J638" s="372"/>
      <c r="K638" s="372"/>
      <c r="L638" s="372"/>
      <c r="M638" s="372"/>
      <c r="N638" s="372"/>
      <c r="O638" s="373"/>
      <c r="P638" s="138">
        <f>SUM(P632:P637)</f>
        <v>0</v>
      </c>
    </row>
    <row r="639" spans="3:16">
      <c r="C639" s="352" t="s">
        <v>62</v>
      </c>
      <c r="D639" s="353"/>
      <c r="E639" s="353"/>
      <c r="F639" s="353"/>
      <c r="G639" s="353"/>
      <c r="H639" s="353"/>
      <c r="I639" s="353"/>
      <c r="J639" s="353"/>
      <c r="K639" s="353"/>
      <c r="L639" s="353"/>
      <c r="M639" s="353"/>
      <c r="N639" s="353"/>
      <c r="O639" s="353"/>
      <c r="P639" s="354"/>
    </row>
    <row r="640" spans="3:16">
      <c r="C640" s="355"/>
      <c r="D640" s="356"/>
      <c r="E640" s="356"/>
      <c r="F640" s="356"/>
      <c r="G640" s="356"/>
      <c r="H640" s="356"/>
      <c r="I640" s="356"/>
      <c r="J640" s="356"/>
      <c r="K640" s="356"/>
      <c r="L640" s="356"/>
      <c r="M640" s="356"/>
      <c r="N640" s="356"/>
      <c r="O640" s="356"/>
      <c r="P640" s="357"/>
    </row>
    <row r="641" spans="3:16" ht="15" thickBot="1">
      <c r="C641" s="358"/>
      <c r="D641" s="359"/>
      <c r="E641" s="359"/>
      <c r="F641" s="359"/>
      <c r="G641" s="359"/>
      <c r="H641" s="359"/>
      <c r="I641" s="359"/>
      <c r="J641" s="359"/>
      <c r="K641" s="359"/>
      <c r="L641" s="359"/>
      <c r="M641" s="359"/>
      <c r="N641" s="359"/>
      <c r="O641" s="359"/>
      <c r="P641" s="360"/>
    </row>
    <row r="642" spans="3:16" ht="15.75">
      <c r="C642" s="361" t="s">
        <v>63</v>
      </c>
      <c r="D642" s="362"/>
      <c r="E642" s="362"/>
      <c r="F642" s="362"/>
      <c r="G642" s="362"/>
      <c r="H642" s="362"/>
      <c r="I642" s="362"/>
      <c r="J642" s="125" t="s">
        <v>64</v>
      </c>
      <c r="K642" s="134" t="s">
        <v>65</v>
      </c>
      <c r="L642" s="139" t="s">
        <v>66</v>
      </c>
      <c r="M642" s="229"/>
      <c r="N642" s="365" t="s">
        <v>67</v>
      </c>
      <c r="O642" s="366"/>
      <c r="P642" s="126" t="s">
        <v>58</v>
      </c>
    </row>
    <row r="643" spans="3:16">
      <c r="C643" s="367"/>
      <c r="D643" s="368"/>
      <c r="E643" s="368"/>
      <c r="F643" s="368"/>
      <c r="G643" s="368"/>
      <c r="H643" s="368"/>
      <c r="I643" s="368"/>
      <c r="J643" s="140"/>
      <c r="K643" s="141"/>
      <c r="L643" s="140"/>
      <c r="M643" s="217"/>
      <c r="N643" s="369"/>
      <c r="O643" s="370"/>
      <c r="P643" s="129"/>
    </row>
    <row r="644" spans="3:16" ht="15" thickBot="1">
      <c r="C644" s="374"/>
      <c r="D644" s="375"/>
      <c r="E644" s="375"/>
      <c r="F644" s="375"/>
      <c r="G644" s="375"/>
      <c r="H644" s="375"/>
      <c r="I644" s="375"/>
      <c r="J644" s="142"/>
      <c r="K644" s="143"/>
      <c r="L644" s="142"/>
      <c r="M644" s="230"/>
      <c r="N644" s="376"/>
      <c r="O644" s="377"/>
      <c r="P644" s="144"/>
    </row>
    <row r="645" spans="3:16" ht="15" thickBot="1">
      <c r="C645" s="371" t="s">
        <v>59</v>
      </c>
      <c r="D645" s="372"/>
      <c r="E645" s="372"/>
      <c r="F645" s="372"/>
      <c r="G645" s="372"/>
      <c r="H645" s="372"/>
      <c r="I645" s="372"/>
      <c r="J645" s="372"/>
      <c r="K645" s="372"/>
      <c r="L645" s="372"/>
      <c r="M645" s="372"/>
      <c r="N645" s="372"/>
      <c r="O645" s="373"/>
      <c r="P645" s="138">
        <f>SUM(P643:P644)</f>
        <v>0</v>
      </c>
    </row>
    <row r="646" spans="3:16">
      <c r="C646" s="352" t="s">
        <v>68</v>
      </c>
      <c r="D646" s="353"/>
      <c r="E646" s="353"/>
      <c r="F646" s="353"/>
      <c r="G646" s="353"/>
      <c r="H646" s="353"/>
      <c r="I646" s="353"/>
      <c r="J646" s="353"/>
      <c r="K646" s="353"/>
      <c r="L646" s="353"/>
      <c r="M646" s="353"/>
      <c r="N646" s="353"/>
      <c r="O646" s="353"/>
      <c r="P646" s="354"/>
    </row>
    <row r="647" spans="3:16">
      <c r="C647" s="355"/>
      <c r="D647" s="356"/>
      <c r="E647" s="356"/>
      <c r="F647" s="356"/>
      <c r="G647" s="356"/>
      <c r="H647" s="356"/>
      <c r="I647" s="356"/>
      <c r="J647" s="356"/>
      <c r="K647" s="356"/>
      <c r="L647" s="356"/>
      <c r="M647" s="356"/>
      <c r="N647" s="356"/>
      <c r="O647" s="356"/>
      <c r="P647" s="357"/>
    </row>
    <row r="648" spans="3:16" ht="15" thickBot="1">
      <c r="C648" s="358"/>
      <c r="D648" s="359"/>
      <c r="E648" s="359"/>
      <c r="F648" s="359"/>
      <c r="G648" s="359"/>
      <c r="H648" s="359"/>
      <c r="I648" s="359"/>
      <c r="J648" s="359"/>
      <c r="K648" s="359"/>
      <c r="L648" s="359"/>
      <c r="M648" s="359"/>
      <c r="N648" s="359"/>
      <c r="O648" s="359"/>
      <c r="P648" s="360"/>
    </row>
    <row r="649" spans="3:16" ht="28.5">
      <c r="C649" s="361" t="s">
        <v>69</v>
      </c>
      <c r="D649" s="362"/>
      <c r="E649" s="362"/>
      <c r="F649" s="362"/>
      <c r="G649" s="362"/>
      <c r="H649" s="362"/>
      <c r="I649" s="362"/>
      <c r="J649" s="125" t="s">
        <v>70</v>
      </c>
      <c r="K649" s="145" t="s">
        <v>11</v>
      </c>
      <c r="L649" s="146" t="s">
        <v>71</v>
      </c>
      <c r="M649" s="218"/>
      <c r="N649" s="363" t="s">
        <v>57</v>
      </c>
      <c r="O649" s="364"/>
      <c r="P649" s="148" t="s">
        <v>58</v>
      </c>
    </row>
    <row r="650" spans="3:16">
      <c r="C650" s="399" t="s">
        <v>163</v>
      </c>
      <c r="D650" s="400"/>
      <c r="E650" s="400"/>
      <c r="F650" s="400"/>
      <c r="G650" s="400"/>
      <c r="H650" s="400"/>
      <c r="I650" s="401"/>
      <c r="J650" s="151" t="s">
        <v>97</v>
      </c>
      <c r="K650" s="152">
        <v>0.8</v>
      </c>
      <c r="L650" s="153">
        <v>13496.559375000001</v>
      </c>
      <c r="M650" s="231"/>
      <c r="N650" s="402"/>
      <c r="O650" s="403"/>
      <c r="P650" s="129">
        <f>ROUND(K650*L650,0)</f>
        <v>10797</v>
      </c>
    </row>
    <row r="651" spans="3:16">
      <c r="C651" s="149"/>
      <c r="D651" s="150"/>
      <c r="E651" s="150"/>
      <c r="F651" s="150"/>
      <c r="G651" s="150"/>
      <c r="H651" s="150"/>
      <c r="I651" s="150"/>
      <c r="J651" s="151"/>
      <c r="K651" s="152"/>
      <c r="L651" s="153"/>
      <c r="M651" s="231"/>
      <c r="N651" s="369"/>
      <c r="O651" s="370"/>
      <c r="P651" s="154"/>
    </row>
    <row r="652" spans="3:16" ht="15" thickBot="1">
      <c r="C652" s="374"/>
      <c r="D652" s="375"/>
      <c r="E652" s="375"/>
      <c r="F652" s="375"/>
      <c r="G652" s="375"/>
      <c r="H652" s="375"/>
      <c r="I652" s="375"/>
      <c r="J652" s="142"/>
      <c r="K652" s="143"/>
      <c r="L652" s="142"/>
      <c r="M652" s="230"/>
      <c r="N652" s="376"/>
      <c r="O652" s="377"/>
      <c r="P652" s="144"/>
    </row>
    <row r="653" spans="3:16" ht="15" thickBot="1">
      <c r="C653" s="371" t="s">
        <v>59</v>
      </c>
      <c r="D653" s="372"/>
      <c r="E653" s="372"/>
      <c r="F653" s="372"/>
      <c r="G653" s="372"/>
      <c r="H653" s="372"/>
      <c r="I653" s="372"/>
      <c r="J653" s="372"/>
      <c r="K653" s="372"/>
      <c r="L653" s="372"/>
      <c r="M653" s="372"/>
      <c r="N653" s="372"/>
      <c r="O653" s="373"/>
      <c r="P653" s="138">
        <f>SUM(P650:P652)</f>
        <v>10797</v>
      </c>
    </row>
    <row r="654" spans="3:16" ht="15" thickBot="1">
      <c r="C654" s="122"/>
      <c r="P654" s="123"/>
    </row>
    <row r="655" spans="3:16" ht="15" thickBot="1">
      <c r="C655" s="371" t="s">
        <v>72</v>
      </c>
      <c r="D655" s="372"/>
      <c r="E655" s="372"/>
      <c r="F655" s="372"/>
      <c r="G655" s="372"/>
      <c r="H655" s="372"/>
      <c r="I655" s="372"/>
      <c r="J655" s="372"/>
      <c r="K655" s="372"/>
      <c r="L655" s="372"/>
      <c r="M655" s="372"/>
      <c r="N655" s="372"/>
      <c r="O655" s="373"/>
      <c r="P655" s="286">
        <f>SUM(P653+P645+P638+P627)</f>
        <v>13997</v>
      </c>
    </row>
    <row r="656" spans="3:16">
      <c r="C656" s="367" t="s">
        <v>23</v>
      </c>
      <c r="D656" s="368"/>
      <c r="E656" s="368"/>
      <c r="F656" s="368"/>
      <c r="G656" s="368"/>
      <c r="H656" s="368"/>
      <c r="I656" s="368"/>
      <c r="J656" s="155"/>
      <c r="K656" s="156"/>
      <c r="L656" s="157">
        <v>0.31</v>
      </c>
      <c r="M656" s="232"/>
      <c r="N656" s="392">
        <f>P655*L656</f>
        <v>4339.07</v>
      </c>
      <c r="O656" s="393"/>
      <c r="P656" s="158"/>
    </row>
    <row r="657" spans="3:16">
      <c r="C657" s="130" t="s">
        <v>77</v>
      </c>
      <c r="D657" s="131"/>
      <c r="E657" s="131"/>
      <c r="F657" s="131"/>
      <c r="G657" s="131"/>
      <c r="H657" s="131"/>
      <c r="I657" s="131"/>
      <c r="J657" s="155"/>
      <c r="K657" s="156"/>
      <c r="L657" s="157">
        <v>0.01</v>
      </c>
      <c r="M657" s="232"/>
      <c r="N657" s="392">
        <f>P655*L657</f>
        <v>139.97</v>
      </c>
      <c r="O657" s="393"/>
      <c r="P657" s="158"/>
    </row>
    <row r="658" spans="3:16" ht="15" thickBot="1">
      <c r="C658" s="116" t="s">
        <v>78</v>
      </c>
      <c r="D658" s="117"/>
      <c r="E658" s="117"/>
      <c r="F658" s="117"/>
      <c r="G658" s="117"/>
      <c r="H658" s="117"/>
      <c r="I658" s="117"/>
      <c r="J658" s="159"/>
      <c r="K658" s="160"/>
      <c r="L658" s="157">
        <v>0.05</v>
      </c>
      <c r="M658" s="232"/>
      <c r="N658" s="392">
        <f>P655*L658</f>
        <v>699.85</v>
      </c>
      <c r="O658" s="393"/>
      <c r="P658" s="158"/>
    </row>
    <row r="659" spans="3:16" ht="15" thickBot="1">
      <c r="C659" s="371" t="s">
        <v>59</v>
      </c>
      <c r="D659" s="372"/>
      <c r="E659" s="372"/>
      <c r="F659" s="372"/>
      <c r="G659" s="372"/>
      <c r="H659" s="372"/>
      <c r="I659" s="372"/>
      <c r="J659" s="372"/>
      <c r="K659" s="372"/>
      <c r="L659" s="372"/>
      <c r="M659" s="372"/>
      <c r="N659" s="372"/>
      <c r="O659" s="373"/>
      <c r="P659" s="161">
        <f>N656+N657+N658</f>
        <v>5178.8900000000003</v>
      </c>
    </row>
    <row r="660" spans="3:16" ht="15" thickBot="1">
      <c r="C660" s="122"/>
      <c r="P660" s="123"/>
    </row>
    <row r="661" spans="3:16" ht="15" thickBot="1">
      <c r="C661" s="371" t="s">
        <v>79</v>
      </c>
      <c r="D661" s="372"/>
      <c r="E661" s="372"/>
      <c r="F661" s="372"/>
      <c r="G661" s="372"/>
      <c r="H661" s="372"/>
      <c r="I661" s="372"/>
      <c r="J661" s="372"/>
      <c r="K661" s="372"/>
      <c r="L661" s="372"/>
      <c r="M661" s="372"/>
      <c r="N661" s="372"/>
      <c r="O661" s="373"/>
      <c r="P661" s="161">
        <f>ROUND(P655+P659,2)</f>
        <v>19175.89</v>
      </c>
    </row>
    <row r="662" spans="3:16">
      <c r="C662" s="119"/>
      <c r="D662" s="120"/>
      <c r="E662" s="120"/>
      <c r="F662" s="120"/>
      <c r="G662" s="120"/>
      <c r="H662" s="120"/>
      <c r="I662" s="120"/>
      <c r="J662" s="120"/>
      <c r="K662" s="120"/>
      <c r="L662" s="120"/>
      <c r="M662" s="120"/>
      <c r="N662" s="120"/>
      <c r="O662" s="120"/>
      <c r="P662" s="121"/>
    </row>
    <row r="663" spans="3:16">
      <c r="C663" s="122"/>
      <c r="P663" s="123"/>
    </row>
    <row r="664" spans="3:16">
      <c r="C664" s="122"/>
      <c r="P664" s="123"/>
    </row>
    <row r="665" spans="3:16" ht="15">
      <c r="C665" s="122"/>
      <c r="H665" s="276" t="s">
        <v>80</v>
      </c>
      <c r="I665" s="276"/>
      <c r="J665" s="276"/>
      <c r="K665" s="276"/>
      <c r="P665" s="123"/>
    </row>
    <row r="666" spans="3:16" ht="15">
      <c r="C666" s="122"/>
      <c r="H666" s="276" t="s">
        <v>81</v>
      </c>
      <c r="I666" s="350" t="s">
        <v>120</v>
      </c>
      <c r="J666" s="350"/>
      <c r="K666" s="350"/>
      <c r="P666" s="123"/>
    </row>
    <row r="667" spans="3:16" ht="15">
      <c r="C667" s="122"/>
      <c r="H667" s="349" t="s">
        <v>121</v>
      </c>
      <c r="I667" s="349"/>
      <c r="J667" s="349"/>
      <c r="K667" s="349"/>
      <c r="P667" s="123"/>
    </row>
    <row r="668" spans="3:16" ht="15">
      <c r="C668" s="108"/>
      <c r="D668" s="163"/>
      <c r="E668" s="163"/>
      <c r="F668" s="163"/>
      <c r="G668" s="163"/>
      <c r="H668" s="276" t="s">
        <v>82</v>
      </c>
      <c r="I668" s="349" t="s">
        <v>122</v>
      </c>
      <c r="J668" s="349"/>
      <c r="K668" s="349"/>
      <c r="L668" s="163"/>
      <c r="M668" s="163"/>
      <c r="N668" s="163"/>
      <c r="O668" s="163"/>
      <c r="P668" s="164"/>
    </row>
    <row r="669" spans="3:16">
      <c r="C669" s="122"/>
      <c r="H669" s="95" t="s">
        <v>83</v>
      </c>
      <c r="P669" s="123"/>
    </row>
    <row r="670" spans="3:16">
      <c r="C670" s="165"/>
      <c r="D670" s="127"/>
      <c r="E670" s="127"/>
      <c r="F670" s="127"/>
      <c r="G670" s="127"/>
      <c r="H670" s="127"/>
      <c r="I670" s="127"/>
      <c r="J670" s="127"/>
      <c r="K670" s="127"/>
      <c r="L670" s="127"/>
      <c r="M670" s="127"/>
      <c r="N670" s="127"/>
      <c r="O670" s="127"/>
      <c r="P670" s="166"/>
    </row>
    <row r="671" spans="3:16">
      <c r="C671" s="214"/>
    </row>
    <row r="672" spans="3:16">
      <c r="C672" s="214"/>
    </row>
    <row r="673" spans="3:16">
      <c r="C673" s="214"/>
    </row>
    <row r="674" spans="3:16">
      <c r="C674" s="351" t="s">
        <v>38</v>
      </c>
      <c r="D674" s="351"/>
      <c r="E674" s="351"/>
      <c r="F674" s="351"/>
      <c r="G674" s="351"/>
      <c r="H674" s="351"/>
      <c r="I674" s="351"/>
      <c r="J674" s="351"/>
      <c r="K674" s="351"/>
      <c r="L674" s="351"/>
      <c r="M674" s="351"/>
      <c r="N674" s="351"/>
      <c r="O674" s="351"/>
      <c r="P674" s="351"/>
    </row>
    <row r="675" spans="3:16" ht="15" thickBot="1"/>
    <row r="676" spans="3:16">
      <c r="C676" s="378"/>
      <c r="D676" s="380"/>
      <c r="E676" s="381"/>
      <c r="F676" s="381"/>
      <c r="G676" s="381"/>
      <c r="H676" s="381"/>
      <c r="I676" s="381"/>
      <c r="J676" s="381"/>
      <c r="K676" s="382"/>
      <c r="L676" s="383"/>
      <c r="M676" s="384"/>
      <c r="N676" s="384"/>
      <c r="O676" s="384"/>
      <c r="P676" s="385"/>
    </row>
    <row r="677" spans="3:16">
      <c r="C677" s="379"/>
      <c r="D677" s="389" t="s">
        <v>39</v>
      </c>
      <c r="E677" s="390"/>
      <c r="F677" s="390"/>
      <c r="G677" s="390"/>
      <c r="H677" s="390"/>
      <c r="I677" s="390"/>
      <c r="J677" s="390"/>
      <c r="K677" s="391"/>
      <c r="L677" s="386"/>
      <c r="M677" s="387"/>
      <c r="N677" s="387"/>
      <c r="O677" s="387"/>
      <c r="P677" s="388"/>
    </row>
    <row r="678" spans="3:16">
      <c r="C678" s="379"/>
      <c r="D678" s="389"/>
      <c r="E678" s="390"/>
      <c r="F678" s="390"/>
      <c r="G678" s="390"/>
      <c r="H678" s="390"/>
      <c r="I678" s="390"/>
      <c r="J678" s="390"/>
      <c r="K678" s="391"/>
      <c r="L678" s="428" t="s">
        <v>40</v>
      </c>
      <c r="M678" s="220"/>
      <c r="N678" s="430"/>
      <c r="O678" s="431"/>
      <c r="P678" s="432"/>
    </row>
    <row r="679" spans="3:16">
      <c r="C679" s="379"/>
      <c r="D679" s="389" t="s">
        <v>41</v>
      </c>
      <c r="E679" s="390"/>
      <c r="F679" s="390"/>
      <c r="G679" s="390"/>
      <c r="H679" s="390"/>
      <c r="I679" s="390"/>
      <c r="J679" s="390"/>
      <c r="K679" s="391"/>
      <c r="L679" s="429"/>
      <c r="M679" s="221"/>
      <c r="N679" s="433"/>
      <c r="O679" s="434"/>
      <c r="P679" s="435"/>
    </row>
    <row r="680" spans="3:16">
      <c r="C680" s="379"/>
      <c r="D680" s="436"/>
      <c r="E680" s="437"/>
      <c r="F680" s="437"/>
      <c r="G680" s="437"/>
      <c r="H680" s="437"/>
      <c r="I680" s="437"/>
      <c r="J680" s="437"/>
      <c r="K680" s="438"/>
      <c r="L680" s="428" t="s">
        <v>42</v>
      </c>
      <c r="M680" s="219"/>
      <c r="N680" s="428">
        <v>1</v>
      </c>
      <c r="O680" s="428" t="s">
        <v>43</v>
      </c>
      <c r="P680" s="440">
        <v>1</v>
      </c>
    </row>
    <row r="681" spans="3:16">
      <c r="C681" s="379"/>
      <c r="D681" s="436"/>
      <c r="E681" s="437"/>
      <c r="F681" s="437"/>
      <c r="G681" s="437"/>
      <c r="H681" s="437"/>
      <c r="I681" s="437"/>
      <c r="J681" s="437"/>
      <c r="K681" s="438"/>
      <c r="L681" s="439"/>
      <c r="M681" s="222"/>
      <c r="N681" s="439"/>
      <c r="O681" s="439"/>
      <c r="P681" s="441"/>
    </row>
    <row r="682" spans="3:16">
      <c r="C682" s="379"/>
      <c r="D682" s="389" t="s">
        <v>44</v>
      </c>
      <c r="E682" s="390"/>
      <c r="F682" s="390"/>
      <c r="G682" s="390"/>
      <c r="H682" s="390"/>
      <c r="I682" s="390"/>
      <c r="J682" s="390"/>
      <c r="K682" s="391"/>
      <c r="L682" s="439"/>
      <c r="M682" s="222"/>
      <c r="N682" s="439"/>
      <c r="O682" s="439"/>
      <c r="P682" s="441"/>
    </row>
    <row r="683" spans="3:16" ht="15" thickBot="1">
      <c r="C683" s="100"/>
      <c r="D683" s="101"/>
      <c r="E683" s="101"/>
      <c r="F683" s="101"/>
      <c r="G683" s="101"/>
      <c r="H683" s="101"/>
      <c r="I683" s="101"/>
      <c r="J683" s="101"/>
      <c r="K683" s="101"/>
      <c r="L683" s="101"/>
      <c r="M683" s="101"/>
      <c r="N683" s="102"/>
      <c r="O683" s="102"/>
      <c r="P683" s="103"/>
    </row>
    <row r="684" spans="3:16">
      <c r="C684" s="104"/>
      <c r="D684" s="98"/>
      <c r="E684" s="98"/>
      <c r="F684" s="98"/>
      <c r="G684" s="98"/>
      <c r="H684" s="98"/>
      <c r="I684" s="98"/>
      <c r="J684" s="98"/>
      <c r="K684" s="98"/>
      <c r="L684" s="105" t="s">
        <v>45</v>
      </c>
      <c r="M684" s="105"/>
      <c r="N684" s="106" t="s">
        <v>46</v>
      </c>
      <c r="O684" s="106" t="s">
        <v>47</v>
      </c>
      <c r="P684" s="107" t="s">
        <v>48</v>
      </c>
    </row>
    <row r="685" spans="3:16">
      <c r="C685" s="108"/>
      <c r="D685" s="99"/>
      <c r="E685" s="99"/>
      <c r="F685" s="99"/>
      <c r="G685" s="99"/>
      <c r="H685" s="99"/>
      <c r="I685" s="99"/>
      <c r="J685" s="99"/>
      <c r="K685" s="99"/>
      <c r="L685" s="109"/>
      <c r="M685" s="109"/>
      <c r="N685" s="110"/>
      <c r="O685" s="110"/>
      <c r="P685" s="111"/>
    </row>
    <row r="686" spans="3:16">
      <c r="C686" s="406" t="s">
        <v>49</v>
      </c>
      <c r="D686" s="407"/>
      <c r="E686" s="407"/>
      <c r="F686" s="407"/>
      <c r="G686" s="99"/>
      <c r="H686" s="99"/>
      <c r="I686" s="99" t="s">
        <v>50</v>
      </c>
      <c r="K686" s="99"/>
      <c r="L686" s="109"/>
      <c r="M686" s="109"/>
      <c r="P686" s="112"/>
    </row>
    <row r="687" spans="3:16">
      <c r="C687" s="113"/>
      <c r="D687" s="114"/>
      <c r="E687" s="114"/>
      <c r="F687" s="114"/>
      <c r="G687" s="114"/>
      <c r="H687" s="114"/>
      <c r="I687" s="114"/>
      <c r="J687" s="114"/>
      <c r="K687" s="114"/>
      <c r="L687" s="114"/>
      <c r="M687" s="114"/>
      <c r="N687" s="114"/>
      <c r="O687" s="114"/>
      <c r="P687" s="115"/>
    </row>
    <row r="688" spans="3:16" ht="15" thickBot="1">
      <c r="C688" s="408" t="s">
        <v>114</v>
      </c>
      <c r="D688" s="409"/>
      <c r="E688" s="409"/>
      <c r="F688" s="409"/>
      <c r="G688" s="409"/>
      <c r="H688" s="409"/>
      <c r="I688" s="409"/>
      <c r="J688" s="409"/>
      <c r="K688" s="409"/>
      <c r="L688" s="409"/>
      <c r="M688" s="409"/>
      <c r="N688" s="409"/>
      <c r="O688" s="409"/>
      <c r="P688" s="410"/>
    </row>
    <row r="689" spans="3:16" ht="15" thickBot="1">
      <c r="C689" s="116"/>
      <c r="D689" s="117"/>
      <c r="E689" s="117"/>
      <c r="F689" s="117"/>
      <c r="G689" s="117"/>
      <c r="H689" s="117"/>
      <c r="I689" s="117"/>
      <c r="J689" s="117"/>
      <c r="K689" s="117"/>
      <c r="L689" s="117"/>
      <c r="M689" s="117"/>
      <c r="N689" s="117"/>
      <c r="O689" s="117"/>
      <c r="P689" s="118"/>
    </row>
    <row r="690" spans="3:16" ht="15" thickBot="1">
      <c r="C690" s="119"/>
      <c r="D690" s="120"/>
      <c r="E690" s="120"/>
      <c r="F690" s="120"/>
      <c r="G690" s="120"/>
      <c r="H690" s="120"/>
      <c r="K690" s="120"/>
      <c r="L690" s="120"/>
      <c r="M690" s="120"/>
      <c r="N690" s="120"/>
      <c r="O690" s="120"/>
      <c r="P690" s="121"/>
    </row>
    <row r="691" spans="3:16" ht="14.25" customHeight="1">
      <c r="C691" s="287" t="s">
        <v>52</v>
      </c>
      <c r="D691" s="411" t="s">
        <v>53</v>
      </c>
      <c r="E691" s="412"/>
      <c r="F691" s="412"/>
      <c r="G691" s="412"/>
      <c r="H691" s="412"/>
      <c r="I691" s="412"/>
      <c r="J691" s="412"/>
      <c r="K691" s="412"/>
      <c r="L691" s="413"/>
      <c r="M691" s="288"/>
      <c r="N691" s="414" t="s">
        <v>54</v>
      </c>
      <c r="O691" s="415"/>
      <c r="P691" s="287" t="s">
        <v>11</v>
      </c>
    </row>
    <row r="692" spans="3:16" ht="15" thickBot="1">
      <c r="C692" s="290">
        <v>1.1000000000000001</v>
      </c>
      <c r="D692" s="416" t="s">
        <v>132</v>
      </c>
      <c r="E692" s="417"/>
      <c r="F692" s="417"/>
      <c r="G692" s="417"/>
      <c r="H692" s="417"/>
      <c r="I692" s="417"/>
      <c r="J692" s="417"/>
      <c r="K692" s="417"/>
      <c r="L692" s="418"/>
      <c r="M692" s="284"/>
      <c r="N692" s="416" t="s">
        <v>84</v>
      </c>
      <c r="O692" s="418"/>
      <c r="P692" s="285">
        <f>'PRESUPUESTO OFICIAL (Entidad)'!I23</f>
        <v>11.5</v>
      </c>
    </row>
    <row r="693" spans="3:16">
      <c r="C693" s="352" t="s">
        <v>55</v>
      </c>
      <c r="D693" s="353"/>
      <c r="E693" s="353"/>
      <c r="F693" s="353"/>
      <c r="G693" s="353"/>
      <c r="H693" s="353"/>
      <c r="I693" s="353"/>
      <c r="J693" s="353"/>
      <c r="K693" s="353"/>
      <c r="L693" s="353"/>
      <c r="M693" s="353"/>
      <c r="N693" s="353"/>
      <c r="O693" s="353"/>
      <c r="P693" s="354"/>
    </row>
    <row r="694" spans="3:16">
      <c r="C694" s="355"/>
      <c r="D694" s="356"/>
      <c r="E694" s="356"/>
      <c r="F694" s="356"/>
      <c r="G694" s="356"/>
      <c r="H694" s="356"/>
      <c r="I694" s="356"/>
      <c r="J694" s="356"/>
      <c r="K694" s="356"/>
      <c r="L694" s="356"/>
      <c r="M694" s="356"/>
      <c r="N694" s="356"/>
      <c r="O694" s="356"/>
      <c r="P694" s="357"/>
    </row>
    <row r="695" spans="3:16" ht="15" thickBot="1">
      <c r="C695" s="358"/>
      <c r="D695" s="359"/>
      <c r="E695" s="359"/>
      <c r="F695" s="359"/>
      <c r="G695" s="359"/>
      <c r="H695" s="359"/>
      <c r="I695" s="359"/>
      <c r="J695" s="359"/>
      <c r="K695" s="359"/>
      <c r="L695" s="359"/>
      <c r="M695" s="359"/>
      <c r="N695" s="359"/>
      <c r="O695" s="359"/>
      <c r="P695" s="360"/>
    </row>
    <row r="696" spans="3:16" ht="15">
      <c r="C696" s="361" t="s">
        <v>53</v>
      </c>
      <c r="D696" s="452"/>
      <c r="E696" s="452"/>
      <c r="F696" s="452"/>
      <c r="G696" s="453"/>
      <c r="H696" s="365" t="s">
        <v>100</v>
      </c>
      <c r="I696" s="452"/>
      <c r="J696" s="454" t="s">
        <v>11</v>
      </c>
      <c r="K696" s="455"/>
      <c r="L696" s="125" t="s">
        <v>56</v>
      </c>
      <c r="M696" s="124"/>
      <c r="N696" s="365" t="s">
        <v>57</v>
      </c>
      <c r="O696" s="366"/>
      <c r="P696" s="126" t="s">
        <v>58</v>
      </c>
    </row>
    <row r="697" spans="3:16">
      <c r="C697" s="367" t="s">
        <v>98</v>
      </c>
      <c r="D697" s="368"/>
      <c r="E697" s="368"/>
      <c r="F697" s="368"/>
      <c r="G697" s="421"/>
      <c r="H697" s="422" t="s">
        <v>94</v>
      </c>
      <c r="I697" s="423"/>
      <c r="J697" s="424">
        <v>0.1</v>
      </c>
      <c r="K697" s="425"/>
      <c r="L697" s="128">
        <v>2000</v>
      </c>
      <c r="M697" s="224"/>
      <c r="N697" s="426"/>
      <c r="O697" s="427"/>
      <c r="P697" s="188">
        <f>J697*L697</f>
        <v>200</v>
      </c>
    </row>
    <row r="698" spans="3:16">
      <c r="C698" s="399"/>
      <c r="D698" s="400"/>
      <c r="E698" s="400"/>
      <c r="F698" s="400"/>
      <c r="G698" s="132"/>
      <c r="H698" s="422"/>
      <c r="I698" s="423"/>
      <c r="J698" s="424"/>
      <c r="K698" s="425"/>
      <c r="L698" s="128"/>
      <c r="M698" s="224"/>
      <c r="N698" s="426"/>
      <c r="O698" s="427"/>
      <c r="P698" s="188">
        <f>J698*L698</f>
        <v>0</v>
      </c>
    </row>
    <row r="699" spans="3:16" ht="15" thickBot="1">
      <c r="C699" s="374"/>
      <c r="D699" s="375"/>
      <c r="E699" s="375"/>
      <c r="F699" s="375"/>
      <c r="G699" s="396"/>
      <c r="H699" s="447"/>
      <c r="I699" s="396"/>
      <c r="J699" s="447"/>
      <c r="K699" s="396"/>
      <c r="L699" s="133"/>
      <c r="M699" s="225"/>
      <c r="N699" s="448"/>
      <c r="O699" s="449"/>
      <c r="P699" s="129"/>
    </row>
    <row r="700" spans="3:16" ht="15" thickBot="1">
      <c r="C700" s="371" t="s">
        <v>59</v>
      </c>
      <c r="D700" s="372"/>
      <c r="E700" s="372"/>
      <c r="F700" s="372"/>
      <c r="G700" s="372"/>
      <c r="H700" s="372"/>
      <c r="I700" s="372"/>
      <c r="J700" s="372"/>
      <c r="K700" s="372"/>
      <c r="L700" s="372"/>
      <c r="M700" s="372"/>
      <c r="N700" s="372"/>
      <c r="O700" s="373"/>
      <c r="P700" s="138">
        <f>SUM(P697:P699)</f>
        <v>200</v>
      </c>
    </row>
    <row r="701" spans="3:16">
      <c r="C701" s="352" t="s">
        <v>60</v>
      </c>
      <c r="D701" s="353"/>
      <c r="E701" s="353"/>
      <c r="F701" s="353"/>
      <c r="G701" s="353"/>
      <c r="H701" s="353"/>
      <c r="I701" s="353"/>
      <c r="J701" s="353"/>
      <c r="K701" s="353"/>
      <c r="L701" s="353"/>
      <c r="M701" s="353"/>
      <c r="N701" s="353"/>
      <c r="O701" s="353"/>
      <c r="P701" s="354"/>
    </row>
    <row r="702" spans="3:16">
      <c r="C702" s="355"/>
      <c r="D702" s="356"/>
      <c r="E702" s="356"/>
      <c r="F702" s="356"/>
      <c r="G702" s="356"/>
      <c r="H702" s="356"/>
      <c r="I702" s="356"/>
      <c r="J702" s="356"/>
      <c r="K702" s="356"/>
      <c r="L702" s="356"/>
      <c r="M702" s="356"/>
      <c r="N702" s="356"/>
      <c r="O702" s="356"/>
      <c r="P702" s="357"/>
    </row>
    <row r="703" spans="3:16" ht="15" thickBot="1">
      <c r="C703" s="358"/>
      <c r="D703" s="359"/>
      <c r="E703" s="359"/>
      <c r="F703" s="359"/>
      <c r="G703" s="359"/>
      <c r="H703" s="359"/>
      <c r="I703" s="359"/>
      <c r="J703" s="359"/>
      <c r="K703" s="359"/>
      <c r="L703" s="359"/>
      <c r="M703" s="359"/>
      <c r="N703" s="359"/>
      <c r="O703" s="359"/>
      <c r="P703" s="360"/>
    </row>
    <row r="704" spans="3:16">
      <c r="C704" s="361" t="s">
        <v>53</v>
      </c>
      <c r="D704" s="362"/>
      <c r="E704" s="362"/>
      <c r="F704" s="362"/>
      <c r="G704" s="362"/>
      <c r="H704" s="362"/>
      <c r="I704" s="362"/>
      <c r="J704" s="366"/>
      <c r="K704" s="124" t="s">
        <v>54</v>
      </c>
      <c r="L704" s="125" t="s">
        <v>11</v>
      </c>
      <c r="M704" s="124" t="s">
        <v>117</v>
      </c>
      <c r="N704" s="365" t="s">
        <v>61</v>
      </c>
      <c r="O704" s="366"/>
      <c r="P704" s="126" t="s">
        <v>58</v>
      </c>
    </row>
    <row r="705" spans="3:16">
      <c r="C705" s="399" t="s">
        <v>164</v>
      </c>
      <c r="D705" s="400"/>
      <c r="E705" s="400"/>
      <c r="F705" s="400"/>
      <c r="G705" s="400"/>
      <c r="H705" s="400"/>
      <c r="I705" s="400"/>
      <c r="J705" s="401"/>
      <c r="K705" s="189" t="s">
        <v>88</v>
      </c>
      <c r="L705" s="197">
        <v>0.33500000000000002</v>
      </c>
      <c r="M705" s="239">
        <v>1</v>
      </c>
      <c r="N705" s="404">
        <v>24900</v>
      </c>
      <c r="O705" s="405"/>
      <c r="P705" s="129">
        <f>ROUND(L705*N705*M705,0)</f>
        <v>8342</v>
      </c>
    </row>
    <row r="706" spans="3:16">
      <c r="C706" s="399" t="s">
        <v>165</v>
      </c>
      <c r="D706" s="400"/>
      <c r="E706" s="400"/>
      <c r="F706" s="400"/>
      <c r="G706" s="400"/>
      <c r="H706" s="400"/>
      <c r="I706" s="400"/>
      <c r="J706" s="401"/>
      <c r="K706" s="189" t="s">
        <v>168</v>
      </c>
      <c r="L706" s="197">
        <v>0.05</v>
      </c>
      <c r="M706" s="239">
        <v>1</v>
      </c>
      <c r="N706" s="404">
        <v>6000</v>
      </c>
      <c r="O706" s="405"/>
      <c r="P706" s="129">
        <f t="shared" ref="P706:P707" si="7">ROUND(L706*N706*M706,0)</f>
        <v>300</v>
      </c>
    </row>
    <row r="707" spans="3:16">
      <c r="C707" s="399" t="s">
        <v>166</v>
      </c>
      <c r="D707" s="400"/>
      <c r="E707" s="400"/>
      <c r="F707" s="400"/>
      <c r="G707" s="400"/>
      <c r="H707" s="400"/>
      <c r="I707" s="400"/>
      <c r="J707" s="401"/>
      <c r="K707" s="189" t="s">
        <v>85</v>
      </c>
      <c r="L707" s="197">
        <v>0.1</v>
      </c>
      <c r="M707" s="239">
        <v>1</v>
      </c>
      <c r="N707" s="404">
        <v>676450</v>
      </c>
      <c r="O707" s="405"/>
      <c r="P707" s="129">
        <f t="shared" si="7"/>
        <v>67645</v>
      </c>
    </row>
    <row r="708" spans="3:16" ht="15" thickBot="1">
      <c r="C708" s="461"/>
      <c r="D708" s="462"/>
      <c r="E708" s="462"/>
      <c r="F708" s="462"/>
      <c r="G708" s="462"/>
      <c r="H708" s="462"/>
      <c r="I708" s="462"/>
      <c r="J708" s="463"/>
      <c r="K708" s="135"/>
      <c r="L708" s="142"/>
      <c r="M708" s="237"/>
      <c r="N708" s="469"/>
      <c r="O708" s="470"/>
      <c r="P708" s="129"/>
    </row>
    <row r="709" spans="3:16" ht="15" thickBot="1">
      <c r="C709" s="371" t="s">
        <v>59</v>
      </c>
      <c r="D709" s="372"/>
      <c r="E709" s="372"/>
      <c r="F709" s="372"/>
      <c r="G709" s="372"/>
      <c r="H709" s="372"/>
      <c r="I709" s="372"/>
      <c r="J709" s="372"/>
      <c r="K709" s="372"/>
      <c r="L709" s="372"/>
      <c r="M709" s="372"/>
      <c r="N709" s="372"/>
      <c r="O709" s="373"/>
      <c r="P709" s="138">
        <f>SUM(P705:P708)</f>
        <v>76287</v>
      </c>
    </row>
    <row r="710" spans="3:16">
      <c r="C710" s="352" t="s">
        <v>62</v>
      </c>
      <c r="D710" s="353"/>
      <c r="E710" s="353"/>
      <c r="F710" s="353"/>
      <c r="G710" s="353"/>
      <c r="H710" s="353"/>
      <c r="I710" s="353"/>
      <c r="J710" s="353"/>
      <c r="K710" s="353"/>
      <c r="L710" s="353"/>
      <c r="M710" s="353"/>
      <c r="N710" s="353"/>
      <c r="O710" s="353"/>
      <c r="P710" s="354"/>
    </row>
    <row r="711" spans="3:16">
      <c r="C711" s="355"/>
      <c r="D711" s="356"/>
      <c r="E711" s="356"/>
      <c r="F711" s="356"/>
      <c r="G711" s="356"/>
      <c r="H711" s="356"/>
      <c r="I711" s="356"/>
      <c r="J711" s="356"/>
      <c r="K711" s="356"/>
      <c r="L711" s="356"/>
      <c r="M711" s="356"/>
      <c r="N711" s="356"/>
      <c r="O711" s="356"/>
      <c r="P711" s="357"/>
    </row>
    <row r="712" spans="3:16" ht="15" thickBot="1">
      <c r="C712" s="358"/>
      <c r="D712" s="359"/>
      <c r="E712" s="359"/>
      <c r="F712" s="359"/>
      <c r="G712" s="359"/>
      <c r="H712" s="359"/>
      <c r="I712" s="359"/>
      <c r="J712" s="359"/>
      <c r="K712" s="359"/>
      <c r="L712" s="359"/>
      <c r="M712" s="359"/>
      <c r="N712" s="359"/>
      <c r="O712" s="359"/>
      <c r="P712" s="360"/>
    </row>
    <row r="713" spans="3:16" ht="15.75">
      <c r="C713" s="361" t="s">
        <v>63</v>
      </c>
      <c r="D713" s="362"/>
      <c r="E713" s="362"/>
      <c r="F713" s="362"/>
      <c r="G713" s="362"/>
      <c r="H713" s="362"/>
      <c r="I713" s="362"/>
      <c r="J713" s="125" t="s">
        <v>64</v>
      </c>
      <c r="K713" s="134" t="s">
        <v>65</v>
      </c>
      <c r="L713" s="139" t="s">
        <v>66</v>
      </c>
      <c r="M713" s="229"/>
      <c r="N713" s="365" t="s">
        <v>67</v>
      </c>
      <c r="O713" s="366"/>
      <c r="P713" s="126" t="s">
        <v>58</v>
      </c>
    </row>
    <row r="714" spans="3:16">
      <c r="C714" s="367"/>
      <c r="D714" s="368"/>
      <c r="E714" s="368"/>
      <c r="F714" s="368"/>
      <c r="G714" s="368"/>
      <c r="H714" s="368"/>
      <c r="I714" s="368"/>
      <c r="J714" s="140"/>
      <c r="K714" s="141"/>
      <c r="L714" s="140"/>
      <c r="M714" s="217"/>
      <c r="N714" s="369"/>
      <c r="O714" s="370"/>
      <c r="P714" s="129"/>
    </row>
    <row r="715" spans="3:16" ht="15" thickBot="1">
      <c r="C715" s="374"/>
      <c r="D715" s="375"/>
      <c r="E715" s="375"/>
      <c r="F715" s="375"/>
      <c r="G715" s="375"/>
      <c r="H715" s="375"/>
      <c r="I715" s="375"/>
      <c r="J715" s="142"/>
      <c r="K715" s="143"/>
      <c r="L715" s="142"/>
      <c r="M715" s="230"/>
      <c r="N715" s="376"/>
      <c r="O715" s="377"/>
      <c r="P715" s="144"/>
    </row>
    <row r="716" spans="3:16" ht="15" thickBot="1">
      <c r="C716" s="371" t="s">
        <v>59</v>
      </c>
      <c r="D716" s="372"/>
      <c r="E716" s="372"/>
      <c r="F716" s="372"/>
      <c r="G716" s="372"/>
      <c r="H716" s="372"/>
      <c r="I716" s="372"/>
      <c r="J716" s="372"/>
      <c r="K716" s="372"/>
      <c r="L716" s="372"/>
      <c r="M716" s="372"/>
      <c r="N716" s="372"/>
      <c r="O716" s="373"/>
      <c r="P716" s="138">
        <f>SUM(P714:P715)</f>
        <v>0</v>
      </c>
    </row>
    <row r="717" spans="3:16">
      <c r="C717" s="352" t="s">
        <v>68</v>
      </c>
      <c r="D717" s="353"/>
      <c r="E717" s="353"/>
      <c r="F717" s="353"/>
      <c r="G717" s="353"/>
      <c r="H717" s="353"/>
      <c r="I717" s="353"/>
      <c r="J717" s="353"/>
      <c r="K717" s="353"/>
      <c r="L717" s="353"/>
      <c r="M717" s="353"/>
      <c r="N717" s="353"/>
      <c r="O717" s="353"/>
      <c r="P717" s="354"/>
    </row>
    <row r="718" spans="3:16">
      <c r="C718" s="355"/>
      <c r="D718" s="356"/>
      <c r="E718" s="356"/>
      <c r="F718" s="356"/>
      <c r="G718" s="356"/>
      <c r="H718" s="356"/>
      <c r="I718" s="356"/>
      <c r="J718" s="356"/>
      <c r="K718" s="356"/>
      <c r="L718" s="356"/>
      <c r="M718" s="356"/>
      <c r="N718" s="356"/>
      <c r="O718" s="356"/>
      <c r="P718" s="357"/>
    </row>
    <row r="719" spans="3:16" ht="15" thickBot="1">
      <c r="C719" s="358"/>
      <c r="D719" s="359"/>
      <c r="E719" s="359"/>
      <c r="F719" s="359"/>
      <c r="G719" s="359"/>
      <c r="H719" s="359"/>
      <c r="I719" s="359"/>
      <c r="J719" s="359"/>
      <c r="K719" s="359"/>
      <c r="L719" s="359"/>
      <c r="M719" s="359"/>
      <c r="N719" s="359"/>
      <c r="O719" s="359"/>
      <c r="P719" s="360"/>
    </row>
    <row r="720" spans="3:16" ht="28.5">
      <c r="C720" s="361" t="s">
        <v>69</v>
      </c>
      <c r="D720" s="362"/>
      <c r="E720" s="362"/>
      <c r="F720" s="362"/>
      <c r="G720" s="362"/>
      <c r="H720" s="362"/>
      <c r="I720" s="362"/>
      <c r="J720" s="125" t="s">
        <v>70</v>
      </c>
      <c r="K720" s="145" t="s">
        <v>11</v>
      </c>
      <c r="L720" s="146" t="s">
        <v>71</v>
      </c>
      <c r="M720" s="218"/>
      <c r="N720" s="363" t="s">
        <v>57</v>
      </c>
      <c r="O720" s="364"/>
      <c r="P720" s="148" t="s">
        <v>58</v>
      </c>
    </row>
    <row r="721" spans="3:16">
      <c r="C721" s="399" t="s">
        <v>167</v>
      </c>
      <c r="D721" s="400"/>
      <c r="E721" s="400"/>
      <c r="F721" s="400"/>
      <c r="G721" s="400"/>
      <c r="H721" s="400"/>
      <c r="I721" s="401"/>
      <c r="J721" s="151" t="s">
        <v>97</v>
      </c>
      <c r="K721" s="152">
        <v>0.7</v>
      </c>
      <c r="L721" s="153">
        <v>36440.710312499999</v>
      </c>
      <c r="M721" s="231"/>
      <c r="N721" s="402"/>
      <c r="O721" s="403"/>
      <c r="P721" s="129">
        <f>ROUND(K721*L721,0)</f>
        <v>25508</v>
      </c>
    </row>
    <row r="722" spans="3:16">
      <c r="C722" s="149"/>
      <c r="D722" s="150"/>
      <c r="E722" s="150"/>
      <c r="F722" s="150"/>
      <c r="G722" s="150"/>
      <c r="H722" s="150"/>
      <c r="I722" s="150"/>
      <c r="J722" s="151"/>
      <c r="K722" s="152"/>
      <c r="L722" s="153"/>
      <c r="M722" s="231"/>
      <c r="N722" s="369"/>
      <c r="O722" s="370"/>
      <c r="P722" s="154"/>
    </row>
    <row r="723" spans="3:16" ht="15" thickBot="1">
      <c r="C723" s="461"/>
      <c r="D723" s="462"/>
      <c r="E723" s="462"/>
      <c r="F723" s="462"/>
      <c r="G723" s="462"/>
      <c r="H723" s="462"/>
      <c r="I723" s="462"/>
      <c r="J723" s="142"/>
      <c r="K723" s="143"/>
      <c r="L723" s="142"/>
      <c r="M723" s="230"/>
      <c r="N723" s="376"/>
      <c r="O723" s="377"/>
      <c r="P723" s="144"/>
    </row>
    <row r="724" spans="3:16" ht="15" thickBot="1">
      <c r="C724" s="371" t="s">
        <v>59</v>
      </c>
      <c r="D724" s="372"/>
      <c r="E724" s="372"/>
      <c r="F724" s="372"/>
      <c r="G724" s="372"/>
      <c r="H724" s="372"/>
      <c r="I724" s="372"/>
      <c r="J724" s="372"/>
      <c r="K724" s="372"/>
      <c r="L724" s="372"/>
      <c r="M724" s="372"/>
      <c r="N724" s="372"/>
      <c r="O724" s="373"/>
      <c r="P724" s="138">
        <f>SUM(P721:P723)</f>
        <v>25508</v>
      </c>
    </row>
    <row r="725" spans="3:16" ht="15" thickBot="1">
      <c r="C725" s="122"/>
      <c r="P725" s="123"/>
    </row>
    <row r="726" spans="3:16" ht="15" thickBot="1">
      <c r="C726" s="371" t="s">
        <v>72</v>
      </c>
      <c r="D726" s="372"/>
      <c r="E726" s="372"/>
      <c r="F726" s="372"/>
      <c r="G726" s="372"/>
      <c r="H726" s="372"/>
      <c r="I726" s="372"/>
      <c r="J726" s="372"/>
      <c r="K726" s="372"/>
      <c r="L726" s="372"/>
      <c r="M726" s="372"/>
      <c r="N726" s="372"/>
      <c r="O726" s="373"/>
      <c r="P726" s="286">
        <f>SUM(P724+P716+P709+P700)</f>
        <v>101995</v>
      </c>
    </row>
    <row r="727" spans="3:16">
      <c r="C727" s="352" t="s">
        <v>73</v>
      </c>
      <c r="D727" s="353"/>
      <c r="E727" s="353"/>
      <c r="F727" s="353"/>
      <c r="G727" s="353"/>
      <c r="H727" s="353"/>
      <c r="I727" s="353"/>
      <c r="J727" s="353"/>
      <c r="K727" s="353"/>
      <c r="L727" s="353"/>
      <c r="M727" s="353"/>
      <c r="N727" s="353"/>
      <c r="O727" s="353"/>
      <c r="P727" s="354"/>
    </row>
    <row r="728" spans="3:16">
      <c r="C728" s="355"/>
      <c r="D728" s="356"/>
      <c r="E728" s="356"/>
      <c r="F728" s="356"/>
      <c r="G728" s="356"/>
      <c r="H728" s="356"/>
      <c r="I728" s="356"/>
      <c r="J728" s="356"/>
      <c r="K728" s="356"/>
      <c r="L728" s="356"/>
      <c r="M728" s="356"/>
      <c r="N728" s="356"/>
      <c r="O728" s="356"/>
      <c r="P728" s="357"/>
    </row>
    <row r="729" spans="3:16" ht="15" thickBot="1">
      <c r="C729" s="358"/>
      <c r="D729" s="359"/>
      <c r="E729" s="359"/>
      <c r="F729" s="359"/>
      <c r="G729" s="359"/>
      <c r="H729" s="359"/>
      <c r="I729" s="359"/>
      <c r="J729" s="359"/>
      <c r="K729" s="359"/>
      <c r="L729" s="359"/>
      <c r="M729" s="359"/>
      <c r="N729" s="359"/>
      <c r="O729" s="359"/>
      <c r="P729" s="360"/>
    </row>
    <row r="730" spans="3:16" ht="14.25" customHeight="1">
      <c r="C730" s="361" t="s">
        <v>74</v>
      </c>
      <c r="D730" s="362"/>
      <c r="E730" s="362"/>
      <c r="F730" s="362"/>
      <c r="G730" s="362"/>
      <c r="H730" s="362"/>
      <c r="I730" s="362"/>
      <c r="J730" s="134"/>
      <c r="K730" s="147"/>
      <c r="L730" s="146" t="s">
        <v>75</v>
      </c>
      <c r="M730" s="218"/>
      <c r="N730" s="363" t="s">
        <v>76</v>
      </c>
      <c r="O730" s="364"/>
      <c r="P730" s="148"/>
    </row>
    <row r="731" spans="3:16">
      <c r="C731" s="367" t="s">
        <v>23</v>
      </c>
      <c r="D731" s="368"/>
      <c r="E731" s="368"/>
      <c r="F731" s="368"/>
      <c r="G731" s="368"/>
      <c r="H731" s="368"/>
      <c r="I731" s="368"/>
      <c r="J731" s="155"/>
      <c r="K731" s="156"/>
      <c r="L731" s="157">
        <v>0.31</v>
      </c>
      <c r="M731" s="232"/>
      <c r="N731" s="392">
        <f>P726*L731</f>
        <v>31618.45</v>
      </c>
      <c r="O731" s="393"/>
      <c r="P731" s="158"/>
    </row>
    <row r="732" spans="3:16">
      <c r="C732" s="130" t="s">
        <v>77</v>
      </c>
      <c r="D732" s="131"/>
      <c r="E732" s="131"/>
      <c r="F732" s="131"/>
      <c r="G732" s="131"/>
      <c r="H732" s="131"/>
      <c r="I732" s="131"/>
      <c r="J732" s="155"/>
      <c r="K732" s="156"/>
      <c r="L732" s="157">
        <v>0.01</v>
      </c>
      <c r="M732" s="232"/>
      <c r="N732" s="392">
        <f>P726*L732</f>
        <v>1019.95</v>
      </c>
      <c r="O732" s="393"/>
      <c r="P732" s="158"/>
    </row>
    <row r="733" spans="3:16" ht="15" thickBot="1">
      <c r="C733" s="116" t="s">
        <v>78</v>
      </c>
      <c r="D733" s="117"/>
      <c r="E733" s="117"/>
      <c r="F733" s="117"/>
      <c r="G733" s="117"/>
      <c r="H733" s="117"/>
      <c r="I733" s="117"/>
      <c r="J733" s="159"/>
      <c r="K733" s="160"/>
      <c r="L733" s="157">
        <v>0.05</v>
      </c>
      <c r="M733" s="232"/>
      <c r="N733" s="392">
        <f>P726*L733</f>
        <v>5099.75</v>
      </c>
      <c r="O733" s="393"/>
      <c r="P733" s="158"/>
    </row>
    <row r="734" spans="3:16" ht="15" thickBot="1">
      <c r="C734" s="371" t="s">
        <v>59</v>
      </c>
      <c r="D734" s="372"/>
      <c r="E734" s="372"/>
      <c r="F734" s="372"/>
      <c r="G734" s="372"/>
      <c r="H734" s="372"/>
      <c r="I734" s="372"/>
      <c r="J734" s="372"/>
      <c r="K734" s="372"/>
      <c r="L734" s="372"/>
      <c r="M734" s="372"/>
      <c r="N734" s="372"/>
      <c r="O734" s="373"/>
      <c r="P734" s="161">
        <f>N731+N732+N733</f>
        <v>37738.15</v>
      </c>
    </row>
    <row r="735" spans="3:16" ht="15" thickBot="1">
      <c r="C735" s="122"/>
      <c r="P735" s="123"/>
    </row>
    <row r="736" spans="3:16" ht="15" thickBot="1">
      <c r="C736" s="371" t="s">
        <v>79</v>
      </c>
      <c r="D736" s="372"/>
      <c r="E736" s="372"/>
      <c r="F736" s="372"/>
      <c r="G736" s="372"/>
      <c r="H736" s="372"/>
      <c r="I736" s="372"/>
      <c r="J736" s="372"/>
      <c r="K736" s="372"/>
      <c r="L736" s="372"/>
      <c r="M736" s="372"/>
      <c r="N736" s="372"/>
      <c r="O736" s="373"/>
      <c r="P736" s="161">
        <f>ROUND(P726+P734,2)</f>
        <v>139733.15</v>
      </c>
    </row>
    <row r="737" spans="3:16">
      <c r="C737" s="119"/>
      <c r="D737" s="120"/>
      <c r="E737" s="120"/>
      <c r="F737" s="120"/>
      <c r="G737" s="120"/>
      <c r="H737" s="120"/>
      <c r="I737" s="120"/>
      <c r="J737" s="120"/>
      <c r="K737" s="120"/>
      <c r="L737" s="120"/>
      <c r="M737" s="120"/>
      <c r="N737" s="120"/>
      <c r="O737" s="120"/>
      <c r="P737" s="121"/>
    </row>
    <row r="738" spans="3:16">
      <c r="C738" s="122"/>
      <c r="P738" s="123"/>
    </row>
    <row r="739" spans="3:16">
      <c r="C739" s="122"/>
      <c r="P739" s="123"/>
    </row>
    <row r="740" spans="3:16" ht="15">
      <c r="C740" s="122"/>
      <c r="H740" s="276" t="s">
        <v>80</v>
      </c>
      <c r="I740" s="276"/>
      <c r="J740" s="276"/>
      <c r="K740" s="276"/>
      <c r="P740" s="123"/>
    </row>
    <row r="741" spans="3:16" ht="15">
      <c r="C741" s="122"/>
      <c r="H741" s="276" t="s">
        <v>81</v>
      </c>
      <c r="I741" s="350" t="s">
        <v>120</v>
      </c>
      <c r="J741" s="350"/>
      <c r="K741" s="350"/>
      <c r="P741" s="123"/>
    </row>
    <row r="742" spans="3:16" ht="15">
      <c r="C742" s="122"/>
      <c r="H742" s="349" t="s">
        <v>121</v>
      </c>
      <c r="I742" s="349"/>
      <c r="J742" s="349"/>
      <c r="K742" s="349"/>
      <c r="P742" s="123"/>
    </row>
    <row r="743" spans="3:16" ht="15">
      <c r="C743" s="108"/>
      <c r="D743" s="163"/>
      <c r="E743" s="163"/>
      <c r="F743" s="163"/>
      <c r="G743" s="163"/>
      <c r="H743" s="276" t="s">
        <v>82</v>
      </c>
      <c r="I743" s="349" t="s">
        <v>122</v>
      </c>
      <c r="J743" s="349"/>
      <c r="K743" s="349"/>
      <c r="L743" s="163"/>
      <c r="M743" s="163"/>
      <c r="N743" s="163"/>
      <c r="O743" s="163"/>
      <c r="P743" s="164"/>
    </row>
    <row r="744" spans="3:16">
      <c r="C744" s="122"/>
      <c r="H744" s="95" t="s">
        <v>83</v>
      </c>
      <c r="P744" s="123"/>
    </row>
    <row r="745" spans="3:16">
      <c r="C745" s="165"/>
      <c r="D745" s="127"/>
      <c r="E745" s="127"/>
      <c r="F745" s="127"/>
      <c r="G745" s="127"/>
      <c r="H745" s="127"/>
      <c r="I745" s="127"/>
      <c r="J745" s="127"/>
      <c r="K745" s="127"/>
      <c r="L745" s="127"/>
      <c r="M745" s="127"/>
      <c r="N745" s="127"/>
      <c r="O745" s="127"/>
      <c r="P745" s="166"/>
    </row>
    <row r="746" spans="3:16">
      <c r="C746" s="214"/>
    </row>
    <row r="747" spans="3:16">
      <c r="C747" s="214"/>
    </row>
    <row r="749" spans="3:16">
      <c r="C749" s="351" t="s">
        <v>38</v>
      </c>
      <c r="D749" s="351"/>
      <c r="E749" s="351"/>
      <c r="F749" s="351"/>
      <c r="G749" s="351"/>
      <c r="H749" s="351"/>
      <c r="I749" s="351"/>
      <c r="J749" s="351"/>
      <c r="K749" s="351"/>
      <c r="L749" s="351"/>
      <c r="M749" s="351"/>
      <c r="N749" s="351"/>
      <c r="O749" s="351"/>
      <c r="P749" s="351"/>
    </row>
    <row r="750" spans="3:16" ht="15" thickBot="1"/>
    <row r="751" spans="3:16">
      <c r="C751" s="378"/>
      <c r="D751" s="380"/>
      <c r="E751" s="381"/>
      <c r="F751" s="381"/>
      <c r="G751" s="381"/>
      <c r="H751" s="381"/>
      <c r="I751" s="381"/>
      <c r="J751" s="381"/>
      <c r="K751" s="382"/>
      <c r="L751" s="383"/>
      <c r="M751" s="384"/>
      <c r="N751" s="384"/>
      <c r="O751" s="384"/>
      <c r="P751" s="385"/>
    </row>
    <row r="752" spans="3:16">
      <c r="C752" s="379"/>
      <c r="D752" s="389" t="s">
        <v>39</v>
      </c>
      <c r="E752" s="390"/>
      <c r="F752" s="390"/>
      <c r="G752" s="390"/>
      <c r="H752" s="390"/>
      <c r="I752" s="390"/>
      <c r="J752" s="390"/>
      <c r="K752" s="391"/>
      <c r="L752" s="386"/>
      <c r="M752" s="387"/>
      <c r="N752" s="387"/>
      <c r="O752" s="387"/>
      <c r="P752" s="388"/>
    </row>
    <row r="753" spans="3:16">
      <c r="C753" s="379"/>
      <c r="D753" s="389"/>
      <c r="E753" s="390"/>
      <c r="F753" s="390"/>
      <c r="G753" s="390"/>
      <c r="H753" s="390"/>
      <c r="I753" s="390"/>
      <c r="J753" s="390"/>
      <c r="K753" s="391"/>
      <c r="L753" s="428" t="s">
        <v>40</v>
      </c>
      <c r="M753" s="220"/>
      <c r="N753" s="430"/>
      <c r="O753" s="431"/>
      <c r="P753" s="432"/>
    </row>
    <row r="754" spans="3:16">
      <c r="C754" s="379"/>
      <c r="D754" s="389" t="s">
        <v>41</v>
      </c>
      <c r="E754" s="390"/>
      <c r="F754" s="390"/>
      <c r="G754" s="390"/>
      <c r="H754" s="390"/>
      <c r="I754" s="390"/>
      <c r="J754" s="390"/>
      <c r="K754" s="391"/>
      <c r="L754" s="429"/>
      <c r="M754" s="221"/>
      <c r="N754" s="433"/>
      <c r="O754" s="434"/>
      <c r="P754" s="435"/>
    </row>
    <row r="755" spans="3:16">
      <c r="C755" s="379"/>
      <c r="D755" s="436"/>
      <c r="E755" s="437"/>
      <c r="F755" s="437"/>
      <c r="G755" s="437"/>
      <c r="H755" s="437"/>
      <c r="I755" s="437"/>
      <c r="J755" s="437"/>
      <c r="K755" s="438"/>
      <c r="L755" s="428" t="s">
        <v>42</v>
      </c>
      <c r="M755" s="219"/>
      <c r="N755" s="428">
        <v>1</v>
      </c>
      <c r="O755" s="428" t="s">
        <v>43</v>
      </c>
      <c r="P755" s="440">
        <v>1</v>
      </c>
    </row>
    <row r="756" spans="3:16">
      <c r="C756" s="379"/>
      <c r="D756" s="436"/>
      <c r="E756" s="437"/>
      <c r="F756" s="437"/>
      <c r="G756" s="437"/>
      <c r="H756" s="437"/>
      <c r="I756" s="437"/>
      <c r="J756" s="437"/>
      <c r="K756" s="438"/>
      <c r="L756" s="439"/>
      <c r="M756" s="222"/>
      <c r="N756" s="439"/>
      <c r="O756" s="439"/>
      <c r="P756" s="441"/>
    </row>
    <row r="757" spans="3:16">
      <c r="C757" s="379"/>
      <c r="D757" s="389" t="s">
        <v>44</v>
      </c>
      <c r="E757" s="390"/>
      <c r="F757" s="390"/>
      <c r="G757" s="390"/>
      <c r="H757" s="390"/>
      <c r="I757" s="390"/>
      <c r="J757" s="390"/>
      <c r="K757" s="391"/>
      <c r="L757" s="439"/>
      <c r="M757" s="222"/>
      <c r="N757" s="439"/>
      <c r="O757" s="439"/>
      <c r="P757" s="441"/>
    </row>
    <row r="758" spans="3:16" ht="15" thickBot="1">
      <c r="C758" s="100"/>
      <c r="D758" s="101"/>
      <c r="E758" s="101"/>
      <c r="F758" s="101"/>
      <c r="G758" s="101"/>
      <c r="H758" s="101"/>
      <c r="I758" s="101"/>
      <c r="J758" s="101"/>
      <c r="K758" s="101"/>
      <c r="L758" s="101"/>
      <c r="M758" s="101"/>
      <c r="N758" s="102"/>
      <c r="O758" s="102"/>
      <c r="P758" s="103"/>
    </row>
    <row r="759" spans="3:16">
      <c r="C759" s="104"/>
      <c r="D759" s="98"/>
      <c r="E759" s="98"/>
      <c r="F759" s="98"/>
      <c r="G759" s="98"/>
      <c r="H759" s="98"/>
      <c r="I759" s="98"/>
      <c r="J759" s="98"/>
      <c r="K759" s="98"/>
      <c r="L759" s="105" t="s">
        <v>45</v>
      </c>
      <c r="M759" s="105"/>
      <c r="N759" s="106" t="s">
        <v>46</v>
      </c>
      <c r="O759" s="106" t="s">
        <v>47</v>
      </c>
      <c r="P759" s="107" t="s">
        <v>48</v>
      </c>
    </row>
    <row r="760" spans="3:16">
      <c r="C760" s="108"/>
      <c r="D760" s="99"/>
      <c r="E760" s="99"/>
      <c r="F760" s="99"/>
      <c r="G760" s="99"/>
      <c r="H760" s="99"/>
      <c r="I760" s="99"/>
      <c r="J760" s="99"/>
      <c r="K760" s="99"/>
      <c r="L760" s="109"/>
      <c r="M760" s="109"/>
      <c r="N760" s="110"/>
      <c r="O760" s="110"/>
      <c r="P760" s="111"/>
    </row>
    <row r="761" spans="3:16">
      <c r="C761" s="406" t="s">
        <v>49</v>
      </c>
      <c r="D761" s="407"/>
      <c r="E761" s="407"/>
      <c r="F761" s="407"/>
      <c r="G761" s="99"/>
      <c r="H761" s="99"/>
      <c r="I761" s="99" t="s">
        <v>50</v>
      </c>
      <c r="K761" s="99"/>
      <c r="L761" s="109"/>
      <c r="M761" s="109"/>
      <c r="P761" s="112"/>
    </row>
    <row r="762" spans="3:16">
      <c r="C762" s="113"/>
      <c r="D762" s="114"/>
      <c r="E762" s="114"/>
      <c r="F762" s="114"/>
      <c r="G762" s="114"/>
      <c r="H762" s="114"/>
      <c r="I762" s="114"/>
      <c r="J762" s="114"/>
      <c r="K762" s="114"/>
      <c r="L762" s="114"/>
      <c r="M762" s="114"/>
      <c r="N762" s="114"/>
      <c r="O762" s="114"/>
      <c r="P762" s="115"/>
    </row>
    <row r="763" spans="3:16" ht="15" thickBot="1">
      <c r="C763" s="408" t="s">
        <v>114</v>
      </c>
      <c r="D763" s="409"/>
      <c r="E763" s="409"/>
      <c r="F763" s="409"/>
      <c r="G763" s="409"/>
      <c r="H763" s="409"/>
      <c r="I763" s="409"/>
      <c r="J763" s="409"/>
      <c r="K763" s="409"/>
      <c r="L763" s="409"/>
      <c r="M763" s="409"/>
      <c r="N763" s="409"/>
      <c r="O763" s="409"/>
      <c r="P763" s="410"/>
    </row>
    <row r="764" spans="3:16" ht="15" thickBot="1">
      <c r="C764" s="116"/>
      <c r="D764" s="117"/>
      <c r="E764" s="117"/>
      <c r="F764" s="117"/>
      <c r="G764" s="117"/>
      <c r="H764" s="117"/>
      <c r="I764" s="117"/>
      <c r="J764" s="117"/>
      <c r="K764" s="117"/>
      <c r="L764" s="117"/>
      <c r="M764" s="117"/>
      <c r="N764" s="117"/>
      <c r="O764" s="117"/>
      <c r="P764" s="118"/>
    </row>
    <row r="765" spans="3:16" ht="15" thickBot="1">
      <c r="C765" s="119"/>
      <c r="D765" s="120"/>
      <c r="E765" s="120"/>
      <c r="F765" s="120"/>
      <c r="G765" s="120"/>
      <c r="H765" s="120"/>
      <c r="K765" s="120"/>
      <c r="L765" s="120"/>
      <c r="M765" s="120"/>
      <c r="N765" s="120"/>
      <c r="O765" s="120"/>
      <c r="P765" s="121"/>
    </row>
    <row r="766" spans="3:16">
      <c r="C766" s="287" t="s">
        <v>52</v>
      </c>
      <c r="D766" s="411" t="s">
        <v>53</v>
      </c>
      <c r="E766" s="412"/>
      <c r="F766" s="412"/>
      <c r="G766" s="412"/>
      <c r="H766" s="412"/>
      <c r="I766" s="412"/>
      <c r="J766" s="412"/>
      <c r="K766" s="412"/>
      <c r="L766" s="413"/>
      <c r="M766" s="288"/>
      <c r="N766" s="414" t="s">
        <v>54</v>
      </c>
      <c r="O766" s="415"/>
      <c r="P766" s="287" t="s">
        <v>11</v>
      </c>
    </row>
    <row r="767" spans="3:16" ht="15" thickBot="1">
      <c r="C767" s="283">
        <v>1.1100000000000001</v>
      </c>
      <c r="D767" s="416" t="s">
        <v>133</v>
      </c>
      <c r="E767" s="417"/>
      <c r="F767" s="417"/>
      <c r="G767" s="417"/>
      <c r="H767" s="417"/>
      <c r="I767" s="417"/>
      <c r="J767" s="417"/>
      <c r="K767" s="417"/>
      <c r="L767" s="418"/>
      <c r="M767" s="284"/>
      <c r="N767" s="416" t="s">
        <v>93</v>
      </c>
      <c r="O767" s="418"/>
      <c r="P767" s="285">
        <f>'PRESUPUESTO OFICIAL (Entidad)'!I24</f>
        <v>9.98</v>
      </c>
    </row>
    <row r="768" spans="3:16">
      <c r="C768" s="352" t="s">
        <v>55</v>
      </c>
      <c r="D768" s="353"/>
      <c r="E768" s="353"/>
      <c r="F768" s="353"/>
      <c r="G768" s="353"/>
      <c r="H768" s="353"/>
      <c r="I768" s="353"/>
      <c r="J768" s="353"/>
      <c r="K768" s="353"/>
      <c r="L768" s="353"/>
      <c r="M768" s="353"/>
      <c r="N768" s="353"/>
      <c r="O768" s="353"/>
      <c r="P768" s="354"/>
    </row>
    <row r="769" spans="3:16">
      <c r="C769" s="355"/>
      <c r="D769" s="356"/>
      <c r="E769" s="356"/>
      <c r="F769" s="356"/>
      <c r="G769" s="356"/>
      <c r="H769" s="356"/>
      <c r="I769" s="356"/>
      <c r="J769" s="356"/>
      <c r="K769" s="356"/>
      <c r="L769" s="356"/>
      <c r="M769" s="356"/>
      <c r="N769" s="356"/>
      <c r="O769" s="356"/>
      <c r="P769" s="357"/>
    </row>
    <row r="770" spans="3:16" ht="15" thickBot="1">
      <c r="C770" s="358"/>
      <c r="D770" s="359"/>
      <c r="E770" s="359"/>
      <c r="F770" s="359"/>
      <c r="G770" s="359"/>
      <c r="H770" s="359"/>
      <c r="I770" s="359"/>
      <c r="J770" s="359"/>
      <c r="K770" s="359"/>
      <c r="L770" s="359"/>
      <c r="M770" s="359"/>
      <c r="N770" s="359"/>
      <c r="O770" s="359"/>
      <c r="P770" s="360"/>
    </row>
    <row r="771" spans="3:16" ht="15">
      <c r="C771" s="361" t="s">
        <v>53</v>
      </c>
      <c r="D771" s="452"/>
      <c r="E771" s="452"/>
      <c r="F771" s="452"/>
      <c r="G771" s="453"/>
      <c r="H771" s="365" t="s">
        <v>100</v>
      </c>
      <c r="I771" s="452"/>
      <c r="J771" s="454" t="s">
        <v>11</v>
      </c>
      <c r="K771" s="455"/>
      <c r="L771" s="125" t="s">
        <v>56</v>
      </c>
      <c r="M771" s="124"/>
      <c r="N771" s="365" t="s">
        <v>57</v>
      </c>
      <c r="O771" s="366"/>
      <c r="P771" s="126" t="s">
        <v>58</v>
      </c>
    </row>
    <row r="772" spans="3:16">
      <c r="C772" s="367" t="s">
        <v>98</v>
      </c>
      <c r="D772" s="368"/>
      <c r="E772" s="368"/>
      <c r="F772" s="368"/>
      <c r="G772" s="421"/>
      <c r="H772" s="422" t="s">
        <v>94</v>
      </c>
      <c r="I772" s="423"/>
      <c r="J772" s="424">
        <v>0.4</v>
      </c>
      <c r="K772" s="425"/>
      <c r="L772" s="128">
        <v>2000</v>
      </c>
      <c r="M772" s="224"/>
      <c r="N772" s="426"/>
      <c r="O772" s="427"/>
      <c r="P772" s="188">
        <f>J772*L772</f>
        <v>800</v>
      </c>
    </row>
    <row r="773" spans="3:16">
      <c r="C773" s="399"/>
      <c r="D773" s="400"/>
      <c r="E773" s="400"/>
      <c r="F773" s="400"/>
      <c r="G773" s="132"/>
      <c r="H773" s="422"/>
      <c r="I773" s="423"/>
      <c r="J773" s="424"/>
      <c r="K773" s="425"/>
      <c r="L773" s="128"/>
      <c r="M773" s="224"/>
      <c r="N773" s="426"/>
      <c r="O773" s="427"/>
      <c r="P773" s="188"/>
    </row>
    <row r="774" spans="3:16" ht="15" thickBot="1">
      <c r="C774" s="374"/>
      <c r="D774" s="375"/>
      <c r="E774" s="375"/>
      <c r="F774" s="375"/>
      <c r="G774" s="396"/>
      <c r="H774" s="447"/>
      <c r="I774" s="396"/>
      <c r="J774" s="447"/>
      <c r="K774" s="396"/>
      <c r="L774" s="133"/>
      <c r="M774" s="225"/>
      <c r="N774" s="448"/>
      <c r="O774" s="449"/>
      <c r="P774" s="129"/>
    </row>
    <row r="775" spans="3:16" ht="15" thickBot="1">
      <c r="C775" s="371" t="s">
        <v>59</v>
      </c>
      <c r="D775" s="372"/>
      <c r="E775" s="372"/>
      <c r="F775" s="372"/>
      <c r="G775" s="372"/>
      <c r="H775" s="372"/>
      <c r="I775" s="372"/>
      <c r="J775" s="372"/>
      <c r="K775" s="372"/>
      <c r="L775" s="372"/>
      <c r="M775" s="372"/>
      <c r="N775" s="372"/>
      <c r="O775" s="373"/>
      <c r="P775" s="138">
        <f>SUM(P772:P774)</f>
        <v>800</v>
      </c>
    </row>
    <row r="776" spans="3:16">
      <c r="C776" s="352" t="s">
        <v>60</v>
      </c>
      <c r="D776" s="353"/>
      <c r="E776" s="353"/>
      <c r="F776" s="353"/>
      <c r="G776" s="353"/>
      <c r="H776" s="353"/>
      <c r="I776" s="353"/>
      <c r="J776" s="353"/>
      <c r="K776" s="353"/>
      <c r="L776" s="353"/>
      <c r="M776" s="353"/>
      <c r="N776" s="353"/>
      <c r="O776" s="353"/>
      <c r="P776" s="354"/>
    </row>
    <row r="777" spans="3:16">
      <c r="C777" s="355"/>
      <c r="D777" s="356"/>
      <c r="E777" s="356"/>
      <c r="F777" s="356"/>
      <c r="G777" s="356"/>
      <c r="H777" s="356"/>
      <c r="I777" s="356"/>
      <c r="J777" s="356"/>
      <c r="K777" s="356"/>
      <c r="L777" s="356"/>
      <c r="M777" s="356"/>
      <c r="N777" s="356"/>
      <c r="O777" s="356"/>
      <c r="P777" s="357"/>
    </row>
    <row r="778" spans="3:16" ht="15" thickBot="1">
      <c r="C778" s="358"/>
      <c r="D778" s="359"/>
      <c r="E778" s="359"/>
      <c r="F778" s="359"/>
      <c r="G778" s="359"/>
      <c r="H778" s="359"/>
      <c r="I778" s="359"/>
      <c r="J778" s="359"/>
      <c r="K778" s="359"/>
      <c r="L778" s="359"/>
      <c r="M778" s="359"/>
      <c r="N778" s="359"/>
      <c r="O778" s="359"/>
      <c r="P778" s="360"/>
    </row>
    <row r="779" spans="3:16">
      <c r="C779" s="361" t="s">
        <v>53</v>
      </c>
      <c r="D779" s="362"/>
      <c r="E779" s="362"/>
      <c r="F779" s="362"/>
      <c r="G779" s="362"/>
      <c r="H779" s="362"/>
      <c r="I779" s="362"/>
      <c r="J779" s="366"/>
      <c r="K779" s="124" t="s">
        <v>54</v>
      </c>
      <c r="L779" s="125" t="s">
        <v>11</v>
      </c>
      <c r="M779" s="124" t="s">
        <v>117</v>
      </c>
      <c r="N779" s="365" t="s">
        <v>61</v>
      </c>
      <c r="O779" s="366"/>
      <c r="P779" s="126" t="s">
        <v>58</v>
      </c>
    </row>
    <row r="780" spans="3:16">
      <c r="C780" s="399" t="s">
        <v>169</v>
      </c>
      <c r="D780" s="400"/>
      <c r="E780" s="400"/>
      <c r="F780" s="400"/>
      <c r="G780" s="400"/>
      <c r="H780" s="400"/>
      <c r="I780" s="400"/>
      <c r="J780" s="401"/>
      <c r="K780" s="189" t="s">
        <v>93</v>
      </c>
      <c r="L780" s="194">
        <v>1.05</v>
      </c>
      <c r="M780" s="235">
        <v>1</v>
      </c>
      <c r="N780" s="450">
        <v>6300</v>
      </c>
      <c r="O780" s="451"/>
      <c r="P780" s="129">
        <f>ROUND(L780*N780*M780,0)</f>
        <v>6615</v>
      </c>
    </row>
    <row r="781" spans="3:16">
      <c r="C781" s="399"/>
      <c r="D781" s="400"/>
      <c r="E781" s="400"/>
      <c r="F781" s="400"/>
      <c r="G781" s="400"/>
      <c r="H781" s="400"/>
      <c r="I781" s="400"/>
      <c r="J781" s="401"/>
      <c r="K781" s="189"/>
      <c r="L781" s="198"/>
      <c r="M781" s="240"/>
      <c r="N781" s="404"/>
      <c r="O781" s="405"/>
      <c r="P781" s="129">
        <f>ROUND(L781*N781*M781,0)</f>
        <v>0</v>
      </c>
    </row>
    <row r="782" spans="3:16">
      <c r="C782" s="399"/>
      <c r="D782" s="400"/>
      <c r="E782" s="400"/>
      <c r="F782" s="400"/>
      <c r="G782" s="400"/>
      <c r="H782" s="400"/>
      <c r="I782" s="400"/>
      <c r="J782" s="401"/>
      <c r="K782" s="189"/>
      <c r="L782" s="198"/>
      <c r="M782" s="240"/>
      <c r="N782" s="404"/>
      <c r="O782" s="405"/>
      <c r="P782" s="129"/>
    </row>
    <row r="783" spans="3:16">
      <c r="C783" s="399"/>
      <c r="D783" s="400"/>
      <c r="E783" s="400"/>
      <c r="F783" s="400"/>
      <c r="G783" s="400"/>
      <c r="H783" s="400"/>
      <c r="I783" s="400"/>
      <c r="J783" s="401"/>
      <c r="K783" s="189"/>
      <c r="L783" s="198"/>
      <c r="M783" s="240"/>
      <c r="N783" s="404"/>
      <c r="O783" s="405"/>
      <c r="P783" s="129"/>
    </row>
    <row r="784" spans="3:16">
      <c r="C784" s="399"/>
      <c r="D784" s="400"/>
      <c r="E784" s="400"/>
      <c r="F784" s="400"/>
      <c r="G784" s="400"/>
      <c r="H784" s="400"/>
      <c r="I784" s="400"/>
      <c r="J784" s="401"/>
      <c r="K784" s="189"/>
      <c r="L784" s="198"/>
      <c r="M784" s="240"/>
      <c r="N784" s="404"/>
      <c r="O784" s="405"/>
      <c r="P784" s="129"/>
    </row>
    <row r="785" spans="3:16" ht="15" thickBot="1">
      <c r="C785" s="399"/>
      <c r="D785" s="400"/>
      <c r="E785" s="400"/>
      <c r="F785" s="400"/>
      <c r="G785" s="400"/>
      <c r="H785" s="400"/>
      <c r="I785" s="400"/>
      <c r="J785" s="401"/>
      <c r="K785" s="135"/>
      <c r="L785" s="142"/>
      <c r="M785" s="237"/>
      <c r="N785" s="469"/>
      <c r="O785" s="470"/>
      <c r="P785" s="129"/>
    </row>
    <row r="786" spans="3:16" ht="15" thickBot="1">
      <c r="C786" s="371" t="s">
        <v>59</v>
      </c>
      <c r="D786" s="372"/>
      <c r="E786" s="372"/>
      <c r="F786" s="372"/>
      <c r="G786" s="372"/>
      <c r="H786" s="372"/>
      <c r="I786" s="372"/>
      <c r="J786" s="372"/>
      <c r="K786" s="372"/>
      <c r="L786" s="372"/>
      <c r="M786" s="372"/>
      <c r="N786" s="372"/>
      <c r="O786" s="373"/>
      <c r="P786" s="138">
        <f>SUM(P780:P785)</f>
        <v>6615</v>
      </c>
    </row>
    <row r="787" spans="3:16">
      <c r="C787" s="352" t="s">
        <v>62</v>
      </c>
      <c r="D787" s="353"/>
      <c r="E787" s="353"/>
      <c r="F787" s="353"/>
      <c r="G787" s="353"/>
      <c r="H787" s="353"/>
      <c r="I787" s="353"/>
      <c r="J787" s="353"/>
      <c r="K787" s="353"/>
      <c r="L787" s="353"/>
      <c r="M787" s="353"/>
      <c r="N787" s="353"/>
      <c r="O787" s="353"/>
      <c r="P787" s="354"/>
    </row>
    <row r="788" spans="3:16">
      <c r="C788" s="355"/>
      <c r="D788" s="356"/>
      <c r="E788" s="356"/>
      <c r="F788" s="356"/>
      <c r="G788" s="356"/>
      <c r="H788" s="356"/>
      <c r="I788" s="356"/>
      <c r="J788" s="356"/>
      <c r="K788" s="356"/>
      <c r="L788" s="356"/>
      <c r="M788" s="356"/>
      <c r="N788" s="356"/>
      <c r="O788" s="356"/>
      <c r="P788" s="357"/>
    </row>
    <row r="789" spans="3:16" ht="15" thickBot="1">
      <c r="C789" s="358"/>
      <c r="D789" s="359"/>
      <c r="E789" s="359"/>
      <c r="F789" s="359"/>
      <c r="G789" s="359"/>
      <c r="H789" s="359"/>
      <c r="I789" s="359"/>
      <c r="J789" s="359"/>
      <c r="K789" s="359"/>
      <c r="L789" s="359"/>
      <c r="M789" s="359"/>
      <c r="N789" s="359"/>
      <c r="O789" s="359"/>
      <c r="P789" s="360"/>
    </row>
    <row r="790" spans="3:16" ht="15.75">
      <c r="C790" s="361" t="s">
        <v>63</v>
      </c>
      <c r="D790" s="362"/>
      <c r="E790" s="362"/>
      <c r="F790" s="362"/>
      <c r="G790" s="362"/>
      <c r="H790" s="362"/>
      <c r="I790" s="362"/>
      <c r="J790" s="125" t="s">
        <v>64</v>
      </c>
      <c r="K790" s="134" t="s">
        <v>65</v>
      </c>
      <c r="L790" s="139" t="s">
        <v>66</v>
      </c>
      <c r="M790" s="229"/>
      <c r="N790" s="365" t="s">
        <v>67</v>
      </c>
      <c r="O790" s="366"/>
      <c r="P790" s="126" t="s">
        <v>58</v>
      </c>
    </row>
    <row r="791" spans="3:16">
      <c r="C791" s="367"/>
      <c r="D791" s="368"/>
      <c r="E791" s="368"/>
      <c r="F791" s="368"/>
      <c r="G791" s="368"/>
      <c r="H791" s="368"/>
      <c r="I791" s="368"/>
      <c r="J791" s="140"/>
      <c r="K791" s="141"/>
      <c r="L791" s="140"/>
      <c r="M791" s="217"/>
      <c r="N791" s="369"/>
      <c r="O791" s="370"/>
      <c r="P791" s="129"/>
    </row>
    <row r="792" spans="3:16" ht="15" thickBot="1">
      <c r="C792" s="374"/>
      <c r="D792" s="375"/>
      <c r="E792" s="375"/>
      <c r="F792" s="375"/>
      <c r="G792" s="375"/>
      <c r="H792" s="375"/>
      <c r="I792" s="375"/>
      <c r="J792" s="142"/>
      <c r="K792" s="143"/>
      <c r="L792" s="142"/>
      <c r="M792" s="230"/>
      <c r="N792" s="376"/>
      <c r="O792" s="377"/>
      <c r="P792" s="144"/>
    </row>
    <row r="793" spans="3:16" ht="15" thickBot="1">
      <c r="C793" s="371" t="s">
        <v>59</v>
      </c>
      <c r="D793" s="372"/>
      <c r="E793" s="372"/>
      <c r="F793" s="372"/>
      <c r="G793" s="372"/>
      <c r="H793" s="372"/>
      <c r="I793" s="372"/>
      <c r="J793" s="372"/>
      <c r="K793" s="372"/>
      <c r="L793" s="372"/>
      <c r="M793" s="372"/>
      <c r="N793" s="372"/>
      <c r="O793" s="373"/>
      <c r="P793" s="138">
        <f>SUM(P791:P792)</f>
        <v>0</v>
      </c>
    </row>
    <row r="794" spans="3:16">
      <c r="C794" s="352" t="s">
        <v>68</v>
      </c>
      <c r="D794" s="353"/>
      <c r="E794" s="353"/>
      <c r="F794" s="353"/>
      <c r="G794" s="353"/>
      <c r="H794" s="353"/>
      <c r="I794" s="353"/>
      <c r="J794" s="353"/>
      <c r="K794" s="353"/>
      <c r="L794" s="353"/>
      <c r="M794" s="353"/>
      <c r="N794" s="353"/>
      <c r="O794" s="353"/>
      <c r="P794" s="354"/>
    </row>
    <row r="795" spans="3:16">
      <c r="C795" s="355"/>
      <c r="D795" s="356"/>
      <c r="E795" s="356"/>
      <c r="F795" s="356"/>
      <c r="G795" s="356"/>
      <c r="H795" s="356"/>
      <c r="I795" s="356"/>
      <c r="J795" s="356"/>
      <c r="K795" s="356"/>
      <c r="L795" s="356"/>
      <c r="M795" s="356"/>
      <c r="N795" s="356"/>
      <c r="O795" s="356"/>
      <c r="P795" s="357"/>
    </row>
    <row r="796" spans="3:16" ht="15" thickBot="1">
      <c r="C796" s="358"/>
      <c r="D796" s="359"/>
      <c r="E796" s="359"/>
      <c r="F796" s="359"/>
      <c r="G796" s="359"/>
      <c r="H796" s="359"/>
      <c r="I796" s="359"/>
      <c r="J796" s="359"/>
      <c r="K796" s="359"/>
      <c r="L796" s="359"/>
      <c r="M796" s="359"/>
      <c r="N796" s="359"/>
      <c r="O796" s="359"/>
      <c r="P796" s="360"/>
    </row>
    <row r="797" spans="3:16" ht="28.5">
      <c r="C797" s="361" t="s">
        <v>69</v>
      </c>
      <c r="D797" s="362"/>
      <c r="E797" s="362"/>
      <c r="F797" s="362"/>
      <c r="G797" s="362"/>
      <c r="H797" s="362"/>
      <c r="I797" s="362"/>
      <c r="J797" s="125" t="s">
        <v>70</v>
      </c>
      <c r="K797" s="145" t="s">
        <v>11</v>
      </c>
      <c r="L797" s="146" t="s">
        <v>71</v>
      </c>
      <c r="M797" s="218"/>
      <c r="N797" s="363" t="s">
        <v>57</v>
      </c>
      <c r="O797" s="364"/>
      <c r="P797" s="148" t="s">
        <v>58</v>
      </c>
    </row>
    <row r="798" spans="3:16">
      <c r="C798" s="399" t="s">
        <v>170</v>
      </c>
      <c r="D798" s="400"/>
      <c r="E798" s="400"/>
      <c r="F798" s="400"/>
      <c r="G798" s="400"/>
      <c r="H798" s="400"/>
      <c r="I798" s="401"/>
      <c r="J798" s="151" t="s">
        <v>97</v>
      </c>
      <c r="K798" s="152">
        <v>0.03</v>
      </c>
      <c r="L798" s="153">
        <v>49937.269687500004</v>
      </c>
      <c r="M798" s="231"/>
      <c r="N798" s="402"/>
      <c r="O798" s="403"/>
      <c r="P798" s="129">
        <f>ROUND(K798*L798,0)</f>
        <v>1498</v>
      </c>
    </row>
    <row r="799" spans="3:16">
      <c r="C799" s="149"/>
      <c r="D799" s="150"/>
      <c r="E799" s="150"/>
      <c r="F799" s="150"/>
      <c r="G799" s="150"/>
      <c r="H799" s="150"/>
      <c r="I799" s="150"/>
      <c r="J799" s="151"/>
      <c r="K799" s="152"/>
      <c r="L799" s="153"/>
      <c r="M799" s="231"/>
      <c r="N799" s="369"/>
      <c r="O799" s="370"/>
      <c r="P799" s="154"/>
    </row>
    <row r="800" spans="3:16" ht="15" thickBot="1">
      <c r="C800" s="374"/>
      <c r="D800" s="375"/>
      <c r="E800" s="375"/>
      <c r="F800" s="375"/>
      <c r="G800" s="375"/>
      <c r="H800" s="375"/>
      <c r="I800" s="375"/>
      <c r="J800" s="142"/>
      <c r="K800" s="143"/>
      <c r="L800" s="142"/>
      <c r="M800" s="230"/>
      <c r="N800" s="376"/>
      <c r="O800" s="377"/>
      <c r="P800" s="144"/>
    </row>
    <row r="801" spans="3:16" ht="15" thickBot="1">
      <c r="C801" s="371" t="s">
        <v>59</v>
      </c>
      <c r="D801" s="372"/>
      <c r="E801" s="372"/>
      <c r="F801" s="372"/>
      <c r="G801" s="372"/>
      <c r="H801" s="372"/>
      <c r="I801" s="372"/>
      <c r="J801" s="372"/>
      <c r="K801" s="372"/>
      <c r="L801" s="372"/>
      <c r="M801" s="372"/>
      <c r="N801" s="372"/>
      <c r="O801" s="373"/>
      <c r="P801" s="138">
        <f>SUM(P798:P800)</f>
        <v>1498</v>
      </c>
    </row>
    <row r="802" spans="3:16" ht="15" thickBot="1">
      <c r="C802" s="122"/>
      <c r="P802" s="123"/>
    </row>
    <row r="803" spans="3:16" ht="15" thickBot="1">
      <c r="C803" s="371" t="s">
        <v>72</v>
      </c>
      <c r="D803" s="372"/>
      <c r="E803" s="372"/>
      <c r="F803" s="372"/>
      <c r="G803" s="372"/>
      <c r="H803" s="372"/>
      <c r="I803" s="372"/>
      <c r="J803" s="372"/>
      <c r="K803" s="372"/>
      <c r="L803" s="372"/>
      <c r="M803" s="372"/>
      <c r="N803" s="372"/>
      <c r="O803" s="373"/>
      <c r="P803" s="286">
        <f>SUM(P801+P793+P786+P775)</f>
        <v>8913</v>
      </c>
    </row>
    <row r="804" spans="3:16">
      <c r="C804" s="367" t="s">
        <v>23</v>
      </c>
      <c r="D804" s="368"/>
      <c r="E804" s="368"/>
      <c r="F804" s="368"/>
      <c r="G804" s="368"/>
      <c r="H804" s="368"/>
      <c r="I804" s="368"/>
      <c r="J804" s="155"/>
      <c r="K804" s="156"/>
      <c r="L804" s="157">
        <v>0.31</v>
      </c>
      <c r="M804" s="232"/>
      <c r="N804" s="392">
        <f>P803*L804</f>
        <v>2763.03</v>
      </c>
      <c r="O804" s="393"/>
      <c r="P804" s="158"/>
    </row>
    <row r="805" spans="3:16">
      <c r="C805" s="130" t="s">
        <v>77</v>
      </c>
      <c r="D805" s="131"/>
      <c r="E805" s="131"/>
      <c r="F805" s="131"/>
      <c r="G805" s="131"/>
      <c r="H805" s="131"/>
      <c r="I805" s="131"/>
      <c r="J805" s="155"/>
      <c r="K805" s="156"/>
      <c r="L805" s="157">
        <v>0.01</v>
      </c>
      <c r="M805" s="232"/>
      <c r="N805" s="392">
        <f>P803*L805</f>
        <v>89.13</v>
      </c>
      <c r="O805" s="393"/>
      <c r="P805" s="158"/>
    </row>
    <row r="806" spans="3:16" ht="15" thickBot="1">
      <c r="C806" s="116" t="s">
        <v>78</v>
      </c>
      <c r="D806" s="117"/>
      <c r="E806" s="117"/>
      <c r="F806" s="117"/>
      <c r="G806" s="117"/>
      <c r="H806" s="117"/>
      <c r="I806" s="117"/>
      <c r="J806" s="159"/>
      <c r="K806" s="160"/>
      <c r="L806" s="157">
        <v>0.05</v>
      </c>
      <c r="M806" s="232"/>
      <c r="N806" s="392">
        <f>P803*L806</f>
        <v>445.65000000000003</v>
      </c>
      <c r="O806" s="393"/>
      <c r="P806" s="158"/>
    </row>
    <row r="807" spans="3:16" ht="15" thickBot="1">
      <c r="C807" s="371" t="s">
        <v>59</v>
      </c>
      <c r="D807" s="372"/>
      <c r="E807" s="372"/>
      <c r="F807" s="372"/>
      <c r="G807" s="372"/>
      <c r="H807" s="372"/>
      <c r="I807" s="372"/>
      <c r="J807" s="372"/>
      <c r="K807" s="372"/>
      <c r="L807" s="372"/>
      <c r="M807" s="372"/>
      <c r="N807" s="372"/>
      <c r="O807" s="373"/>
      <c r="P807" s="161">
        <f>N804+N805+N806</f>
        <v>3297.8100000000004</v>
      </c>
    </row>
    <row r="808" spans="3:16" ht="15" thickBot="1">
      <c r="C808" s="122"/>
      <c r="P808" s="123"/>
    </row>
    <row r="809" spans="3:16" ht="15" thickBot="1">
      <c r="C809" s="371" t="s">
        <v>79</v>
      </c>
      <c r="D809" s="372"/>
      <c r="E809" s="372"/>
      <c r="F809" s="372"/>
      <c r="G809" s="372"/>
      <c r="H809" s="372"/>
      <c r="I809" s="372"/>
      <c r="J809" s="372"/>
      <c r="K809" s="372"/>
      <c r="L809" s="372"/>
      <c r="M809" s="372"/>
      <c r="N809" s="372"/>
      <c r="O809" s="373"/>
      <c r="P809" s="161">
        <f>ROUND(P803+P807,2)</f>
        <v>12210.81</v>
      </c>
    </row>
    <row r="810" spans="3:16">
      <c r="C810" s="119"/>
      <c r="D810" s="120"/>
      <c r="E810" s="120"/>
      <c r="F810" s="120"/>
      <c r="G810" s="120"/>
      <c r="H810" s="120"/>
      <c r="I810" s="120"/>
      <c r="J810" s="120"/>
      <c r="K810" s="120"/>
      <c r="L810" s="120"/>
      <c r="M810" s="120"/>
      <c r="N810" s="120"/>
      <c r="O810" s="120"/>
      <c r="P810" s="121"/>
    </row>
    <row r="811" spans="3:16">
      <c r="C811" s="122"/>
      <c r="P811" s="123"/>
    </row>
    <row r="812" spans="3:16">
      <c r="C812" s="122"/>
      <c r="P812" s="123"/>
    </row>
    <row r="813" spans="3:16" ht="15">
      <c r="C813" s="122"/>
      <c r="H813" s="276" t="s">
        <v>80</v>
      </c>
      <c r="I813" s="276"/>
      <c r="J813" s="276"/>
      <c r="K813" s="276"/>
      <c r="P813" s="123"/>
    </row>
    <row r="814" spans="3:16" ht="15">
      <c r="C814" s="122"/>
      <c r="H814" s="276" t="s">
        <v>81</v>
      </c>
      <c r="I814" s="350" t="s">
        <v>120</v>
      </c>
      <c r="J814" s="350"/>
      <c r="K814" s="350"/>
      <c r="P814" s="123"/>
    </row>
    <row r="815" spans="3:16" ht="15">
      <c r="C815" s="122"/>
      <c r="H815" s="349" t="s">
        <v>121</v>
      </c>
      <c r="I815" s="349"/>
      <c r="J815" s="349"/>
      <c r="K815" s="349"/>
      <c r="P815" s="123"/>
    </row>
    <row r="816" spans="3:16" ht="15">
      <c r="C816" s="108"/>
      <c r="D816" s="163"/>
      <c r="E816" s="163"/>
      <c r="F816" s="163"/>
      <c r="G816" s="163"/>
      <c r="H816" s="276" t="s">
        <v>82</v>
      </c>
      <c r="I816" s="349" t="s">
        <v>122</v>
      </c>
      <c r="J816" s="349"/>
      <c r="K816" s="349"/>
      <c r="L816" s="163"/>
      <c r="M816" s="163"/>
      <c r="N816" s="163"/>
      <c r="O816" s="163"/>
      <c r="P816" s="164"/>
    </row>
    <row r="817" spans="3:16">
      <c r="C817" s="122"/>
      <c r="H817" s="95" t="s">
        <v>83</v>
      </c>
      <c r="P817" s="123"/>
    </row>
    <row r="818" spans="3:16">
      <c r="C818" s="165"/>
      <c r="D818" s="127"/>
      <c r="E818" s="127"/>
      <c r="F818" s="127"/>
      <c r="G818" s="127"/>
      <c r="H818" s="127"/>
      <c r="I818" s="127"/>
      <c r="J818" s="127"/>
      <c r="K818" s="127"/>
      <c r="L818" s="127"/>
      <c r="M818" s="127"/>
      <c r="N818" s="127"/>
      <c r="O818" s="127"/>
      <c r="P818" s="166"/>
    </row>
    <row r="819" spans="3:16">
      <c r="C819" s="214"/>
    </row>
    <row r="820" spans="3:16">
      <c r="C820" s="214"/>
    </row>
    <row r="822" spans="3:16">
      <c r="C822" s="351" t="s">
        <v>38</v>
      </c>
      <c r="D822" s="351"/>
      <c r="E822" s="351"/>
      <c r="F822" s="351"/>
      <c r="G822" s="351"/>
      <c r="H822" s="351"/>
      <c r="I822" s="351"/>
      <c r="J822" s="351"/>
      <c r="K822" s="351"/>
      <c r="L822" s="351"/>
      <c r="M822" s="351"/>
      <c r="N822" s="351"/>
      <c r="O822" s="351"/>
      <c r="P822" s="351"/>
    </row>
    <row r="823" spans="3:16" ht="15" thickBot="1"/>
    <row r="824" spans="3:16">
      <c r="C824" s="378"/>
      <c r="D824" s="380"/>
      <c r="E824" s="381"/>
      <c r="F824" s="381"/>
      <c r="G824" s="381"/>
      <c r="H824" s="381"/>
      <c r="I824" s="381"/>
      <c r="J824" s="381"/>
      <c r="K824" s="382"/>
      <c r="L824" s="383"/>
      <c r="M824" s="384"/>
      <c r="N824" s="384"/>
      <c r="O824" s="384"/>
      <c r="P824" s="385"/>
    </row>
    <row r="825" spans="3:16">
      <c r="C825" s="379"/>
      <c r="D825" s="389" t="s">
        <v>39</v>
      </c>
      <c r="E825" s="390"/>
      <c r="F825" s="390"/>
      <c r="G825" s="390"/>
      <c r="H825" s="390"/>
      <c r="I825" s="390"/>
      <c r="J825" s="390"/>
      <c r="K825" s="391"/>
      <c r="L825" s="386"/>
      <c r="M825" s="387"/>
      <c r="N825" s="387"/>
      <c r="O825" s="387"/>
      <c r="P825" s="388"/>
    </row>
    <row r="826" spans="3:16">
      <c r="C826" s="379"/>
      <c r="D826" s="389"/>
      <c r="E826" s="390"/>
      <c r="F826" s="390"/>
      <c r="G826" s="390"/>
      <c r="H826" s="390"/>
      <c r="I826" s="390"/>
      <c r="J826" s="390"/>
      <c r="K826" s="391"/>
      <c r="L826" s="428" t="s">
        <v>40</v>
      </c>
      <c r="M826" s="220"/>
      <c r="N826" s="430"/>
      <c r="O826" s="431"/>
      <c r="P826" s="432"/>
    </row>
    <row r="827" spans="3:16">
      <c r="C827" s="379"/>
      <c r="D827" s="389" t="s">
        <v>41</v>
      </c>
      <c r="E827" s="390"/>
      <c r="F827" s="390"/>
      <c r="G827" s="390"/>
      <c r="H827" s="390"/>
      <c r="I827" s="390"/>
      <c r="J827" s="390"/>
      <c r="K827" s="391"/>
      <c r="L827" s="429"/>
      <c r="M827" s="221"/>
      <c r="N827" s="433"/>
      <c r="O827" s="434"/>
      <c r="P827" s="435"/>
    </row>
    <row r="828" spans="3:16">
      <c r="C828" s="379"/>
      <c r="D828" s="436"/>
      <c r="E828" s="437"/>
      <c r="F828" s="437"/>
      <c r="G828" s="437"/>
      <c r="H828" s="437"/>
      <c r="I828" s="437"/>
      <c r="J828" s="437"/>
      <c r="K828" s="438"/>
      <c r="L828" s="428" t="s">
        <v>42</v>
      </c>
      <c r="M828" s="219"/>
      <c r="N828" s="428">
        <v>1</v>
      </c>
      <c r="O828" s="428" t="s">
        <v>43</v>
      </c>
      <c r="P828" s="440">
        <v>1</v>
      </c>
    </row>
    <row r="829" spans="3:16">
      <c r="C829" s="379"/>
      <c r="D829" s="436"/>
      <c r="E829" s="437"/>
      <c r="F829" s="437"/>
      <c r="G829" s="437"/>
      <c r="H829" s="437"/>
      <c r="I829" s="437"/>
      <c r="J829" s="437"/>
      <c r="K829" s="438"/>
      <c r="L829" s="439"/>
      <c r="M829" s="222"/>
      <c r="N829" s="439"/>
      <c r="O829" s="439"/>
      <c r="P829" s="441"/>
    </row>
    <row r="830" spans="3:16">
      <c r="C830" s="379"/>
      <c r="D830" s="389" t="s">
        <v>44</v>
      </c>
      <c r="E830" s="390"/>
      <c r="F830" s="390"/>
      <c r="G830" s="390"/>
      <c r="H830" s="390"/>
      <c r="I830" s="390"/>
      <c r="J830" s="390"/>
      <c r="K830" s="391"/>
      <c r="L830" s="439"/>
      <c r="M830" s="222"/>
      <c r="N830" s="439"/>
      <c r="O830" s="439"/>
      <c r="P830" s="441"/>
    </row>
    <row r="831" spans="3:16" ht="15" thickBot="1">
      <c r="C831" s="100"/>
      <c r="D831" s="101"/>
      <c r="E831" s="101"/>
      <c r="F831" s="101"/>
      <c r="G831" s="101"/>
      <c r="H831" s="101"/>
      <c r="I831" s="101"/>
      <c r="J831" s="101"/>
      <c r="K831" s="101"/>
      <c r="L831" s="101"/>
      <c r="M831" s="101"/>
      <c r="N831" s="102"/>
      <c r="O831" s="102"/>
      <c r="P831" s="103"/>
    </row>
    <row r="832" spans="3:16">
      <c r="C832" s="104"/>
      <c r="D832" s="98"/>
      <c r="E832" s="98"/>
      <c r="F832" s="98"/>
      <c r="G832" s="98"/>
      <c r="H832" s="98"/>
      <c r="I832" s="98"/>
      <c r="J832" s="98"/>
      <c r="K832" s="98"/>
      <c r="L832" s="105" t="s">
        <v>45</v>
      </c>
      <c r="M832" s="105"/>
      <c r="N832" s="106" t="s">
        <v>46</v>
      </c>
      <c r="O832" s="106" t="s">
        <v>47</v>
      </c>
      <c r="P832" s="107" t="s">
        <v>48</v>
      </c>
    </row>
    <row r="833" spans="3:16">
      <c r="C833" s="108"/>
      <c r="D833" s="99"/>
      <c r="E833" s="99"/>
      <c r="F833" s="99"/>
      <c r="G833" s="99"/>
      <c r="H833" s="99"/>
      <c r="I833" s="99"/>
      <c r="J833" s="99"/>
      <c r="K833" s="99"/>
      <c r="L833" s="109"/>
      <c r="M833" s="109"/>
      <c r="N833" s="110"/>
      <c r="O833" s="110"/>
      <c r="P833" s="111"/>
    </row>
    <row r="834" spans="3:16">
      <c r="C834" s="406" t="s">
        <v>49</v>
      </c>
      <c r="D834" s="407"/>
      <c r="E834" s="407"/>
      <c r="F834" s="407"/>
      <c r="G834" s="99"/>
      <c r="H834" s="99"/>
      <c r="I834" s="99" t="s">
        <v>50</v>
      </c>
      <c r="K834" s="99"/>
      <c r="L834" s="109"/>
      <c r="M834" s="109"/>
      <c r="P834" s="112"/>
    </row>
    <row r="835" spans="3:16">
      <c r="C835" s="113"/>
      <c r="D835" s="114"/>
      <c r="E835" s="114"/>
      <c r="F835" s="114"/>
      <c r="G835" s="114"/>
      <c r="H835" s="114"/>
      <c r="I835" s="114"/>
      <c r="J835" s="114"/>
      <c r="K835" s="114"/>
      <c r="L835" s="114"/>
      <c r="M835" s="114"/>
      <c r="N835" s="114"/>
      <c r="O835" s="114"/>
      <c r="P835" s="115"/>
    </row>
    <row r="836" spans="3:16" ht="15" thickBot="1">
      <c r="C836" s="408" t="s">
        <v>114</v>
      </c>
      <c r="D836" s="409"/>
      <c r="E836" s="409"/>
      <c r="F836" s="409"/>
      <c r="G836" s="409"/>
      <c r="H836" s="409"/>
      <c r="I836" s="409"/>
      <c r="J836" s="409"/>
      <c r="K836" s="409"/>
      <c r="L836" s="409"/>
      <c r="M836" s="409"/>
      <c r="N836" s="409"/>
      <c r="O836" s="409"/>
      <c r="P836" s="410"/>
    </row>
    <row r="837" spans="3:16" ht="15" thickBot="1">
      <c r="C837" s="116"/>
      <c r="D837" s="117"/>
      <c r="E837" s="117"/>
      <c r="F837" s="117"/>
      <c r="G837" s="117"/>
      <c r="H837" s="117"/>
      <c r="I837" s="117"/>
      <c r="J837" s="117"/>
      <c r="K837" s="117"/>
      <c r="L837" s="117"/>
      <c r="M837" s="117"/>
      <c r="N837" s="117"/>
      <c r="O837" s="117"/>
      <c r="P837" s="118"/>
    </row>
    <row r="838" spans="3:16" ht="15" thickBot="1">
      <c r="C838" s="119"/>
      <c r="D838" s="120"/>
      <c r="E838" s="120"/>
      <c r="F838" s="120"/>
      <c r="G838" s="120"/>
      <c r="H838" s="120"/>
      <c r="K838" s="120"/>
      <c r="L838" s="120"/>
      <c r="M838" s="120"/>
      <c r="N838" s="120"/>
      <c r="O838" s="120"/>
      <c r="P838" s="121"/>
    </row>
    <row r="839" spans="3:16">
      <c r="C839" s="287" t="s">
        <v>52</v>
      </c>
      <c r="D839" s="411" t="s">
        <v>53</v>
      </c>
      <c r="E839" s="412"/>
      <c r="F839" s="412"/>
      <c r="G839" s="412"/>
      <c r="H839" s="412"/>
      <c r="I839" s="412"/>
      <c r="J839" s="412"/>
      <c r="K839" s="412"/>
      <c r="L839" s="413"/>
      <c r="M839" s="288"/>
      <c r="N839" s="414" t="s">
        <v>54</v>
      </c>
      <c r="O839" s="415"/>
      <c r="P839" s="287" t="s">
        <v>11</v>
      </c>
    </row>
    <row r="840" spans="3:16" ht="15" thickBot="1">
      <c r="C840" s="283">
        <v>1.1200000000000001</v>
      </c>
      <c r="D840" s="416" t="s">
        <v>134</v>
      </c>
      <c r="E840" s="417"/>
      <c r="F840" s="417"/>
      <c r="G840" s="417"/>
      <c r="H840" s="417"/>
      <c r="I840" s="417"/>
      <c r="J840" s="417"/>
      <c r="K840" s="417"/>
      <c r="L840" s="418"/>
      <c r="M840" s="284"/>
      <c r="N840" s="416" t="s">
        <v>85</v>
      </c>
      <c r="O840" s="418"/>
      <c r="P840" s="285">
        <f>'PRESUPUESTO OFICIAL (Entidad)'!I25</f>
        <v>1.1500000000000001</v>
      </c>
    </row>
    <row r="841" spans="3:16">
      <c r="C841" s="352" t="s">
        <v>55</v>
      </c>
      <c r="D841" s="353"/>
      <c r="E841" s="353"/>
      <c r="F841" s="353"/>
      <c r="G841" s="353"/>
      <c r="H841" s="353"/>
      <c r="I841" s="353"/>
      <c r="J841" s="353"/>
      <c r="K841" s="353"/>
      <c r="L841" s="353"/>
      <c r="M841" s="353"/>
      <c r="N841" s="353"/>
      <c r="O841" s="353"/>
      <c r="P841" s="354"/>
    </row>
    <row r="842" spans="3:16">
      <c r="C842" s="355"/>
      <c r="D842" s="356"/>
      <c r="E842" s="356"/>
      <c r="F842" s="356"/>
      <c r="G842" s="356"/>
      <c r="H842" s="356"/>
      <c r="I842" s="356"/>
      <c r="J842" s="356"/>
      <c r="K842" s="356"/>
      <c r="L842" s="356"/>
      <c r="M842" s="356"/>
      <c r="N842" s="356"/>
      <c r="O842" s="356"/>
      <c r="P842" s="357"/>
    </row>
    <row r="843" spans="3:16" ht="15" thickBot="1">
      <c r="C843" s="358"/>
      <c r="D843" s="359"/>
      <c r="E843" s="359"/>
      <c r="F843" s="359"/>
      <c r="G843" s="359"/>
      <c r="H843" s="359"/>
      <c r="I843" s="359"/>
      <c r="J843" s="359"/>
      <c r="K843" s="359"/>
      <c r="L843" s="359"/>
      <c r="M843" s="359"/>
      <c r="N843" s="359"/>
      <c r="O843" s="359"/>
      <c r="P843" s="360"/>
    </row>
    <row r="844" spans="3:16" ht="15">
      <c r="C844" s="361" t="s">
        <v>53</v>
      </c>
      <c r="D844" s="452"/>
      <c r="E844" s="452"/>
      <c r="F844" s="452"/>
      <c r="G844" s="453"/>
      <c r="H844" s="365" t="s">
        <v>100</v>
      </c>
      <c r="I844" s="452"/>
      <c r="J844" s="454" t="s">
        <v>11</v>
      </c>
      <c r="K844" s="455"/>
      <c r="L844" s="125" t="s">
        <v>56</v>
      </c>
      <c r="M844" s="124"/>
      <c r="N844" s="365" t="s">
        <v>57</v>
      </c>
      <c r="O844" s="366"/>
      <c r="P844" s="126" t="s">
        <v>58</v>
      </c>
    </row>
    <row r="845" spans="3:16">
      <c r="C845" s="367" t="s">
        <v>98</v>
      </c>
      <c r="D845" s="368"/>
      <c r="E845" s="368"/>
      <c r="F845" s="368"/>
      <c r="G845" s="421"/>
      <c r="H845" s="422" t="s">
        <v>94</v>
      </c>
      <c r="I845" s="423"/>
      <c r="J845" s="424">
        <v>0.193</v>
      </c>
      <c r="K845" s="425"/>
      <c r="L845" s="128">
        <v>2000</v>
      </c>
      <c r="M845" s="224"/>
      <c r="N845" s="426"/>
      <c r="O845" s="427"/>
      <c r="P845" s="260">
        <f>ROUND(J845*L845,0)</f>
        <v>386</v>
      </c>
    </row>
    <row r="846" spans="3:16">
      <c r="C846" s="399" t="s">
        <v>171</v>
      </c>
      <c r="D846" s="400"/>
      <c r="E846" s="400"/>
      <c r="F846" s="400"/>
      <c r="G846" s="132"/>
      <c r="H846" s="422" t="s">
        <v>112</v>
      </c>
      <c r="I846" s="423"/>
      <c r="J846" s="424">
        <v>0.26</v>
      </c>
      <c r="K846" s="425"/>
      <c r="L846" s="128">
        <v>100000</v>
      </c>
      <c r="M846" s="224"/>
      <c r="N846" s="426"/>
      <c r="O846" s="427"/>
      <c r="P846" s="260">
        <f>ROUND(J846*L846,0)</f>
        <v>26000</v>
      </c>
    </row>
    <row r="847" spans="3:16" ht="15" thickBot="1">
      <c r="C847" s="374"/>
      <c r="D847" s="375"/>
      <c r="E847" s="375"/>
      <c r="F847" s="375"/>
      <c r="G847" s="396"/>
      <c r="H847" s="447"/>
      <c r="I847" s="396"/>
      <c r="J847" s="447"/>
      <c r="K847" s="396"/>
      <c r="L847" s="133"/>
      <c r="M847" s="225"/>
      <c r="N847" s="448"/>
      <c r="O847" s="449"/>
      <c r="P847" s="129"/>
    </row>
    <row r="848" spans="3:16" ht="15" thickBot="1">
      <c r="C848" s="371" t="s">
        <v>59</v>
      </c>
      <c r="D848" s="372"/>
      <c r="E848" s="372"/>
      <c r="F848" s="372"/>
      <c r="G848" s="372"/>
      <c r="H848" s="372"/>
      <c r="I848" s="372"/>
      <c r="J848" s="372"/>
      <c r="K848" s="372"/>
      <c r="L848" s="372"/>
      <c r="M848" s="372"/>
      <c r="N848" s="372"/>
      <c r="O848" s="373"/>
      <c r="P848" s="138">
        <f>SUM(P845:P847)</f>
        <v>26386</v>
      </c>
    </row>
    <row r="849" spans="3:16">
      <c r="C849" s="352" t="s">
        <v>60</v>
      </c>
      <c r="D849" s="353"/>
      <c r="E849" s="353"/>
      <c r="F849" s="353"/>
      <c r="G849" s="353"/>
      <c r="H849" s="353"/>
      <c r="I849" s="353"/>
      <c r="J849" s="353"/>
      <c r="K849" s="353"/>
      <c r="L849" s="353"/>
      <c r="M849" s="353"/>
      <c r="N849" s="353"/>
      <c r="O849" s="353"/>
      <c r="P849" s="354"/>
    </row>
    <row r="850" spans="3:16">
      <c r="C850" s="355"/>
      <c r="D850" s="356"/>
      <c r="E850" s="356"/>
      <c r="F850" s="356"/>
      <c r="G850" s="356"/>
      <c r="H850" s="356"/>
      <c r="I850" s="356"/>
      <c r="J850" s="356"/>
      <c r="K850" s="356"/>
      <c r="L850" s="356"/>
      <c r="M850" s="356"/>
      <c r="N850" s="356"/>
      <c r="O850" s="356"/>
      <c r="P850" s="357"/>
    </row>
    <row r="851" spans="3:16" ht="15" thickBot="1">
      <c r="C851" s="358"/>
      <c r="D851" s="359"/>
      <c r="E851" s="359"/>
      <c r="F851" s="359"/>
      <c r="G851" s="359"/>
      <c r="H851" s="359"/>
      <c r="I851" s="359"/>
      <c r="J851" s="359"/>
      <c r="K851" s="359"/>
      <c r="L851" s="359"/>
      <c r="M851" s="359"/>
      <c r="N851" s="359"/>
      <c r="O851" s="359"/>
      <c r="P851" s="360"/>
    </row>
    <row r="852" spans="3:16">
      <c r="C852" s="361" t="s">
        <v>53</v>
      </c>
      <c r="D852" s="362"/>
      <c r="E852" s="362"/>
      <c r="F852" s="362"/>
      <c r="G852" s="362"/>
      <c r="H852" s="362"/>
      <c r="I852" s="362"/>
      <c r="J852" s="366"/>
      <c r="K852" s="124" t="s">
        <v>54</v>
      </c>
      <c r="L852" s="125" t="s">
        <v>11</v>
      </c>
      <c r="M852" s="124" t="s">
        <v>117</v>
      </c>
      <c r="N852" s="365" t="s">
        <v>61</v>
      </c>
      <c r="O852" s="366"/>
      <c r="P852" s="126" t="s">
        <v>58</v>
      </c>
    </row>
    <row r="853" spans="3:16">
      <c r="C853" s="399"/>
      <c r="D853" s="400"/>
      <c r="E853" s="400"/>
      <c r="F853" s="400"/>
      <c r="G853" s="400"/>
      <c r="H853" s="400"/>
      <c r="I853" s="400"/>
      <c r="J853" s="401"/>
      <c r="K853" s="262"/>
      <c r="L853" s="262"/>
      <c r="M853" s="235"/>
      <c r="N853" s="472"/>
      <c r="O853" s="473"/>
      <c r="P853" s="129">
        <f>ROUND(M853*L853*N853,0)</f>
        <v>0</v>
      </c>
    </row>
    <row r="854" spans="3:16">
      <c r="C854" s="399"/>
      <c r="D854" s="400"/>
      <c r="E854" s="400"/>
      <c r="F854" s="400"/>
      <c r="G854" s="400"/>
      <c r="H854" s="400"/>
      <c r="I854" s="400"/>
      <c r="J854" s="401"/>
      <c r="K854" s="262"/>
      <c r="L854" s="262"/>
      <c r="M854" s="240"/>
      <c r="N854" s="472"/>
      <c r="O854" s="473"/>
      <c r="P854" s="129">
        <f t="shared" ref="P854:P860" si="8">ROUND(L854*N854,0)</f>
        <v>0</v>
      </c>
    </row>
    <row r="855" spans="3:16">
      <c r="C855" s="468"/>
      <c r="D855" s="400"/>
      <c r="E855" s="400"/>
      <c r="F855" s="400"/>
      <c r="G855" s="400"/>
      <c r="H855" s="400"/>
      <c r="I855" s="400"/>
      <c r="J855" s="401"/>
      <c r="K855" s="262"/>
      <c r="L855" s="262"/>
      <c r="M855" s="240"/>
      <c r="N855" s="472"/>
      <c r="O855" s="473"/>
      <c r="P855" s="129">
        <f t="shared" si="8"/>
        <v>0</v>
      </c>
    </row>
    <row r="856" spans="3:16">
      <c r="C856" s="399"/>
      <c r="D856" s="400"/>
      <c r="E856" s="400"/>
      <c r="F856" s="400"/>
      <c r="G856" s="400"/>
      <c r="H856" s="400"/>
      <c r="I856" s="400"/>
      <c r="J856" s="401"/>
      <c r="K856" s="262"/>
      <c r="L856" s="262"/>
      <c r="M856" s="240"/>
      <c r="N856" s="472"/>
      <c r="O856" s="473"/>
      <c r="P856" s="129">
        <f t="shared" si="8"/>
        <v>0</v>
      </c>
    </row>
    <row r="857" spans="3:16">
      <c r="C857" s="399"/>
      <c r="D857" s="400"/>
      <c r="E857" s="400"/>
      <c r="F857" s="400"/>
      <c r="G857" s="400"/>
      <c r="H857" s="400"/>
      <c r="I857" s="400"/>
      <c r="J857" s="401"/>
      <c r="K857" s="262"/>
      <c r="L857" s="262"/>
      <c r="M857" s="240"/>
      <c r="N857" s="472"/>
      <c r="O857" s="473"/>
      <c r="P857" s="129">
        <f t="shared" si="8"/>
        <v>0</v>
      </c>
    </row>
    <row r="858" spans="3:16">
      <c r="C858" s="149"/>
      <c r="D858" s="150"/>
      <c r="E858" s="150"/>
      <c r="F858" s="150"/>
      <c r="G858" s="150"/>
      <c r="H858" s="150"/>
      <c r="I858" s="150"/>
      <c r="J858" s="261"/>
      <c r="K858" s="262"/>
      <c r="L858" s="262"/>
      <c r="M858" s="240"/>
      <c r="N858" s="472"/>
      <c r="O858" s="473"/>
      <c r="P858" s="129">
        <f t="shared" si="8"/>
        <v>0</v>
      </c>
    </row>
    <row r="859" spans="3:16">
      <c r="C859" s="399"/>
      <c r="D859" s="400"/>
      <c r="E859" s="400"/>
      <c r="F859" s="400"/>
      <c r="G859" s="400"/>
      <c r="H859" s="400"/>
      <c r="I859" s="400"/>
      <c r="J859" s="401"/>
      <c r="K859" s="262"/>
      <c r="L859" s="262"/>
      <c r="M859" s="240"/>
      <c r="N859" s="472"/>
      <c r="O859" s="473"/>
      <c r="P859" s="129">
        <f t="shared" si="8"/>
        <v>0</v>
      </c>
    </row>
    <row r="860" spans="3:16" ht="15" thickBot="1">
      <c r="C860" s="399"/>
      <c r="D860" s="400"/>
      <c r="E860" s="400"/>
      <c r="F860" s="400"/>
      <c r="G860" s="400"/>
      <c r="H860" s="400"/>
      <c r="I860" s="400"/>
      <c r="J860" s="401"/>
      <c r="K860" s="262"/>
      <c r="L860" s="262"/>
      <c r="M860" s="237"/>
      <c r="N860" s="472"/>
      <c r="O860" s="473"/>
      <c r="P860" s="129">
        <f t="shared" si="8"/>
        <v>0</v>
      </c>
    </row>
    <row r="861" spans="3:16" ht="15" thickBot="1">
      <c r="C861" s="371" t="s">
        <v>59</v>
      </c>
      <c r="D861" s="372"/>
      <c r="E861" s="372"/>
      <c r="F861" s="372"/>
      <c r="G861" s="372"/>
      <c r="H861" s="372"/>
      <c r="I861" s="372"/>
      <c r="J861" s="372"/>
      <c r="K861" s="372"/>
      <c r="L861" s="372"/>
      <c r="M861" s="372"/>
      <c r="N861" s="372"/>
      <c r="O861" s="373"/>
      <c r="P861" s="138">
        <f>SUM(P853:P860)</f>
        <v>0</v>
      </c>
    </row>
    <row r="862" spans="3:16">
      <c r="C862" s="352" t="s">
        <v>62</v>
      </c>
      <c r="D862" s="353"/>
      <c r="E862" s="353"/>
      <c r="F862" s="353"/>
      <c r="G862" s="353"/>
      <c r="H862" s="353"/>
      <c r="I862" s="353"/>
      <c r="J862" s="353"/>
      <c r="K862" s="353"/>
      <c r="L862" s="353"/>
      <c r="M862" s="353"/>
      <c r="N862" s="353"/>
      <c r="O862" s="353"/>
      <c r="P862" s="354"/>
    </row>
    <row r="863" spans="3:16">
      <c r="C863" s="355"/>
      <c r="D863" s="356"/>
      <c r="E863" s="356"/>
      <c r="F863" s="356"/>
      <c r="G863" s="356"/>
      <c r="H863" s="356"/>
      <c r="I863" s="356"/>
      <c r="J863" s="356"/>
      <c r="K863" s="356"/>
      <c r="L863" s="356"/>
      <c r="M863" s="356"/>
      <c r="N863" s="356"/>
      <c r="O863" s="356"/>
      <c r="P863" s="357"/>
    </row>
    <row r="864" spans="3:16" ht="15" thickBot="1">
      <c r="C864" s="358"/>
      <c r="D864" s="359"/>
      <c r="E864" s="359"/>
      <c r="F864" s="359"/>
      <c r="G864" s="359"/>
      <c r="H864" s="359"/>
      <c r="I864" s="359"/>
      <c r="J864" s="359"/>
      <c r="K864" s="359"/>
      <c r="L864" s="359"/>
      <c r="M864" s="359"/>
      <c r="N864" s="359"/>
      <c r="O864" s="359"/>
      <c r="P864" s="360"/>
    </row>
    <row r="865" spans="3:16" ht="15.75">
      <c r="C865" s="361" t="s">
        <v>63</v>
      </c>
      <c r="D865" s="362"/>
      <c r="E865" s="362"/>
      <c r="F865" s="362"/>
      <c r="G865" s="362"/>
      <c r="H865" s="362"/>
      <c r="I865" s="362"/>
      <c r="J865" s="125" t="s">
        <v>64</v>
      </c>
      <c r="K865" s="134" t="s">
        <v>65</v>
      </c>
      <c r="L865" s="139" t="s">
        <v>66</v>
      </c>
      <c r="M865" s="229"/>
      <c r="N865" s="365" t="s">
        <v>67</v>
      </c>
      <c r="O865" s="366"/>
      <c r="P865" s="126" t="s">
        <v>58</v>
      </c>
    </row>
    <row r="866" spans="3:16">
      <c r="C866" s="367"/>
      <c r="D866" s="368"/>
      <c r="E866" s="368"/>
      <c r="F866" s="368"/>
      <c r="G866" s="368"/>
      <c r="H866" s="368"/>
      <c r="I866" s="368"/>
      <c r="J866" s="140"/>
      <c r="K866" s="141"/>
      <c r="L866" s="140"/>
      <c r="M866" s="217"/>
      <c r="N866" s="369"/>
      <c r="O866" s="370"/>
      <c r="P866" s="129"/>
    </row>
    <row r="867" spans="3:16" ht="15" thickBot="1">
      <c r="C867" s="374"/>
      <c r="D867" s="375"/>
      <c r="E867" s="375"/>
      <c r="F867" s="375"/>
      <c r="G867" s="375"/>
      <c r="H867" s="375"/>
      <c r="I867" s="375"/>
      <c r="J867" s="142"/>
      <c r="K867" s="143"/>
      <c r="L867" s="142"/>
      <c r="M867" s="230"/>
      <c r="N867" s="376"/>
      <c r="O867" s="377"/>
      <c r="P867" s="144"/>
    </row>
    <row r="868" spans="3:16" ht="15" thickBot="1">
      <c r="C868" s="371" t="s">
        <v>59</v>
      </c>
      <c r="D868" s="372"/>
      <c r="E868" s="372"/>
      <c r="F868" s="372"/>
      <c r="G868" s="372"/>
      <c r="H868" s="372"/>
      <c r="I868" s="372"/>
      <c r="J868" s="372"/>
      <c r="K868" s="372"/>
      <c r="L868" s="372"/>
      <c r="M868" s="372"/>
      <c r="N868" s="372"/>
      <c r="O868" s="373"/>
      <c r="P868" s="138">
        <f>SUM(P866:P867)</f>
        <v>0</v>
      </c>
    </row>
    <row r="869" spans="3:16">
      <c r="C869" s="352" t="s">
        <v>68</v>
      </c>
      <c r="D869" s="353"/>
      <c r="E869" s="353"/>
      <c r="F869" s="353"/>
      <c r="G869" s="353"/>
      <c r="H869" s="353"/>
      <c r="I869" s="353"/>
      <c r="J869" s="353"/>
      <c r="K869" s="353"/>
      <c r="L869" s="353"/>
      <c r="M869" s="353"/>
      <c r="N869" s="353"/>
      <c r="O869" s="353"/>
      <c r="P869" s="354"/>
    </row>
    <row r="870" spans="3:16">
      <c r="C870" s="355"/>
      <c r="D870" s="356"/>
      <c r="E870" s="356"/>
      <c r="F870" s="356"/>
      <c r="G870" s="356"/>
      <c r="H870" s="356"/>
      <c r="I870" s="356"/>
      <c r="J870" s="356"/>
      <c r="K870" s="356"/>
      <c r="L870" s="356"/>
      <c r="M870" s="356"/>
      <c r="N870" s="356"/>
      <c r="O870" s="356"/>
      <c r="P870" s="357"/>
    </row>
    <row r="871" spans="3:16" ht="15" thickBot="1">
      <c r="C871" s="358"/>
      <c r="D871" s="359"/>
      <c r="E871" s="359"/>
      <c r="F871" s="359"/>
      <c r="G871" s="359"/>
      <c r="H871" s="359"/>
      <c r="I871" s="359"/>
      <c r="J871" s="359"/>
      <c r="K871" s="359"/>
      <c r="L871" s="359"/>
      <c r="M871" s="359"/>
      <c r="N871" s="359"/>
      <c r="O871" s="359"/>
      <c r="P871" s="360"/>
    </row>
    <row r="872" spans="3:16" ht="28.5">
      <c r="C872" s="361" t="s">
        <v>69</v>
      </c>
      <c r="D872" s="362"/>
      <c r="E872" s="362"/>
      <c r="F872" s="362"/>
      <c r="G872" s="362"/>
      <c r="H872" s="362"/>
      <c r="I872" s="362"/>
      <c r="J872" s="125" t="s">
        <v>70</v>
      </c>
      <c r="K872" s="145" t="s">
        <v>11</v>
      </c>
      <c r="L872" s="146" t="s">
        <v>71</v>
      </c>
      <c r="M872" s="218"/>
      <c r="N872" s="363" t="s">
        <v>57</v>
      </c>
      <c r="O872" s="364"/>
      <c r="P872" s="148" t="s">
        <v>58</v>
      </c>
    </row>
    <row r="873" spans="3:16">
      <c r="C873" s="399" t="s">
        <v>113</v>
      </c>
      <c r="D873" s="400"/>
      <c r="E873" s="400"/>
      <c r="F873" s="400"/>
      <c r="G873" s="400"/>
      <c r="H873" s="400"/>
      <c r="I873" s="401"/>
      <c r="J873" s="151" t="s">
        <v>97</v>
      </c>
      <c r="K873" s="152">
        <v>0.5</v>
      </c>
      <c r="L873" s="153">
        <v>26993.118750000001</v>
      </c>
      <c r="M873" s="231"/>
      <c r="N873" s="402"/>
      <c r="O873" s="403"/>
      <c r="P873" s="129">
        <f>ROUND(K873*L873,0)</f>
        <v>13497</v>
      </c>
    </row>
    <row r="874" spans="3:16">
      <c r="C874" s="149"/>
      <c r="D874" s="150"/>
      <c r="E874" s="150"/>
      <c r="F874" s="150"/>
      <c r="G874" s="150"/>
      <c r="H874" s="150"/>
      <c r="I874" s="150"/>
      <c r="J874" s="151"/>
      <c r="K874" s="152"/>
      <c r="L874" s="153"/>
      <c r="M874" s="231"/>
      <c r="N874" s="369"/>
      <c r="O874" s="370"/>
      <c r="P874" s="154"/>
    </row>
    <row r="875" spans="3:16" ht="15" thickBot="1">
      <c r="C875" s="374"/>
      <c r="D875" s="375"/>
      <c r="E875" s="375"/>
      <c r="F875" s="375"/>
      <c r="G875" s="375"/>
      <c r="H875" s="375"/>
      <c r="I875" s="375"/>
      <c r="J875" s="142"/>
      <c r="K875" s="143"/>
      <c r="L875" s="142"/>
      <c r="M875" s="230"/>
      <c r="N875" s="376"/>
      <c r="O875" s="377"/>
      <c r="P875" s="144"/>
    </row>
    <row r="876" spans="3:16" ht="15" thickBot="1">
      <c r="C876" s="371" t="s">
        <v>59</v>
      </c>
      <c r="D876" s="372"/>
      <c r="E876" s="372"/>
      <c r="F876" s="372"/>
      <c r="G876" s="372"/>
      <c r="H876" s="372"/>
      <c r="I876" s="372"/>
      <c r="J876" s="372"/>
      <c r="K876" s="372"/>
      <c r="L876" s="372"/>
      <c r="M876" s="372"/>
      <c r="N876" s="372"/>
      <c r="O876" s="373"/>
      <c r="P876" s="138">
        <f>SUM(P873:P875)</f>
        <v>13497</v>
      </c>
    </row>
    <row r="877" spans="3:16" ht="15" thickBot="1">
      <c r="C877" s="122"/>
      <c r="P877" s="123"/>
    </row>
    <row r="878" spans="3:16" ht="15" thickBot="1">
      <c r="C878" s="371" t="s">
        <v>72</v>
      </c>
      <c r="D878" s="372"/>
      <c r="E878" s="372"/>
      <c r="F878" s="372"/>
      <c r="G878" s="372"/>
      <c r="H878" s="372"/>
      <c r="I878" s="372"/>
      <c r="J878" s="372"/>
      <c r="K878" s="372"/>
      <c r="L878" s="372"/>
      <c r="M878" s="372"/>
      <c r="N878" s="372"/>
      <c r="O878" s="373"/>
      <c r="P878" s="286">
        <f>SUM(P876+P868+P861+P848)</f>
        <v>39883</v>
      </c>
    </row>
    <row r="879" spans="3:16">
      <c r="C879" s="367" t="s">
        <v>23</v>
      </c>
      <c r="D879" s="368"/>
      <c r="E879" s="368"/>
      <c r="F879" s="368"/>
      <c r="G879" s="368"/>
      <c r="H879" s="368"/>
      <c r="I879" s="368"/>
      <c r="J879" s="155"/>
      <c r="K879" s="156"/>
      <c r="L879" s="157">
        <v>0.31</v>
      </c>
      <c r="M879" s="232"/>
      <c r="N879" s="392">
        <f>P878*L879</f>
        <v>12363.73</v>
      </c>
      <c r="O879" s="393"/>
      <c r="P879" s="158"/>
    </row>
    <row r="880" spans="3:16">
      <c r="C880" s="130" t="s">
        <v>77</v>
      </c>
      <c r="D880" s="131"/>
      <c r="E880" s="131"/>
      <c r="F880" s="131"/>
      <c r="G880" s="131"/>
      <c r="H880" s="131"/>
      <c r="I880" s="131"/>
      <c r="J880" s="155"/>
      <c r="K880" s="156"/>
      <c r="L880" s="157">
        <v>0.01</v>
      </c>
      <c r="M880" s="232"/>
      <c r="N880" s="392">
        <f>P878*L880</f>
        <v>398.83</v>
      </c>
      <c r="O880" s="393"/>
      <c r="P880" s="158"/>
    </row>
    <row r="881" spans="3:16" ht="15" thickBot="1">
      <c r="C881" s="116" t="s">
        <v>78</v>
      </c>
      <c r="D881" s="117"/>
      <c r="E881" s="117"/>
      <c r="F881" s="117"/>
      <c r="G881" s="117"/>
      <c r="H881" s="117"/>
      <c r="I881" s="117"/>
      <c r="J881" s="159"/>
      <c r="K881" s="160"/>
      <c r="L881" s="157">
        <v>0.05</v>
      </c>
      <c r="M881" s="232"/>
      <c r="N881" s="392">
        <f>P878*L881</f>
        <v>1994.15</v>
      </c>
      <c r="O881" s="393"/>
      <c r="P881" s="158"/>
    </row>
    <row r="882" spans="3:16" ht="15" thickBot="1">
      <c r="C882" s="371" t="s">
        <v>59</v>
      </c>
      <c r="D882" s="372"/>
      <c r="E882" s="372"/>
      <c r="F882" s="372"/>
      <c r="G882" s="372"/>
      <c r="H882" s="372"/>
      <c r="I882" s="372"/>
      <c r="J882" s="372"/>
      <c r="K882" s="372"/>
      <c r="L882" s="372"/>
      <c r="M882" s="372"/>
      <c r="N882" s="372"/>
      <c r="O882" s="373"/>
      <c r="P882" s="161">
        <f>N879+N880+N881</f>
        <v>14756.71</v>
      </c>
    </row>
    <row r="883" spans="3:16" ht="15" thickBot="1">
      <c r="C883" s="122"/>
      <c r="P883" s="123"/>
    </row>
    <row r="884" spans="3:16" ht="15" thickBot="1">
      <c r="C884" s="371" t="s">
        <v>79</v>
      </c>
      <c r="D884" s="372"/>
      <c r="E884" s="372"/>
      <c r="F884" s="372"/>
      <c r="G884" s="372"/>
      <c r="H884" s="372"/>
      <c r="I884" s="372"/>
      <c r="J884" s="372"/>
      <c r="K884" s="372"/>
      <c r="L884" s="372"/>
      <c r="M884" s="372"/>
      <c r="N884" s="372"/>
      <c r="O884" s="373"/>
      <c r="P884" s="161">
        <f>ROUND(P878+P882,2)</f>
        <v>54639.71</v>
      </c>
    </row>
    <row r="885" spans="3:16">
      <c r="C885" s="119"/>
      <c r="D885" s="120"/>
      <c r="E885" s="120"/>
      <c r="F885" s="120"/>
      <c r="G885" s="120"/>
      <c r="H885" s="120"/>
      <c r="I885" s="120"/>
      <c r="J885" s="120"/>
      <c r="K885" s="120"/>
      <c r="L885" s="120"/>
      <c r="M885" s="120"/>
      <c r="N885" s="120"/>
      <c r="O885" s="120"/>
      <c r="P885" s="121"/>
    </row>
    <row r="886" spans="3:16">
      <c r="C886" s="122"/>
      <c r="P886" s="123"/>
    </row>
    <row r="887" spans="3:16">
      <c r="C887" s="122"/>
      <c r="P887" s="123"/>
    </row>
    <row r="888" spans="3:16" ht="15">
      <c r="C888" s="122"/>
      <c r="H888" s="276" t="s">
        <v>80</v>
      </c>
      <c r="I888" s="276"/>
      <c r="J888" s="276"/>
      <c r="K888" s="276"/>
      <c r="P888" s="123"/>
    </row>
    <row r="889" spans="3:16" ht="15">
      <c r="C889" s="122"/>
      <c r="H889" s="276" t="s">
        <v>81</v>
      </c>
      <c r="I889" s="350" t="s">
        <v>120</v>
      </c>
      <c r="J889" s="350"/>
      <c r="K889" s="350"/>
      <c r="P889" s="123"/>
    </row>
    <row r="890" spans="3:16" ht="15">
      <c r="C890" s="122"/>
      <c r="H890" s="349" t="s">
        <v>121</v>
      </c>
      <c r="I890" s="349"/>
      <c r="J890" s="349"/>
      <c r="K890" s="349"/>
      <c r="P890" s="123"/>
    </row>
    <row r="891" spans="3:16" ht="15">
      <c r="C891" s="108"/>
      <c r="D891" s="163"/>
      <c r="E891" s="163"/>
      <c r="F891" s="163"/>
      <c r="G891" s="163"/>
      <c r="H891" s="276" t="s">
        <v>82</v>
      </c>
      <c r="I891" s="349" t="s">
        <v>122</v>
      </c>
      <c r="J891" s="349"/>
      <c r="K891" s="349"/>
      <c r="L891" s="163"/>
      <c r="M891" s="163"/>
      <c r="N891" s="163"/>
      <c r="O891" s="163"/>
      <c r="P891" s="164"/>
    </row>
    <row r="892" spans="3:16">
      <c r="C892" s="122"/>
      <c r="H892" s="95" t="s">
        <v>83</v>
      </c>
      <c r="P892" s="123"/>
    </row>
    <row r="893" spans="3:16">
      <c r="C893" s="165"/>
      <c r="D893" s="127"/>
      <c r="E893" s="127"/>
      <c r="F893" s="127"/>
      <c r="G893" s="127"/>
      <c r="H893" s="127"/>
      <c r="I893" s="127"/>
      <c r="J893" s="127"/>
      <c r="K893" s="127"/>
      <c r="L893" s="127"/>
      <c r="M893" s="127"/>
      <c r="N893" s="127"/>
      <c r="O893" s="127"/>
      <c r="P893" s="166"/>
    </row>
    <row r="894" spans="3:16">
      <c r="C894" s="214"/>
    </row>
    <row r="895" spans="3:16">
      <c r="C895" s="214"/>
    </row>
    <row r="897" spans="3:16">
      <c r="C897" s="351" t="s">
        <v>38</v>
      </c>
      <c r="D897" s="351"/>
      <c r="E897" s="351"/>
      <c r="F897" s="351"/>
      <c r="G897" s="351"/>
      <c r="H897" s="351"/>
      <c r="I897" s="351"/>
      <c r="J897" s="351"/>
      <c r="K897" s="351"/>
      <c r="L897" s="351"/>
      <c r="M897" s="351"/>
      <c r="N897" s="351"/>
      <c r="O897" s="351"/>
      <c r="P897" s="351"/>
    </row>
    <row r="898" spans="3:16" ht="15" thickBot="1"/>
    <row r="899" spans="3:16">
      <c r="C899" s="378"/>
      <c r="D899" s="380"/>
      <c r="E899" s="381"/>
      <c r="F899" s="381"/>
      <c r="G899" s="381"/>
      <c r="H899" s="381"/>
      <c r="I899" s="381"/>
      <c r="J899" s="381"/>
      <c r="K899" s="382"/>
      <c r="L899" s="383"/>
      <c r="M899" s="384"/>
      <c r="N899" s="384"/>
      <c r="O899" s="384"/>
      <c r="P899" s="385"/>
    </row>
    <row r="900" spans="3:16">
      <c r="C900" s="379"/>
      <c r="D900" s="389" t="s">
        <v>39</v>
      </c>
      <c r="E900" s="390"/>
      <c r="F900" s="390"/>
      <c r="G900" s="390"/>
      <c r="H900" s="390"/>
      <c r="I900" s="390"/>
      <c r="J900" s="390"/>
      <c r="K900" s="391"/>
      <c r="L900" s="386"/>
      <c r="M900" s="387"/>
      <c r="N900" s="387"/>
      <c r="O900" s="387"/>
      <c r="P900" s="388"/>
    </row>
    <row r="901" spans="3:16">
      <c r="C901" s="379"/>
      <c r="D901" s="389"/>
      <c r="E901" s="390"/>
      <c r="F901" s="390"/>
      <c r="G901" s="390"/>
      <c r="H901" s="390"/>
      <c r="I901" s="390"/>
      <c r="J901" s="390"/>
      <c r="K901" s="391"/>
      <c r="L901" s="428" t="s">
        <v>40</v>
      </c>
      <c r="M901" s="220"/>
      <c r="N901" s="430"/>
      <c r="O901" s="431"/>
      <c r="P901" s="432"/>
    </row>
    <row r="902" spans="3:16">
      <c r="C902" s="379"/>
      <c r="D902" s="389" t="s">
        <v>41</v>
      </c>
      <c r="E902" s="390"/>
      <c r="F902" s="390"/>
      <c r="G902" s="390"/>
      <c r="H902" s="390"/>
      <c r="I902" s="390"/>
      <c r="J902" s="390"/>
      <c r="K902" s="391"/>
      <c r="L902" s="429"/>
      <c r="M902" s="221"/>
      <c r="N902" s="433"/>
      <c r="O902" s="434"/>
      <c r="P902" s="435"/>
    </row>
    <row r="903" spans="3:16">
      <c r="C903" s="379"/>
      <c r="D903" s="436"/>
      <c r="E903" s="437"/>
      <c r="F903" s="437"/>
      <c r="G903" s="437"/>
      <c r="H903" s="437"/>
      <c r="I903" s="437"/>
      <c r="J903" s="437"/>
      <c r="K903" s="438"/>
      <c r="L903" s="428" t="s">
        <v>42</v>
      </c>
      <c r="M903" s="219"/>
      <c r="N903" s="428">
        <v>1</v>
      </c>
      <c r="O903" s="428" t="s">
        <v>43</v>
      </c>
      <c r="P903" s="440">
        <v>1</v>
      </c>
    </row>
    <row r="904" spans="3:16">
      <c r="C904" s="379"/>
      <c r="D904" s="436"/>
      <c r="E904" s="437"/>
      <c r="F904" s="437"/>
      <c r="G904" s="437"/>
      <c r="H904" s="437"/>
      <c r="I904" s="437"/>
      <c r="J904" s="437"/>
      <c r="K904" s="438"/>
      <c r="L904" s="439"/>
      <c r="M904" s="222"/>
      <c r="N904" s="439"/>
      <c r="O904" s="439"/>
      <c r="P904" s="441"/>
    </row>
    <row r="905" spans="3:16">
      <c r="C905" s="379"/>
      <c r="D905" s="389" t="s">
        <v>44</v>
      </c>
      <c r="E905" s="390"/>
      <c r="F905" s="390"/>
      <c r="G905" s="390"/>
      <c r="H905" s="390"/>
      <c r="I905" s="390"/>
      <c r="J905" s="390"/>
      <c r="K905" s="391"/>
      <c r="L905" s="439"/>
      <c r="M905" s="222"/>
      <c r="N905" s="439"/>
      <c r="O905" s="439"/>
      <c r="P905" s="441"/>
    </row>
    <row r="906" spans="3:16" ht="15" thickBot="1">
      <c r="C906" s="100"/>
      <c r="D906" s="101"/>
      <c r="E906" s="101"/>
      <c r="F906" s="101"/>
      <c r="G906" s="101"/>
      <c r="H906" s="101"/>
      <c r="I906" s="101"/>
      <c r="J906" s="101"/>
      <c r="K906" s="101"/>
      <c r="L906" s="101"/>
      <c r="M906" s="101"/>
      <c r="N906" s="102"/>
      <c r="O906" s="102"/>
      <c r="P906" s="103"/>
    </row>
    <row r="907" spans="3:16">
      <c r="C907" s="104"/>
      <c r="D907" s="98"/>
      <c r="E907" s="98"/>
      <c r="F907" s="98"/>
      <c r="G907" s="98"/>
      <c r="H907" s="98"/>
      <c r="I907" s="98"/>
      <c r="J907" s="98"/>
      <c r="K907" s="98"/>
      <c r="L907" s="105" t="s">
        <v>45</v>
      </c>
      <c r="M907" s="105"/>
      <c r="N907" s="106" t="s">
        <v>46</v>
      </c>
      <c r="O907" s="106" t="s">
        <v>47</v>
      </c>
      <c r="P907" s="107" t="s">
        <v>48</v>
      </c>
    </row>
    <row r="908" spans="3:16">
      <c r="C908" s="108"/>
      <c r="D908" s="99"/>
      <c r="E908" s="99"/>
      <c r="F908" s="99"/>
      <c r="G908" s="99"/>
      <c r="H908" s="99"/>
      <c r="I908" s="99"/>
      <c r="J908" s="99"/>
      <c r="K908" s="99"/>
      <c r="L908" s="109"/>
      <c r="M908" s="109"/>
      <c r="N908" s="110"/>
      <c r="O908" s="110"/>
      <c r="P908" s="111"/>
    </row>
    <row r="909" spans="3:16">
      <c r="C909" s="406" t="s">
        <v>49</v>
      </c>
      <c r="D909" s="407"/>
      <c r="E909" s="407"/>
      <c r="F909" s="407"/>
      <c r="G909" s="99"/>
      <c r="H909" s="99"/>
      <c r="I909" s="99" t="s">
        <v>50</v>
      </c>
      <c r="K909" s="99"/>
      <c r="L909" s="109"/>
      <c r="M909" s="109"/>
      <c r="P909" s="112"/>
    </row>
    <row r="910" spans="3:16">
      <c r="C910" s="113"/>
      <c r="D910" s="114"/>
      <c r="E910" s="114"/>
      <c r="F910" s="114"/>
      <c r="G910" s="114"/>
      <c r="H910" s="114"/>
      <c r="I910" s="114"/>
      <c r="J910" s="114"/>
      <c r="K910" s="114"/>
      <c r="L910" s="114"/>
      <c r="M910" s="114"/>
      <c r="N910" s="114"/>
      <c r="O910" s="114"/>
      <c r="P910" s="115"/>
    </row>
    <row r="911" spans="3:16" ht="15" thickBot="1">
      <c r="C911" s="408" t="s">
        <v>114</v>
      </c>
      <c r="D911" s="409"/>
      <c r="E911" s="409"/>
      <c r="F911" s="409"/>
      <c r="G911" s="409"/>
      <c r="H911" s="409"/>
      <c r="I911" s="409"/>
      <c r="J911" s="409"/>
      <c r="K911" s="409"/>
      <c r="L911" s="409"/>
      <c r="M911" s="409"/>
      <c r="N911" s="409"/>
      <c r="O911" s="409"/>
      <c r="P911" s="410"/>
    </row>
    <row r="912" spans="3:16" ht="15" thickBot="1">
      <c r="C912" s="116"/>
      <c r="D912" s="117"/>
      <c r="E912" s="117"/>
      <c r="F912" s="117"/>
      <c r="G912" s="117"/>
      <c r="H912" s="117"/>
      <c r="I912" s="117"/>
      <c r="J912" s="117"/>
      <c r="K912" s="117"/>
      <c r="L912" s="117"/>
      <c r="M912" s="117"/>
      <c r="N912" s="117"/>
      <c r="O912" s="117"/>
      <c r="P912" s="118"/>
    </row>
    <row r="913" spans="3:16" ht="15" thickBot="1">
      <c r="C913" s="119"/>
      <c r="D913" s="120"/>
      <c r="E913" s="120"/>
      <c r="F913" s="120"/>
      <c r="G913" s="120"/>
      <c r="H913" s="120"/>
      <c r="K913" s="120"/>
      <c r="L913" s="120"/>
      <c r="M913" s="120"/>
      <c r="N913" s="120"/>
      <c r="O913" s="120"/>
      <c r="P913" s="121"/>
    </row>
    <row r="914" spans="3:16">
      <c r="C914" s="287" t="s">
        <v>52</v>
      </c>
      <c r="D914" s="411" t="s">
        <v>53</v>
      </c>
      <c r="E914" s="412"/>
      <c r="F914" s="412"/>
      <c r="G914" s="412"/>
      <c r="H914" s="412"/>
      <c r="I914" s="412"/>
      <c r="J914" s="412"/>
      <c r="K914" s="412"/>
      <c r="L914" s="413"/>
      <c r="M914" s="288"/>
      <c r="N914" s="414" t="s">
        <v>54</v>
      </c>
      <c r="O914" s="415"/>
      <c r="P914" s="287" t="s">
        <v>11</v>
      </c>
    </row>
    <row r="915" spans="3:16" ht="15" thickBot="1">
      <c r="C915" s="283">
        <v>1.1299999999999999</v>
      </c>
      <c r="D915" s="416" t="s">
        <v>135</v>
      </c>
      <c r="E915" s="417"/>
      <c r="F915" s="417"/>
      <c r="G915" s="417"/>
      <c r="H915" s="417"/>
      <c r="I915" s="417"/>
      <c r="J915" s="417"/>
      <c r="K915" s="417"/>
      <c r="L915" s="418"/>
      <c r="M915" s="284"/>
      <c r="N915" s="416" t="s">
        <v>84</v>
      </c>
      <c r="O915" s="418"/>
      <c r="P915" s="285">
        <f>'PRESUPUESTO OFICIAL (Entidad)'!I26</f>
        <v>240</v>
      </c>
    </row>
    <row r="916" spans="3:16">
      <c r="C916" s="352" t="s">
        <v>55</v>
      </c>
      <c r="D916" s="353"/>
      <c r="E916" s="353"/>
      <c r="F916" s="353"/>
      <c r="G916" s="353"/>
      <c r="H916" s="353"/>
      <c r="I916" s="353"/>
      <c r="J916" s="353"/>
      <c r="K916" s="353"/>
      <c r="L916" s="353"/>
      <c r="M916" s="353"/>
      <c r="N916" s="353"/>
      <c r="O916" s="353"/>
      <c r="P916" s="354"/>
    </row>
    <row r="917" spans="3:16">
      <c r="C917" s="355"/>
      <c r="D917" s="356"/>
      <c r="E917" s="356"/>
      <c r="F917" s="356"/>
      <c r="G917" s="356"/>
      <c r="H917" s="356"/>
      <c r="I917" s="356"/>
      <c r="J917" s="356"/>
      <c r="K917" s="356"/>
      <c r="L917" s="356"/>
      <c r="M917" s="356"/>
      <c r="N917" s="356"/>
      <c r="O917" s="356"/>
      <c r="P917" s="357"/>
    </row>
    <row r="918" spans="3:16" ht="15" thickBot="1">
      <c r="C918" s="358"/>
      <c r="D918" s="359"/>
      <c r="E918" s="359"/>
      <c r="F918" s="359"/>
      <c r="G918" s="359"/>
      <c r="H918" s="359"/>
      <c r="I918" s="359"/>
      <c r="J918" s="359"/>
      <c r="K918" s="359"/>
      <c r="L918" s="359"/>
      <c r="M918" s="359"/>
      <c r="N918" s="359"/>
      <c r="O918" s="359"/>
      <c r="P918" s="360"/>
    </row>
    <row r="919" spans="3:16" ht="15">
      <c r="C919" s="361" t="s">
        <v>53</v>
      </c>
      <c r="D919" s="452"/>
      <c r="E919" s="452"/>
      <c r="F919" s="452"/>
      <c r="G919" s="453"/>
      <c r="H919" s="365" t="s">
        <v>100</v>
      </c>
      <c r="I919" s="452"/>
      <c r="J919" s="454" t="s">
        <v>11</v>
      </c>
      <c r="K919" s="455"/>
      <c r="L919" s="125" t="s">
        <v>56</v>
      </c>
      <c r="M919" s="124"/>
      <c r="N919" s="365" t="s">
        <v>57</v>
      </c>
      <c r="O919" s="366"/>
      <c r="P919" s="126" t="s">
        <v>58</v>
      </c>
    </row>
    <row r="920" spans="3:16">
      <c r="C920" s="367" t="s">
        <v>98</v>
      </c>
      <c r="D920" s="368"/>
      <c r="E920" s="368"/>
      <c r="F920" s="368"/>
      <c r="G920" s="421"/>
      <c r="H920" s="422" t="s">
        <v>94</v>
      </c>
      <c r="I920" s="423"/>
      <c r="J920" s="424">
        <v>0.125</v>
      </c>
      <c r="K920" s="425"/>
      <c r="L920" s="128">
        <v>2000</v>
      </c>
      <c r="M920" s="224"/>
      <c r="N920" s="426"/>
      <c r="O920" s="427"/>
      <c r="P920" s="129">
        <f>ROUND(J920*L920,0)</f>
        <v>250</v>
      </c>
    </row>
    <row r="921" spans="3:16">
      <c r="C921" s="399" t="s">
        <v>174</v>
      </c>
      <c r="D921" s="400"/>
      <c r="E921" s="400"/>
      <c r="F921" s="400"/>
      <c r="G921" s="132"/>
      <c r="H921" s="422" t="s">
        <v>111</v>
      </c>
      <c r="I921" s="423"/>
      <c r="J921" s="424">
        <v>0.04</v>
      </c>
      <c r="K921" s="425"/>
      <c r="L921" s="128">
        <v>261130</v>
      </c>
      <c r="M921" s="224"/>
      <c r="N921" s="426"/>
      <c r="O921" s="427"/>
      <c r="P921" s="129">
        <f>ROUND(J921*L921,0)</f>
        <v>10445</v>
      </c>
    </row>
    <row r="922" spans="3:16" ht="15" thickBot="1">
      <c r="C922" s="374"/>
      <c r="D922" s="375"/>
      <c r="E922" s="375"/>
      <c r="F922" s="375"/>
      <c r="G922" s="396"/>
      <c r="H922" s="447"/>
      <c r="I922" s="396"/>
      <c r="J922" s="447"/>
      <c r="K922" s="396"/>
      <c r="L922" s="133"/>
      <c r="M922" s="225"/>
      <c r="N922" s="448"/>
      <c r="O922" s="449"/>
      <c r="P922" s="129"/>
    </row>
    <row r="923" spans="3:16" ht="15" thickBot="1">
      <c r="C923" s="371" t="s">
        <v>59</v>
      </c>
      <c r="D923" s="372"/>
      <c r="E923" s="372"/>
      <c r="F923" s="372"/>
      <c r="G923" s="372"/>
      <c r="H923" s="372"/>
      <c r="I923" s="372"/>
      <c r="J923" s="372"/>
      <c r="K923" s="372"/>
      <c r="L923" s="372"/>
      <c r="M923" s="372"/>
      <c r="N923" s="372"/>
      <c r="O923" s="373"/>
      <c r="P923" s="138">
        <f>SUM(P920:P922)</f>
        <v>10695</v>
      </c>
    </row>
    <row r="924" spans="3:16">
      <c r="C924" s="352" t="s">
        <v>60</v>
      </c>
      <c r="D924" s="353"/>
      <c r="E924" s="353"/>
      <c r="F924" s="353"/>
      <c r="G924" s="353"/>
      <c r="H924" s="353"/>
      <c r="I924" s="353"/>
      <c r="J924" s="353"/>
      <c r="K924" s="353"/>
      <c r="L924" s="353"/>
      <c r="M924" s="353"/>
      <c r="N924" s="353"/>
      <c r="O924" s="353"/>
      <c r="P924" s="354"/>
    </row>
    <row r="925" spans="3:16">
      <c r="C925" s="355"/>
      <c r="D925" s="356"/>
      <c r="E925" s="356"/>
      <c r="F925" s="356"/>
      <c r="G925" s="356"/>
      <c r="H925" s="356"/>
      <c r="I925" s="356"/>
      <c r="J925" s="356"/>
      <c r="K925" s="356"/>
      <c r="L925" s="356"/>
      <c r="M925" s="356"/>
      <c r="N925" s="356"/>
      <c r="O925" s="356"/>
      <c r="P925" s="357"/>
    </row>
    <row r="926" spans="3:16" ht="15" thickBot="1">
      <c r="C926" s="358"/>
      <c r="D926" s="359"/>
      <c r="E926" s="359"/>
      <c r="F926" s="359"/>
      <c r="G926" s="359"/>
      <c r="H926" s="359"/>
      <c r="I926" s="359"/>
      <c r="J926" s="359"/>
      <c r="K926" s="359"/>
      <c r="L926" s="359"/>
      <c r="M926" s="359"/>
      <c r="N926" s="359"/>
      <c r="O926" s="359"/>
      <c r="P926" s="360"/>
    </row>
    <row r="927" spans="3:16">
      <c r="C927" s="361" t="s">
        <v>53</v>
      </c>
      <c r="D927" s="362"/>
      <c r="E927" s="362"/>
      <c r="F927" s="362"/>
      <c r="G927" s="362"/>
      <c r="H927" s="362"/>
      <c r="I927" s="362"/>
      <c r="J927" s="366"/>
      <c r="K927" s="124" t="s">
        <v>54</v>
      </c>
      <c r="L927" s="125" t="s">
        <v>11</v>
      </c>
      <c r="M927" s="124" t="s">
        <v>117</v>
      </c>
      <c r="N927" s="365" t="s">
        <v>61</v>
      </c>
      <c r="O927" s="366"/>
      <c r="P927" s="126" t="s">
        <v>58</v>
      </c>
    </row>
    <row r="928" spans="3:16">
      <c r="C928" s="399" t="s">
        <v>175</v>
      </c>
      <c r="D928" s="400"/>
      <c r="E928" s="400"/>
      <c r="F928" s="400"/>
      <c r="G928" s="400"/>
      <c r="H928" s="400"/>
      <c r="I928" s="400"/>
      <c r="J928" s="401"/>
      <c r="K928" s="203" t="s">
        <v>95</v>
      </c>
      <c r="L928" s="203">
        <v>5.0000000000000001E-3</v>
      </c>
      <c r="M928" s="235">
        <v>1</v>
      </c>
      <c r="N928" s="450">
        <v>21900</v>
      </c>
      <c r="O928" s="451"/>
      <c r="P928" s="129">
        <f>ROUND(L928*N928*M928,0)</f>
        <v>110</v>
      </c>
    </row>
    <row r="929" spans="3:16">
      <c r="C929" s="399"/>
      <c r="D929" s="400"/>
      <c r="E929" s="400"/>
      <c r="F929" s="400"/>
      <c r="G929" s="400"/>
      <c r="H929" s="400"/>
      <c r="I929" s="400"/>
      <c r="J929" s="401"/>
      <c r="K929" s="203"/>
      <c r="L929" s="203"/>
      <c r="M929" s="235"/>
      <c r="N929" s="404"/>
      <c r="O929" s="405"/>
      <c r="P929" s="129">
        <f t="shared" ref="P929" si="9">ROUND(L929*N929*M929,0)</f>
        <v>0</v>
      </c>
    </row>
    <row r="930" spans="3:16">
      <c r="C930" s="399"/>
      <c r="D930" s="400"/>
      <c r="E930" s="400"/>
      <c r="F930" s="400"/>
      <c r="G930" s="400"/>
      <c r="H930" s="400"/>
      <c r="I930" s="400"/>
      <c r="J930" s="401"/>
      <c r="K930" s="203"/>
      <c r="L930" s="203"/>
      <c r="M930" s="235"/>
      <c r="N930" s="459"/>
      <c r="O930" s="460"/>
      <c r="P930" s="129">
        <f>ROUND(L930*N930*M930,0)</f>
        <v>0</v>
      </c>
    </row>
    <row r="931" spans="3:16">
      <c r="C931" s="399"/>
      <c r="D931" s="400"/>
      <c r="E931" s="400"/>
      <c r="F931" s="400"/>
      <c r="G931" s="400"/>
      <c r="H931" s="400"/>
      <c r="I931" s="400"/>
      <c r="J931" s="401"/>
      <c r="K931" s="200"/>
      <c r="L931" s="194"/>
      <c r="M931" s="235"/>
      <c r="N931" s="459"/>
      <c r="O931" s="460"/>
      <c r="P931" s="129"/>
    </row>
    <row r="932" spans="3:16" ht="15" thickBot="1">
      <c r="C932" s="461"/>
      <c r="D932" s="462"/>
      <c r="E932" s="462"/>
      <c r="F932" s="462"/>
      <c r="G932" s="462"/>
      <c r="H932" s="462"/>
      <c r="I932" s="462"/>
      <c r="J932" s="463"/>
      <c r="K932" s="292"/>
      <c r="L932" s="293"/>
      <c r="M932" s="294"/>
      <c r="N932" s="464"/>
      <c r="O932" s="465"/>
      <c r="P932" s="295"/>
    </row>
    <row r="933" spans="3:16" ht="15" thickBot="1">
      <c r="C933" s="456" t="s">
        <v>59</v>
      </c>
      <c r="D933" s="457"/>
      <c r="E933" s="457"/>
      <c r="F933" s="457"/>
      <c r="G933" s="457"/>
      <c r="H933" s="457"/>
      <c r="I933" s="457"/>
      <c r="J933" s="457"/>
      <c r="K933" s="457"/>
      <c r="L933" s="457"/>
      <c r="M933" s="457"/>
      <c r="N933" s="457"/>
      <c r="O933" s="458"/>
      <c r="P933" s="291">
        <f>SUM(P928:P932)</f>
        <v>110</v>
      </c>
    </row>
    <row r="934" spans="3:16">
      <c r="C934" s="352" t="s">
        <v>62</v>
      </c>
      <c r="D934" s="353"/>
      <c r="E934" s="353"/>
      <c r="F934" s="353"/>
      <c r="G934" s="353"/>
      <c r="H934" s="353"/>
      <c r="I934" s="353"/>
      <c r="J934" s="353"/>
      <c r="K934" s="353"/>
      <c r="L934" s="353"/>
      <c r="M934" s="353"/>
      <c r="N934" s="353"/>
      <c r="O934" s="353"/>
      <c r="P934" s="354"/>
    </row>
    <row r="935" spans="3:16">
      <c r="C935" s="355"/>
      <c r="D935" s="356"/>
      <c r="E935" s="356"/>
      <c r="F935" s="356"/>
      <c r="G935" s="356"/>
      <c r="H935" s="356"/>
      <c r="I935" s="356"/>
      <c r="J935" s="356"/>
      <c r="K935" s="356"/>
      <c r="L935" s="356"/>
      <c r="M935" s="356"/>
      <c r="N935" s="356"/>
      <c r="O935" s="356"/>
      <c r="P935" s="357"/>
    </row>
    <row r="936" spans="3:16" ht="15" thickBot="1">
      <c r="C936" s="358"/>
      <c r="D936" s="359"/>
      <c r="E936" s="359"/>
      <c r="F936" s="359"/>
      <c r="G936" s="359"/>
      <c r="H936" s="359"/>
      <c r="I936" s="359"/>
      <c r="J936" s="359"/>
      <c r="K936" s="359"/>
      <c r="L936" s="359"/>
      <c r="M936" s="359"/>
      <c r="N936" s="359"/>
      <c r="O936" s="359"/>
      <c r="P936" s="360"/>
    </row>
    <row r="937" spans="3:16" ht="15.75">
      <c r="C937" s="361" t="s">
        <v>63</v>
      </c>
      <c r="D937" s="362"/>
      <c r="E937" s="362"/>
      <c r="F937" s="362"/>
      <c r="G937" s="362"/>
      <c r="H937" s="362"/>
      <c r="I937" s="362"/>
      <c r="J937" s="125" t="s">
        <v>64</v>
      </c>
      <c r="K937" s="134" t="s">
        <v>65</v>
      </c>
      <c r="L937" s="139" t="s">
        <v>66</v>
      </c>
      <c r="M937" s="229"/>
      <c r="N937" s="365" t="s">
        <v>67</v>
      </c>
      <c r="O937" s="366"/>
      <c r="P937" s="126" t="s">
        <v>58</v>
      </c>
    </row>
    <row r="938" spans="3:16">
      <c r="C938" s="367"/>
      <c r="D938" s="368"/>
      <c r="E938" s="368"/>
      <c r="F938" s="368"/>
      <c r="G938" s="368"/>
      <c r="H938" s="368"/>
      <c r="I938" s="368"/>
      <c r="J938" s="140"/>
      <c r="K938" s="141"/>
      <c r="L938" s="140"/>
      <c r="M938" s="217"/>
      <c r="N938" s="369"/>
      <c r="O938" s="370"/>
      <c r="P938" s="129"/>
    </row>
    <row r="939" spans="3:16" ht="15" thickBot="1">
      <c r="C939" s="374"/>
      <c r="D939" s="375"/>
      <c r="E939" s="375"/>
      <c r="F939" s="375"/>
      <c r="G939" s="375"/>
      <c r="H939" s="375"/>
      <c r="I939" s="375"/>
      <c r="J939" s="142"/>
      <c r="K939" s="143"/>
      <c r="L939" s="142"/>
      <c r="M939" s="230"/>
      <c r="N939" s="376"/>
      <c r="O939" s="377"/>
      <c r="P939" s="144"/>
    </row>
    <row r="940" spans="3:16" ht="15" thickBot="1">
      <c r="C940" s="371" t="s">
        <v>59</v>
      </c>
      <c r="D940" s="372"/>
      <c r="E940" s="372"/>
      <c r="F940" s="372"/>
      <c r="G940" s="372"/>
      <c r="H940" s="372"/>
      <c r="I940" s="372"/>
      <c r="J940" s="372"/>
      <c r="K940" s="372"/>
      <c r="L940" s="372"/>
      <c r="M940" s="372"/>
      <c r="N940" s="372"/>
      <c r="O940" s="373"/>
      <c r="P940" s="138">
        <f>SUM(P938:P939)</f>
        <v>0</v>
      </c>
    </row>
    <row r="941" spans="3:16">
      <c r="C941" s="352" t="s">
        <v>68</v>
      </c>
      <c r="D941" s="353"/>
      <c r="E941" s="353"/>
      <c r="F941" s="353"/>
      <c r="G941" s="353"/>
      <c r="H941" s="353"/>
      <c r="I941" s="353"/>
      <c r="J941" s="353"/>
      <c r="K941" s="353"/>
      <c r="L941" s="353"/>
      <c r="M941" s="353"/>
      <c r="N941" s="353"/>
      <c r="O941" s="353"/>
      <c r="P941" s="354"/>
    </row>
    <row r="942" spans="3:16">
      <c r="C942" s="355"/>
      <c r="D942" s="356"/>
      <c r="E942" s="356"/>
      <c r="F942" s="356"/>
      <c r="G942" s="356"/>
      <c r="H942" s="356"/>
      <c r="I942" s="356"/>
      <c r="J942" s="356"/>
      <c r="K942" s="356"/>
      <c r="L942" s="356"/>
      <c r="M942" s="356"/>
      <c r="N942" s="356"/>
      <c r="O942" s="356"/>
      <c r="P942" s="357"/>
    </row>
    <row r="943" spans="3:16" ht="15" thickBot="1">
      <c r="C943" s="358"/>
      <c r="D943" s="359"/>
      <c r="E943" s="359"/>
      <c r="F943" s="359"/>
      <c r="G943" s="359"/>
      <c r="H943" s="359"/>
      <c r="I943" s="359"/>
      <c r="J943" s="359"/>
      <c r="K943" s="359"/>
      <c r="L943" s="359"/>
      <c r="M943" s="359"/>
      <c r="N943" s="359"/>
      <c r="O943" s="359"/>
      <c r="P943" s="360"/>
    </row>
    <row r="944" spans="3:16" ht="28.5">
      <c r="C944" s="361" t="s">
        <v>69</v>
      </c>
      <c r="D944" s="362"/>
      <c r="E944" s="362"/>
      <c r="F944" s="362"/>
      <c r="G944" s="362"/>
      <c r="H944" s="362"/>
      <c r="I944" s="362"/>
      <c r="J944" s="125" t="s">
        <v>70</v>
      </c>
      <c r="K944" s="145" t="s">
        <v>11</v>
      </c>
      <c r="L944" s="146" t="s">
        <v>71</v>
      </c>
      <c r="M944" s="218"/>
      <c r="N944" s="363" t="s">
        <v>57</v>
      </c>
      <c r="O944" s="364"/>
      <c r="P944" s="148" t="s">
        <v>58</v>
      </c>
    </row>
    <row r="945" spans="3:16">
      <c r="C945" s="399" t="s">
        <v>167</v>
      </c>
      <c r="D945" s="400"/>
      <c r="E945" s="400"/>
      <c r="F945" s="400"/>
      <c r="G945" s="400"/>
      <c r="H945" s="400"/>
      <c r="I945" s="401"/>
      <c r="J945" s="151" t="s">
        <v>97</v>
      </c>
      <c r="K945" s="152">
        <v>0.08</v>
      </c>
      <c r="L945" s="153">
        <v>36440.710312499999</v>
      </c>
      <c r="M945" s="231"/>
      <c r="N945" s="402"/>
      <c r="O945" s="403"/>
      <c r="P945" s="129">
        <f>ROUND(K945*L945,0)</f>
        <v>2915</v>
      </c>
    </row>
    <row r="946" spans="3:16">
      <c r="C946" s="149"/>
      <c r="D946" s="150"/>
      <c r="E946" s="150"/>
      <c r="F946" s="150"/>
      <c r="G946" s="150"/>
      <c r="H946" s="150"/>
      <c r="I946" s="150"/>
      <c r="J946" s="151"/>
      <c r="K946" s="152"/>
      <c r="L946" s="153"/>
      <c r="M946" s="231"/>
      <c r="N946" s="369"/>
      <c r="O946" s="370"/>
      <c r="P946" s="154"/>
    </row>
    <row r="947" spans="3:16" ht="15" thickBot="1">
      <c r="C947" s="374"/>
      <c r="D947" s="375"/>
      <c r="E947" s="375"/>
      <c r="F947" s="375"/>
      <c r="G947" s="375"/>
      <c r="H947" s="375"/>
      <c r="I947" s="375"/>
      <c r="J947" s="142"/>
      <c r="K947" s="143"/>
      <c r="L947" s="142"/>
      <c r="M947" s="230"/>
      <c r="N947" s="376"/>
      <c r="O947" s="377"/>
      <c r="P947" s="144"/>
    </row>
    <row r="948" spans="3:16" ht="15" thickBot="1">
      <c r="C948" s="371" t="s">
        <v>59</v>
      </c>
      <c r="D948" s="372"/>
      <c r="E948" s="372"/>
      <c r="F948" s="372"/>
      <c r="G948" s="372"/>
      <c r="H948" s="372"/>
      <c r="I948" s="372"/>
      <c r="J948" s="372"/>
      <c r="K948" s="372"/>
      <c r="L948" s="372"/>
      <c r="M948" s="372"/>
      <c r="N948" s="372"/>
      <c r="O948" s="373"/>
      <c r="P948" s="138">
        <f>SUM(P945:P947)</f>
        <v>2915</v>
      </c>
    </row>
    <row r="949" spans="3:16" ht="15" thickBot="1">
      <c r="C949" s="122"/>
      <c r="P949" s="123"/>
    </row>
    <row r="950" spans="3:16" ht="15" thickBot="1">
      <c r="C950" s="371" t="s">
        <v>72</v>
      </c>
      <c r="D950" s="372"/>
      <c r="E950" s="372"/>
      <c r="F950" s="372"/>
      <c r="G950" s="372"/>
      <c r="H950" s="372"/>
      <c r="I950" s="372"/>
      <c r="J950" s="372"/>
      <c r="K950" s="372"/>
      <c r="L950" s="372"/>
      <c r="M950" s="372"/>
      <c r="N950" s="372"/>
      <c r="O950" s="373"/>
      <c r="P950" s="286">
        <f>SUM(P948+P940+P933+P923)</f>
        <v>13720</v>
      </c>
    </row>
    <row r="951" spans="3:16">
      <c r="C951" s="367" t="s">
        <v>23</v>
      </c>
      <c r="D951" s="368"/>
      <c r="E951" s="368"/>
      <c r="F951" s="368"/>
      <c r="G951" s="368"/>
      <c r="H951" s="368"/>
      <c r="I951" s="368"/>
      <c r="J951" s="155"/>
      <c r="K951" s="156"/>
      <c r="L951" s="157">
        <v>0.31</v>
      </c>
      <c r="M951" s="232"/>
      <c r="N951" s="392">
        <f>P950*L951</f>
        <v>4253.2</v>
      </c>
      <c r="O951" s="393"/>
      <c r="P951" s="158"/>
    </row>
    <row r="952" spans="3:16">
      <c r="C952" s="130" t="s">
        <v>77</v>
      </c>
      <c r="D952" s="131"/>
      <c r="E952" s="131"/>
      <c r="F952" s="131"/>
      <c r="G952" s="131"/>
      <c r="H952" s="131"/>
      <c r="I952" s="131"/>
      <c r="J952" s="155"/>
      <c r="K952" s="156"/>
      <c r="L952" s="157">
        <v>0.01</v>
      </c>
      <c r="M952" s="232"/>
      <c r="N952" s="392">
        <f>P950*L952</f>
        <v>137.20000000000002</v>
      </c>
      <c r="O952" s="393"/>
      <c r="P952" s="158"/>
    </row>
    <row r="953" spans="3:16" ht="15" thickBot="1">
      <c r="C953" s="116" t="s">
        <v>78</v>
      </c>
      <c r="D953" s="117"/>
      <c r="E953" s="117"/>
      <c r="F953" s="117"/>
      <c r="G953" s="117"/>
      <c r="H953" s="117"/>
      <c r="I953" s="117"/>
      <c r="J953" s="159"/>
      <c r="K953" s="160"/>
      <c r="L953" s="157">
        <v>0.05</v>
      </c>
      <c r="M953" s="232"/>
      <c r="N953" s="392">
        <f>P950*L953</f>
        <v>686</v>
      </c>
      <c r="O953" s="393"/>
      <c r="P953" s="158"/>
    </row>
    <row r="954" spans="3:16" ht="15" thickBot="1">
      <c r="C954" s="371" t="s">
        <v>59</v>
      </c>
      <c r="D954" s="372"/>
      <c r="E954" s="372"/>
      <c r="F954" s="372"/>
      <c r="G954" s="372"/>
      <c r="H954" s="372"/>
      <c r="I954" s="372"/>
      <c r="J954" s="372"/>
      <c r="K954" s="372"/>
      <c r="L954" s="372"/>
      <c r="M954" s="372"/>
      <c r="N954" s="372"/>
      <c r="O954" s="373"/>
      <c r="P954" s="161">
        <f>N951+N952+N953</f>
        <v>5076.3999999999996</v>
      </c>
    </row>
    <row r="955" spans="3:16" ht="15" thickBot="1">
      <c r="C955" s="122"/>
      <c r="P955" s="123"/>
    </row>
    <row r="956" spans="3:16" ht="15" thickBot="1">
      <c r="C956" s="371" t="s">
        <v>79</v>
      </c>
      <c r="D956" s="372"/>
      <c r="E956" s="372"/>
      <c r="F956" s="372"/>
      <c r="G956" s="372"/>
      <c r="H956" s="372"/>
      <c r="I956" s="372"/>
      <c r="J956" s="372"/>
      <c r="K956" s="372"/>
      <c r="L956" s="372"/>
      <c r="M956" s="372"/>
      <c r="N956" s="372"/>
      <c r="O956" s="373"/>
      <c r="P956" s="161">
        <f>ROUND(P950+P954,2)</f>
        <v>18796.400000000001</v>
      </c>
    </row>
    <row r="957" spans="3:16">
      <c r="C957" s="119"/>
      <c r="D957" s="120"/>
      <c r="E957" s="120"/>
      <c r="F957" s="120"/>
      <c r="G957" s="120"/>
      <c r="H957" s="120"/>
      <c r="I957" s="120"/>
      <c r="J957" s="120"/>
      <c r="K957" s="120"/>
      <c r="L957" s="120"/>
      <c r="M957" s="120"/>
      <c r="N957" s="120"/>
      <c r="O957" s="120"/>
      <c r="P957" s="121"/>
    </row>
    <row r="958" spans="3:16">
      <c r="C958" s="122"/>
      <c r="P958" s="123"/>
    </row>
    <row r="959" spans="3:16">
      <c r="C959" s="122"/>
      <c r="P959" s="123"/>
    </row>
    <row r="960" spans="3:16" ht="15">
      <c r="C960" s="122"/>
      <c r="H960" s="276" t="s">
        <v>80</v>
      </c>
      <c r="I960" s="276"/>
      <c r="J960" s="276"/>
      <c r="K960" s="276"/>
      <c r="P960" s="123"/>
    </row>
    <row r="961" spans="3:16" ht="15">
      <c r="C961" s="122"/>
      <c r="H961" s="276" t="s">
        <v>81</v>
      </c>
      <c r="I961" s="350" t="s">
        <v>120</v>
      </c>
      <c r="J961" s="350"/>
      <c r="K961" s="350"/>
      <c r="P961" s="123"/>
    </row>
    <row r="962" spans="3:16" ht="15">
      <c r="C962" s="122"/>
      <c r="H962" s="349" t="s">
        <v>121</v>
      </c>
      <c r="I962" s="349"/>
      <c r="J962" s="349"/>
      <c r="K962" s="349"/>
      <c r="P962" s="123"/>
    </row>
    <row r="963" spans="3:16" ht="15">
      <c r="C963" s="108"/>
      <c r="D963" s="163"/>
      <c r="E963" s="163"/>
      <c r="F963" s="163"/>
      <c r="G963" s="163"/>
      <c r="H963" s="276" t="s">
        <v>82</v>
      </c>
      <c r="I963" s="349" t="s">
        <v>122</v>
      </c>
      <c r="J963" s="349"/>
      <c r="K963" s="349"/>
      <c r="L963" s="163"/>
      <c r="M963" s="163"/>
      <c r="N963" s="163"/>
      <c r="O963" s="163"/>
      <c r="P963" s="164"/>
    </row>
    <row r="964" spans="3:16" ht="15" thickBot="1">
      <c r="C964" s="267"/>
      <c r="D964" s="143"/>
      <c r="E964" s="143"/>
      <c r="F964" s="143"/>
      <c r="G964" s="143"/>
      <c r="H964" s="143" t="s">
        <v>83</v>
      </c>
      <c r="I964" s="143"/>
      <c r="J964" s="143"/>
      <c r="K964" s="143"/>
      <c r="L964" s="143"/>
      <c r="M964" s="143"/>
      <c r="N964" s="143"/>
      <c r="O964" s="143"/>
      <c r="P964" s="300"/>
    </row>
    <row r="965" spans="3:16">
      <c r="C965" s="214"/>
    </row>
    <row r="966" spans="3:16">
      <c r="C966" s="214"/>
    </row>
    <row r="967" spans="3:16">
      <c r="C967" s="214"/>
    </row>
    <row r="968" spans="3:16">
      <c r="C968" s="351" t="s">
        <v>38</v>
      </c>
      <c r="D968" s="351"/>
      <c r="E968" s="351"/>
      <c r="F968" s="351"/>
      <c r="G968" s="351"/>
      <c r="H968" s="351"/>
      <c r="I968" s="351"/>
      <c r="J968" s="351"/>
      <c r="K968" s="351"/>
      <c r="L968" s="351"/>
      <c r="M968" s="351"/>
      <c r="N968" s="351"/>
      <c r="O968" s="351"/>
      <c r="P968" s="351"/>
    </row>
    <row r="969" spans="3:16" ht="15" thickBot="1"/>
    <row r="970" spans="3:16">
      <c r="C970" s="378"/>
      <c r="D970" s="380"/>
      <c r="E970" s="381"/>
      <c r="F970" s="381"/>
      <c r="G970" s="381"/>
      <c r="H970" s="381"/>
      <c r="I970" s="381"/>
      <c r="J970" s="381"/>
      <c r="K970" s="382"/>
      <c r="L970" s="383"/>
      <c r="M970" s="384"/>
      <c r="N970" s="384"/>
      <c r="O970" s="384"/>
      <c r="P970" s="385"/>
    </row>
    <row r="971" spans="3:16">
      <c r="C971" s="379"/>
      <c r="D971" s="389" t="s">
        <v>39</v>
      </c>
      <c r="E971" s="390"/>
      <c r="F971" s="390"/>
      <c r="G971" s="390"/>
      <c r="H971" s="390"/>
      <c r="I971" s="390"/>
      <c r="J971" s="390"/>
      <c r="K971" s="391"/>
      <c r="L971" s="386"/>
      <c r="M971" s="387"/>
      <c r="N971" s="387"/>
      <c r="O971" s="387"/>
      <c r="P971" s="388"/>
    </row>
    <row r="972" spans="3:16">
      <c r="C972" s="379"/>
      <c r="D972" s="389"/>
      <c r="E972" s="390"/>
      <c r="F972" s="390"/>
      <c r="G972" s="390"/>
      <c r="H972" s="390"/>
      <c r="I972" s="390"/>
      <c r="J972" s="390"/>
      <c r="K972" s="391"/>
      <c r="L972" s="428" t="s">
        <v>40</v>
      </c>
      <c r="M972" s="220"/>
      <c r="N972" s="430"/>
      <c r="O972" s="431"/>
      <c r="P972" s="432"/>
    </row>
    <row r="973" spans="3:16">
      <c r="C973" s="379"/>
      <c r="D973" s="389" t="s">
        <v>41</v>
      </c>
      <c r="E973" s="390"/>
      <c r="F973" s="390"/>
      <c r="G973" s="390"/>
      <c r="H973" s="390"/>
      <c r="I973" s="390"/>
      <c r="J973" s="390"/>
      <c r="K973" s="391"/>
      <c r="L973" s="429"/>
      <c r="M973" s="221"/>
      <c r="N973" s="433"/>
      <c r="O973" s="434"/>
      <c r="P973" s="435"/>
    </row>
    <row r="974" spans="3:16">
      <c r="C974" s="379"/>
      <c r="D974" s="436"/>
      <c r="E974" s="437"/>
      <c r="F974" s="437"/>
      <c r="G974" s="437"/>
      <c r="H974" s="437"/>
      <c r="I974" s="437"/>
      <c r="J974" s="437"/>
      <c r="K974" s="438"/>
      <c r="L974" s="428" t="s">
        <v>42</v>
      </c>
      <c r="M974" s="219"/>
      <c r="N974" s="428">
        <v>1</v>
      </c>
      <c r="O974" s="428" t="s">
        <v>43</v>
      </c>
      <c r="P974" s="440">
        <v>1</v>
      </c>
    </row>
    <row r="975" spans="3:16">
      <c r="C975" s="379"/>
      <c r="D975" s="436"/>
      <c r="E975" s="437"/>
      <c r="F975" s="437"/>
      <c r="G975" s="437"/>
      <c r="H975" s="437"/>
      <c r="I975" s="437"/>
      <c r="J975" s="437"/>
      <c r="K975" s="438"/>
      <c r="L975" s="439"/>
      <c r="M975" s="222"/>
      <c r="N975" s="439"/>
      <c r="O975" s="439"/>
      <c r="P975" s="441"/>
    </row>
    <row r="976" spans="3:16">
      <c r="C976" s="379"/>
      <c r="D976" s="389" t="s">
        <v>44</v>
      </c>
      <c r="E976" s="390"/>
      <c r="F976" s="390"/>
      <c r="G976" s="390"/>
      <c r="H976" s="390"/>
      <c r="I976" s="390"/>
      <c r="J976" s="390"/>
      <c r="K976" s="391"/>
      <c r="L976" s="439"/>
      <c r="M976" s="222"/>
      <c r="N976" s="439"/>
      <c r="O976" s="439"/>
      <c r="P976" s="441"/>
    </row>
    <row r="977" spans="3:16" ht="15" thickBot="1">
      <c r="C977" s="100"/>
      <c r="D977" s="101"/>
      <c r="E977" s="101"/>
      <c r="F977" s="101"/>
      <c r="G977" s="101"/>
      <c r="H977" s="101"/>
      <c r="I977" s="101"/>
      <c r="J977" s="101"/>
      <c r="K977" s="101"/>
      <c r="L977" s="101"/>
      <c r="M977" s="101"/>
      <c r="N977" s="102"/>
      <c r="O977" s="102"/>
      <c r="P977" s="103"/>
    </row>
    <row r="978" spans="3:16">
      <c r="C978" s="104"/>
      <c r="D978" s="98"/>
      <c r="E978" s="98"/>
      <c r="F978" s="98"/>
      <c r="G978" s="98"/>
      <c r="H978" s="98"/>
      <c r="I978" s="98"/>
      <c r="J978" s="98"/>
      <c r="K978" s="98"/>
      <c r="L978" s="105" t="s">
        <v>45</v>
      </c>
      <c r="M978" s="105"/>
      <c r="N978" s="106" t="s">
        <v>46</v>
      </c>
      <c r="O978" s="106" t="s">
        <v>47</v>
      </c>
      <c r="P978" s="107" t="s">
        <v>48</v>
      </c>
    </row>
    <row r="979" spans="3:16">
      <c r="C979" s="108"/>
      <c r="D979" s="99"/>
      <c r="E979" s="99"/>
      <c r="F979" s="99"/>
      <c r="G979" s="99"/>
      <c r="H979" s="99"/>
      <c r="I979" s="99"/>
      <c r="J979" s="99"/>
      <c r="K979" s="99"/>
      <c r="L979" s="109"/>
      <c r="M979" s="109"/>
      <c r="N979" s="110"/>
      <c r="O979" s="110"/>
      <c r="P979" s="111"/>
    </row>
    <row r="980" spans="3:16">
      <c r="C980" s="406" t="s">
        <v>49</v>
      </c>
      <c r="D980" s="407"/>
      <c r="E980" s="407"/>
      <c r="F980" s="407"/>
      <c r="G980" s="99"/>
      <c r="H980" s="99"/>
      <c r="I980" s="99" t="s">
        <v>50</v>
      </c>
      <c r="K980" s="99"/>
      <c r="L980" s="109"/>
      <c r="M980" s="109"/>
      <c r="P980" s="112"/>
    </row>
    <row r="981" spans="3:16" ht="15" thickBot="1">
      <c r="C981" s="113"/>
      <c r="D981" s="163"/>
      <c r="E981" s="163"/>
      <c r="F981" s="163"/>
      <c r="G981" s="163"/>
      <c r="H981" s="163"/>
      <c r="I981" s="163"/>
      <c r="J981" s="163"/>
      <c r="K981" s="163"/>
      <c r="L981" s="163"/>
      <c r="M981" s="163"/>
      <c r="N981" s="163"/>
      <c r="O981" s="163"/>
      <c r="P981" s="164"/>
    </row>
    <row r="982" spans="3:16" ht="15" thickBot="1">
      <c r="C982" s="475"/>
      <c r="D982" s="476"/>
      <c r="E982" s="476"/>
      <c r="F982" s="476"/>
      <c r="G982" s="476"/>
      <c r="H982" s="476"/>
      <c r="I982" s="476"/>
      <c r="J982" s="476"/>
      <c r="K982" s="476"/>
      <c r="L982" s="476"/>
      <c r="M982" s="476"/>
      <c r="N982" s="476"/>
      <c r="O982" s="476"/>
      <c r="P982" s="477"/>
    </row>
    <row r="983" spans="3:16" ht="15" thickBot="1">
      <c r="C983" s="478" t="s">
        <v>51</v>
      </c>
      <c r="D983" s="479"/>
      <c r="E983" s="479"/>
      <c r="F983" s="479"/>
      <c r="G983" s="479"/>
      <c r="H983" s="479"/>
      <c r="I983" s="479"/>
      <c r="J983" s="479"/>
      <c r="K983" s="479"/>
      <c r="L983" s="479"/>
      <c r="M983" s="479"/>
      <c r="N983" s="479"/>
      <c r="O983" s="479"/>
      <c r="P983" s="480"/>
    </row>
    <row r="984" spans="3:16" ht="14.25" customHeight="1">
      <c r="C984" s="287" t="s">
        <v>52</v>
      </c>
      <c r="D984" s="411" t="s">
        <v>53</v>
      </c>
      <c r="E984" s="412"/>
      <c r="F984" s="412"/>
      <c r="G984" s="412"/>
      <c r="H984" s="412"/>
      <c r="I984" s="412"/>
      <c r="J984" s="412"/>
      <c r="K984" s="412"/>
      <c r="L984" s="413"/>
      <c r="M984" s="288"/>
      <c r="N984" s="414" t="s">
        <v>54</v>
      </c>
      <c r="O984" s="415"/>
      <c r="P984" s="287" t="s">
        <v>11</v>
      </c>
    </row>
    <row r="985" spans="3:16" ht="15" thickBot="1">
      <c r="C985" s="283">
        <v>2.1</v>
      </c>
      <c r="D985" s="416" t="s">
        <v>135</v>
      </c>
      <c r="E985" s="417"/>
      <c r="F985" s="417"/>
      <c r="G985" s="417"/>
      <c r="H985" s="417"/>
      <c r="I985" s="417"/>
      <c r="J985" s="417"/>
      <c r="K985" s="417"/>
      <c r="L985" s="418"/>
      <c r="M985" s="284"/>
      <c r="N985" s="416" t="s">
        <v>84</v>
      </c>
      <c r="O985" s="418"/>
      <c r="P985" s="285">
        <f>'PRESUPUESTO OFICIAL (Entidad)'!I29</f>
        <v>406.71999999999997</v>
      </c>
    </row>
    <row r="986" spans="3:16">
      <c r="C986" s="352" t="s">
        <v>55</v>
      </c>
      <c r="D986" s="353"/>
      <c r="E986" s="353"/>
      <c r="F986" s="353"/>
      <c r="G986" s="353"/>
      <c r="H986" s="353"/>
      <c r="I986" s="353"/>
      <c r="J986" s="353"/>
      <c r="K986" s="353"/>
      <c r="L986" s="353"/>
      <c r="M986" s="353"/>
      <c r="N986" s="353"/>
      <c r="O986" s="353"/>
      <c r="P986" s="354"/>
    </row>
    <row r="987" spans="3:16">
      <c r="C987" s="355"/>
      <c r="D987" s="356"/>
      <c r="E987" s="356"/>
      <c r="F987" s="356"/>
      <c r="G987" s="356"/>
      <c r="H987" s="356"/>
      <c r="I987" s="356"/>
      <c r="J987" s="356"/>
      <c r="K987" s="356"/>
      <c r="L987" s="356"/>
      <c r="M987" s="356"/>
      <c r="N987" s="356"/>
      <c r="O987" s="356"/>
      <c r="P987" s="357"/>
    </row>
    <row r="988" spans="3:16" ht="15" thickBot="1">
      <c r="C988" s="358"/>
      <c r="D988" s="359"/>
      <c r="E988" s="359"/>
      <c r="F988" s="359"/>
      <c r="G988" s="359"/>
      <c r="H988" s="359"/>
      <c r="I988" s="359"/>
      <c r="J988" s="359"/>
      <c r="K988" s="359"/>
      <c r="L988" s="359"/>
      <c r="M988" s="359"/>
      <c r="N988" s="359"/>
      <c r="O988" s="359"/>
      <c r="P988" s="360"/>
    </row>
    <row r="989" spans="3:16" ht="15">
      <c r="C989" s="361" t="s">
        <v>53</v>
      </c>
      <c r="D989" s="452"/>
      <c r="E989" s="452"/>
      <c r="F989" s="452"/>
      <c r="G989" s="453"/>
      <c r="H989" s="365" t="s">
        <v>100</v>
      </c>
      <c r="I989" s="452"/>
      <c r="J989" s="454" t="s">
        <v>11</v>
      </c>
      <c r="K989" s="455"/>
      <c r="L989" s="125" t="s">
        <v>56</v>
      </c>
      <c r="M989" s="124"/>
      <c r="N989" s="365" t="s">
        <v>57</v>
      </c>
      <c r="O989" s="366"/>
      <c r="P989" s="126" t="s">
        <v>58</v>
      </c>
    </row>
    <row r="990" spans="3:16">
      <c r="C990" s="367" t="s">
        <v>98</v>
      </c>
      <c r="D990" s="368"/>
      <c r="E990" s="368"/>
      <c r="F990" s="368"/>
      <c r="G990" s="421"/>
      <c r="H990" s="422" t="s">
        <v>94</v>
      </c>
      <c r="I990" s="423"/>
      <c r="J990" s="424">
        <v>0.125</v>
      </c>
      <c r="K990" s="425"/>
      <c r="L990" s="128">
        <v>2000</v>
      </c>
      <c r="M990" s="224"/>
      <c r="N990" s="426"/>
      <c r="O990" s="427"/>
      <c r="P990" s="129">
        <f>ROUND(J990*L990,0)</f>
        <v>250</v>
      </c>
    </row>
    <row r="991" spans="3:16">
      <c r="C991" s="399" t="s">
        <v>174</v>
      </c>
      <c r="D991" s="400"/>
      <c r="E991" s="400"/>
      <c r="F991" s="400"/>
      <c r="G991" s="132"/>
      <c r="H991" s="422" t="s">
        <v>111</v>
      </c>
      <c r="I991" s="423"/>
      <c r="J991" s="424">
        <v>0.04</v>
      </c>
      <c r="K991" s="425"/>
      <c r="L991" s="128">
        <v>261130</v>
      </c>
      <c r="M991" s="224"/>
      <c r="N991" s="426"/>
      <c r="O991" s="427"/>
      <c r="P991" s="129">
        <f>ROUND(J991*L991,0)</f>
        <v>10445</v>
      </c>
    </row>
    <row r="992" spans="3:16" ht="15" thickBot="1">
      <c r="C992" s="374"/>
      <c r="D992" s="375"/>
      <c r="E992" s="375"/>
      <c r="F992" s="375"/>
      <c r="G992" s="396"/>
      <c r="H992" s="447"/>
      <c r="I992" s="396"/>
      <c r="J992" s="447"/>
      <c r="K992" s="396"/>
      <c r="L992" s="133"/>
      <c r="M992" s="225"/>
      <c r="N992" s="448"/>
      <c r="O992" s="449"/>
      <c r="P992" s="129"/>
    </row>
    <row r="993" spans="3:16" ht="15" thickBot="1">
      <c r="C993" s="371" t="s">
        <v>59</v>
      </c>
      <c r="D993" s="372"/>
      <c r="E993" s="372"/>
      <c r="F993" s="372"/>
      <c r="G993" s="372"/>
      <c r="H993" s="372"/>
      <c r="I993" s="372"/>
      <c r="J993" s="372"/>
      <c r="K993" s="372"/>
      <c r="L993" s="372"/>
      <c r="M993" s="372"/>
      <c r="N993" s="372"/>
      <c r="O993" s="373"/>
      <c r="P993" s="138">
        <f>SUM(P990:P992)</f>
        <v>10695</v>
      </c>
    </row>
    <row r="994" spans="3:16">
      <c r="C994" s="352" t="s">
        <v>60</v>
      </c>
      <c r="D994" s="353"/>
      <c r="E994" s="353"/>
      <c r="F994" s="353"/>
      <c r="G994" s="353"/>
      <c r="H994" s="353"/>
      <c r="I994" s="353"/>
      <c r="J994" s="353"/>
      <c r="K994" s="353"/>
      <c r="L994" s="353"/>
      <c r="M994" s="353"/>
      <c r="N994" s="353"/>
      <c r="O994" s="353"/>
      <c r="P994" s="354"/>
    </row>
    <row r="995" spans="3:16">
      <c r="C995" s="355"/>
      <c r="D995" s="356"/>
      <c r="E995" s="356"/>
      <c r="F995" s="356"/>
      <c r="G995" s="356"/>
      <c r="H995" s="356"/>
      <c r="I995" s="356"/>
      <c r="J995" s="356"/>
      <c r="K995" s="356"/>
      <c r="L995" s="356"/>
      <c r="M995" s="356"/>
      <c r="N995" s="356"/>
      <c r="O995" s="356"/>
      <c r="P995" s="357"/>
    </row>
    <row r="996" spans="3:16" ht="15" thickBot="1">
      <c r="C996" s="358"/>
      <c r="D996" s="359"/>
      <c r="E996" s="359"/>
      <c r="F996" s="359"/>
      <c r="G996" s="359"/>
      <c r="H996" s="359"/>
      <c r="I996" s="359"/>
      <c r="J996" s="359"/>
      <c r="K996" s="359"/>
      <c r="L996" s="359"/>
      <c r="M996" s="359"/>
      <c r="N996" s="359"/>
      <c r="O996" s="359"/>
      <c r="P996" s="360"/>
    </row>
    <row r="997" spans="3:16">
      <c r="C997" s="361" t="s">
        <v>53</v>
      </c>
      <c r="D997" s="362"/>
      <c r="E997" s="362"/>
      <c r="F997" s="362"/>
      <c r="G997" s="362"/>
      <c r="H997" s="362"/>
      <c r="I997" s="362"/>
      <c r="J997" s="366"/>
      <c r="K997" s="124" t="s">
        <v>54</v>
      </c>
      <c r="L997" s="125" t="s">
        <v>11</v>
      </c>
      <c r="M997" s="124" t="s">
        <v>117</v>
      </c>
      <c r="N997" s="365" t="s">
        <v>61</v>
      </c>
      <c r="O997" s="366"/>
      <c r="P997" s="126" t="s">
        <v>58</v>
      </c>
    </row>
    <row r="998" spans="3:16">
      <c r="C998" s="399" t="s">
        <v>175</v>
      </c>
      <c r="D998" s="400"/>
      <c r="E998" s="400"/>
      <c r="F998" s="400"/>
      <c r="G998" s="400"/>
      <c r="H998" s="400"/>
      <c r="I998" s="400"/>
      <c r="J998" s="401"/>
      <c r="K998" s="203" t="s">
        <v>95</v>
      </c>
      <c r="L998" s="203">
        <v>5.0000000000000001E-3</v>
      </c>
      <c r="M998" s="235">
        <v>1</v>
      </c>
      <c r="N998" s="450">
        <v>21900</v>
      </c>
      <c r="O998" s="451"/>
      <c r="P998" s="129">
        <f>ROUND(L998*N998*M998,0)</f>
        <v>110</v>
      </c>
    </row>
    <row r="999" spans="3:16">
      <c r="C999" s="399"/>
      <c r="D999" s="400"/>
      <c r="E999" s="400"/>
      <c r="F999" s="400"/>
      <c r="G999" s="400"/>
      <c r="H999" s="400"/>
      <c r="I999" s="400"/>
      <c r="J999" s="401"/>
      <c r="K999" s="203"/>
      <c r="L999" s="203"/>
      <c r="M999" s="235"/>
      <c r="N999" s="404"/>
      <c r="O999" s="405"/>
      <c r="P999" s="129">
        <f t="shared" ref="P999" si="10">ROUND(L999*N999*M999,0)</f>
        <v>0</v>
      </c>
    </row>
    <row r="1000" spans="3:16">
      <c r="C1000" s="399"/>
      <c r="D1000" s="400"/>
      <c r="E1000" s="400"/>
      <c r="F1000" s="400"/>
      <c r="G1000" s="400"/>
      <c r="H1000" s="400"/>
      <c r="I1000" s="400"/>
      <c r="J1000" s="401"/>
      <c r="K1000" s="203"/>
      <c r="L1000" s="203"/>
      <c r="M1000" s="235"/>
      <c r="N1000" s="459"/>
      <c r="O1000" s="460"/>
      <c r="P1000" s="129">
        <f>ROUND(L1000*N1000*M1000,0)</f>
        <v>0</v>
      </c>
    </row>
    <row r="1001" spans="3:16">
      <c r="C1001" s="399"/>
      <c r="D1001" s="400"/>
      <c r="E1001" s="400"/>
      <c r="F1001" s="400"/>
      <c r="G1001" s="400"/>
      <c r="H1001" s="400"/>
      <c r="I1001" s="400"/>
      <c r="J1001" s="401"/>
      <c r="K1001" s="200"/>
      <c r="L1001" s="194"/>
      <c r="M1001" s="235"/>
      <c r="N1001" s="459"/>
      <c r="O1001" s="460"/>
      <c r="P1001" s="129"/>
    </row>
    <row r="1002" spans="3:16" ht="15" thickBot="1">
      <c r="C1002" s="461"/>
      <c r="D1002" s="462"/>
      <c r="E1002" s="462"/>
      <c r="F1002" s="462"/>
      <c r="G1002" s="462"/>
      <c r="H1002" s="462"/>
      <c r="I1002" s="462"/>
      <c r="J1002" s="463"/>
      <c r="K1002" s="292"/>
      <c r="L1002" s="293"/>
      <c r="M1002" s="294"/>
      <c r="N1002" s="464"/>
      <c r="O1002" s="465"/>
      <c r="P1002" s="295"/>
    </row>
    <row r="1003" spans="3:16" ht="15" thickBot="1">
      <c r="C1003" s="456" t="s">
        <v>59</v>
      </c>
      <c r="D1003" s="457"/>
      <c r="E1003" s="457"/>
      <c r="F1003" s="457"/>
      <c r="G1003" s="457"/>
      <c r="H1003" s="457"/>
      <c r="I1003" s="457"/>
      <c r="J1003" s="457"/>
      <c r="K1003" s="457"/>
      <c r="L1003" s="457"/>
      <c r="M1003" s="457"/>
      <c r="N1003" s="457"/>
      <c r="O1003" s="458"/>
      <c r="P1003" s="291">
        <f>SUM(P998:P1002)</f>
        <v>110</v>
      </c>
    </row>
    <row r="1004" spans="3:16">
      <c r="C1004" s="352" t="s">
        <v>62</v>
      </c>
      <c r="D1004" s="353"/>
      <c r="E1004" s="353"/>
      <c r="F1004" s="353"/>
      <c r="G1004" s="353"/>
      <c r="H1004" s="353"/>
      <c r="I1004" s="353"/>
      <c r="J1004" s="353"/>
      <c r="K1004" s="353"/>
      <c r="L1004" s="353"/>
      <c r="M1004" s="353"/>
      <c r="N1004" s="353"/>
      <c r="O1004" s="353"/>
      <c r="P1004" s="354"/>
    </row>
    <row r="1005" spans="3:16">
      <c r="C1005" s="355"/>
      <c r="D1005" s="356"/>
      <c r="E1005" s="356"/>
      <c r="F1005" s="356"/>
      <c r="G1005" s="356"/>
      <c r="H1005" s="356"/>
      <c r="I1005" s="356"/>
      <c r="J1005" s="356"/>
      <c r="K1005" s="356"/>
      <c r="L1005" s="356"/>
      <c r="M1005" s="356"/>
      <c r="N1005" s="356"/>
      <c r="O1005" s="356"/>
      <c r="P1005" s="357"/>
    </row>
    <row r="1006" spans="3:16" ht="15" thickBot="1">
      <c r="C1006" s="358"/>
      <c r="D1006" s="359"/>
      <c r="E1006" s="359"/>
      <c r="F1006" s="359"/>
      <c r="G1006" s="359"/>
      <c r="H1006" s="359"/>
      <c r="I1006" s="359"/>
      <c r="J1006" s="359"/>
      <c r="K1006" s="359"/>
      <c r="L1006" s="359"/>
      <c r="M1006" s="359"/>
      <c r="N1006" s="359"/>
      <c r="O1006" s="359"/>
      <c r="P1006" s="360"/>
    </row>
    <row r="1007" spans="3:16" ht="15.75">
      <c r="C1007" s="361" t="s">
        <v>63</v>
      </c>
      <c r="D1007" s="362"/>
      <c r="E1007" s="362"/>
      <c r="F1007" s="362"/>
      <c r="G1007" s="362"/>
      <c r="H1007" s="362"/>
      <c r="I1007" s="362"/>
      <c r="J1007" s="125" t="s">
        <v>64</v>
      </c>
      <c r="K1007" s="134" t="s">
        <v>65</v>
      </c>
      <c r="L1007" s="139" t="s">
        <v>66</v>
      </c>
      <c r="M1007" s="229"/>
      <c r="N1007" s="365" t="s">
        <v>67</v>
      </c>
      <c r="O1007" s="366"/>
      <c r="P1007" s="126" t="s">
        <v>58</v>
      </c>
    </row>
    <row r="1008" spans="3:16">
      <c r="C1008" s="367"/>
      <c r="D1008" s="368"/>
      <c r="E1008" s="368"/>
      <c r="F1008" s="368"/>
      <c r="G1008" s="368"/>
      <c r="H1008" s="368"/>
      <c r="I1008" s="368"/>
      <c r="J1008" s="140"/>
      <c r="K1008" s="141"/>
      <c r="L1008" s="140"/>
      <c r="M1008" s="217"/>
      <c r="N1008" s="369"/>
      <c r="O1008" s="370"/>
      <c r="P1008" s="129"/>
    </row>
    <row r="1009" spans="3:16" ht="15" thickBot="1">
      <c r="C1009" s="374"/>
      <c r="D1009" s="375"/>
      <c r="E1009" s="375"/>
      <c r="F1009" s="375"/>
      <c r="G1009" s="375"/>
      <c r="H1009" s="375"/>
      <c r="I1009" s="375"/>
      <c r="J1009" s="142"/>
      <c r="K1009" s="143"/>
      <c r="L1009" s="142"/>
      <c r="M1009" s="230"/>
      <c r="N1009" s="376"/>
      <c r="O1009" s="377"/>
      <c r="P1009" s="144"/>
    </row>
    <row r="1010" spans="3:16" ht="15" thickBot="1">
      <c r="C1010" s="371" t="s">
        <v>59</v>
      </c>
      <c r="D1010" s="372"/>
      <c r="E1010" s="372"/>
      <c r="F1010" s="372"/>
      <c r="G1010" s="372"/>
      <c r="H1010" s="372"/>
      <c r="I1010" s="372"/>
      <c r="J1010" s="372"/>
      <c r="K1010" s="372"/>
      <c r="L1010" s="372"/>
      <c r="M1010" s="372"/>
      <c r="N1010" s="372"/>
      <c r="O1010" s="373"/>
      <c r="P1010" s="138">
        <f>SUM(P1008:P1009)</f>
        <v>0</v>
      </c>
    </row>
    <row r="1011" spans="3:16">
      <c r="C1011" s="352" t="s">
        <v>68</v>
      </c>
      <c r="D1011" s="353"/>
      <c r="E1011" s="353"/>
      <c r="F1011" s="353"/>
      <c r="G1011" s="353"/>
      <c r="H1011" s="353"/>
      <c r="I1011" s="353"/>
      <c r="J1011" s="353"/>
      <c r="K1011" s="353"/>
      <c r="L1011" s="353"/>
      <c r="M1011" s="353"/>
      <c r="N1011" s="353"/>
      <c r="O1011" s="353"/>
      <c r="P1011" s="354"/>
    </row>
    <row r="1012" spans="3:16">
      <c r="C1012" s="355"/>
      <c r="D1012" s="356"/>
      <c r="E1012" s="356"/>
      <c r="F1012" s="356"/>
      <c r="G1012" s="356"/>
      <c r="H1012" s="356"/>
      <c r="I1012" s="356"/>
      <c r="J1012" s="356"/>
      <c r="K1012" s="356"/>
      <c r="L1012" s="356"/>
      <c r="M1012" s="356"/>
      <c r="N1012" s="356"/>
      <c r="O1012" s="356"/>
      <c r="P1012" s="357"/>
    </row>
    <row r="1013" spans="3:16" ht="15" thickBot="1">
      <c r="C1013" s="358"/>
      <c r="D1013" s="359"/>
      <c r="E1013" s="359"/>
      <c r="F1013" s="359"/>
      <c r="G1013" s="359"/>
      <c r="H1013" s="359"/>
      <c r="I1013" s="359"/>
      <c r="J1013" s="359"/>
      <c r="K1013" s="359"/>
      <c r="L1013" s="359"/>
      <c r="M1013" s="359"/>
      <c r="N1013" s="359"/>
      <c r="O1013" s="359"/>
      <c r="P1013" s="360"/>
    </row>
    <row r="1014" spans="3:16" ht="28.5">
      <c r="C1014" s="361" t="s">
        <v>69</v>
      </c>
      <c r="D1014" s="362"/>
      <c r="E1014" s="362"/>
      <c r="F1014" s="362"/>
      <c r="G1014" s="362"/>
      <c r="H1014" s="362"/>
      <c r="I1014" s="362"/>
      <c r="J1014" s="125" t="s">
        <v>70</v>
      </c>
      <c r="K1014" s="145" t="s">
        <v>11</v>
      </c>
      <c r="L1014" s="146" t="s">
        <v>71</v>
      </c>
      <c r="M1014" s="218"/>
      <c r="N1014" s="363" t="s">
        <v>57</v>
      </c>
      <c r="O1014" s="364"/>
      <c r="P1014" s="148" t="s">
        <v>58</v>
      </c>
    </row>
    <row r="1015" spans="3:16">
      <c r="C1015" s="399" t="s">
        <v>167</v>
      </c>
      <c r="D1015" s="400"/>
      <c r="E1015" s="400"/>
      <c r="F1015" s="400"/>
      <c r="G1015" s="400"/>
      <c r="H1015" s="400"/>
      <c r="I1015" s="401"/>
      <c r="J1015" s="151" t="s">
        <v>97</v>
      </c>
      <c r="K1015" s="152">
        <v>0.08</v>
      </c>
      <c r="L1015" s="153">
        <v>36440.710312499999</v>
      </c>
      <c r="M1015" s="231"/>
      <c r="N1015" s="402"/>
      <c r="O1015" s="403"/>
      <c r="P1015" s="129">
        <f>ROUND(K1015*L1015,0)</f>
        <v>2915</v>
      </c>
    </row>
    <row r="1016" spans="3:16">
      <c r="C1016" s="149"/>
      <c r="D1016" s="150"/>
      <c r="E1016" s="150"/>
      <c r="F1016" s="150"/>
      <c r="G1016" s="150"/>
      <c r="H1016" s="150"/>
      <c r="I1016" s="150"/>
      <c r="J1016" s="151"/>
      <c r="K1016" s="152"/>
      <c r="L1016" s="153"/>
      <c r="M1016" s="231"/>
      <c r="N1016" s="369"/>
      <c r="O1016" s="370"/>
      <c r="P1016" s="154"/>
    </row>
    <row r="1017" spans="3:16" ht="15" thickBot="1">
      <c r="C1017" s="374"/>
      <c r="D1017" s="375"/>
      <c r="E1017" s="375"/>
      <c r="F1017" s="375"/>
      <c r="G1017" s="375"/>
      <c r="H1017" s="375"/>
      <c r="I1017" s="375"/>
      <c r="J1017" s="142"/>
      <c r="K1017" s="143"/>
      <c r="L1017" s="142"/>
      <c r="M1017" s="230"/>
      <c r="N1017" s="376"/>
      <c r="O1017" s="377"/>
      <c r="P1017" s="144"/>
    </row>
    <row r="1018" spans="3:16" ht="15" thickBot="1">
      <c r="C1018" s="371" t="s">
        <v>59</v>
      </c>
      <c r="D1018" s="372"/>
      <c r="E1018" s="372"/>
      <c r="F1018" s="372"/>
      <c r="G1018" s="372"/>
      <c r="H1018" s="372"/>
      <c r="I1018" s="372"/>
      <c r="J1018" s="372"/>
      <c r="K1018" s="372"/>
      <c r="L1018" s="372"/>
      <c r="M1018" s="372"/>
      <c r="N1018" s="372"/>
      <c r="O1018" s="373"/>
      <c r="P1018" s="138">
        <f>SUM(P1015:P1017)</f>
        <v>2915</v>
      </c>
    </row>
    <row r="1019" spans="3:16" ht="15" thickBot="1">
      <c r="C1019" s="122"/>
      <c r="P1019" s="123"/>
    </row>
    <row r="1020" spans="3:16" ht="15" thickBot="1">
      <c r="C1020" s="371" t="s">
        <v>72</v>
      </c>
      <c r="D1020" s="372"/>
      <c r="E1020" s="372"/>
      <c r="F1020" s="372"/>
      <c r="G1020" s="372"/>
      <c r="H1020" s="372"/>
      <c r="I1020" s="372"/>
      <c r="J1020" s="372"/>
      <c r="K1020" s="372"/>
      <c r="L1020" s="372"/>
      <c r="M1020" s="372"/>
      <c r="N1020" s="372"/>
      <c r="O1020" s="373"/>
      <c r="P1020" s="286">
        <f>SUM(P1018+P1010+P1003+P993)</f>
        <v>13720</v>
      </c>
    </row>
    <row r="1021" spans="3:16">
      <c r="C1021" s="367" t="s">
        <v>23</v>
      </c>
      <c r="D1021" s="368"/>
      <c r="E1021" s="368"/>
      <c r="F1021" s="368"/>
      <c r="G1021" s="368"/>
      <c r="H1021" s="368"/>
      <c r="I1021" s="368"/>
      <c r="J1021" s="155"/>
      <c r="K1021" s="156"/>
      <c r="L1021" s="157">
        <v>0.31</v>
      </c>
      <c r="M1021" s="232"/>
      <c r="N1021" s="392">
        <f>P1020*L1021</f>
        <v>4253.2</v>
      </c>
      <c r="O1021" s="393"/>
      <c r="P1021" s="158"/>
    </row>
    <row r="1022" spans="3:16">
      <c r="C1022" s="130" t="s">
        <v>77</v>
      </c>
      <c r="D1022" s="131"/>
      <c r="E1022" s="131"/>
      <c r="F1022" s="131"/>
      <c r="G1022" s="131"/>
      <c r="H1022" s="131"/>
      <c r="I1022" s="131"/>
      <c r="J1022" s="155"/>
      <c r="K1022" s="156"/>
      <c r="L1022" s="157">
        <v>0.01</v>
      </c>
      <c r="M1022" s="232"/>
      <c r="N1022" s="392">
        <f>P1020*L1022</f>
        <v>137.20000000000002</v>
      </c>
      <c r="O1022" s="393"/>
      <c r="P1022" s="158"/>
    </row>
    <row r="1023" spans="3:16" ht="14.25" customHeight="1" thickBot="1">
      <c r="C1023" s="116" t="s">
        <v>78</v>
      </c>
      <c r="D1023" s="117"/>
      <c r="E1023" s="117"/>
      <c r="F1023" s="117"/>
      <c r="G1023" s="117"/>
      <c r="H1023" s="117"/>
      <c r="I1023" s="117"/>
      <c r="J1023" s="159"/>
      <c r="K1023" s="160"/>
      <c r="L1023" s="157">
        <v>0.05</v>
      </c>
      <c r="M1023" s="232"/>
      <c r="N1023" s="392">
        <f>P1020*L1023</f>
        <v>686</v>
      </c>
      <c r="O1023" s="393"/>
      <c r="P1023" s="158"/>
    </row>
    <row r="1024" spans="3:16" ht="15" thickBot="1">
      <c r="C1024" s="371" t="s">
        <v>59</v>
      </c>
      <c r="D1024" s="372"/>
      <c r="E1024" s="372"/>
      <c r="F1024" s="372"/>
      <c r="G1024" s="372"/>
      <c r="H1024" s="372"/>
      <c r="I1024" s="372"/>
      <c r="J1024" s="372"/>
      <c r="K1024" s="372"/>
      <c r="L1024" s="372"/>
      <c r="M1024" s="372"/>
      <c r="N1024" s="372"/>
      <c r="O1024" s="373"/>
      <c r="P1024" s="161">
        <f>N1021+N1022+N1023</f>
        <v>5076.3999999999996</v>
      </c>
    </row>
    <row r="1025" spans="3:16" ht="15" thickBot="1">
      <c r="C1025" s="122"/>
      <c r="P1025" s="123"/>
    </row>
    <row r="1026" spans="3:16" ht="15" thickBot="1">
      <c r="C1026" s="371" t="s">
        <v>79</v>
      </c>
      <c r="D1026" s="372"/>
      <c r="E1026" s="372"/>
      <c r="F1026" s="372"/>
      <c r="G1026" s="372"/>
      <c r="H1026" s="372"/>
      <c r="I1026" s="372"/>
      <c r="J1026" s="372"/>
      <c r="K1026" s="372"/>
      <c r="L1026" s="372"/>
      <c r="M1026" s="372"/>
      <c r="N1026" s="372"/>
      <c r="O1026" s="373"/>
      <c r="P1026" s="161">
        <f>ROUND(P1020+P1024,2)</f>
        <v>18796.400000000001</v>
      </c>
    </row>
    <row r="1027" spans="3:16">
      <c r="C1027" s="119"/>
      <c r="D1027" s="120"/>
      <c r="E1027" s="120"/>
      <c r="F1027" s="120"/>
      <c r="G1027" s="120"/>
      <c r="H1027" s="120"/>
      <c r="I1027" s="120"/>
      <c r="J1027" s="120"/>
      <c r="K1027" s="120"/>
      <c r="L1027" s="120"/>
      <c r="M1027" s="120"/>
      <c r="N1027" s="120"/>
      <c r="O1027" s="120"/>
      <c r="P1027" s="121"/>
    </row>
    <row r="1028" spans="3:16">
      <c r="C1028" s="122"/>
      <c r="P1028" s="123"/>
    </row>
    <row r="1029" spans="3:16">
      <c r="C1029" s="122"/>
      <c r="P1029" s="123"/>
    </row>
    <row r="1030" spans="3:16" ht="15">
      <c r="C1030" s="122"/>
      <c r="H1030" s="276" t="s">
        <v>80</v>
      </c>
      <c r="I1030" s="276"/>
      <c r="J1030" s="276"/>
      <c r="K1030" s="276"/>
      <c r="P1030" s="123"/>
    </row>
    <row r="1031" spans="3:16" ht="15">
      <c r="C1031" s="122"/>
      <c r="H1031" s="276" t="s">
        <v>81</v>
      </c>
      <c r="I1031" s="350" t="s">
        <v>120</v>
      </c>
      <c r="J1031" s="350"/>
      <c r="K1031" s="350"/>
      <c r="P1031" s="123"/>
    </row>
    <row r="1032" spans="3:16" ht="15">
      <c r="C1032" s="122"/>
      <c r="H1032" s="349" t="s">
        <v>121</v>
      </c>
      <c r="I1032" s="349"/>
      <c r="J1032" s="349"/>
      <c r="K1032" s="349"/>
      <c r="P1032" s="123"/>
    </row>
    <row r="1033" spans="3:16" ht="15">
      <c r="C1033" s="108"/>
      <c r="D1033" s="163"/>
      <c r="E1033" s="163"/>
      <c r="F1033" s="163"/>
      <c r="G1033" s="163"/>
      <c r="H1033" s="276" t="s">
        <v>82</v>
      </c>
      <c r="I1033" s="349" t="s">
        <v>122</v>
      </c>
      <c r="J1033" s="349"/>
      <c r="K1033" s="349"/>
      <c r="L1033" s="163"/>
      <c r="M1033" s="163"/>
      <c r="N1033" s="163"/>
      <c r="O1033" s="163"/>
      <c r="P1033" s="164"/>
    </row>
    <row r="1034" spans="3:16">
      <c r="C1034" s="122"/>
      <c r="H1034" s="95" t="s">
        <v>83</v>
      </c>
      <c r="P1034" s="123"/>
    </row>
    <row r="1035" spans="3:16">
      <c r="C1035" s="165"/>
      <c r="D1035" s="127"/>
      <c r="E1035" s="127"/>
      <c r="F1035" s="127"/>
      <c r="G1035" s="127"/>
      <c r="H1035" s="127"/>
      <c r="I1035" s="127"/>
      <c r="J1035" s="127"/>
      <c r="K1035" s="127"/>
      <c r="L1035" s="127"/>
      <c r="M1035" s="127"/>
      <c r="N1035" s="127"/>
      <c r="O1035" s="127"/>
      <c r="P1035" s="166"/>
    </row>
    <row r="1036" spans="3:16">
      <c r="C1036" s="214"/>
    </row>
    <row r="1039" spans="3:16">
      <c r="C1039" s="351" t="s">
        <v>38</v>
      </c>
      <c r="D1039" s="351"/>
      <c r="E1039" s="351"/>
      <c r="F1039" s="351"/>
      <c r="G1039" s="351"/>
      <c r="H1039" s="351"/>
      <c r="I1039" s="351"/>
      <c r="J1039" s="351"/>
      <c r="K1039" s="351"/>
      <c r="L1039" s="351"/>
      <c r="M1039" s="351"/>
      <c r="N1039" s="351"/>
      <c r="O1039" s="351"/>
      <c r="P1039" s="351"/>
    </row>
    <row r="1040" spans="3:16" ht="15" thickBot="1"/>
    <row r="1041" spans="3:16">
      <c r="C1041" s="378"/>
      <c r="D1041" s="380"/>
      <c r="E1041" s="381"/>
      <c r="F1041" s="381"/>
      <c r="G1041" s="381"/>
      <c r="H1041" s="381"/>
      <c r="I1041" s="381"/>
      <c r="J1041" s="381"/>
      <c r="K1041" s="382"/>
      <c r="L1041" s="383"/>
      <c r="M1041" s="384"/>
      <c r="N1041" s="384"/>
      <c r="O1041" s="384"/>
      <c r="P1041" s="385"/>
    </row>
    <row r="1042" spans="3:16">
      <c r="C1042" s="379"/>
      <c r="D1042" s="389" t="s">
        <v>39</v>
      </c>
      <c r="E1042" s="390"/>
      <c r="F1042" s="390"/>
      <c r="G1042" s="390"/>
      <c r="H1042" s="390"/>
      <c r="I1042" s="390"/>
      <c r="J1042" s="390"/>
      <c r="K1042" s="391"/>
      <c r="L1042" s="386"/>
      <c r="M1042" s="387"/>
      <c r="N1042" s="387"/>
      <c r="O1042" s="387"/>
      <c r="P1042" s="388"/>
    </row>
    <row r="1043" spans="3:16">
      <c r="C1043" s="379"/>
      <c r="D1043" s="389"/>
      <c r="E1043" s="390"/>
      <c r="F1043" s="390"/>
      <c r="G1043" s="390"/>
      <c r="H1043" s="390"/>
      <c r="I1043" s="390"/>
      <c r="J1043" s="390"/>
      <c r="K1043" s="391"/>
      <c r="L1043" s="428" t="s">
        <v>40</v>
      </c>
      <c r="M1043" s="220"/>
      <c r="N1043" s="430"/>
      <c r="O1043" s="431"/>
      <c r="P1043" s="432"/>
    </row>
    <row r="1044" spans="3:16">
      <c r="C1044" s="379"/>
      <c r="D1044" s="389" t="s">
        <v>41</v>
      </c>
      <c r="E1044" s="390"/>
      <c r="F1044" s="390"/>
      <c r="G1044" s="390"/>
      <c r="H1044" s="390"/>
      <c r="I1044" s="390"/>
      <c r="J1044" s="390"/>
      <c r="K1044" s="391"/>
      <c r="L1044" s="429"/>
      <c r="M1044" s="221"/>
      <c r="N1044" s="433"/>
      <c r="O1044" s="434"/>
      <c r="P1044" s="435"/>
    </row>
    <row r="1045" spans="3:16">
      <c r="C1045" s="379"/>
      <c r="D1045" s="436"/>
      <c r="E1045" s="437"/>
      <c r="F1045" s="437"/>
      <c r="G1045" s="437"/>
      <c r="H1045" s="437"/>
      <c r="I1045" s="437"/>
      <c r="J1045" s="437"/>
      <c r="K1045" s="438"/>
      <c r="L1045" s="428" t="s">
        <v>42</v>
      </c>
      <c r="M1045" s="219"/>
      <c r="N1045" s="428">
        <v>1</v>
      </c>
      <c r="O1045" s="428" t="s">
        <v>43</v>
      </c>
      <c r="P1045" s="440">
        <v>1</v>
      </c>
    </row>
    <row r="1046" spans="3:16">
      <c r="C1046" s="379"/>
      <c r="D1046" s="436"/>
      <c r="E1046" s="437"/>
      <c r="F1046" s="437"/>
      <c r="G1046" s="437"/>
      <c r="H1046" s="437"/>
      <c r="I1046" s="437"/>
      <c r="J1046" s="437"/>
      <c r="K1046" s="438"/>
      <c r="L1046" s="439"/>
      <c r="M1046" s="222"/>
      <c r="N1046" s="439"/>
      <c r="O1046" s="439"/>
      <c r="P1046" s="441"/>
    </row>
    <row r="1047" spans="3:16">
      <c r="C1047" s="379"/>
      <c r="D1047" s="389" t="s">
        <v>44</v>
      </c>
      <c r="E1047" s="390"/>
      <c r="F1047" s="390"/>
      <c r="G1047" s="390"/>
      <c r="H1047" s="390"/>
      <c r="I1047" s="390"/>
      <c r="J1047" s="390"/>
      <c r="K1047" s="391"/>
      <c r="L1047" s="439"/>
      <c r="M1047" s="222"/>
      <c r="N1047" s="439"/>
      <c r="O1047" s="439"/>
      <c r="P1047" s="441"/>
    </row>
    <row r="1048" spans="3:16" ht="15" thickBot="1">
      <c r="C1048" s="100"/>
      <c r="D1048" s="101"/>
      <c r="E1048" s="101"/>
      <c r="F1048" s="101"/>
      <c r="G1048" s="101"/>
      <c r="H1048" s="101"/>
      <c r="I1048" s="101"/>
      <c r="J1048" s="101"/>
      <c r="K1048" s="101"/>
      <c r="L1048" s="101"/>
      <c r="M1048" s="101"/>
      <c r="N1048" s="102"/>
      <c r="O1048" s="102"/>
      <c r="P1048" s="103"/>
    </row>
    <row r="1049" spans="3:16">
      <c r="C1049" s="104"/>
      <c r="D1049" s="98"/>
      <c r="E1049" s="98"/>
      <c r="F1049" s="98"/>
      <c r="G1049" s="98"/>
      <c r="H1049" s="98"/>
      <c r="I1049" s="98"/>
      <c r="J1049" s="98"/>
      <c r="K1049" s="98"/>
      <c r="L1049" s="105" t="s">
        <v>45</v>
      </c>
      <c r="M1049" s="105"/>
      <c r="N1049" s="106" t="s">
        <v>46</v>
      </c>
      <c r="O1049" s="106" t="s">
        <v>47</v>
      </c>
      <c r="P1049" s="107" t="s">
        <v>48</v>
      </c>
    </row>
    <row r="1050" spans="3:16">
      <c r="C1050" s="108"/>
      <c r="D1050" s="99"/>
      <c r="E1050" s="99"/>
      <c r="F1050" s="99"/>
      <c r="G1050" s="99"/>
      <c r="H1050" s="99"/>
      <c r="I1050" s="99"/>
      <c r="J1050" s="99"/>
      <c r="K1050" s="99"/>
      <c r="L1050" s="109"/>
      <c r="M1050" s="109"/>
      <c r="N1050" s="110"/>
      <c r="O1050" s="110"/>
      <c r="P1050" s="111"/>
    </row>
    <row r="1051" spans="3:16">
      <c r="C1051" s="406" t="s">
        <v>49</v>
      </c>
      <c r="D1051" s="407"/>
      <c r="E1051" s="407"/>
      <c r="F1051" s="407"/>
      <c r="G1051" s="99"/>
      <c r="H1051" s="99"/>
      <c r="I1051" s="99" t="s">
        <v>50</v>
      </c>
      <c r="K1051" s="99"/>
      <c r="L1051" s="109"/>
      <c r="M1051" s="109"/>
      <c r="P1051" s="112"/>
    </row>
    <row r="1052" spans="3:16">
      <c r="C1052" s="113"/>
      <c r="D1052" s="114"/>
      <c r="E1052" s="114"/>
      <c r="F1052" s="114"/>
      <c r="G1052" s="114"/>
      <c r="H1052" s="114"/>
      <c r="I1052" s="114"/>
      <c r="J1052" s="114"/>
      <c r="K1052" s="114"/>
      <c r="L1052" s="114"/>
      <c r="M1052" s="114"/>
      <c r="N1052" s="114"/>
      <c r="O1052" s="114"/>
      <c r="P1052" s="115"/>
    </row>
    <row r="1053" spans="3:16" ht="15" thickBot="1">
      <c r="C1053" s="408" t="s">
        <v>114</v>
      </c>
      <c r="D1053" s="409"/>
      <c r="E1053" s="409"/>
      <c r="F1053" s="409"/>
      <c r="G1053" s="409"/>
      <c r="H1053" s="409"/>
      <c r="I1053" s="409"/>
      <c r="J1053" s="409"/>
      <c r="K1053" s="409"/>
      <c r="L1053" s="409"/>
      <c r="M1053" s="409"/>
      <c r="N1053" s="409"/>
      <c r="O1053" s="409"/>
      <c r="P1053" s="410"/>
    </row>
    <row r="1054" spans="3:16" ht="15" thickBot="1">
      <c r="C1054" s="116"/>
      <c r="D1054" s="117"/>
      <c r="E1054" s="117"/>
      <c r="F1054" s="117"/>
      <c r="G1054" s="117"/>
      <c r="H1054" s="117"/>
      <c r="I1054" s="117"/>
      <c r="J1054" s="117"/>
      <c r="K1054" s="117"/>
      <c r="L1054" s="117"/>
      <c r="M1054" s="117"/>
      <c r="N1054" s="117"/>
      <c r="O1054" s="117"/>
      <c r="P1054" s="118"/>
    </row>
    <row r="1055" spans="3:16" ht="15" thickBot="1">
      <c r="C1055" s="119"/>
      <c r="D1055" s="120"/>
      <c r="E1055" s="120"/>
      <c r="F1055" s="120"/>
      <c r="G1055" s="120"/>
      <c r="H1055" s="120"/>
      <c r="K1055" s="120"/>
      <c r="L1055" s="120"/>
      <c r="M1055" s="120"/>
      <c r="N1055" s="120"/>
      <c r="O1055" s="120"/>
      <c r="P1055" s="121"/>
    </row>
    <row r="1056" spans="3:16">
      <c r="C1056" s="287" t="s">
        <v>52</v>
      </c>
      <c r="D1056" s="411" t="s">
        <v>53</v>
      </c>
      <c r="E1056" s="412"/>
      <c r="F1056" s="412"/>
      <c r="G1056" s="412"/>
      <c r="H1056" s="412"/>
      <c r="I1056" s="412"/>
      <c r="J1056" s="412"/>
      <c r="K1056" s="412"/>
      <c r="L1056" s="413"/>
      <c r="M1056" s="288"/>
      <c r="N1056" s="414" t="s">
        <v>54</v>
      </c>
      <c r="O1056" s="415"/>
      <c r="P1056" s="287" t="s">
        <v>11</v>
      </c>
    </row>
    <row r="1057" spans="3:16" ht="15" thickBot="1">
      <c r="C1057" s="283">
        <v>2.2000000000000002</v>
      </c>
      <c r="D1057" s="416" t="s">
        <v>178</v>
      </c>
      <c r="E1057" s="417"/>
      <c r="F1057" s="417"/>
      <c r="G1057" s="417"/>
      <c r="H1057" s="417"/>
      <c r="I1057" s="417"/>
      <c r="J1057" s="417"/>
      <c r="K1057" s="417"/>
      <c r="L1057" s="418"/>
      <c r="M1057" s="284"/>
      <c r="N1057" s="416" t="s">
        <v>84</v>
      </c>
      <c r="O1057" s="418"/>
      <c r="P1057" s="285">
        <f>'PRESUPUESTO OFICIAL (Entidad)'!I30</f>
        <v>14.84</v>
      </c>
    </row>
    <row r="1058" spans="3:16">
      <c r="C1058" s="352" t="s">
        <v>55</v>
      </c>
      <c r="D1058" s="353"/>
      <c r="E1058" s="353"/>
      <c r="F1058" s="353"/>
      <c r="G1058" s="353"/>
      <c r="H1058" s="353"/>
      <c r="I1058" s="353"/>
      <c r="J1058" s="353"/>
      <c r="K1058" s="353"/>
      <c r="L1058" s="353"/>
      <c r="M1058" s="353"/>
      <c r="N1058" s="353"/>
      <c r="O1058" s="353"/>
      <c r="P1058" s="354"/>
    </row>
    <row r="1059" spans="3:16">
      <c r="C1059" s="355"/>
      <c r="D1059" s="356"/>
      <c r="E1059" s="356"/>
      <c r="F1059" s="356"/>
      <c r="G1059" s="356"/>
      <c r="H1059" s="356"/>
      <c r="I1059" s="356"/>
      <c r="J1059" s="356"/>
      <c r="K1059" s="356"/>
      <c r="L1059" s="356"/>
      <c r="M1059" s="356"/>
      <c r="N1059" s="356"/>
      <c r="O1059" s="356"/>
      <c r="P1059" s="357"/>
    </row>
    <row r="1060" spans="3:16" ht="15" thickBot="1">
      <c r="C1060" s="358"/>
      <c r="D1060" s="359"/>
      <c r="E1060" s="359"/>
      <c r="F1060" s="359"/>
      <c r="G1060" s="359"/>
      <c r="H1060" s="359"/>
      <c r="I1060" s="359"/>
      <c r="J1060" s="359"/>
      <c r="K1060" s="359"/>
      <c r="L1060" s="359"/>
      <c r="M1060" s="359"/>
      <c r="N1060" s="359"/>
      <c r="O1060" s="359"/>
      <c r="P1060" s="360"/>
    </row>
    <row r="1061" spans="3:16" ht="15">
      <c r="C1061" s="361" t="s">
        <v>53</v>
      </c>
      <c r="D1061" s="452"/>
      <c r="E1061" s="452"/>
      <c r="F1061" s="452"/>
      <c r="G1061" s="453"/>
      <c r="H1061" s="365" t="s">
        <v>100</v>
      </c>
      <c r="I1061" s="452"/>
      <c r="J1061" s="454" t="s">
        <v>11</v>
      </c>
      <c r="K1061" s="455"/>
      <c r="L1061" s="125" t="s">
        <v>56</v>
      </c>
      <c r="M1061" s="124"/>
      <c r="N1061" s="365" t="s">
        <v>57</v>
      </c>
      <c r="O1061" s="366"/>
      <c r="P1061" s="126" t="s">
        <v>58</v>
      </c>
    </row>
    <row r="1062" spans="3:16">
      <c r="C1062" s="367" t="s">
        <v>98</v>
      </c>
      <c r="D1062" s="368"/>
      <c r="E1062" s="368"/>
      <c r="F1062" s="368"/>
      <c r="G1062" s="421"/>
      <c r="H1062" s="422" t="s">
        <v>94</v>
      </c>
      <c r="I1062" s="423"/>
      <c r="J1062" s="424">
        <v>0.7</v>
      </c>
      <c r="K1062" s="425"/>
      <c r="L1062" s="128">
        <v>2000</v>
      </c>
      <c r="M1062" s="224"/>
      <c r="N1062" s="426"/>
      <c r="O1062" s="427"/>
      <c r="P1062" s="129">
        <f>ROUND(J1062*L1062,0)</f>
        <v>1400</v>
      </c>
    </row>
    <row r="1063" spans="3:16">
      <c r="C1063" s="399" t="s">
        <v>193</v>
      </c>
      <c r="D1063" s="400"/>
      <c r="E1063" s="400"/>
      <c r="F1063" s="400"/>
      <c r="G1063" s="132"/>
      <c r="H1063" s="422" t="s">
        <v>111</v>
      </c>
      <c r="I1063" s="423"/>
      <c r="J1063" s="424">
        <v>0.01</v>
      </c>
      <c r="K1063" s="425"/>
      <c r="L1063" s="128">
        <v>60000</v>
      </c>
      <c r="M1063" s="224"/>
      <c r="N1063" s="426"/>
      <c r="O1063" s="427"/>
      <c r="P1063" s="129">
        <f>ROUND(J1063*L1063,0)</f>
        <v>600</v>
      </c>
    </row>
    <row r="1064" spans="3:16" ht="15" thickBot="1">
      <c r="C1064" s="374"/>
      <c r="D1064" s="375"/>
      <c r="E1064" s="375"/>
      <c r="F1064" s="375"/>
      <c r="G1064" s="396"/>
      <c r="H1064" s="447"/>
      <c r="I1064" s="396"/>
      <c r="J1064" s="447"/>
      <c r="K1064" s="396"/>
      <c r="L1064" s="133"/>
      <c r="M1064" s="225"/>
      <c r="N1064" s="448"/>
      <c r="O1064" s="449"/>
      <c r="P1064" s="129"/>
    </row>
    <row r="1065" spans="3:16" ht="15" thickBot="1">
      <c r="C1065" s="371" t="s">
        <v>59</v>
      </c>
      <c r="D1065" s="372"/>
      <c r="E1065" s="372"/>
      <c r="F1065" s="372"/>
      <c r="G1065" s="372"/>
      <c r="H1065" s="372"/>
      <c r="I1065" s="372"/>
      <c r="J1065" s="372"/>
      <c r="K1065" s="372"/>
      <c r="L1065" s="372"/>
      <c r="M1065" s="372"/>
      <c r="N1065" s="372"/>
      <c r="O1065" s="373"/>
      <c r="P1065" s="138">
        <f>SUM(P1062:P1064)</f>
        <v>2000</v>
      </c>
    </row>
    <row r="1066" spans="3:16">
      <c r="C1066" s="352" t="s">
        <v>60</v>
      </c>
      <c r="D1066" s="353"/>
      <c r="E1066" s="353"/>
      <c r="F1066" s="353"/>
      <c r="G1066" s="353"/>
      <c r="H1066" s="353"/>
      <c r="I1066" s="353"/>
      <c r="J1066" s="353"/>
      <c r="K1066" s="353"/>
      <c r="L1066" s="353"/>
      <c r="M1066" s="353"/>
      <c r="N1066" s="353"/>
      <c r="O1066" s="353"/>
      <c r="P1066" s="354"/>
    </row>
    <row r="1067" spans="3:16">
      <c r="C1067" s="355"/>
      <c r="D1067" s="356"/>
      <c r="E1067" s="356"/>
      <c r="F1067" s="356"/>
      <c r="G1067" s="356"/>
      <c r="H1067" s="356"/>
      <c r="I1067" s="356"/>
      <c r="J1067" s="356"/>
      <c r="K1067" s="356"/>
      <c r="L1067" s="356"/>
      <c r="M1067" s="356"/>
      <c r="N1067" s="356"/>
      <c r="O1067" s="356"/>
      <c r="P1067" s="357"/>
    </row>
    <row r="1068" spans="3:16" ht="15" thickBot="1">
      <c r="C1068" s="358"/>
      <c r="D1068" s="359"/>
      <c r="E1068" s="359"/>
      <c r="F1068" s="359"/>
      <c r="G1068" s="359"/>
      <c r="H1068" s="359"/>
      <c r="I1068" s="359"/>
      <c r="J1068" s="359"/>
      <c r="K1068" s="359"/>
      <c r="L1068" s="359"/>
      <c r="M1068" s="359"/>
      <c r="N1068" s="359"/>
      <c r="O1068" s="359"/>
      <c r="P1068" s="360"/>
    </row>
    <row r="1069" spans="3:16">
      <c r="C1069" s="361" t="s">
        <v>53</v>
      </c>
      <c r="D1069" s="362"/>
      <c r="E1069" s="362"/>
      <c r="F1069" s="362"/>
      <c r="G1069" s="362"/>
      <c r="H1069" s="362"/>
      <c r="I1069" s="362"/>
      <c r="J1069" s="366"/>
      <c r="K1069" s="124" t="s">
        <v>54</v>
      </c>
      <c r="L1069" s="125" t="s">
        <v>11</v>
      </c>
      <c r="M1069" s="124"/>
      <c r="N1069" s="365" t="s">
        <v>61</v>
      </c>
      <c r="O1069" s="366"/>
      <c r="P1069" s="126" t="s">
        <v>58</v>
      </c>
    </row>
    <row r="1070" spans="3:16">
      <c r="C1070" s="399"/>
      <c r="D1070" s="400"/>
      <c r="E1070" s="400"/>
      <c r="F1070" s="400"/>
      <c r="G1070" s="400"/>
      <c r="H1070" s="400"/>
      <c r="I1070" s="400"/>
      <c r="J1070" s="401"/>
      <c r="K1070" s="189"/>
      <c r="L1070" s="197"/>
      <c r="M1070" s="239"/>
      <c r="N1070" s="404"/>
      <c r="O1070" s="405"/>
      <c r="P1070" s="129"/>
    </row>
    <row r="1071" spans="3:16">
      <c r="C1071" s="399"/>
      <c r="D1071" s="400"/>
      <c r="E1071" s="400"/>
      <c r="F1071" s="400"/>
      <c r="G1071" s="400"/>
      <c r="H1071" s="400"/>
      <c r="I1071" s="400"/>
      <c r="J1071" s="401"/>
      <c r="K1071" s="189"/>
      <c r="L1071" s="197"/>
      <c r="M1071" s="197"/>
      <c r="N1071" s="474"/>
      <c r="O1071" s="474"/>
      <c r="P1071" s="129"/>
    </row>
    <row r="1072" spans="3:16">
      <c r="C1072" s="399"/>
      <c r="D1072" s="400"/>
      <c r="E1072" s="400"/>
      <c r="F1072" s="400"/>
      <c r="G1072" s="400"/>
      <c r="H1072" s="400"/>
      <c r="I1072" s="400"/>
      <c r="J1072" s="401"/>
      <c r="K1072" s="189"/>
      <c r="L1072" s="197"/>
      <c r="M1072" s="197"/>
      <c r="N1072" s="474"/>
      <c r="O1072" s="474"/>
      <c r="P1072" s="129"/>
    </row>
    <row r="1073" spans="3:16" ht="15" thickBot="1">
      <c r="C1073" s="461"/>
      <c r="D1073" s="462"/>
      <c r="E1073" s="462"/>
      <c r="F1073" s="462"/>
      <c r="G1073" s="462"/>
      <c r="H1073" s="462"/>
      <c r="I1073" s="462"/>
      <c r="J1073" s="463"/>
      <c r="K1073" s="135"/>
      <c r="L1073" s="142"/>
      <c r="M1073" s="237"/>
      <c r="N1073" s="469"/>
      <c r="O1073" s="470"/>
      <c r="P1073" s="129"/>
    </row>
    <row r="1074" spans="3:16" ht="15" thickBot="1">
      <c r="C1074" s="371" t="s">
        <v>59</v>
      </c>
      <c r="D1074" s="372"/>
      <c r="E1074" s="372"/>
      <c r="F1074" s="372"/>
      <c r="G1074" s="372"/>
      <c r="H1074" s="372"/>
      <c r="I1074" s="372"/>
      <c r="J1074" s="372"/>
      <c r="K1074" s="372"/>
      <c r="L1074" s="372"/>
      <c r="M1074" s="372"/>
      <c r="N1074" s="372"/>
      <c r="O1074" s="373"/>
      <c r="P1074" s="138">
        <f>SUM(P1070:P1073)</f>
        <v>0</v>
      </c>
    </row>
    <row r="1075" spans="3:16">
      <c r="C1075" s="352" t="s">
        <v>62</v>
      </c>
      <c r="D1075" s="353"/>
      <c r="E1075" s="353"/>
      <c r="F1075" s="353"/>
      <c r="G1075" s="353"/>
      <c r="H1075" s="353"/>
      <c r="I1075" s="353"/>
      <c r="J1075" s="353"/>
      <c r="K1075" s="353"/>
      <c r="L1075" s="353"/>
      <c r="M1075" s="353"/>
      <c r="N1075" s="353"/>
      <c r="O1075" s="353"/>
      <c r="P1075" s="354"/>
    </row>
    <row r="1076" spans="3:16">
      <c r="C1076" s="355"/>
      <c r="D1076" s="356"/>
      <c r="E1076" s="356"/>
      <c r="F1076" s="356"/>
      <c r="G1076" s="356"/>
      <c r="H1076" s="356"/>
      <c r="I1076" s="356"/>
      <c r="J1076" s="356"/>
      <c r="K1076" s="356"/>
      <c r="L1076" s="356"/>
      <c r="M1076" s="356"/>
      <c r="N1076" s="356"/>
      <c r="O1076" s="356"/>
      <c r="P1076" s="357"/>
    </row>
    <row r="1077" spans="3:16" ht="15" thickBot="1">
      <c r="C1077" s="358"/>
      <c r="D1077" s="359"/>
      <c r="E1077" s="359"/>
      <c r="F1077" s="359"/>
      <c r="G1077" s="359"/>
      <c r="H1077" s="359"/>
      <c r="I1077" s="359"/>
      <c r="J1077" s="359"/>
      <c r="K1077" s="359"/>
      <c r="L1077" s="359"/>
      <c r="M1077" s="359"/>
      <c r="N1077" s="359"/>
      <c r="O1077" s="359"/>
      <c r="P1077" s="360"/>
    </row>
    <row r="1078" spans="3:16" ht="15.75">
      <c r="C1078" s="361" t="s">
        <v>63</v>
      </c>
      <c r="D1078" s="362"/>
      <c r="E1078" s="362"/>
      <c r="F1078" s="362"/>
      <c r="G1078" s="362"/>
      <c r="H1078" s="362"/>
      <c r="I1078" s="362"/>
      <c r="J1078" s="125" t="s">
        <v>64</v>
      </c>
      <c r="K1078" s="134" t="s">
        <v>65</v>
      </c>
      <c r="L1078" s="139" t="s">
        <v>66</v>
      </c>
      <c r="M1078" s="229"/>
      <c r="N1078" s="365" t="s">
        <v>67</v>
      </c>
      <c r="O1078" s="366"/>
      <c r="P1078" s="126" t="s">
        <v>58</v>
      </c>
    </row>
    <row r="1079" spans="3:16">
      <c r="C1079" s="367"/>
      <c r="D1079" s="368"/>
      <c r="E1079" s="368"/>
      <c r="F1079" s="368"/>
      <c r="G1079" s="368"/>
      <c r="H1079" s="368"/>
      <c r="I1079" s="368"/>
      <c r="J1079" s="140"/>
      <c r="K1079" s="141"/>
      <c r="L1079" s="140"/>
      <c r="M1079" s="217"/>
      <c r="N1079" s="369"/>
      <c r="O1079" s="370"/>
      <c r="P1079" s="129"/>
    </row>
    <row r="1080" spans="3:16" ht="15" thickBot="1">
      <c r="C1080" s="374"/>
      <c r="D1080" s="375"/>
      <c r="E1080" s="375"/>
      <c r="F1080" s="375"/>
      <c r="G1080" s="375"/>
      <c r="H1080" s="375"/>
      <c r="I1080" s="375"/>
      <c r="J1080" s="142"/>
      <c r="K1080" s="143"/>
      <c r="L1080" s="142"/>
      <c r="M1080" s="230"/>
      <c r="N1080" s="376"/>
      <c r="O1080" s="377"/>
      <c r="P1080" s="144"/>
    </row>
    <row r="1081" spans="3:16" ht="15" thickBot="1">
      <c r="C1081" s="371" t="s">
        <v>59</v>
      </c>
      <c r="D1081" s="372"/>
      <c r="E1081" s="372"/>
      <c r="F1081" s="372"/>
      <c r="G1081" s="372"/>
      <c r="H1081" s="372"/>
      <c r="I1081" s="372"/>
      <c r="J1081" s="372"/>
      <c r="K1081" s="372"/>
      <c r="L1081" s="372"/>
      <c r="M1081" s="372"/>
      <c r="N1081" s="372"/>
      <c r="O1081" s="373"/>
      <c r="P1081" s="138">
        <f>SUM(P1079:P1080)</f>
        <v>0</v>
      </c>
    </row>
    <row r="1082" spans="3:16">
      <c r="C1082" s="352" t="s">
        <v>68</v>
      </c>
      <c r="D1082" s="353"/>
      <c r="E1082" s="353"/>
      <c r="F1082" s="353"/>
      <c r="G1082" s="353"/>
      <c r="H1082" s="353"/>
      <c r="I1082" s="353"/>
      <c r="J1082" s="353"/>
      <c r="K1082" s="353"/>
      <c r="L1082" s="353"/>
      <c r="M1082" s="353"/>
      <c r="N1082" s="353"/>
      <c r="O1082" s="353"/>
      <c r="P1082" s="354"/>
    </row>
    <row r="1083" spans="3:16">
      <c r="C1083" s="355"/>
      <c r="D1083" s="356"/>
      <c r="E1083" s="356"/>
      <c r="F1083" s="356"/>
      <c r="G1083" s="356"/>
      <c r="H1083" s="356"/>
      <c r="I1083" s="356"/>
      <c r="J1083" s="356"/>
      <c r="K1083" s="356"/>
      <c r="L1083" s="356"/>
      <c r="M1083" s="356"/>
      <c r="N1083" s="356"/>
      <c r="O1083" s="356"/>
      <c r="P1083" s="357"/>
    </row>
    <row r="1084" spans="3:16" ht="15" thickBot="1">
      <c r="C1084" s="358"/>
      <c r="D1084" s="359"/>
      <c r="E1084" s="359"/>
      <c r="F1084" s="359"/>
      <c r="G1084" s="359"/>
      <c r="H1084" s="359"/>
      <c r="I1084" s="359"/>
      <c r="J1084" s="359"/>
      <c r="K1084" s="359"/>
      <c r="L1084" s="359"/>
      <c r="M1084" s="359"/>
      <c r="N1084" s="359"/>
      <c r="O1084" s="359"/>
      <c r="P1084" s="360"/>
    </row>
    <row r="1085" spans="3:16" ht="28.5">
      <c r="C1085" s="361" t="s">
        <v>69</v>
      </c>
      <c r="D1085" s="362"/>
      <c r="E1085" s="362"/>
      <c r="F1085" s="362"/>
      <c r="G1085" s="362"/>
      <c r="H1085" s="362"/>
      <c r="I1085" s="362"/>
      <c r="J1085" s="125" t="s">
        <v>70</v>
      </c>
      <c r="K1085" s="145" t="s">
        <v>11</v>
      </c>
      <c r="L1085" s="146" t="s">
        <v>71</v>
      </c>
      <c r="M1085" s="218"/>
      <c r="N1085" s="363" t="s">
        <v>57</v>
      </c>
      <c r="O1085" s="364"/>
      <c r="P1085" s="148" t="s">
        <v>58</v>
      </c>
    </row>
    <row r="1086" spans="3:16">
      <c r="C1086" s="399" t="s">
        <v>194</v>
      </c>
      <c r="D1086" s="400"/>
      <c r="E1086" s="400"/>
      <c r="F1086" s="400"/>
      <c r="G1086" s="400"/>
      <c r="H1086" s="400"/>
      <c r="I1086" s="401"/>
      <c r="J1086" s="151" t="s">
        <v>97</v>
      </c>
      <c r="K1086" s="152">
        <v>1</v>
      </c>
      <c r="L1086" s="153">
        <v>13496.559375000001</v>
      </c>
      <c r="M1086" s="231"/>
      <c r="N1086" s="402"/>
      <c r="O1086" s="403"/>
      <c r="P1086" s="129">
        <f>ROUND(K1086*L1086,0)</f>
        <v>13497</v>
      </c>
    </row>
    <row r="1087" spans="3:16">
      <c r="C1087" s="149"/>
      <c r="D1087" s="150"/>
      <c r="E1087" s="150"/>
      <c r="F1087" s="150"/>
      <c r="G1087" s="150"/>
      <c r="H1087" s="150"/>
      <c r="I1087" s="150"/>
      <c r="J1087" s="151"/>
      <c r="K1087" s="152"/>
      <c r="L1087" s="153"/>
      <c r="M1087" s="231"/>
      <c r="N1087" s="369"/>
      <c r="O1087" s="370"/>
      <c r="P1087" s="154"/>
    </row>
    <row r="1088" spans="3:16" ht="15" thickBot="1">
      <c r="C1088" s="461"/>
      <c r="D1088" s="462"/>
      <c r="E1088" s="462"/>
      <c r="F1088" s="462"/>
      <c r="G1088" s="462"/>
      <c r="H1088" s="462"/>
      <c r="I1088" s="462"/>
      <c r="J1088" s="142"/>
      <c r="K1088" s="143"/>
      <c r="L1088" s="142"/>
      <c r="M1088" s="230"/>
      <c r="N1088" s="376"/>
      <c r="O1088" s="377"/>
      <c r="P1088" s="144"/>
    </row>
    <row r="1089" spans="3:16" ht="15" thickBot="1">
      <c r="C1089" s="371" t="s">
        <v>59</v>
      </c>
      <c r="D1089" s="372"/>
      <c r="E1089" s="372"/>
      <c r="F1089" s="372"/>
      <c r="G1089" s="372"/>
      <c r="H1089" s="372"/>
      <c r="I1089" s="372"/>
      <c r="J1089" s="372"/>
      <c r="K1089" s="372"/>
      <c r="L1089" s="372"/>
      <c r="M1089" s="372"/>
      <c r="N1089" s="372"/>
      <c r="O1089" s="373"/>
      <c r="P1089" s="138">
        <f>SUM(P1086:P1088)</f>
        <v>13497</v>
      </c>
    </row>
    <row r="1090" spans="3:16" ht="15" thickBot="1">
      <c r="C1090" s="122"/>
      <c r="P1090" s="123"/>
    </row>
    <row r="1091" spans="3:16" ht="15" thickBot="1">
      <c r="C1091" s="371" t="s">
        <v>72</v>
      </c>
      <c r="D1091" s="372"/>
      <c r="E1091" s="372"/>
      <c r="F1091" s="372"/>
      <c r="G1091" s="372"/>
      <c r="H1091" s="372"/>
      <c r="I1091" s="372"/>
      <c r="J1091" s="372"/>
      <c r="K1091" s="372"/>
      <c r="L1091" s="372"/>
      <c r="M1091" s="372"/>
      <c r="N1091" s="372"/>
      <c r="O1091" s="373"/>
      <c r="P1091" s="286">
        <f>SUM(P1089+P1081+P1074+P1065)</f>
        <v>15497</v>
      </c>
    </row>
    <row r="1092" spans="3:16">
      <c r="C1092" s="367" t="s">
        <v>23</v>
      </c>
      <c r="D1092" s="368"/>
      <c r="E1092" s="368"/>
      <c r="F1092" s="368"/>
      <c r="G1092" s="368"/>
      <c r="H1092" s="368"/>
      <c r="I1092" s="368"/>
      <c r="J1092" s="155"/>
      <c r="K1092" s="156"/>
      <c r="L1092" s="157">
        <v>0.31</v>
      </c>
      <c r="M1092" s="232"/>
      <c r="N1092" s="392">
        <f>P1091*L1092</f>
        <v>4804.07</v>
      </c>
      <c r="O1092" s="393"/>
      <c r="P1092" s="158"/>
    </row>
    <row r="1093" spans="3:16">
      <c r="C1093" s="130" t="s">
        <v>77</v>
      </c>
      <c r="D1093" s="131"/>
      <c r="E1093" s="131"/>
      <c r="F1093" s="131"/>
      <c r="G1093" s="131"/>
      <c r="H1093" s="131"/>
      <c r="I1093" s="131"/>
      <c r="J1093" s="155"/>
      <c r="K1093" s="156"/>
      <c r="L1093" s="157">
        <v>0.01</v>
      </c>
      <c r="M1093" s="232"/>
      <c r="N1093" s="392">
        <f>P1091*L1093</f>
        <v>154.97</v>
      </c>
      <c r="O1093" s="393"/>
      <c r="P1093" s="158"/>
    </row>
    <row r="1094" spans="3:16" ht="15" thickBot="1">
      <c r="C1094" s="116" t="s">
        <v>78</v>
      </c>
      <c r="D1094" s="117"/>
      <c r="E1094" s="117"/>
      <c r="F1094" s="117"/>
      <c r="G1094" s="117"/>
      <c r="H1094" s="117"/>
      <c r="I1094" s="117"/>
      <c r="J1094" s="159"/>
      <c r="K1094" s="160"/>
      <c r="L1094" s="157">
        <v>0.05</v>
      </c>
      <c r="M1094" s="232"/>
      <c r="N1094" s="392">
        <f>P1091*L1094</f>
        <v>774.85</v>
      </c>
      <c r="O1094" s="393"/>
      <c r="P1094" s="158"/>
    </row>
    <row r="1095" spans="3:16" ht="15" thickBot="1">
      <c r="C1095" s="371" t="s">
        <v>59</v>
      </c>
      <c r="D1095" s="372"/>
      <c r="E1095" s="372"/>
      <c r="F1095" s="372"/>
      <c r="G1095" s="372"/>
      <c r="H1095" s="372"/>
      <c r="I1095" s="372"/>
      <c r="J1095" s="372"/>
      <c r="K1095" s="372"/>
      <c r="L1095" s="372"/>
      <c r="M1095" s="372"/>
      <c r="N1095" s="372"/>
      <c r="O1095" s="373"/>
      <c r="P1095" s="161">
        <f>N1092+N1093+N1094</f>
        <v>5733.89</v>
      </c>
    </row>
    <row r="1096" spans="3:16" ht="15" thickBot="1">
      <c r="C1096" s="122"/>
      <c r="P1096" s="123"/>
    </row>
    <row r="1097" spans="3:16" ht="15" thickBot="1">
      <c r="C1097" s="371" t="s">
        <v>79</v>
      </c>
      <c r="D1097" s="372"/>
      <c r="E1097" s="372"/>
      <c r="F1097" s="372"/>
      <c r="G1097" s="372"/>
      <c r="H1097" s="372"/>
      <c r="I1097" s="372"/>
      <c r="J1097" s="372"/>
      <c r="K1097" s="372"/>
      <c r="L1097" s="372"/>
      <c r="M1097" s="372"/>
      <c r="N1097" s="372"/>
      <c r="O1097" s="373"/>
      <c r="P1097" s="161">
        <f>ROUND(P1091+P1095,2)</f>
        <v>21230.89</v>
      </c>
    </row>
    <row r="1098" spans="3:16">
      <c r="C1098" s="119"/>
      <c r="D1098" s="120"/>
      <c r="E1098" s="120"/>
      <c r="F1098" s="120"/>
      <c r="G1098" s="120"/>
      <c r="H1098" s="120"/>
      <c r="I1098" s="120"/>
      <c r="J1098" s="120"/>
      <c r="K1098" s="120"/>
      <c r="L1098" s="120"/>
      <c r="M1098" s="120"/>
      <c r="N1098" s="120"/>
      <c r="O1098" s="120"/>
      <c r="P1098" s="121"/>
    </row>
    <row r="1099" spans="3:16">
      <c r="C1099" s="122"/>
      <c r="P1099" s="123"/>
    </row>
    <row r="1100" spans="3:16">
      <c r="C1100" s="122"/>
      <c r="P1100" s="123"/>
    </row>
    <row r="1101" spans="3:16" ht="15">
      <c r="C1101" s="122"/>
      <c r="H1101" s="276" t="s">
        <v>80</v>
      </c>
      <c r="I1101" s="276"/>
      <c r="J1101" s="276"/>
      <c r="K1101" s="276"/>
      <c r="P1101" s="123"/>
    </row>
    <row r="1102" spans="3:16" ht="15">
      <c r="C1102" s="122"/>
      <c r="H1102" s="276" t="s">
        <v>81</v>
      </c>
      <c r="I1102" s="350" t="s">
        <v>120</v>
      </c>
      <c r="J1102" s="350"/>
      <c r="K1102" s="350"/>
      <c r="P1102" s="123"/>
    </row>
    <row r="1103" spans="3:16" ht="15">
      <c r="C1103" s="122"/>
      <c r="H1103" s="349" t="s">
        <v>121</v>
      </c>
      <c r="I1103" s="349"/>
      <c r="J1103" s="349"/>
      <c r="K1103" s="349"/>
      <c r="P1103" s="123"/>
    </row>
    <row r="1104" spans="3:16" ht="15">
      <c r="C1104" s="108"/>
      <c r="D1104" s="163"/>
      <c r="E1104" s="163"/>
      <c r="F1104" s="163"/>
      <c r="G1104" s="163"/>
      <c r="H1104" s="276" t="s">
        <v>82</v>
      </c>
      <c r="I1104" s="349" t="s">
        <v>122</v>
      </c>
      <c r="J1104" s="349"/>
      <c r="K1104" s="349"/>
      <c r="L1104" s="163"/>
      <c r="M1104" s="163"/>
      <c r="N1104" s="163"/>
      <c r="O1104" s="163"/>
      <c r="P1104" s="164"/>
    </row>
    <row r="1105" spans="3:16">
      <c r="C1105" s="122"/>
      <c r="H1105" s="95" t="s">
        <v>83</v>
      </c>
      <c r="P1105" s="123"/>
    </row>
    <row r="1106" spans="3:16">
      <c r="C1106" s="165"/>
      <c r="D1106" s="127"/>
      <c r="E1106" s="127"/>
      <c r="F1106" s="127"/>
      <c r="G1106" s="127"/>
      <c r="H1106" s="127"/>
      <c r="I1106" s="127"/>
      <c r="J1106" s="127"/>
      <c r="K1106" s="127"/>
      <c r="L1106" s="127"/>
      <c r="M1106" s="127"/>
      <c r="N1106" s="127"/>
      <c r="O1106" s="127"/>
      <c r="P1106" s="166"/>
    </row>
    <row r="1107" spans="3:16">
      <c r="C1107" s="214"/>
    </row>
    <row r="1108" spans="3:16">
      <c r="C1108" s="214"/>
    </row>
    <row r="1109" spans="3:16">
      <c r="C1109" s="214"/>
    </row>
    <row r="1110" spans="3:16">
      <c r="C1110" s="351" t="s">
        <v>38</v>
      </c>
      <c r="D1110" s="351"/>
      <c r="E1110" s="351"/>
      <c r="F1110" s="351"/>
      <c r="G1110" s="351"/>
      <c r="H1110" s="351"/>
      <c r="I1110" s="351"/>
      <c r="J1110" s="351"/>
      <c r="K1110" s="351"/>
      <c r="L1110" s="351"/>
      <c r="M1110" s="351"/>
      <c r="N1110" s="351"/>
      <c r="O1110" s="351"/>
      <c r="P1110" s="351"/>
    </row>
    <row r="1111" spans="3:16" ht="15" thickBot="1"/>
    <row r="1112" spans="3:16">
      <c r="C1112" s="378"/>
      <c r="D1112" s="380"/>
      <c r="E1112" s="381"/>
      <c r="F1112" s="381"/>
      <c r="G1112" s="381"/>
      <c r="H1112" s="381"/>
      <c r="I1112" s="381"/>
      <c r="J1112" s="381"/>
      <c r="K1112" s="382"/>
      <c r="L1112" s="383"/>
      <c r="M1112" s="384"/>
      <c r="N1112" s="384"/>
      <c r="O1112" s="384"/>
      <c r="P1112" s="385"/>
    </row>
    <row r="1113" spans="3:16">
      <c r="C1113" s="379"/>
      <c r="D1113" s="389" t="s">
        <v>39</v>
      </c>
      <c r="E1113" s="390"/>
      <c r="F1113" s="390"/>
      <c r="G1113" s="390"/>
      <c r="H1113" s="390"/>
      <c r="I1113" s="390"/>
      <c r="J1113" s="390"/>
      <c r="K1113" s="391"/>
      <c r="L1113" s="386"/>
      <c r="M1113" s="387"/>
      <c r="N1113" s="387"/>
      <c r="O1113" s="387"/>
      <c r="P1113" s="388"/>
    </row>
    <row r="1114" spans="3:16">
      <c r="C1114" s="379"/>
      <c r="D1114" s="389"/>
      <c r="E1114" s="390"/>
      <c r="F1114" s="390"/>
      <c r="G1114" s="390"/>
      <c r="H1114" s="390"/>
      <c r="I1114" s="390"/>
      <c r="J1114" s="390"/>
      <c r="K1114" s="391"/>
      <c r="L1114" s="428" t="s">
        <v>40</v>
      </c>
      <c r="M1114" s="220"/>
      <c r="N1114" s="430"/>
      <c r="O1114" s="431"/>
      <c r="P1114" s="432"/>
    </row>
    <row r="1115" spans="3:16">
      <c r="C1115" s="379"/>
      <c r="D1115" s="389" t="s">
        <v>41</v>
      </c>
      <c r="E1115" s="390"/>
      <c r="F1115" s="390"/>
      <c r="G1115" s="390"/>
      <c r="H1115" s="390"/>
      <c r="I1115" s="390"/>
      <c r="J1115" s="390"/>
      <c r="K1115" s="391"/>
      <c r="L1115" s="429"/>
      <c r="M1115" s="221"/>
      <c r="N1115" s="433"/>
      <c r="O1115" s="434"/>
      <c r="P1115" s="435"/>
    </row>
    <row r="1116" spans="3:16">
      <c r="C1116" s="379"/>
      <c r="D1116" s="436"/>
      <c r="E1116" s="437"/>
      <c r="F1116" s="437"/>
      <c r="G1116" s="437"/>
      <c r="H1116" s="437"/>
      <c r="I1116" s="437"/>
      <c r="J1116" s="437"/>
      <c r="K1116" s="438"/>
      <c r="L1116" s="428" t="s">
        <v>42</v>
      </c>
      <c r="M1116" s="219"/>
      <c r="N1116" s="428">
        <v>1</v>
      </c>
      <c r="O1116" s="428" t="s">
        <v>43</v>
      </c>
      <c r="P1116" s="440">
        <v>1</v>
      </c>
    </row>
    <row r="1117" spans="3:16">
      <c r="C1117" s="379"/>
      <c r="D1117" s="436"/>
      <c r="E1117" s="437"/>
      <c r="F1117" s="437"/>
      <c r="G1117" s="437"/>
      <c r="H1117" s="437"/>
      <c r="I1117" s="437"/>
      <c r="J1117" s="437"/>
      <c r="K1117" s="438"/>
      <c r="L1117" s="439"/>
      <c r="M1117" s="222"/>
      <c r="N1117" s="439"/>
      <c r="O1117" s="439"/>
      <c r="P1117" s="441"/>
    </row>
    <row r="1118" spans="3:16">
      <c r="C1118" s="379"/>
      <c r="D1118" s="389" t="s">
        <v>44</v>
      </c>
      <c r="E1118" s="390"/>
      <c r="F1118" s="390"/>
      <c r="G1118" s="390"/>
      <c r="H1118" s="390"/>
      <c r="I1118" s="390"/>
      <c r="J1118" s="390"/>
      <c r="K1118" s="391"/>
      <c r="L1118" s="439"/>
      <c r="M1118" s="222"/>
      <c r="N1118" s="439"/>
      <c r="O1118" s="439"/>
      <c r="P1118" s="441"/>
    </row>
    <row r="1119" spans="3:16" ht="15" thickBot="1">
      <c r="C1119" s="100"/>
      <c r="D1119" s="101"/>
      <c r="E1119" s="101"/>
      <c r="F1119" s="101"/>
      <c r="G1119" s="101"/>
      <c r="H1119" s="101"/>
      <c r="I1119" s="101"/>
      <c r="J1119" s="101"/>
      <c r="K1119" s="101"/>
      <c r="L1119" s="101"/>
      <c r="M1119" s="101"/>
      <c r="N1119" s="102"/>
      <c r="O1119" s="102"/>
      <c r="P1119" s="103"/>
    </row>
    <row r="1120" spans="3:16">
      <c r="C1120" s="104"/>
      <c r="D1120" s="98"/>
      <c r="E1120" s="98"/>
      <c r="F1120" s="98"/>
      <c r="G1120" s="98"/>
      <c r="H1120" s="98"/>
      <c r="I1120" s="98"/>
      <c r="J1120" s="98"/>
      <c r="K1120" s="98"/>
      <c r="L1120" s="105" t="s">
        <v>45</v>
      </c>
      <c r="M1120" s="105"/>
      <c r="N1120" s="106" t="s">
        <v>46</v>
      </c>
      <c r="O1120" s="106" t="s">
        <v>47</v>
      </c>
      <c r="P1120" s="107" t="s">
        <v>48</v>
      </c>
    </row>
    <row r="1121" spans="3:16">
      <c r="C1121" s="108"/>
      <c r="D1121" s="99"/>
      <c r="E1121" s="99"/>
      <c r="F1121" s="99"/>
      <c r="G1121" s="99"/>
      <c r="H1121" s="99"/>
      <c r="I1121" s="99"/>
      <c r="J1121" s="99"/>
      <c r="K1121" s="99"/>
      <c r="L1121" s="109"/>
      <c r="M1121" s="109"/>
      <c r="N1121" s="110"/>
      <c r="O1121" s="110"/>
      <c r="P1121" s="111"/>
    </row>
    <row r="1122" spans="3:16">
      <c r="C1122" s="406" t="s">
        <v>49</v>
      </c>
      <c r="D1122" s="407"/>
      <c r="E1122" s="407"/>
      <c r="F1122" s="407"/>
      <c r="G1122" s="99"/>
      <c r="H1122" s="99"/>
      <c r="I1122" s="99" t="s">
        <v>50</v>
      </c>
      <c r="K1122" s="99"/>
      <c r="L1122" s="109"/>
      <c r="M1122" s="109"/>
      <c r="P1122" s="112"/>
    </row>
    <row r="1123" spans="3:16">
      <c r="C1123" s="113"/>
      <c r="D1123" s="114"/>
      <c r="E1123" s="114"/>
      <c r="F1123" s="114"/>
      <c r="G1123" s="114"/>
      <c r="H1123" s="114"/>
      <c r="I1123" s="114"/>
      <c r="J1123" s="114"/>
      <c r="K1123" s="114"/>
      <c r="L1123" s="114"/>
      <c r="M1123" s="114"/>
      <c r="N1123" s="114"/>
      <c r="O1123" s="114"/>
      <c r="P1123" s="115"/>
    </row>
    <row r="1124" spans="3:16" ht="15" thickBot="1">
      <c r="C1124" s="408" t="s">
        <v>114</v>
      </c>
      <c r="D1124" s="409"/>
      <c r="E1124" s="409"/>
      <c r="F1124" s="409"/>
      <c r="G1124" s="409"/>
      <c r="H1124" s="409"/>
      <c r="I1124" s="409"/>
      <c r="J1124" s="409"/>
      <c r="K1124" s="409"/>
      <c r="L1124" s="409"/>
      <c r="M1124" s="409"/>
      <c r="N1124" s="409"/>
      <c r="O1124" s="409"/>
      <c r="P1124" s="410"/>
    </row>
    <row r="1125" spans="3:16" ht="15" thickBot="1">
      <c r="C1125" s="116"/>
      <c r="D1125" s="117"/>
      <c r="E1125" s="117"/>
      <c r="F1125" s="117"/>
      <c r="G1125" s="117"/>
      <c r="H1125" s="117"/>
      <c r="I1125" s="117"/>
      <c r="J1125" s="117"/>
      <c r="K1125" s="117"/>
      <c r="L1125" s="117"/>
      <c r="M1125" s="117"/>
      <c r="N1125" s="117"/>
      <c r="O1125" s="117"/>
      <c r="P1125" s="118"/>
    </row>
    <row r="1126" spans="3:16" ht="15" thickBot="1">
      <c r="C1126" s="119"/>
      <c r="D1126" s="120"/>
      <c r="E1126" s="120"/>
      <c r="F1126" s="120"/>
      <c r="G1126" s="120"/>
      <c r="H1126" s="120"/>
      <c r="K1126" s="120"/>
      <c r="L1126" s="120"/>
      <c r="M1126" s="120"/>
      <c r="N1126" s="120"/>
      <c r="O1126" s="120"/>
      <c r="P1126" s="121"/>
    </row>
    <row r="1127" spans="3:16" ht="14.25" customHeight="1">
      <c r="C1127" s="287" t="s">
        <v>52</v>
      </c>
      <c r="D1127" s="411" t="s">
        <v>53</v>
      </c>
      <c r="E1127" s="412"/>
      <c r="F1127" s="412"/>
      <c r="G1127" s="412"/>
      <c r="H1127" s="412"/>
      <c r="I1127" s="412"/>
      <c r="J1127" s="412"/>
      <c r="K1127" s="412"/>
      <c r="L1127" s="413"/>
      <c r="M1127" s="288"/>
      <c r="N1127" s="414" t="s">
        <v>54</v>
      </c>
      <c r="O1127" s="415"/>
      <c r="P1127" s="287" t="s">
        <v>11</v>
      </c>
    </row>
    <row r="1128" spans="3:16" ht="15" thickBot="1">
      <c r="C1128" s="283">
        <v>2.2999999999999998</v>
      </c>
      <c r="D1128" s="416" t="s">
        <v>134</v>
      </c>
      <c r="E1128" s="417"/>
      <c r="F1128" s="417"/>
      <c r="G1128" s="417"/>
      <c r="H1128" s="417"/>
      <c r="I1128" s="417"/>
      <c r="J1128" s="417"/>
      <c r="K1128" s="417"/>
      <c r="L1128" s="418"/>
      <c r="M1128" s="284"/>
      <c r="N1128" s="416" t="s">
        <v>85</v>
      </c>
      <c r="O1128" s="418"/>
      <c r="P1128" s="285">
        <f>'PRESUPUESTO OFICIAL (Entidad)'!I31</f>
        <v>2</v>
      </c>
    </row>
    <row r="1129" spans="3:16">
      <c r="C1129" s="352" t="s">
        <v>55</v>
      </c>
      <c r="D1129" s="353"/>
      <c r="E1129" s="353"/>
      <c r="F1129" s="353"/>
      <c r="G1129" s="353"/>
      <c r="H1129" s="353"/>
      <c r="I1129" s="353"/>
      <c r="J1129" s="353"/>
      <c r="K1129" s="353"/>
      <c r="L1129" s="353"/>
      <c r="M1129" s="353"/>
      <c r="N1129" s="353"/>
      <c r="O1129" s="353"/>
      <c r="P1129" s="354"/>
    </row>
    <row r="1130" spans="3:16">
      <c r="C1130" s="355"/>
      <c r="D1130" s="356"/>
      <c r="E1130" s="356"/>
      <c r="F1130" s="356"/>
      <c r="G1130" s="356"/>
      <c r="H1130" s="356"/>
      <c r="I1130" s="356"/>
      <c r="J1130" s="356"/>
      <c r="K1130" s="356"/>
      <c r="L1130" s="356"/>
      <c r="M1130" s="356"/>
      <c r="N1130" s="356"/>
      <c r="O1130" s="356"/>
      <c r="P1130" s="357"/>
    </row>
    <row r="1131" spans="3:16" ht="15" thickBot="1">
      <c r="C1131" s="358"/>
      <c r="D1131" s="359"/>
      <c r="E1131" s="359"/>
      <c r="F1131" s="359"/>
      <c r="G1131" s="359"/>
      <c r="H1131" s="359"/>
      <c r="I1131" s="359"/>
      <c r="J1131" s="359"/>
      <c r="K1131" s="359"/>
      <c r="L1131" s="359"/>
      <c r="M1131" s="359"/>
      <c r="N1131" s="359"/>
      <c r="O1131" s="359"/>
      <c r="P1131" s="360"/>
    </row>
    <row r="1132" spans="3:16" ht="15">
      <c r="C1132" s="361" t="s">
        <v>53</v>
      </c>
      <c r="D1132" s="452"/>
      <c r="E1132" s="452"/>
      <c r="F1132" s="452"/>
      <c r="G1132" s="453"/>
      <c r="H1132" s="365" t="s">
        <v>100</v>
      </c>
      <c r="I1132" s="452"/>
      <c r="J1132" s="454" t="s">
        <v>11</v>
      </c>
      <c r="K1132" s="455"/>
      <c r="L1132" s="125" t="s">
        <v>56</v>
      </c>
      <c r="M1132" s="124"/>
      <c r="N1132" s="365" t="s">
        <v>57</v>
      </c>
      <c r="O1132" s="366"/>
      <c r="P1132" s="126" t="s">
        <v>58</v>
      </c>
    </row>
    <row r="1133" spans="3:16">
      <c r="C1133" s="367" t="s">
        <v>98</v>
      </c>
      <c r="D1133" s="368"/>
      <c r="E1133" s="368"/>
      <c r="F1133" s="368"/>
      <c r="G1133" s="421"/>
      <c r="H1133" s="422" t="s">
        <v>94</v>
      </c>
      <c r="I1133" s="423"/>
      <c r="J1133" s="424">
        <v>0.193</v>
      </c>
      <c r="K1133" s="425"/>
      <c r="L1133" s="128">
        <v>2000</v>
      </c>
      <c r="M1133" s="224"/>
      <c r="N1133" s="426"/>
      <c r="O1133" s="427"/>
      <c r="P1133" s="260">
        <f>ROUND(J1133*L1133,0)</f>
        <v>386</v>
      </c>
    </row>
    <row r="1134" spans="3:16">
      <c r="C1134" s="399" t="s">
        <v>171</v>
      </c>
      <c r="D1134" s="400"/>
      <c r="E1134" s="400"/>
      <c r="F1134" s="400"/>
      <c r="G1134" s="132"/>
      <c r="H1134" s="422" t="s">
        <v>112</v>
      </c>
      <c r="I1134" s="423"/>
      <c r="J1134" s="424">
        <v>0.26</v>
      </c>
      <c r="K1134" s="425"/>
      <c r="L1134" s="128">
        <v>100000</v>
      </c>
      <c r="M1134" s="224"/>
      <c r="N1134" s="426"/>
      <c r="O1134" s="427"/>
      <c r="P1134" s="260">
        <f>ROUND(J1134*L1134,0)</f>
        <v>26000</v>
      </c>
    </row>
    <row r="1135" spans="3:16" ht="15" thickBot="1">
      <c r="C1135" s="374"/>
      <c r="D1135" s="375"/>
      <c r="E1135" s="375"/>
      <c r="F1135" s="375"/>
      <c r="G1135" s="396"/>
      <c r="H1135" s="447"/>
      <c r="I1135" s="396"/>
      <c r="J1135" s="447"/>
      <c r="K1135" s="396"/>
      <c r="L1135" s="133"/>
      <c r="M1135" s="225"/>
      <c r="N1135" s="448"/>
      <c r="O1135" s="449"/>
      <c r="P1135" s="129"/>
    </row>
    <row r="1136" spans="3:16" ht="15" thickBot="1">
      <c r="C1136" s="371" t="s">
        <v>59</v>
      </c>
      <c r="D1136" s="372"/>
      <c r="E1136" s="372"/>
      <c r="F1136" s="372"/>
      <c r="G1136" s="372"/>
      <c r="H1136" s="372"/>
      <c r="I1136" s="372"/>
      <c r="J1136" s="372"/>
      <c r="K1136" s="372"/>
      <c r="L1136" s="372"/>
      <c r="M1136" s="372"/>
      <c r="N1136" s="372"/>
      <c r="O1136" s="373"/>
      <c r="P1136" s="138">
        <f>SUM(P1133:P1135)</f>
        <v>26386</v>
      </c>
    </row>
    <row r="1137" spans="3:16">
      <c r="C1137" s="352" t="s">
        <v>60</v>
      </c>
      <c r="D1137" s="353"/>
      <c r="E1137" s="353"/>
      <c r="F1137" s="353"/>
      <c r="G1137" s="353"/>
      <c r="H1137" s="353"/>
      <c r="I1137" s="353"/>
      <c r="J1137" s="353"/>
      <c r="K1137" s="353"/>
      <c r="L1137" s="353"/>
      <c r="M1137" s="353"/>
      <c r="N1137" s="353"/>
      <c r="O1137" s="353"/>
      <c r="P1137" s="354"/>
    </row>
    <row r="1138" spans="3:16">
      <c r="C1138" s="355"/>
      <c r="D1138" s="356"/>
      <c r="E1138" s="356"/>
      <c r="F1138" s="356"/>
      <c r="G1138" s="356"/>
      <c r="H1138" s="356"/>
      <c r="I1138" s="356"/>
      <c r="J1138" s="356"/>
      <c r="K1138" s="356"/>
      <c r="L1138" s="356"/>
      <c r="M1138" s="356"/>
      <c r="N1138" s="356"/>
      <c r="O1138" s="356"/>
      <c r="P1138" s="357"/>
    </row>
    <row r="1139" spans="3:16" ht="15" thickBot="1">
      <c r="C1139" s="358"/>
      <c r="D1139" s="359"/>
      <c r="E1139" s="359"/>
      <c r="F1139" s="359"/>
      <c r="G1139" s="359"/>
      <c r="H1139" s="359"/>
      <c r="I1139" s="359"/>
      <c r="J1139" s="359"/>
      <c r="K1139" s="359"/>
      <c r="L1139" s="359"/>
      <c r="M1139" s="359"/>
      <c r="N1139" s="359"/>
      <c r="O1139" s="359"/>
      <c r="P1139" s="360"/>
    </row>
    <row r="1140" spans="3:16">
      <c r="C1140" s="361" t="s">
        <v>53</v>
      </c>
      <c r="D1140" s="362"/>
      <c r="E1140" s="362"/>
      <c r="F1140" s="362"/>
      <c r="G1140" s="362"/>
      <c r="H1140" s="362"/>
      <c r="I1140" s="362"/>
      <c r="J1140" s="366"/>
      <c r="K1140" s="124" t="s">
        <v>54</v>
      </c>
      <c r="L1140" s="125" t="s">
        <v>11</v>
      </c>
      <c r="M1140" s="124" t="s">
        <v>117</v>
      </c>
      <c r="N1140" s="365" t="s">
        <v>61</v>
      </c>
      <c r="O1140" s="366"/>
      <c r="P1140" s="126" t="s">
        <v>58</v>
      </c>
    </row>
    <row r="1141" spans="3:16">
      <c r="C1141" s="399"/>
      <c r="D1141" s="400"/>
      <c r="E1141" s="400"/>
      <c r="F1141" s="400"/>
      <c r="G1141" s="400"/>
      <c r="H1141" s="400"/>
      <c r="I1141" s="400"/>
      <c r="J1141" s="401"/>
      <c r="K1141" s="262"/>
      <c r="L1141" s="262"/>
      <c r="M1141" s="235"/>
      <c r="N1141" s="472"/>
      <c r="O1141" s="473"/>
      <c r="P1141" s="129">
        <f>ROUND(M1141*L1141*N1141,0)</f>
        <v>0</v>
      </c>
    </row>
    <row r="1142" spans="3:16">
      <c r="C1142" s="399"/>
      <c r="D1142" s="400"/>
      <c r="E1142" s="400"/>
      <c r="F1142" s="400"/>
      <c r="G1142" s="400"/>
      <c r="H1142" s="400"/>
      <c r="I1142" s="400"/>
      <c r="J1142" s="401"/>
      <c r="K1142" s="262"/>
      <c r="L1142" s="262"/>
      <c r="M1142" s="240"/>
      <c r="N1142" s="472"/>
      <c r="O1142" s="473"/>
      <c r="P1142" s="129">
        <f t="shared" ref="P1142:P1148" si="11">ROUND(L1142*N1142,0)</f>
        <v>0</v>
      </c>
    </row>
    <row r="1143" spans="3:16">
      <c r="C1143" s="468"/>
      <c r="D1143" s="400"/>
      <c r="E1143" s="400"/>
      <c r="F1143" s="400"/>
      <c r="G1143" s="400"/>
      <c r="H1143" s="400"/>
      <c r="I1143" s="400"/>
      <c r="J1143" s="401"/>
      <c r="K1143" s="262"/>
      <c r="L1143" s="262"/>
      <c r="M1143" s="240"/>
      <c r="N1143" s="472"/>
      <c r="O1143" s="473"/>
      <c r="P1143" s="129">
        <f t="shared" si="11"/>
        <v>0</v>
      </c>
    </row>
    <row r="1144" spans="3:16">
      <c r="C1144" s="399"/>
      <c r="D1144" s="400"/>
      <c r="E1144" s="400"/>
      <c r="F1144" s="400"/>
      <c r="G1144" s="400"/>
      <c r="H1144" s="400"/>
      <c r="I1144" s="400"/>
      <c r="J1144" s="401"/>
      <c r="K1144" s="262"/>
      <c r="L1144" s="262"/>
      <c r="M1144" s="240"/>
      <c r="N1144" s="472"/>
      <c r="O1144" s="473"/>
      <c r="P1144" s="129">
        <f t="shared" si="11"/>
        <v>0</v>
      </c>
    </row>
    <row r="1145" spans="3:16">
      <c r="C1145" s="399"/>
      <c r="D1145" s="400"/>
      <c r="E1145" s="400"/>
      <c r="F1145" s="400"/>
      <c r="G1145" s="400"/>
      <c r="H1145" s="400"/>
      <c r="I1145" s="400"/>
      <c r="J1145" s="401"/>
      <c r="K1145" s="262"/>
      <c r="L1145" s="262"/>
      <c r="M1145" s="240"/>
      <c r="N1145" s="472"/>
      <c r="O1145" s="473"/>
      <c r="P1145" s="129">
        <f t="shared" si="11"/>
        <v>0</v>
      </c>
    </row>
    <row r="1146" spans="3:16">
      <c r="C1146" s="149"/>
      <c r="D1146" s="150"/>
      <c r="E1146" s="150"/>
      <c r="F1146" s="150"/>
      <c r="G1146" s="150"/>
      <c r="H1146" s="150"/>
      <c r="I1146" s="150"/>
      <c r="J1146" s="261"/>
      <c r="K1146" s="262"/>
      <c r="L1146" s="262"/>
      <c r="M1146" s="240"/>
      <c r="N1146" s="472"/>
      <c r="O1146" s="473"/>
      <c r="P1146" s="129">
        <f t="shared" si="11"/>
        <v>0</v>
      </c>
    </row>
    <row r="1147" spans="3:16">
      <c r="C1147" s="399"/>
      <c r="D1147" s="400"/>
      <c r="E1147" s="400"/>
      <c r="F1147" s="400"/>
      <c r="G1147" s="400"/>
      <c r="H1147" s="400"/>
      <c r="I1147" s="400"/>
      <c r="J1147" s="401"/>
      <c r="K1147" s="262"/>
      <c r="L1147" s="262"/>
      <c r="M1147" s="240"/>
      <c r="N1147" s="472"/>
      <c r="O1147" s="473"/>
      <c r="P1147" s="129">
        <f t="shared" si="11"/>
        <v>0</v>
      </c>
    </row>
    <row r="1148" spans="3:16" ht="15" thickBot="1">
      <c r="C1148" s="399"/>
      <c r="D1148" s="400"/>
      <c r="E1148" s="400"/>
      <c r="F1148" s="400"/>
      <c r="G1148" s="400"/>
      <c r="H1148" s="400"/>
      <c r="I1148" s="400"/>
      <c r="J1148" s="401"/>
      <c r="K1148" s="262"/>
      <c r="L1148" s="262"/>
      <c r="M1148" s="237"/>
      <c r="N1148" s="472"/>
      <c r="O1148" s="473"/>
      <c r="P1148" s="129">
        <f t="shared" si="11"/>
        <v>0</v>
      </c>
    </row>
    <row r="1149" spans="3:16" ht="15" thickBot="1">
      <c r="C1149" s="371" t="s">
        <v>59</v>
      </c>
      <c r="D1149" s="372"/>
      <c r="E1149" s="372"/>
      <c r="F1149" s="372"/>
      <c r="G1149" s="372"/>
      <c r="H1149" s="372"/>
      <c r="I1149" s="372"/>
      <c r="J1149" s="372"/>
      <c r="K1149" s="372"/>
      <c r="L1149" s="372"/>
      <c r="M1149" s="372"/>
      <c r="N1149" s="372"/>
      <c r="O1149" s="373"/>
      <c r="P1149" s="138">
        <f>SUM(P1141:P1148)</f>
        <v>0</v>
      </c>
    </row>
    <row r="1150" spans="3:16">
      <c r="C1150" s="352" t="s">
        <v>62</v>
      </c>
      <c r="D1150" s="353"/>
      <c r="E1150" s="353"/>
      <c r="F1150" s="353"/>
      <c r="G1150" s="353"/>
      <c r="H1150" s="353"/>
      <c r="I1150" s="353"/>
      <c r="J1150" s="353"/>
      <c r="K1150" s="353"/>
      <c r="L1150" s="353"/>
      <c r="M1150" s="353"/>
      <c r="N1150" s="353"/>
      <c r="O1150" s="353"/>
      <c r="P1150" s="354"/>
    </row>
    <row r="1151" spans="3:16">
      <c r="C1151" s="355"/>
      <c r="D1151" s="356"/>
      <c r="E1151" s="356"/>
      <c r="F1151" s="356"/>
      <c r="G1151" s="356"/>
      <c r="H1151" s="356"/>
      <c r="I1151" s="356"/>
      <c r="J1151" s="356"/>
      <c r="K1151" s="356"/>
      <c r="L1151" s="356"/>
      <c r="M1151" s="356"/>
      <c r="N1151" s="356"/>
      <c r="O1151" s="356"/>
      <c r="P1151" s="357"/>
    </row>
    <row r="1152" spans="3:16" ht="15" thickBot="1">
      <c r="C1152" s="358"/>
      <c r="D1152" s="359"/>
      <c r="E1152" s="359"/>
      <c r="F1152" s="359"/>
      <c r="G1152" s="359"/>
      <c r="H1152" s="359"/>
      <c r="I1152" s="359"/>
      <c r="J1152" s="359"/>
      <c r="K1152" s="359"/>
      <c r="L1152" s="359"/>
      <c r="M1152" s="359"/>
      <c r="N1152" s="359"/>
      <c r="O1152" s="359"/>
      <c r="P1152" s="360"/>
    </row>
    <row r="1153" spans="3:16" ht="15.75">
      <c r="C1153" s="361" t="s">
        <v>63</v>
      </c>
      <c r="D1153" s="362"/>
      <c r="E1153" s="362"/>
      <c r="F1153" s="362"/>
      <c r="G1153" s="362"/>
      <c r="H1153" s="362"/>
      <c r="I1153" s="362"/>
      <c r="J1153" s="125" t="s">
        <v>64</v>
      </c>
      <c r="K1153" s="134" t="s">
        <v>65</v>
      </c>
      <c r="L1153" s="139" t="s">
        <v>66</v>
      </c>
      <c r="M1153" s="229"/>
      <c r="N1153" s="365" t="s">
        <v>67</v>
      </c>
      <c r="O1153" s="366"/>
      <c r="P1153" s="126" t="s">
        <v>58</v>
      </c>
    </row>
    <row r="1154" spans="3:16">
      <c r="C1154" s="367"/>
      <c r="D1154" s="368"/>
      <c r="E1154" s="368"/>
      <c r="F1154" s="368"/>
      <c r="G1154" s="368"/>
      <c r="H1154" s="368"/>
      <c r="I1154" s="368"/>
      <c r="J1154" s="140"/>
      <c r="K1154" s="141"/>
      <c r="L1154" s="140"/>
      <c r="M1154" s="217"/>
      <c r="N1154" s="369"/>
      <c r="O1154" s="370"/>
      <c r="P1154" s="129"/>
    </row>
    <row r="1155" spans="3:16" ht="15" thickBot="1">
      <c r="C1155" s="374"/>
      <c r="D1155" s="375"/>
      <c r="E1155" s="375"/>
      <c r="F1155" s="375"/>
      <c r="G1155" s="375"/>
      <c r="H1155" s="375"/>
      <c r="I1155" s="375"/>
      <c r="J1155" s="142"/>
      <c r="K1155" s="143"/>
      <c r="L1155" s="142"/>
      <c r="M1155" s="230"/>
      <c r="N1155" s="376"/>
      <c r="O1155" s="377"/>
      <c r="P1155" s="144"/>
    </row>
    <row r="1156" spans="3:16" ht="15" thickBot="1">
      <c r="C1156" s="371" t="s">
        <v>59</v>
      </c>
      <c r="D1156" s="372"/>
      <c r="E1156" s="372"/>
      <c r="F1156" s="372"/>
      <c r="G1156" s="372"/>
      <c r="H1156" s="372"/>
      <c r="I1156" s="372"/>
      <c r="J1156" s="372"/>
      <c r="K1156" s="372"/>
      <c r="L1156" s="372"/>
      <c r="M1156" s="372"/>
      <c r="N1156" s="372"/>
      <c r="O1156" s="373"/>
      <c r="P1156" s="138">
        <f>SUM(P1154:P1155)</f>
        <v>0</v>
      </c>
    </row>
    <row r="1157" spans="3:16">
      <c r="C1157" s="352" t="s">
        <v>68</v>
      </c>
      <c r="D1157" s="353"/>
      <c r="E1157" s="353"/>
      <c r="F1157" s="353"/>
      <c r="G1157" s="353"/>
      <c r="H1157" s="353"/>
      <c r="I1157" s="353"/>
      <c r="J1157" s="353"/>
      <c r="K1157" s="353"/>
      <c r="L1157" s="353"/>
      <c r="M1157" s="353"/>
      <c r="N1157" s="353"/>
      <c r="O1157" s="353"/>
      <c r="P1157" s="354"/>
    </row>
    <row r="1158" spans="3:16">
      <c r="C1158" s="355"/>
      <c r="D1158" s="356"/>
      <c r="E1158" s="356"/>
      <c r="F1158" s="356"/>
      <c r="G1158" s="356"/>
      <c r="H1158" s="356"/>
      <c r="I1158" s="356"/>
      <c r="J1158" s="356"/>
      <c r="K1158" s="356"/>
      <c r="L1158" s="356"/>
      <c r="M1158" s="356"/>
      <c r="N1158" s="356"/>
      <c r="O1158" s="356"/>
      <c r="P1158" s="357"/>
    </row>
    <row r="1159" spans="3:16" ht="15" thickBot="1">
      <c r="C1159" s="358"/>
      <c r="D1159" s="359"/>
      <c r="E1159" s="359"/>
      <c r="F1159" s="359"/>
      <c r="G1159" s="359"/>
      <c r="H1159" s="359"/>
      <c r="I1159" s="359"/>
      <c r="J1159" s="359"/>
      <c r="K1159" s="359"/>
      <c r="L1159" s="359"/>
      <c r="M1159" s="359"/>
      <c r="N1159" s="359"/>
      <c r="O1159" s="359"/>
      <c r="P1159" s="360"/>
    </row>
    <row r="1160" spans="3:16" ht="28.5">
      <c r="C1160" s="361" t="s">
        <v>69</v>
      </c>
      <c r="D1160" s="362"/>
      <c r="E1160" s="362"/>
      <c r="F1160" s="362"/>
      <c r="G1160" s="362"/>
      <c r="H1160" s="362"/>
      <c r="I1160" s="362"/>
      <c r="J1160" s="125" t="s">
        <v>70</v>
      </c>
      <c r="K1160" s="145" t="s">
        <v>11</v>
      </c>
      <c r="L1160" s="146" t="s">
        <v>71</v>
      </c>
      <c r="M1160" s="218"/>
      <c r="N1160" s="363" t="s">
        <v>57</v>
      </c>
      <c r="O1160" s="364"/>
      <c r="P1160" s="148" t="s">
        <v>58</v>
      </c>
    </row>
    <row r="1161" spans="3:16">
      <c r="C1161" s="399" t="s">
        <v>113</v>
      </c>
      <c r="D1161" s="400"/>
      <c r="E1161" s="400"/>
      <c r="F1161" s="400"/>
      <c r="G1161" s="400"/>
      <c r="H1161" s="400"/>
      <c r="I1161" s="401"/>
      <c r="J1161" s="151" t="s">
        <v>97</v>
      </c>
      <c r="K1161" s="152">
        <v>0.5</v>
      </c>
      <c r="L1161" s="153">
        <v>26993.118750000001</v>
      </c>
      <c r="M1161" s="231"/>
      <c r="N1161" s="402"/>
      <c r="O1161" s="403"/>
      <c r="P1161" s="129">
        <f>ROUND(K1161*L1161,0)</f>
        <v>13497</v>
      </c>
    </row>
    <row r="1162" spans="3:16">
      <c r="C1162" s="149"/>
      <c r="D1162" s="150"/>
      <c r="E1162" s="150"/>
      <c r="F1162" s="150"/>
      <c r="G1162" s="150"/>
      <c r="H1162" s="150"/>
      <c r="I1162" s="150"/>
      <c r="J1162" s="151"/>
      <c r="K1162" s="152"/>
      <c r="L1162" s="153"/>
      <c r="M1162" s="231"/>
      <c r="N1162" s="369"/>
      <c r="O1162" s="370"/>
      <c r="P1162" s="154"/>
    </row>
    <row r="1163" spans="3:16" ht="15" thickBot="1">
      <c r="C1163" s="374"/>
      <c r="D1163" s="375"/>
      <c r="E1163" s="375"/>
      <c r="F1163" s="375"/>
      <c r="G1163" s="375"/>
      <c r="H1163" s="375"/>
      <c r="I1163" s="375"/>
      <c r="J1163" s="142"/>
      <c r="K1163" s="143"/>
      <c r="L1163" s="142"/>
      <c r="M1163" s="230"/>
      <c r="N1163" s="376"/>
      <c r="O1163" s="377"/>
      <c r="P1163" s="144"/>
    </row>
    <row r="1164" spans="3:16" ht="15" thickBot="1">
      <c r="C1164" s="371" t="s">
        <v>59</v>
      </c>
      <c r="D1164" s="372"/>
      <c r="E1164" s="372"/>
      <c r="F1164" s="372"/>
      <c r="G1164" s="372"/>
      <c r="H1164" s="372"/>
      <c r="I1164" s="372"/>
      <c r="J1164" s="372"/>
      <c r="K1164" s="372"/>
      <c r="L1164" s="372"/>
      <c r="M1164" s="372"/>
      <c r="N1164" s="372"/>
      <c r="O1164" s="373"/>
      <c r="P1164" s="138">
        <f>SUM(P1161:P1163)</f>
        <v>13497</v>
      </c>
    </row>
    <row r="1165" spans="3:16" ht="15" thickBot="1">
      <c r="C1165" s="122"/>
      <c r="P1165" s="123"/>
    </row>
    <row r="1166" spans="3:16" ht="15" thickBot="1">
      <c r="C1166" s="371" t="s">
        <v>72</v>
      </c>
      <c r="D1166" s="372"/>
      <c r="E1166" s="372"/>
      <c r="F1166" s="372"/>
      <c r="G1166" s="372"/>
      <c r="H1166" s="372"/>
      <c r="I1166" s="372"/>
      <c r="J1166" s="372"/>
      <c r="K1166" s="372"/>
      <c r="L1166" s="372"/>
      <c r="M1166" s="372"/>
      <c r="N1166" s="372"/>
      <c r="O1166" s="373"/>
      <c r="P1166" s="286">
        <f>SUM(P1164+P1156+P1149+P1136)</f>
        <v>39883</v>
      </c>
    </row>
    <row r="1167" spans="3:16">
      <c r="C1167" s="367" t="s">
        <v>23</v>
      </c>
      <c r="D1167" s="368"/>
      <c r="E1167" s="368"/>
      <c r="F1167" s="368"/>
      <c r="G1167" s="368"/>
      <c r="H1167" s="368"/>
      <c r="I1167" s="368"/>
      <c r="J1167" s="155"/>
      <c r="K1167" s="156"/>
      <c r="L1167" s="157">
        <v>0.31</v>
      </c>
      <c r="M1167" s="232"/>
      <c r="N1167" s="392">
        <f>P1166*L1167</f>
        <v>12363.73</v>
      </c>
      <c r="O1167" s="393"/>
      <c r="P1167" s="158"/>
    </row>
    <row r="1168" spans="3:16">
      <c r="C1168" s="130" t="s">
        <v>77</v>
      </c>
      <c r="D1168" s="131"/>
      <c r="E1168" s="131"/>
      <c r="F1168" s="131"/>
      <c r="G1168" s="131"/>
      <c r="H1168" s="131"/>
      <c r="I1168" s="131"/>
      <c r="J1168" s="155"/>
      <c r="K1168" s="156"/>
      <c r="L1168" s="157">
        <v>0.01</v>
      </c>
      <c r="M1168" s="232"/>
      <c r="N1168" s="392">
        <f>P1166*L1168</f>
        <v>398.83</v>
      </c>
      <c r="O1168" s="393"/>
      <c r="P1168" s="158"/>
    </row>
    <row r="1169" spans="3:16" ht="15" thickBot="1">
      <c r="C1169" s="116" t="s">
        <v>78</v>
      </c>
      <c r="D1169" s="117"/>
      <c r="E1169" s="117"/>
      <c r="F1169" s="117"/>
      <c r="G1169" s="117"/>
      <c r="H1169" s="117"/>
      <c r="I1169" s="117"/>
      <c r="J1169" s="159"/>
      <c r="K1169" s="160"/>
      <c r="L1169" s="157">
        <v>0.05</v>
      </c>
      <c r="M1169" s="232"/>
      <c r="N1169" s="392">
        <f>P1166*L1169</f>
        <v>1994.15</v>
      </c>
      <c r="O1169" s="393"/>
      <c r="P1169" s="158"/>
    </row>
    <row r="1170" spans="3:16" ht="15" thickBot="1">
      <c r="C1170" s="371" t="s">
        <v>59</v>
      </c>
      <c r="D1170" s="372"/>
      <c r="E1170" s="372"/>
      <c r="F1170" s="372"/>
      <c r="G1170" s="372"/>
      <c r="H1170" s="372"/>
      <c r="I1170" s="372"/>
      <c r="J1170" s="372"/>
      <c r="K1170" s="372"/>
      <c r="L1170" s="372"/>
      <c r="M1170" s="372"/>
      <c r="N1170" s="372"/>
      <c r="O1170" s="373"/>
      <c r="P1170" s="161">
        <f>N1167+N1168+N1169</f>
        <v>14756.71</v>
      </c>
    </row>
    <row r="1171" spans="3:16" ht="15" thickBot="1">
      <c r="C1171" s="122"/>
      <c r="P1171" s="123"/>
    </row>
    <row r="1172" spans="3:16" ht="15" thickBot="1">
      <c r="C1172" s="371" t="s">
        <v>79</v>
      </c>
      <c r="D1172" s="372"/>
      <c r="E1172" s="372"/>
      <c r="F1172" s="372"/>
      <c r="G1172" s="372"/>
      <c r="H1172" s="372"/>
      <c r="I1172" s="372"/>
      <c r="J1172" s="372"/>
      <c r="K1172" s="372"/>
      <c r="L1172" s="372"/>
      <c r="M1172" s="372"/>
      <c r="N1172" s="372"/>
      <c r="O1172" s="373"/>
      <c r="P1172" s="161">
        <f>ROUND(P1166+P1170,2)</f>
        <v>54639.71</v>
      </c>
    </row>
    <row r="1173" spans="3:16">
      <c r="C1173" s="119"/>
      <c r="D1173" s="120"/>
      <c r="E1173" s="120"/>
      <c r="F1173" s="120"/>
      <c r="G1173" s="120"/>
      <c r="H1173" s="120"/>
      <c r="I1173" s="120"/>
      <c r="J1173" s="120"/>
      <c r="K1173" s="120"/>
      <c r="L1173" s="120"/>
      <c r="M1173" s="120"/>
      <c r="N1173" s="120"/>
      <c r="O1173" s="120"/>
      <c r="P1173" s="121"/>
    </row>
    <row r="1174" spans="3:16">
      <c r="C1174" s="122"/>
      <c r="P1174" s="123"/>
    </row>
    <row r="1175" spans="3:16">
      <c r="C1175" s="122"/>
      <c r="P1175" s="123"/>
    </row>
    <row r="1176" spans="3:16" ht="15">
      <c r="C1176" s="122"/>
      <c r="H1176" s="276" t="s">
        <v>80</v>
      </c>
      <c r="I1176" s="276"/>
      <c r="J1176" s="276"/>
      <c r="K1176" s="276"/>
      <c r="P1176" s="123"/>
    </row>
    <row r="1177" spans="3:16" ht="15">
      <c r="C1177" s="122"/>
      <c r="H1177" s="276" t="s">
        <v>81</v>
      </c>
      <c r="I1177" s="350" t="s">
        <v>120</v>
      </c>
      <c r="J1177" s="350"/>
      <c r="K1177" s="350"/>
      <c r="P1177" s="123"/>
    </row>
    <row r="1178" spans="3:16" ht="15">
      <c r="C1178" s="122"/>
      <c r="H1178" s="349" t="s">
        <v>121</v>
      </c>
      <c r="I1178" s="349"/>
      <c r="J1178" s="349"/>
      <c r="K1178" s="349"/>
      <c r="P1178" s="123"/>
    </row>
    <row r="1179" spans="3:16" ht="15">
      <c r="C1179" s="108"/>
      <c r="D1179" s="163"/>
      <c r="E1179" s="163"/>
      <c r="F1179" s="163"/>
      <c r="G1179" s="163"/>
      <c r="H1179" s="276" t="s">
        <v>82</v>
      </c>
      <c r="I1179" s="349" t="s">
        <v>122</v>
      </c>
      <c r="J1179" s="349"/>
      <c r="K1179" s="349"/>
      <c r="L1179" s="163"/>
      <c r="M1179" s="163"/>
      <c r="N1179" s="163"/>
      <c r="O1179" s="163"/>
      <c r="P1179" s="164"/>
    </row>
    <row r="1180" spans="3:16" ht="15" thickBot="1">
      <c r="C1180" s="267"/>
      <c r="D1180" s="143"/>
      <c r="E1180" s="143"/>
      <c r="F1180" s="143"/>
      <c r="G1180" s="143"/>
      <c r="H1180" s="143" t="s">
        <v>83</v>
      </c>
      <c r="I1180" s="143"/>
      <c r="J1180" s="143"/>
      <c r="K1180" s="143"/>
      <c r="L1180" s="143"/>
      <c r="M1180" s="143"/>
      <c r="N1180" s="143"/>
      <c r="O1180" s="143"/>
      <c r="P1180" s="300"/>
    </row>
    <row r="1183" spans="3:16" ht="13.9" customHeight="1">
      <c r="C1183" s="351" t="s">
        <v>38</v>
      </c>
      <c r="D1183" s="351"/>
      <c r="E1183" s="351"/>
      <c r="F1183" s="351"/>
      <c r="G1183" s="351"/>
      <c r="H1183" s="351"/>
      <c r="I1183" s="351"/>
      <c r="J1183" s="351"/>
      <c r="K1183" s="351"/>
      <c r="L1183" s="351"/>
      <c r="M1183" s="351"/>
      <c r="N1183" s="351"/>
      <c r="O1183" s="351"/>
      <c r="P1183" s="351"/>
    </row>
    <row r="1184" spans="3:16" ht="15" thickBot="1"/>
    <row r="1185" spans="3:16">
      <c r="C1185" s="378"/>
      <c r="D1185" s="380"/>
      <c r="E1185" s="381"/>
      <c r="F1185" s="381"/>
      <c r="G1185" s="381"/>
      <c r="H1185" s="381"/>
      <c r="I1185" s="381"/>
      <c r="J1185" s="381"/>
      <c r="K1185" s="382"/>
      <c r="L1185" s="383"/>
      <c r="M1185" s="384"/>
      <c r="N1185" s="384"/>
      <c r="O1185" s="384"/>
      <c r="P1185" s="385"/>
    </row>
    <row r="1186" spans="3:16">
      <c r="C1186" s="379"/>
      <c r="D1186" s="389" t="s">
        <v>39</v>
      </c>
      <c r="E1186" s="390"/>
      <c r="F1186" s="390"/>
      <c r="G1186" s="390"/>
      <c r="H1186" s="390"/>
      <c r="I1186" s="390"/>
      <c r="J1186" s="390"/>
      <c r="K1186" s="391"/>
      <c r="L1186" s="386"/>
      <c r="M1186" s="387"/>
      <c r="N1186" s="387"/>
      <c r="O1186" s="387"/>
      <c r="P1186" s="388"/>
    </row>
    <row r="1187" spans="3:16">
      <c r="C1187" s="379"/>
      <c r="D1187" s="389"/>
      <c r="E1187" s="390"/>
      <c r="F1187" s="390"/>
      <c r="G1187" s="390"/>
      <c r="H1187" s="390"/>
      <c r="I1187" s="390"/>
      <c r="J1187" s="390"/>
      <c r="K1187" s="391"/>
      <c r="L1187" s="428" t="s">
        <v>40</v>
      </c>
      <c r="M1187" s="220"/>
      <c r="N1187" s="430"/>
      <c r="O1187" s="431"/>
      <c r="P1187" s="432"/>
    </row>
    <row r="1188" spans="3:16">
      <c r="C1188" s="379"/>
      <c r="D1188" s="389" t="s">
        <v>41</v>
      </c>
      <c r="E1188" s="390"/>
      <c r="F1188" s="390"/>
      <c r="G1188" s="390"/>
      <c r="H1188" s="390"/>
      <c r="I1188" s="390"/>
      <c r="J1188" s="390"/>
      <c r="K1188" s="391"/>
      <c r="L1188" s="429"/>
      <c r="M1188" s="221"/>
      <c r="N1188" s="433"/>
      <c r="O1188" s="434"/>
      <c r="P1188" s="435"/>
    </row>
    <row r="1189" spans="3:16">
      <c r="C1189" s="379"/>
      <c r="D1189" s="436"/>
      <c r="E1189" s="437"/>
      <c r="F1189" s="437"/>
      <c r="G1189" s="437"/>
      <c r="H1189" s="437"/>
      <c r="I1189" s="437"/>
      <c r="J1189" s="437"/>
      <c r="K1189" s="438"/>
      <c r="L1189" s="428" t="s">
        <v>42</v>
      </c>
      <c r="M1189" s="219"/>
      <c r="N1189" s="428">
        <v>1</v>
      </c>
      <c r="O1189" s="428" t="s">
        <v>43</v>
      </c>
      <c r="P1189" s="440">
        <v>1</v>
      </c>
    </row>
    <row r="1190" spans="3:16">
      <c r="C1190" s="379"/>
      <c r="D1190" s="436"/>
      <c r="E1190" s="437"/>
      <c r="F1190" s="437"/>
      <c r="G1190" s="437"/>
      <c r="H1190" s="437"/>
      <c r="I1190" s="437"/>
      <c r="J1190" s="437"/>
      <c r="K1190" s="438"/>
      <c r="L1190" s="439"/>
      <c r="M1190" s="222"/>
      <c r="N1190" s="439"/>
      <c r="O1190" s="439"/>
      <c r="P1190" s="441"/>
    </row>
    <row r="1191" spans="3:16">
      <c r="C1191" s="379"/>
      <c r="D1191" s="389" t="s">
        <v>44</v>
      </c>
      <c r="E1191" s="390"/>
      <c r="F1191" s="390"/>
      <c r="G1191" s="390"/>
      <c r="H1191" s="390"/>
      <c r="I1191" s="390"/>
      <c r="J1191" s="390"/>
      <c r="K1191" s="391"/>
      <c r="L1191" s="439"/>
      <c r="M1191" s="222"/>
      <c r="N1191" s="439"/>
      <c r="O1191" s="439"/>
      <c r="P1191" s="441"/>
    </row>
    <row r="1192" spans="3:16" ht="15" thickBot="1">
      <c r="C1192" s="100"/>
      <c r="D1192" s="101"/>
      <c r="E1192" s="101"/>
      <c r="F1192" s="101"/>
      <c r="G1192" s="101"/>
      <c r="H1192" s="101"/>
      <c r="I1192" s="101"/>
      <c r="J1192" s="101"/>
      <c r="K1192" s="101"/>
      <c r="L1192" s="101"/>
      <c r="M1192" s="101"/>
      <c r="N1192" s="102"/>
      <c r="O1192" s="102"/>
      <c r="P1192" s="103"/>
    </row>
    <row r="1193" spans="3:16">
      <c r="C1193" s="104"/>
      <c r="D1193" s="98"/>
      <c r="E1193" s="98"/>
      <c r="F1193" s="98"/>
      <c r="G1193" s="98"/>
      <c r="H1193" s="98"/>
      <c r="I1193" s="98"/>
      <c r="J1193" s="98"/>
      <c r="K1193" s="98"/>
      <c r="L1193" s="105" t="s">
        <v>45</v>
      </c>
      <c r="M1193" s="105"/>
      <c r="N1193" s="106" t="s">
        <v>46</v>
      </c>
      <c r="O1193" s="106" t="s">
        <v>47</v>
      </c>
      <c r="P1193" s="107" t="s">
        <v>48</v>
      </c>
    </row>
    <row r="1194" spans="3:16">
      <c r="C1194" s="108"/>
      <c r="D1194" s="99"/>
      <c r="E1194" s="99"/>
      <c r="F1194" s="99"/>
      <c r="G1194" s="99"/>
      <c r="H1194" s="99"/>
      <c r="I1194" s="99"/>
      <c r="J1194" s="99"/>
      <c r="K1194" s="99"/>
      <c r="L1194" s="109"/>
      <c r="M1194" s="109"/>
      <c r="N1194" s="110"/>
      <c r="O1194" s="110"/>
      <c r="P1194" s="111"/>
    </row>
    <row r="1195" spans="3:16">
      <c r="C1195" s="406" t="s">
        <v>49</v>
      </c>
      <c r="D1195" s="407"/>
      <c r="E1195" s="407"/>
      <c r="F1195" s="407"/>
      <c r="G1195" s="99"/>
      <c r="H1195" s="99"/>
      <c r="I1195" s="99" t="s">
        <v>50</v>
      </c>
      <c r="K1195" s="99"/>
      <c r="L1195" s="109"/>
      <c r="M1195" s="109"/>
      <c r="P1195" s="112"/>
    </row>
    <row r="1196" spans="3:16">
      <c r="C1196" s="113"/>
      <c r="D1196" s="114"/>
      <c r="E1196" s="114"/>
      <c r="F1196" s="114"/>
      <c r="G1196" s="114"/>
      <c r="H1196" s="114"/>
      <c r="I1196" s="114"/>
      <c r="J1196" s="114"/>
      <c r="K1196" s="114"/>
      <c r="L1196" s="114"/>
      <c r="M1196" s="114"/>
      <c r="N1196" s="114"/>
      <c r="O1196" s="114"/>
      <c r="P1196" s="115"/>
    </row>
    <row r="1197" spans="3:16" ht="15" thickBot="1">
      <c r="C1197" s="408" t="s">
        <v>114</v>
      </c>
      <c r="D1197" s="409"/>
      <c r="E1197" s="409"/>
      <c r="F1197" s="409"/>
      <c r="G1197" s="409"/>
      <c r="H1197" s="409"/>
      <c r="I1197" s="409"/>
      <c r="J1197" s="409"/>
      <c r="K1197" s="409"/>
      <c r="L1197" s="409"/>
      <c r="M1197" s="409"/>
      <c r="N1197" s="409"/>
      <c r="O1197" s="409"/>
      <c r="P1197" s="410"/>
    </row>
    <row r="1198" spans="3:16" ht="15" thickBot="1">
      <c r="C1198" s="116"/>
      <c r="D1198" s="117"/>
      <c r="E1198" s="117"/>
      <c r="F1198" s="117"/>
      <c r="G1198" s="117"/>
      <c r="H1198" s="117"/>
      <c r="I1198" s="117"/>
      <c r="J1198" s="117"/>
      <c r="K1198" s="117"/>
      <c r="L1198" s="117"/>
      <c r="M1198" s="117"/>
      <c r="N1198" s="117"/>
      <c r="O1198" s="117"/>
      <c r="P1198" s="118"/>
    </row>
    <row r="1199" spans="3:16" ht="15" thickBot="1">
      <c r="C1199" s="119"/>
      <c r="D1199" s="120"/>
      <c r="E1199" s="120"/>
      <c r="F1199" s="120"/>
      <c r="G1199" s="120"/>
      <c r="H1199" s="120"/>
      <c r="K1199" s="120"/>
      <c r="L1199" s="120"/>
      <c r="M1199" s="120"/>
      <c r="N1199" s="120"/>
      <c r="O1199" s="120"/>
      <c r="P1199" s="121"/>
    </row>
    <row r="1200" spans="3:16" ht="13.9" customHeight="1">
      <c r="C1200" s="287" t="s">
        <v>52</v>
      </c>
      <c r="D1200" s="411" t="s">
        <v>53</v>
      </c>
      <c r="E1200" s="412"/>
      <c r="F1200" s="412"/>
      <c r="G1200" s="412"/>
      <c r="H1200" s="412"/>
      <c r="I1200" s="412"/>
      <c r="J1200" s="412"/>
      <c r="K1200" s="412"/>
      <c r="L1200" s="413"/>
      <c r="M1200" s="288"/>
      <c r="N1200" s="414" t="s">
        <v>54</v>
      </c>
      <c r="O1200" s="415"/>
      <c r="P1200" s="287" t="s">
        <v>11</v>
      </c>
    </row>
    <row r="1201" spans="3:16" ht="15" thickBot="1">
      <c r="C1201" s="283">
        <v>2.4</v>
      </c>
      <c r="D1201" s="416" t="s">
        <v>179</v>
      </c>
      <c r="E1201" s="417"/>
      <c r="F1201" s="417"/>
      <c r="G1201" s="417"/>
      <c r="H1201" s="417"/>
      <c r="I1201" s="417"/>
      <c r="J1201" s="417"/>
      <c r="K1201" s="417"/>
      <c r="L1201" s="418"/>
      <c r="M1201" s="284"/>
      <c r="N1201" s="416" t="s">
        <v>84</v>
      </c>
      <c r="O1201" s="418"/>
      <c r="P1201" s="285">
        <f>'PRESUPUESTO OFICIAL (Entidad)'!I32</f>
        <v>137.32</v>
      </c>
    </row>
    <row r="1202" spans="3:16">
      <c r="C1202" s="352" t="s">
        <v>55</v>
      </c>
      <c r="D1202" s="353"/>
      <c r="E1202" s="353"/>
      <c r="F1202" s="353"/>
      <c r="G1202" s="353"/>
      <c r="H1202" s="353"/>
      <c r="I1202" s="353"/>
      <c r="J1202" s="353"/>
      <c r="K1202" s="353"/>
      <c r="L1202" s="353"/>
      <c r="M1202" s="353"/>
      <c r="N1202" s="353"/>
      <c r="O1202" s="353"/>
      <c r="P1202" s="354"/>
    </row>
    <row r="1203" spans="3:16">
      <c r="C1203" s="355"/>
      <c r="D1203" s="356"/>
      <c r="E1203" s="356"/>
      <c r="F1203" s="356"/>
      <c r="G1203" s="356"/>
      <c r="H1203" s="356"/>
      <c r="I1203" s="356"/>
      <c r="J1203" s="356"/>
      <c r="K1203" s="356"/>
      <c r="L1203" s="356"/>
      <c r="M1203" s="356"/>
      <c r="N1203" s="356"/>
      <c r="O1203" s="356"/>
      <c r="P1203" s="357"/>
    </row>
    <row r="1204" spans="3:16" ht="15" thickBot="1">
      <c r="C1204" s="358"/>
      <c r="D1204" s="359"/>
      <c r="E1204" s="359"/>
      <c r="F1204" s="359"/>
      <c r="G1204" s="359"/>
      <c r="H1204" s="359"/>
      <c r="I1204" s="359"/>
      <c r="J1204" s="359"/>
      <c r="K1204" s="359"/>
      <c r="L1204" s="359"/>
      <c r="M1204" s="359"/>
      <c r="N1204" s="359"/>
      <c r="O1204" s="359"/>
      <c r="P1204" s="360"/>
    </row>
    <row r="1205" spans="3:16" ht="15">
      <c r="C1205" s="361" t="s">
        <v>53</v>
      </c>
      <c r="D1205" s="452"/>
      <c r="E1205" s="452"/>
      <c r="F1205" s="452"/>
      <c r="G1205" s="453"/>
      <c r="H1205" s="365" t="s">
        <v>100</v>
      </c>
      <c r="I1205" s="452"/>
      <c r="J1205" s="454" t="s">
        <v>11</v>
      </c>
      <c r="K1205" s="455"/>
      <c r="L1205" s="125" t="s">
        <v>56</v>
      </c>
      <c r="M1205" s="124"/>
      <c r="N1205" s="365" t="s">
        <v>57</v>
      </c>
      <c r="O1205" s="366"/>
      <c r="P1205" s="126" t="s">
        <v>58</v>
      </c>
    </row>
    <row r="1206" spans="3:16">
      <c r="C1206" s="367" t="s">
        <v>98</v>
      </c>
      <c r="D1206" s="368"/>
      <c r="E1206" s="368"/>
      <c r="F1206" s="368"/>
      <c r="G1206" s="421"/>
      <c r="H1206" s="422" t="s">
        <v>94</v>
      </c>
      <c r="I1206" s="423"/>
      <c r="J1206" s="424">
        <v>0.05</v>
      </c>
      <c r="K1206" s="425"/>
      <c r="L1206" s="128">
        <v>2000</v>
      </c>
      <c r="M1206" s="224"/>
      <c r="N1206" s="426"/>
      <c r="O1206" s="427"/>
      <c r="P1206" s="129">
        <f>ROUND(J1206*L1206,0)</f>
        <v>100</v>
      </c>
    </row>
    <row r="1207" spans="3:16">
      <c r="C1207" s="399"/>
      <c r="D1207" s="400"/>
      <c r="E1207" s="400"/>
      <c r="F1207" s="400"/>
      <c r="G1207" s="132"/>
      <c r="H1207" s="422"/>
      <c r="I1207" s="423"/>
      <c r="J1207" s="424"/>
      <c r="K1207" s="425"/>
      <c r="L1207" s="128"/>
      <c r="M1207" s="224"/>
      <c r="N1207" s="426"/>
      <c r="O1207" s="427"/>
      <c r="P1207" s="129">
        <f>ROUND(J1207*L1207,0)</f>
        <v>0</v>
      </c>
    </row>
    <row r="1208" spans="3:16" ht="15" thickBot="1">
      <c r="C1208" s="374"/>
      <c r="D1208" s="375"/>
      <c r="E1208" s="375"/>
      <c r="F1208" s="375"/>
      <c r="G1208" s="396"/>
      <c r="H1208" s="447"/>
      <c r="I1208" s="396"/>
      <c r="J1208" s="447"/>
      <c r="K1208" s="396"/>
      <c r="L1208" s="133"/>
      <c r="M1208" s="225"/>
      <c r="N1208" s="448"/>
      <c r="O1208" s="449"/>
      <c r="P1208" s="129"/>
    </row>
    <row r="1209" spans="3:16" ht="15" thickBot="1">
      <c r="C1209" s="371" t="s">
        <v>59</v>
      </c>
      <c r="D1209" s="372"/>
      <c r="E1209" s="372"/>
      <c r="F1209" s="372"/>
      <c r="G1209" s="372"/>
      <c r="H1209" s="372"/>
      <c r="I1209" s="372"/>
      <c r="J1209" s="372"/>
      <c r="K1209" s="372"/>
      <c r="L1209" s="372"/>
      <c r="M1209" s="372"/>
      <c r="N1209" s="372"/>
      <c r="O1209" s="373"/>
      <c r="P1209" s="138">
        <f>SUM(P1206:P1208)</f>
        <v>100</v>
      </c>
    </row>
    <row r="1210" spans="3:16">
      <c r="C1210" s="352" t="s">
        <v>60</v>
      </c>
      <c r="D1210" s="353"/>
      <c r="E1210" s="353"/>
      <c r="F1210" s="353"/>
      <c r="G1210" s="353"/>
      <c r="H1210" s="353"/>
      <c r="I1210" s="353"/>
      <c r="J1210" s="353"/>
      <c r="K1210" s="353"/>
      <c r="L1210" s="353"/>
      <c r="M1210" s="353"/>
      <c r="N1210" s="353"/>
      <c r="O1210" s="353"/>
      <c r="P1210" s="354"/>
    </row>
    <row r="1211" spans="3:16">
      <c r="C1211" s="355"/>
      <c r="D1211" s="356"/>
      <c r="E1211" s="356"/>
      <c r="F1211" s="356"/>
      <c r="G1211" s="356"/>
      <c r="H1211" s="356"/>
      <c r="I1211" s="356"/>
      <c r="J1211" s="356"/>
      <c r="K1211" s="356"/>
      <c r="L1211" s="356"/>
      <c r="M1211" s="356"/>
      <c r="N1211" s="356"/>
      <c r="O1211" s="356"/>
      <c r="P1211" s="357"/>
    </row>
    <row r="1212" spans="3:16" ht="15" thickBot="1">
      <c r="C1212" s="358"/>
      <c r="D1212" s="359"/>
      <c r="E1212" s="359"/>
      <c r="F1212" s="359"/>
      <c r="G1212" s="359"/>
      <c r="H1212" s="359"/>
      <c r="I1212" s="359"/>
      <c r="J1212" s="359"/>
      <c r="K1212" s="359"/>
      <c r="L1212" s="359"/>
      <c r="M1212" s="359"/>
      <c r="N1212" s="359"/>
      <c r="O1212" s="359"/>
      <c r="P1212" s="360"/>
    </row>
    <row r="1213" spans="3:16">
      <c r="C1213" s="361" t="s">
        <v>53</v>
      </c>
      <c r="D1213" s="362"/>
      <c r="E1213" s="362"/>
      <c r="F1213" s="362"/>
      <c r="G1213" s="362"/>
      <c r="H1213" s="362"/>
      <c r="I1213" s="362"/>
      <c r="J1213" s="366"/>
      <c r="K1213" s="124" t="s">
        <v>54</v>
      </c>
      <c r="L1213" s="125" t="s">
        <v>11</v>
      </c>
      <c r="M1213" s="124" t="s">
        <v>117</v>
      </c>
      <c r="N1213" s="365" t="s">
        <v>61</v>
      </c>
      <c r="O1213" s="366"/>
      <c r="P1213" s="126" t="s">
        <v>58</v>
      </c>
    </row>
    <row r="1214" spans="3:16">
      <c r="C1214" s="399" t="s">
        <v>195</v>
      </c>
      <c r="D1214" s="400"/>
      <c r="E1214" s="400"/>
      <c r="F1214" s="400"/>
      <c r="G1214" s="400"/>
      <c r="H1214" s="400"/>
      <c r="I1214" s="400"/>
      <c r="J1214" s="401"/>
      <c r="K1214" s="203" t="s">
        <v>93</v>
      </c>
      <c r="L1214" s="203">
        <v>0.6</v>
      </c>
      <c r="M1214" s="235">
        <v>1</v>
      </c>
      <c r="N1214" s="450">
        <v>32000</v>
      </c>
      <c r="O1214" s="451"/>
      <c r="P1214" s="129">
        <f>ROUND(L1214*N1214*M1214,0)</f>
        <v>19200</v>
      </c>
    </row>
    <row r="1215" spans="3:16">
      <c r="C1215" s="399" t="s">
        <v>196</v>
      </c>
      <c r="D1215" s="400"/>
      <c r="E1215" s="400"/>
      <c r="F1215" s="400"/>
      <c r="G1215" s="400"/>
      <c r="H1215" s="400"/>
      <c r="I1215" s="400"/>
      <c r="J1215" s="401"/>
      <c r="K1215" s="203" t="s">
        <v>85</v>
      </c>
      <c r="L1215" s="203">
        <v>0.03</v>
      </c>
      <c r="M1215" s="235">
        <v>1</v>
      </c>
      <c r="N1215" s="404">
        <v>604448.06203124998</v>
      </c>
      <c r="O1215" s="405"/>
      <c r="P1215" s="129">
        <f t="shared" ref="P1215:P1218" si="12">ROUND(L1215*N1215*M1215,0)</f>
        <v>18133</v>
      </c>
    </row>
    <row r="1216" spans="3:16">
      <c r="C1216" s="399"/>
      <c r="D1216" s="400"/>
      <c r="E1216" s="400"/>
      <c r="F1216" s="400"/>
      <c r="G1216" s="400"/>
      <c r="H1216" s="400"/>
      <c r="I1216" s="400"/>
      <c r="J1216" s="401"/>
      <c r="K1216" s="203"/>
      <c r="L1216" s="203"/>
      <c r="M1216" s="235"/>
      <c r="N1216" s="404"/>
      <c r="O1216" s="405"/>
      <c r="P1216" s="129">
        <f t="shared" si="12"/>
        <v>0</v>
      </c>
    </row>
    <row r="1217" spans="3:16">
      <c r="C1217" s="399"/>
      <c r="D1217" s="400"/>
      <c r="E1217" s="400"/>
      <c r="F1217" s="400"/>
      <c r="G1217" s="400"/>
      <c r="H1217" s="400"/>
      <c r="I1217" s="400"/>
      <c r="J1217" s="401"/>
      <c r="K1217" s="203"/>
      <c r="L1217" s="203"/>
      <c r="M1217" s="235"/>
      <c r="N1217" s="404"/>
      <c r="O1217" s="405"/>
      <c r="P1217" s="129">
        <f t="shared" si="12"/>
        <v>0</v>
      </c>
    </row>
    <row r="1218" spans="3:16">
      <c r="C1218" s="399"/>
      <c r="D1218" s="400"/>
      <c r="E1218" s="400"/>
      <c r="F1218" s="400"/>
      <c r="G1218" s="400"/>
      <c r="H1218" s="400"/>
      <c r="I1218" s="400"/>
      <c r="J1218" s="401"/>
      <c r="K1218" s="203"/>
      <c r="L1218" s="203"/>
      <c r="M1218" s="235"/>
      <c r="N1218" s="404"/>
      <c r="O1218" s="405"/>
      <c r="P1218" s="129">
        <f t="shared" si="12"/>
        <v>0</v>
      </c>
    </row>
    <row r="1219" spans="3:16" ht="15" thickBot="1">
      <c r="C1219" s="442"/>
      <c r="D1219" s="443"/>
      <c r="E1219" s="443"/>
      <c r="F1219" s="443"/>
      <c r="G1219" s="443"/>
      <c r="H1219" s="443"/>
      <c r="I1219" s="443"/>
      <c r="J1219" s="444"/>
      <c r="K1219" s="301"/>
      <c r="L1219" s="194"/>
      <c r="M1219" s="235"/>
      <c r="N1219" s="445"/>
      <c r="O1219" s="446"/>
      <c r="P1219" s="129"/>
    </row>
    <row r="1220" spans="3:16" ht="15" thickBot="1">
      <c r="C1220" s="371" t="s">
        <v>59</v>
      </c>
      <c r="D1220" s="372"/>
      <c r="E1220" s="372"/>
      <c r="F1220" s="372"/>
      <c r="G1220" s="372"/>
      <c r="H1220" s="372"/>
      <c r="I1220" s="372"/>
      <c r="J1220" s="372"/>
      <c r="K1220" s="372"/>
      <c r="L1220" s="372"/>
      <c r="M1220" s="372"/>
      <c r="N1220" s="372"/>
      <c r="O1220" s="373"/>
      <c r="P1220" s="138">
        <f>SUM(P1214:P1219)</f>
        <v>37333</v>
      </c>
    </row>
    <row r="1221" spans="3:16">
      <c r="C1221" s="352" t="s">
        <v>62</v>
      </c>
      <c r="D1221" s="353"/>
      <c r="E1221" s="353"/>
      <c r="F1221" s="353"/>
      <c r="G1221" s="353"/>
      <c r="H1221" s="353"/>
      <c r="I1221" s="353"/>
      <c r="J1221" s="353"/>
      <c r="K1221" s="353"/>
      <c r="L1221" s="353"/>
      <c r="M1221" s="353"/>
      <c r="N1221" s="353"/>
      <c r="O1221" s="353"/>
      <c r="P1221" s="354"/>
    </row>
    <row r="1222" spans="3:16">
      <c r="C1222" s="355"/>
      <c r="D1222" s="356"/>
      <c r="E1222" s="356"/>
      <c r="F1222" s="356"/>
      <c r="G1222" s="356"/>
      <c r="H1222" s="356"/>
      <c r="I1222" s="356"/>
      <c r="J1222" s="356"/>
      <c r="K1222" s="356"/>
      <c r="L1222" s="356"/>
      <c r="M1222" s="356"/>
      <c r="N1222" s="356"/>
      <c r="O1222" s="356"/>
      <c r="P1222" s="357"/>
    </row>
    <row r="1223" spans="3:16" ht="15" thickBot="1">
      <c r="C1223" s="358"/>
      <c r="D1223" s="359"/>
      <c r="E1223" s="359"/>
      <c r="F1223" s="359"/>
      <c r="G1223" s="359"/>
      <c r="H1223" s="359"/>
      <c r="I1223" s="359"/>
      <c r="J1223" s="359"/>
      <c r="K1223" s="359"/>
      <c r="L1223" s="359"/>
      <c r="M1223" s="359"/>
      <c r="N1223" s="359"/>
      <c r="O1223" s="359"/>
      <c r="P1223" s="360"/>
    </row>
    <row r="1224" spans="3:16" ht="15.75">
      <c r="C1224" s="361" t="s">
        <v>63</v>
      </c>
      <c r="D1224" s="362"/>
      <c r="E1224" s="362"/>
      <c r="F1224" s="362"/>
      <c r="G1224" s="362"/>
      <c r="H1224" s="362"/>
      <c r="I1224" s="362"/>
      <c r="J1224" s="125" t="s">
        <v>64</v>
      </c>
      <c r="K1224" s="134" t="s">
        <v>65</v>
      </c>
      <c r="L1224" s="139" t="s">
        <v>66</v>
      </c>
      <c r="M1224" s="229"/>
      <c r="N1224" s="365" t="s">
        <v>67</v>
      </c>
      <c r="O1224" s="366"/>
      <c r="P1224" s="126" t="s">
        <v>58</v>
      </c>
    </row>
    <row r="1225" spans="3:16">
      <c r="C1225" s="367"/>
      <c r="D1225" s="368"/>
      <c r="E1225" s="368"/>
      <c r="F1225" s="368"/>
      <c r="G1225" s="368"/>
      <c r="H1225" s="368"/>
      <c r="I1225" s="368"/>
      <c r="J1225" s="140"/>
      <c r="K1225" s="141"/>
      <c r="L1225" s="140"/>
      <c r="M1225" s="217"/>
      <c r="N1225" s="369"/>
      <c r="O1225" s="370"/>
      <c r="P1225" s="129"/>
    </row>
    <row r="1226" spans="3:16" ht="15" thickBot="1">
      <c r="C1226" s="374"/>
      <c r="D1226" s="375"/>
      <c r="E1226" s="375"/>
      <c r="F1226" s="375"/>
      <c r="G1226" s="375"/>
      <c r="H1226" s="375"/>
      <c r="I1226" s="375"/>
      <c r="J1226" s="142"/>
      <c r="K1226" s="143"/>
      <c r="L1226" s="142"/>
      <c r="M1226" s="230"/>
      <c r="N1226" s="376"/>
      <c r="O1226" s="377"/>
      <c r="P1226" s="144"/>
    </row>
    <row r="1227" spans="3:16" ht="15" thickBot="1">
      <c r="C1227" s="371" t="s">
        <v>59</v>
      </c>
      <c r="D1227" s="372"/>
      <c r="E1227" s="372"/>
      <c r="F1227" s="372"/>
      <c r="G1227" s="372"/>
      <c r="H1227" s="372"/>
      <c r="I1227" s="372"/>
      <c r="J1227" s="372"/>
      <c r="K1227" s="372"/>
      <c r="L1227" s="372"/>
      <c r="M1227" s="372"/>
      <c r="N1227" s="372"/>
      <c r="O1227" s="373"/>
      <c r="P1227" s="138">
        <f>SUM(P1225:P1226)</f>
        <v>0</v>
      </c>
    </row>
    <row r="1228" spans="3:16">
      <c r="C1228" s="352" t="s">
        <v>68</v>
      </c>
      <c r="D1228" s="353"/>
      <c r="E1228" s="353"/>
      <c r="F1228" s="353"/>
      <c r="G1228" s="353"/>
      <c r="H1228" s="353"/>
      <c r="I1228" s="353"/>
      <c r="J1228" s="353"/>
      <c r="K1228" s="353"/>
      <c r="L1228" s="353"/>
      <c r="M1228" s="353"/>
      <c r="N1228" s="353"/>
      <c r="O1228" s="353"/>
      <c r="P1228" s="354"/>
    </row>
    <row r="1229" spans="3:16">
      <c r="C1229" s="355"/>
      <c r="D1229" s="356"/>
      <c r="E1229" s="356"/>
      <c r="F1229" s="356"/>
      <c r="G1229" s="356"/>
      <c r="H1229" s="356"/>
      <c r="I1229" s="356"/>
      <c r="J1229" s="356"/>
      <c r="K1229" s="356"/>
      <c r="L1229" s="356"/>
      <c r="M1229" s="356"/>
      <c r="N1229" s="356"/>
      <c r="O1229" s="356"/>
      <c r="P1229" s="357"/>
    </row>
    <row r="1230" spans="3:16" ht="15" thickBot="1">
      <c r="C1230" s="358"/>
      <c r="D1230" s="359"/>
      <c r="E1230" s="359"/>
      <c r="F1230" s="359"/>
      <c r="G1230" s="359"/>
      <c r="H1230" s="359"/>
      <c r="I1230" s="359"/>
      <c r="J1230" s="359"/>
      <c r="K1230" s="359"/>
      <c r="L1230" s="359"/>
      <c r="M1230" s="359"/>
      <c r="N1230" s="359"/>
      <c r="O1230" s="359"/>
      <c r="P1230" s="360"/>
    </row>
    <row r="1231" spans="3:16" ht="13.9" customHeight="1">
      <c r="C1231" s="361" t="s">
        <v>69</v>
      </c>
      <c r="D1231" s="362"/>
      <c r="E1231" s="362"/>
      <c r="F1231" s="362"/>
      <c r="G1231" s="362"/>
      <c r="H1231" s="362"/>
      <c r="I1231" s="362"/>
      <c r="J1231" s="125" t="s">
        <v>70</v>
      </c>
      <c r="K1231" s="145" t="s">
        <v>11</v>
      </c>
      <c r="L1231" s="146" t="s">
        <v>71</v>
      </c>
      <c r="M1231" s="218"/>
      <c r="N1231" s="363" t="s">
        <v>57</v>
      </c>
      <c r="O1231" s="364"/>
      <c r="P1231" s="148" t="s">
        <v>58</v>
      </c>
    </row>
    <row r="1232" spans="3:16">
      <c r="C1232" s="399" t="s">
        <v>167</v>
      </c>
      <c r="D1232" s="400"/>
      <c r="E1232" s="400"/>
      <c r="F1232" s="400"/>
      <c r="G1232" s="400"/>
      <c r="H1232" s="400"/>
      <c r="I1232" s="401"/>
      <c r="J1232" s="151" t="s">
        <v>97</v>
      </c>
      <c r="K1232" s="152">
        <v>0.47</v>
      </c>
      <c r="L1232" s="153">
        <v>36440.710312499999</v>
      </c>
      <c r="M1232" s="231"/>
      <c r="N1232" s="402"/>
      <c r="O1232" s="403"/>
      <c r="P1232" s="129">
        <f>ROUND(K1232*L1232,0)</f>
        <v>17127</v>
      </c>
    </row>
    <row r="1233" spans="3:16">
      <c r="C1233" s="149"/>
      <c r="D1233" s="150"/>
      <c r="E1233" s="150"/>
      <c r="F1233" s="150"/>
      <c r="G1233" s="150"/>
      <c r="H1233" s="150"/>
      <c r="I1233" s="150"/>
      <c r="J1233" s="151"/>
      <c r="K1233" s="152"/>
      <c r="L1233" s="153"/>
      <c r="M1233" s="231"/>
      <c r="N1233" s="369"/>
      <c r="O1233" s="370"/>
      <c r="P1233" s="154"/>
    </row>
    <row r="1234" spans="3:16" ht="15" thickBot="1">
      <c r="C1234" s="374"/>
      <c r="D1234" s="375"/>
      <c r="E1234" s="375"/>
      <c r="F1234" s="375"/>
      <c r="G1234" s="375"/>
      <c r="H1234" s="375"/>
      <c r="I1234" s="375"/>
      <c r="J1234" s="142"/>
      <c r="K1234" s="143"/>
      <c r="L1234" s="142"/>
      <c r="M1234" s="230"/>
      <c r="N1234" s="376"/>
      <c r="O1234" s="377"/>
      <c r="P1234" s="144"/>
    </row>
    <row r="1235" spans="3:16" ht="15" thickBot="1">
      <c r="C1235" s="371" t="s">
        <v>59</v>
      </c>
      <c r="D1235" s="372"/>
      <c r="E1235" s="372"/>
      <c r="F1235" s="372"/>
      <c r="G1235" s="372"/>
      <c r="H1235" s="372"/>
      <c r="I1235" s="372"/>
      <c r="J1235" s="372"/>
      <c r="K1235" s="372"/>
      <c r="L1235" s="372"/>
      <c r="M1235" s="372"/>
      <c r="N1235" s="372"/>
      <c r="O1235" s="373"/>
      <c r="P1235" s="138">
        <f>SUM(P1232:P1234)</f>
        <v>17127</v>
      </c>
    </row>
    <row r="1236" spans="3:16" ht="15" thickBot="1">
      <c r="C1236" s="122"/>
      <c r="P1236" s="123"/>
    </row>
    <row r="1237" spans="3:16" ht="15" thickBot="1">
      <c r="C1237" s="371" t="s">
        <v>72</v>
      </c>
      <c r="D1237" s="372"/>
      <c r="E1237" s="372"/>
      <c r="F1237" s="372"/>
      <c r="G1237" s="372"/>
      <c r="H1237" s="372"/>
      <c r="I1237" s="372"/>
      <c r="J1237" s="372"/>
      <c r="K1237" s="372"/>
      <c r="L1237" s="372"/>
      <c r="M1237" s="372"/>
      <c r="N1237" s="372"/>
      <c r="O1237" s="373"/>
      <c r="P1237" s="286">
        <f>SUM(P1235+P1227+P1220+P1209)</f>
        <v>54560</v>
      </c>
    </row>
    <row r="1238" spans="3:16">
      <c r="C1238" s="367" t="s">
        <v>23</v>
      </c>
      <c r="D1238" s="368"/>
      <c r="E1238" s="368"/>
      <c r="F1238" s="368"/>
      <c r="G1238" s="368"/>
      <c r="H1238" s="368"/>
      <c r="I1238" s="368"/>
      <c r="J1238" s="155"/>
      <c r="K1238" s="156"/>
      <c r="L1238" s="157">
        <v>0.31</v>
      </c>
      <c r="M1238" s="232"/>
      <c r="N1238" s="392">
        <f>P1237*L1238</f>
        <v>16913.599999999999</v>
      </c>
      <c r="O1238" s="393"/>
      <c r="P1238" s="158"/>
    </row>
    <row r="1239" spans="3:16">
      <c r="C1239" s="130" t="s">
        <v>77</v>
      </c>
      <c r="D1239" s="131"/>
      <c r="E1239" s="131"/>
      <c r="F1239" s="131"/>
      <c r="G1239" s="131"/>
      <c r="H1239" s="131"/>
      <c r="I1239" s="131"/>
      <c r="J1239" s="155"/>
      <c r="K1239" s="156"/>
      <c r="L1239" s="157">
        <v>0.01</v>
      </c>
      <c r="M1239" s="232"/>
      <c r="N1239" s="392">
        <f>P1237*L1239</f>
        <v>545.6</v>
      </c>
      <c r="O1239" s="393"/>
      <c r="P1239" s="158"/>
    </row>
    <row r="1240" spans="3:16" ht="15" thickBot="1">
      <c r="C1240" s="116" t="s">
        <v>78</v>
      </c>
      <c r="D1240" s="117"/>
      <c r="E1240" s="117"/>
      <c r="F1240" s="117"/>
      <c r="G1240" s="117"/>
      <c r="H1240" s="117"/>
      <c r="I1240" s="117"/>
      <c r="J1240" s="159"/>
      <c r="K1240" s="160"/>
      <c r="L1240" s="157">
        <v>0.05</v>
      </c>
      <c r="M1240" s="232"/>
      <c r="N1240" s="392">
        <f>P1237*L1240</f>
        <v>2728</v>
      </c>
      <c r="O1240" s="393"/>
      <c r="P1240" s="158"/>
    </row>
    <row r="1241" spans="3:16" ht="15" thickBot="1">
      <c r="C1241" s="371" t="s">
        <v>59</v>
      </c>
      <c r="D1241" s="372"/>
      <c r="E1241" s="372"/>
      <c r="F1241" s="372"/>
      <c r="G1241" s="372"/>
      <c r="H1241" s="372"/>
      <c r="I1241" s="372"/>
      <c r="J1241" s="372"/>
      <c r="K1241" s="372"/>
      <c r="L1241" s="372"/>
      <c r="M1241" s="372"/>
      <c r="N1241" s="372"/>
      <c r="O1241" s="373"/>
      <c r="P1241" s="161">
        <f>N1238+N1239+N1240</f>
        <v>20187.199999999997</v>
      </c>
    </row>
    <row r="1242" spans="3:16" ht="15" thickBot="1">
      <c r="C1242" s="122"/>
      <c r="P1242" s="123"/>
    </row>
    <row r="1243" spans="3:16" ht="15" thickBot="1">
      <c r="C1243" s="371" t="s">
        <v>79</v>
      </c>
      <c r="D1243" s="372"/>
      <c r="E1243" s="372"/>
      <c r="F1243" s="372"/>
      <c r="G1243" s="372"/>
      <c r="H1243" s="372"/>
      <c r="I1243" s="372"/>
      <c r="J1243" s="372"/>
      <c r="K1243" s="372"/>
      <c r="L1243" s="372"/>
      <c r="M1243" s="372"/>
      <c r="N1243" s="372"/>
      <c r="O1243" s="373"/>
      <c r="P1243" s="161">
        <f>ROUND(P1237+P1241,2)</f>
        <v>74747.199999999997</v>
      </c>
    </row>
    <row r="1244" spans="3:16">
      <c r="C1244" s="119"/>
      <c r="D1244" s="120"/>
      <c r="E1244" s="120"/>
      <c r="F1244" s="120"/>
      <c r="G1244" s="120"/>
      <c r="H1244" s="120"/>
      <c r="I1244" s="120"/>
      <c r="J1244" s="120"/>
      <c r="K1244" s="120"/>
      <c r="L1244" s="120"/>
      <c r="M1244" s="120"/>
      <c r="N1244" s="120"/>
      <c r="O1244" s="120"/>
      <c r="P1244" s="121"/>
    </row>
    <row r="1245" spans="3:16">
      <c r="C1245" s="122"/>
      <c r="P1245" s="123"/>
    </row>
    <row r="1246" spans="3:16">
      <c r="C1246" s="122"/>
      <c r="P1246" s="123"/>
    </row>
    <row r="1247" spans="3:16" ht="15">
      <c r="C1247" s="122"/>
      <c r="H1247" s="276" t="s">
        <v>80</v>
      </c>
      <c r="I1247" s="276"/>
      <c r="J1247" s="276"/>
      <c r="K1247" s="276"/>
      <c r="P1247" s="123"/>
    </row>
    <row r="1248" spans="3:16" ht="15">
      <c r="C1248" s="122"/>
      <c r="H1248" s="276" t="s">
        <v>81</v>
      </c>
      <c r="I1248" s="350" t="s">
        <v>120</v>
      </c>
      <c r="J1248" s="350"/>
      <c r="K1248" s="350"/>
      <c r="P1248" s="123"/>
    </row>
    <row r="1249" spans="3:16" ht="15">
      <c r="C1249" s="122"/>
      <c r="H1249" s="349" t="s">
        <v>121</v>
      </c>
      <c r="I1249" s="349"/>
      <c r="J1249" s="349"/>
      <c r="K1249" s="349"/>
      <c r="P1249" s="123"/>
    </row>
    <row r="1250" spans="3:16" ht="15">
      <c r="C1250" s="108"/>
      <c r="D1250" s="163"/>
      <c r="E1250" s="163"/>
      <c r="F1250" s="163"/>
      <c r="G1250" s="163"/>
      <c r="H1250" s="276" t="s">
        <v>82</v>
      </c>
      <c r="I1250" s="349" t="s">
        <v>122</v>
      </c>
      <c r="J1250" s="349"/>
      <c r="K1250" s="349"/>
      <c r="L1250" s="163"/>
      <c r="M1250" s="163"/>
      <c r="N1250" s="163"/>
      <c r="O1250" s="163"/>
      <c r="P1250" s="164"/>
    </row>
    <row r="1251" spans="3:16">
      <c r="C1251" s="122"/>
      <c r="H1251" s="95" t="s">
        <v>83</v>
      </c>
      <c r="P1251" s="123"/>
    </row>
    <row r="1252" spans="3:16">
      <c r="C1252" s="165"/>
      <c r="D1252" s="127"/>
      <c r="E1252" s="127"/>
      <c r="F1252" s="127"/>
      <c r="G1252" s="127"/>
      <c r="H1252" s="127"/>
      <c r="I1252" s="127"/>
      <c r="J1252" s="127"/>
      <c r="K1252" s="127"/>
      <c r="L1252" s="127"/>
      <c r="M1252" s="127"/>
      <c r="N1252" s="127"/>
      <c r="O1252" s="127"/>
      <c r="P1252" s="166"/>
    </row>
    <row r="1253" spans="3:16">
      <c r="C1253" s="214"/>
    </row>
    <row r="1254" spans="3:16">
      <c r="C1254" s="214"/>
    </row>
    <row r="1255" spans="3:16">
      <c r="C1255" s="214"/>
    </row>
    <row r="1256" spans="3:16">
      <c r="C1256" s="351" t="s">
        <v>38</v>
      </c>
      <c r="D1256" s="351"/>
      <c r="E1256" s="351"/>
      <c r="F1256" s="351"/>
      <c r="G1256" s="351"/>
      <c r="H1256" s="351"/>
      <c r="I1256" s="351"/>
      <c r="J1256" s="351"/>
      <c r="K1256" s="351"/>
      <c r="L1256" s="351"/>
      <c r="M1256" s="351"/>
      <c r="N1256" s="351"/>
      <c r="O1256" s="351"/>
      <c r="P1256" s="351"/>
    </row>
    <row r="1257" spans="3:16" ht="15" thickBot="1"/>
    <row r="1258" spans="3:16" ht="13.9" customHeight="1">
      <c r="C1258" s="378"/>
      <c r="D1258" s="380"/>
      <c r="E1258" s="381"/>
      <c r="F1258" s="381"/>
      <c r="G1258" s="381"/>
      <c r="H1258" s="381"/>
      <c r="I1258" s="381"/>
      <c r="J1258" s="381"/>
      <c r="K1258" s="382"/>
      <c r="L1258" s="383"/>
      <c r="M1258" s="384"/>
      <c r="N1258" s="384"/>
      <c r="O1258" s="384"/>
      <c r="P1258" s="385"/>
    </row>
    <row r="1259" spans="3:16">
      <c r="C1259" s="379"/>
      <c r="D1259" s="389" t="s">
        <v>39</v>
      </c>
      <c r="E1259" s="390"/>
      <c r="F1259" s="390"/>
      <c r="G1259" s="390"/>
      <c r="H1259" s="390"/>
      <c r="I1259" s="390"/>
      <c r="J1259" s="390"/>
      <c r="K1259" s="391"/>
      <c r="L1259" s="386"/>
      <c r="M1259" s="387"/>
      <c r="N1259" s="387"/>
      <c r="O1259" s="387"/>
      <c r="P1259" s="388"/>
    </row>
    <row r="1260" spans="3:16">
      <c r="C1260" s="379"/>
      <c r="D1260" s="389"/>
      <c r="E1260" s="390"/>
      <c r="F1260" s="390"/>
      <c r="G1260" s="390"/>
      <c r="H1260" s="390"/>
      <c r="I1260" s="390"/>
      <c r="J1260" s="390"/>
      <c r="K1260" s="391"/>
      <c r="L1260" s="428" t="s">
        <v>40</v>
      </c>
      <c r="M1260" s="220"/>
      <c r="N1260" s="430"/>
      <c r="O1260" s="431"/>
      <c r="P1260" s="432"/>
    </row>
    <row r="1261" spans="3:16">
      <c r="C1261" s="379"/>
      <c r="D1261" s="389" t="s">
        <v>41</v>
      </c>
      <c r="E1261" s="390"/>
      <c r="F1261" s="390"/>
      <c r="G1261" s="390"/>
      <c r="H1261" s="390"/>
      <c r="I1261" s="390"/>
      <c r="J1261" s="390"/>
      <c r="K1261" s="391"/>
      <c r="L1261" s="429"/>
      <c r="M1261" s="221"/>
      <c r="N1261" s="433"/>
      <c r="O1261" s="434"/>
      <c r="P1261" s="435"/>
    </row>
    <row r="1262" spans="3:16">
      <c r="C1262" s="379"/>
      <c r="D1262" s="436"/>
      <c r="E1262" s="437"/>
      <c r="F1262" s="437"/>
      <c r="G1262" s="437"/>
      <c r="H1262" s="437"/>
      <c r="I1262" s="437"/>
      <c r="J1262" s="437"/>
      <c r="K1262" s="438"/>
      <c r="L1262" s="428" t="s">
        <v>42</v>
      </c>
      <c r="M1262" s="219"/>
      <c r="N1262" s="428">
        <v>1</v>
      </c>
      <c r="O1262" s="428" t="s">
        <v>43</v>
      </c>
      <c r="P1262" s="440">
        <v>1</v>
      </c>
    </row>
    <row r="1263" spans="3:16">
      <c r="C1263" s="379"/>
      <c r="D1263" s="436"/>
      <c r="E1263" s="437"/>
      <c r="F1263" s="437"/>
      <c r="G1263" s="437"/>
      <c r="H1263" s="437"/>
      <c r="I1263" s="437"/>
      <c r="J1263" s="437"/>
      <c r="K1263" s="438"/>
      <c r="L1263" s="439"/>
      <c r="M1263" s="222"/>
      <c r="N1263" s="439"/>
      <c r="O1263" s="439"/>
      <c r="P1263" s="441"/>
    </row>
    <row r="1264" spans="3:16">
      <c r="C1264" s="379"/>
      <c r="D1264" s="389" t="s">
        <v>44</v>
      </c>
      <c r="E1264" s="390"/>
      <c r="F1264" s="390"/>
      <c r="G1264" s="390"/>
      <c r="H1264" s="390"/>
      <c r="I1264" s="390"/>
      <c r="J1264" s="390"/>
      <c r="K1264" s="391"/>
      <c r="L1264" s="439"/>
      <c r="M1264" s="222"/>
      <c r="N1264" s="439"/>
      <c r="O1264" s="439"/>
      <c r="P1264" s="441"/>
    </row>
    <row r="1265" spans="3:16" ht="15" thickBot="1">
      <c r="C1265" s="100"/>
      <c r="D1265" s="101"/>
      <c r="E1265" s="101"/>
      <c r="F1265" s="101"/>
      <c r="G1265" s="101"/>
      <c r="H1265" s="101"/>
      <c r="I1265" s="101"/>
      <c r="J1265" s="101"/>
      <c r="K1265" s="101"/>
      <c r="L1265" s="101"/>
      <c r="M1265" s="101"/>
      <c r="N1265" s="102"/>
      <c r="O1265" s="102"/>
      <c r="P1265" s="103"/>
    </row>
    <row r="1266" spans="3:16">
      <c r="C1266" s="104"/>
      <c r="D1266" s="98"/>
      <c r="E1266" s="98"/>
      <c r="F1266" s="98"/>
      <c r="G1266" s="98"/>
      <c r="H1266" s="98"/>
      <c r="I1266" s="98"/>
      <c r="J1266" s="98"/>
      <c r="K1266" s="98"/>
      <c r="L1266" s="105" t="s">
        <v>45</v>
      </c>
      <c r="M1266" s="105"/>
      <c r="N1266" s="106" t="s">
        <v>46</v>
      </c>
      <c r="O1266" s="106" t="s">
        <v>47</v>
      </c>
      <c r="P1266" s="107" t="s">
        <v>48</v>
      </c>
    </row>
    <row r="1267" spans="3:16">
      <c r="C1267" s="108"/>
      <c r="D1267" s="99"/>
      <c r="E1267" s="99"/>
      <c r="F1267" s="99"/>
      <c r="G1267" s="99"/>
      <c r="H1267" s="99"/>
      <c r="I1267" s="99"/>
      <c r="J1267" s="99"/>
      <c r="K1267" s="99"/>
      <c r="L1267" s="109"/>
      <c r="M1267" s="109"/>
      <c r="N1267" s="110"/>
      <c r="O1267" s="110"/>
      <c r="P1267" s="111"/>
    </row>
    <row r="1268" spans="3:16">
      <c r="C1268" s="406" t="s">
        <v>49</v>
      </c>
      <c r="D1268" s="407"/>
      <c r="E1268" s="407"/>
      <c r="F1268" s="407"/>
      <c r="G1268" s="99"/>
      <c r="H1268" s="99"/>
      <c r="I1268" s="99" t="s">
        <v>50</v>
      </c>
      <c r="K1268" s="99"/>
      <c r="L1268" s="109"/>
      <c r="M1268" s="109"/>
      <c r="P1268" s="112"/>
    </row>
    <row r="1269" spans="3:16">
      <c r="C1269" s="113"/>
      <c r="D1269" s="114"/>
      <c r="E1269" s="114"/>
      <c r="F1269" s="114"/>
      <c r="G1269" s="114"/>
      <c r="H1269" s="114"/>
      <c r="I1269" s="114"/>
      <c r="J1269" s="114"/>
      <c r="K1269" s="114"/>
      <c r="L1269" s="114"/>
      <c r="M1269" s="114"/>
      <c r="N1269" s="114"/>
      <c r="O1269" s="114"/>
      <c r="P1269" s="115"/>
    </row>
    <row r="1270" spans="3:16">
      <c r="C1270" s="130"/>
      <c r="D1270" s="131"/>
      <c r="E1270" s="131"/>
      <c r="F1270" s="131"/>
      <c r="G1270" s="131"/>
      <c r="H1270" s="131"/>
      <c r="I1270" s="131"/>
      <c r="J1270" s="131"/>
      <c r="K1270" s="131"/>
      <c r="L1270" s="131"/>
      <c r="M1270" s="131"/>
      <c r="N1270" s="131"/>
      <c r="O1270" s="131"/>
      <c r="P1270" s="215"/>
    </row>
    <row r="1271" spans="3:16" ht="15" thickBot="1">
      <c r="C1271" s="408" t="s">
        <v>114</v>
      </c>
      <c r="D1271" s="409"/>
      <c r="E1271" s="409"/>
      <c r="F1271" s="409"/>
      <c r="G1271" s="409"/>
      <c r="H1271" s="409"/>
      <c r="I1271" s="409"/>
      <c r="J1271" s="409"/>
      <c r="K1271" s="409"/>
      <c r="L1271" s="409"/>
      <c r="M1271" s="409"/>
      <c r="N1271" s="409"/>
      <c r="O1271" s="409"/>
      <c r="P1271" s="410"/>
    </row>
    <row r="1272" spans="3:16" ht="15" thickBot="1">
      <c r="C1272" s="122"/>
      <c r="P1272" s="123"/>
    </row>
    <row r="1273" spans="3:16">
      <c r="C1273" s="287" t="s">
        <v>52</v>
      </c>
      <c r="D1273" s="411" t="s">
        <v>53</v>
      </c>
      <c r="E1273" s="412"/>
      <c r="F1273" s="412"/>
      <c r="G1273" s="412"/>
      <c r="H1273" s="412"/>
      <c r="I1273" s="412"/>
      <c r="J1273" s="412"/>
      <c r="K1273" s="412"/>
      <c r="L1273" s="413"/>
      <c r="M1273" s="288"/>
      <c r="N1273" s="414" t="s">
        <v>54</v>
      </c>
      <c r="O1273" s="415"/>
      <c r="P1273" s="287" t="s">
        <v>11</v>
      </c>
    </row>
    <row r="1274" spans="3:16" ht="15" thickBot="1">
      <c r="C1274" s="283">
        <v>2.5</v>
      </c>
      <c r="D1274" s="416" t="s">
        <v>89</v>
      </c>
      <c r="E1274" s="417"/>
      <c r="F1274" s="417"/>
      <c r="G1274" s="417"/>
      <c r="H1274" s="417"/>
      <c r="I1274" s="417"/>
      <c r="J1274" s="417"/>
      <c r="K1274" s="417"/>
      <c r="L1274" s="418"/>
      <c r="M1274" s="284"/>
      <c r="N1274" s="416" t="s">
        <v>84</v>
      </c>
      <c r="O1274" s="418"/>
      <c r="P1274" s="285">
        <f>'PRESUPUESTO OFICIAL (Entidad)'!I33</f>
        <v>205.8</v>
      </c>
    </row>
    <row r="1275" spans="3:16" ht="14.25" customHeight="1">
      <c r="C1275" s="352" t="s">
        <v>55</v>
      </c>
      <c r="D1275" s="353"/>
      <c r="E1275" s="353"/>
      <c r="F1275" s="353"/>
      <c r="G1275" s="353"/>
      <c r="H1275" s="353"/>
      <c r="I1275" s="353"/>
      <c r="J1275" s="353"/>
      <c r="K1275" s="353"/>
      <c r="L1275" s="353"/>
      <c r="M1275" s="353"/>
      <c r="N1275" s="353"/>
      <c r="O1275" s="353"/>
      <c r="P1275" s="354"/>
    </row>
    <row r="1276" spans="3:16">
      <c r="C1276" s="355"/>
      <c r="D1276" s="356"/>
      <c r="E1276" s="356"/>
      <c r="F1276" s="356"/>
      <c r="G1276" s="356"/>
      <c r="H1276" s="356"/>
      <c r="I1276" s="356"/>
      <c r="J1276" s="356"/>
      <c r="K1276" s="356"/>
      <c r="L1276" s="356"/>
      <c r="M1276" s="356"/>
      <c r="N1276" s="356"/>
      <c r="O1276" s="356"/>
      <c r="P1276" s="357"/>
    </row>
    <row r="1277" spans="3:16" ht="15" thickBot="1">
      <c r="C1277" s="358"/>
      <c r="D1277" s="359"/>
      <c r="E1277" s="359"/>
      <c r="F1277" s="359"/>
      <c r="G1277" s="359"/>
      <c r="H1277" s="359"/>
      <c r="I1277" s="359"/>
      <c r="J1277" s="359"/>
      <c r="K1277" s="359"/>
      <c r="L1277" s="359"/>
      <c r="M1277" s="359"/>
      <c r="N1277" s="359"/>
      <c r="O1277" s="359"/>
      <c r="P1277" s="360"/>
    </row>
    <row r="1278" spans="3:16" ht="15">
      <c r="C1278" s="361" t="s">
        <v>53</v>
      </c>
      <c r="D1278" s="362"/>
      <c r="E1278" s="362"/>
      <c r="F1278" s="362"/>
      <c r="G1278" s="366"/>
      <c r="H1278" s="365" t="s">
        <v>100</v>
      </c>
      <c r="I1278" s="366"/>
      <c r="J1278" s="419" t="s">
        <v>11</v>
      </c>
      <c r="K1278" s="420"/>
      <c r="L1278" s="125" t="s">
        <v>56</v>
      </c>
      <c r="M1278" s="124"/>
      <c r="N1278" s="365" t="s">
        <v>57</v>
      </c>
      <c r="O1278" s="366"/>
      <c r="P1278" s="126" t="s">
        <v>58</v>
      </c>
    </row>
    <row r="1279" spans="3:16">
      <c r="C1279" s="367" t="s">
        <v>98</v>
      </c>
      <c r="D1279" s="368"/>
      <c r="E1279" s="368"/>
      <c r="F1279" s="368"/>
      <c r="G1279" s="421"/>
      <c r="H1279" s="422" t="s">
        <v>94</v>
      </c>
      <c r="I1279" s="423"/>
      <c r="J1279" s="424">
        <v>0.1</v>
      </c>
      <c r="K1279" s="425"/>
      <c r="L1279" s="128">
        <v>2000</v>
      </c>
      <c r="M1279" s="224"/>
      <c r="N1279" s="426"/>
      <c r="O1279" s="427"/>
      <c r="P1279" s="188">
        <f>J1279*L1279</f>
        <v>200</v>
      </c>
    </row>
    <row r="1280" spans="3:16">
      <c r="C1280" s="471" t="s">
        <v>99</v>
      </c>
      <c r="D1280" s="400"/>
      <c r="E1280" s="400"/>
      <c r="F1280" s="400"/>
      <c r="G1280" s="132"/>
      <c r="H1280" s="422" t="s">
        <v>158</v>
      </c>
      <c r="I1280" s="423"/>
      <c r="J1280" s="424">
        <v>0.1</v>
      </c>
      <c r="K1280" s="425"/>
      <c r="L1280" s="128">
        <v>18000</v>
      </c>
      <c r="M1280" s="224"/>
      <c r="N1280" s="426"/>
      <c r="O1280" s="427"/>
      <c r="P1280" s="188">
        <f>J1280*L1280</f>
        <v>1800</v>
      </c>
    </row>
    <row r="1281" spans="3:16" ht="15" thickBot="1">
      <c r="C1281" s="374"/>
      <c r="D1281" s="375"/>
      <c r="E1281" s="375"/>
      <c r="F1281" s="375"/>
      <c r="G1281" s="396"/>
      <c r="H1281" s="447"/>
      <c r="I1281" s="396"/>
      <c r="J1281" s="447"/>
      <c r="K1281" s="396"/>
      <c r="L1281" s="133"/>
      <c r="M1281" s="225"/>
      <c r="N1281" s="448"/>
      <c r="O1281" s="449"/>
      <c r="P1281" s="129"/>
    </row>
    <row r="1282" spans="3:16" ht="15" thickBot="1">
      <c r="C1282" s="371" t="s">
        <v>59</v>
      </c>
      <c r="D1282" s="372"/>
      <c r="E1282" s="372"/>
      <c r="F1282" s="372"/>
      <c r="G1282" s="372"/>
      <c r="H1282" s="372"/>
      <c r="I1282" s="372"/>
      <c r="J1282" s="372"/>
      <c r="K1282" s="372"/>
      <c r="L1282" s="372"/>
      <c r="M1282" s="372"/>
      <c r="N1282" s="372"/>
      <c r="O1282" s="373"/>
      <c r="P1282" s="138">
        <f>SUM(P1279:P1281)</f>
        <v>2000</v>
      </c>
    </row>
    <row r="1283" spans="3:16">
      <c r="C1283" s="352" t="s">
        <v>60</v>
      </c>
      <c r="D1283" s="353"/>
      <c r="E1283" s="353"/>
      <c r="F1283" s="353"/>
      <c r="G1283" s="353"/>
      <c r="H1283" s="353"/>
      <c r="I1283" s="353"/>
      <c r="J1283" s="353"/>
      <c r="K1283" s="353"/>
      <c r="L1283" s="353"/>
      <c r="M1283" s="353"/>
      <c r="N1283" s="353"/>
      <c r="O1283" s="353"/>
      <c r="P1283" s="354"/>
    </row>
    <row r="1284" spans="3:16">
      <c r="C1284" s="355"/>
      <c r="D1284" s="356"/>
      <c r="E1284" s="356"/>
      <c r="F1284" s="356"/>
      <c r="G1284" s="356"/>
      <c r="H1284" s="356"/>
      <c r="I1284" s="356"/>
      <c r="J1284" s="356"/>
      <c r="K1284" s="356"/>
      <c r="L1284" s="356"/>
      <c r="M1284" s="356"/>
      <c r="N1284" s="356"/>
      <c r="O1284" s="356"/>
      <c r="P1284" s="357"/>
    </row>
    <row r="1285" spans="3:16" ht="15" thickBot="1">
      <c r="C1285" s="358"/>
      <c r="D1285" s="359"/>
      <c r="E1285" s="359"/>
      <c r="F1285" s="359"/>
      <c r="G1285" s="359"/>
      <c r="H1285" s="359"/>
      <c r="I1285" s="359"/>
      <c r="J1285" s="359"/>
      <c r="K1285" s="359"/>
      <c r="L1285" s="359"/>
      <c r="M1285" s="359"/>
      <c r="N1285" s="359"/>
      <c r="O1285" s="359"/>
      <c r="P1285" s="360"/>
    </row>
    <row r="1286" spans="3:16">
      <c r="C1286" s="361" t="s">
        <v>53</v>
      </c>
      <c r="D1286" s="362"/>
      <c r="E1286" s="362"/>
      <c r="F1286" s="362"/>
      <c r="G1286" s="362"/>
      <c r="H1286" s="362"/>
      <c r="I1286" s="362"/>
      <c r="J1286" s="366"/>
      <c r="K1286" s="124" t="s">
        <v>54</v>
      </c>
      <c r="L1286" s="125" t="s">
        <v>11</v>
      </c>
      <c r="M1286" s="124" t="s">
        <v>117</v>
      </c>
      <c r="N1286" s="365" t="s">
        <v>61</v>
      </c>
      <c r="O1286" s="366"/>
      <c r="P1286" s="126" t="s">
        <v>58</v>
      </c>
    </row>
    <row r="1287" spans="3:16">
      <c r="C1287" s="367" t="s">
        <v>90</v>
      </c>
      <c r="D1287" s="368"/>
      <c r="E1287" s="368"/>
      <c r="F1287" s="368"/>
      <c r="G1287" s="368"/>
      <c r="H1287" s="368"/>
      <c r="I1287" s="368"/>
      <c r="J1287" s="421"/>
      <c r="K1287" s="135" t="s">
        <v>93</v>
      </c>
      <c r="L1287" s="194">
        <v>0.15</v>
      </c>
      <c r="M1287" s="235">
        <v>1</v>
      </c>
      <c r="N1287" s="450">
        <v>3500</v>
      </c>
      <c r="O1287" s="451"/>
      <c r="P1287" s="129">
        <f>ROUND(L1287*N1287*M1287,0)</f>
        <v>525</v>
      </c>
    </row>
    <row r="1288" spans="3:16">
      <c r="C1288" s="367" t="s">
        <v>91</v>
      </c>
      <c r="D1288" s="368"/>
      <c r="E1288" s="368"/>
      <c r="F1288" s="368"/>
      <c r="G1288" s="368"/>
      <c r="H1288" s="368"/>
      <c r="I1288" s="368"/>
      <c r="J1288" s="421"/>
      <c r="K1288" s="135" t="s">
        <v>96</v>
      </c>
      <c r="L1288" s="195">
        <v>0.01</v>
      </c>
      <c r="M1288" s="236">
        <v>1</v>
      </c>
      <c r="N1288" s="394">
        <v>2000</v>
      </c>
      <c r="O1288" s="395"/>
      <c r="P1288" s="129">
        <f t="shared" ref="P1288:P1289" si="13">ROUND(L1288*N1288*M1288,0)</f>
        <v>20</v>
      </c>
    </row>
    <row r="1289" spans="3:16">
      <c r="C1289" s="367" t="s">
        <v>92</v>
      </c>
      <c r="D1289" s="368"/>
      <c r="E1289" s="368"/>
      <c r="F1289" s="368"/>
      <c r="G1289" s="368"/>
      <c r="H1289" s="368"/>
      <c r="I1289" s="368"/>
      <c r="J1289" s="421"/>
      <c r="K1289" s="135" t="s">
        <v>95</v>
      </c>
      <c r="L1289" s="196">
        <v>5.0000000000000001E-3</v>
      </c>
      <c r="M1289" s="238">
        <v>1</v>
      </c>
      <c r="N1289" s="394">
        <v>53000</v>
      </c>
      <c r="O1289" s="395"/>
      <c r="P1289" s="129">
        <f t="shared" si="13"/>
        <v>265</v>
      </c>
    </row>
    <row r="1290" spans="3:16" ht="15" thickBot="1">
      <c r="C1290" s="374"/>
      <c r="D1290" s="375"/>
      <c r="E1290" s="375"/>
      <c r="F1290" s="375"/>
      <c r="G1290" s="375"/>
      <c r="H1290" s="375"/>
      <c r="I1290" s="375"/>
      <c r="J1290" s="396"/>
      <c r="K1290" s="302"/>
      <c r="L1290" s="142"/>
      <c r="M1290" s="230"/>
      <c r="N1290" s="397"/>
      <c r="O1290" s="398"/>
      <c r="P1290" s="295"/>
    </row>
    <row r="1291" spans="3:16" ht="15" thickBot="1">
      <c r="C1291" s="456" t="s">
        <v>59</v>
      </c>
      <c r="D1291" s="457"/>
      <c r="E1291" s="457"/>
      <c r="F1291" s="457"/>
      <c r="G1291" s="457"/>
      <c r="H1291" s="457"/>
      <c r="I1291" s="457"/>
      <c r="J1291" s="457"/>
      <c r="K1291" s="457"/>
      <c r="L1291" s="457"/>
      <c r="M1291" s="457"/>
      <c r="N1291" s="457"/>
      <c r="O1291" s="458"/>
      <c r="P1291" s="291">
        <f>SUM(P1287:P1290)</f>
        <v>810</v>
      </c>
    </row>
    <row r="1292" spans="3:16">
      <c r="C1292" s="352" t="s">
        <v>62</v>
      </c>
      <c r="D1292" s="353"/>
      <c r="E1292" s="353"/>
      <c r="F1292" s="353"/>
      <c r="G1292" s="353"/>
      <c r="H1292" s="353"/>
      <c r="I1292" s="353"/>
      <c r="J1292" s="353"/>
      <c r="K1292" s="353"/>
      <c r="L1292" s="353"/>
      <c r="M1292" s="353"/>
      <c r="N1292" s="353"/>
      <c r="O1292" s="353"/>
      <c r="P1292" s="354"/>
    </row>
    <row r="1293" spans="3:16">
      <c r="C1293" s="355"/>
      <c r="D1293" s="356"/>
      <c r="E1293" s="356"/>
      <c r="F1293" s="356"/>
      <c r="G1293" s="356"/>
      <c r="H1293" s="356"/>
      <c r="I1293" s="356"/>
      <c r="J1293" s="356"/>
      <c r="K1293" s="356"/>
      <c r="L1293" s="356"/>
      <c r="M1293" s="356"/>
      <c r="N1293" s="356"/>
      <c r="O1293" s="356"/>
      <c r="P1293" s="357"/>
    </row>
    <row r="1294" spans="3:16" ht="15" thickBot="1">
      <c r="C1294" s="358"/>
      <c r="D1294" s="359"/>
      <c r="E1294" s="359"/>
      <c r="F1294" s="359"/>
      <c r="G1294" s="359"/>
      <c r="H1294" s="359"/>
      <c r="I1294" s="359"/>
      <c r="J1294" s="359"/>
      <c r="K1294" s="359"/>
      <c r="L1294" s="359"/>
      <c r="M1294" s="359"/>
      <c r="N1294" s="359"/>
      <c r="O1294" s="359"/>
      <c r="P1294" s="360"/>
    </row>
    <row r="1295" spans="3:16" ht="15.75">
      <c r="C1295" s="361" t="s">
        <v>63</v>
      </c>
      <c r="D1295" s="362"/>
      <c r="E1295" s="362"/>
      <c r="F1295" s="362"/>
      <c r="G1295" s="362"/>
      <c r="H1295" s="362"/>
      <c r="I1295" s="366"/>
      <c r="J1295" s="125" t="s">
        <v>64</v>
      </c>
      <c r="K1295" s="134" t="s">
        <v>65</v>
      </c>
      <c r="L1295" s="139" t="s">
        <v>66</v>
      </c>
      <c r="M1295" s="229"/>
      <c r="N1295" s="365" t="s">
        <v>67</v>
      </c>
      <c r="O1295" s="366"/>
      <c r="P1295" s="126" t="s">
        <v>58</v>
      </c>
    </row>
    <row r="1296" spans="3:16">
      <c r="C1296" s="367"/>
      <c r="D1296" s="368"/>
      <c r="E1296" s="368"/>
      <c r="F1296" s="368"/>
      <c r="G1296" s="368"/>
      <c r="H1296" s="368"/>
      <c r="I1296" s="421"/>
      <c r="J1296" s="140"/>
      <c r="K1296" s="141"/>
      <c r="L1296" s="140"/>
      <c r="M1296" s="217"/>
      <c r="N1296" s="369"/>
      <c r="O1296" s="370"/>
      <c r="P1296" s="129"/>
    </row>
    <row r="1297" spans="3:16" ht="15" thickBot="1">
      <c r="C1297" s="374"/>
      <c r="D1297" s="375"/>
      <c r="E1297" s="375"/>
      <c r="F1297" s="375"/>
      <c r="G1297" s="375"/>
      <c r="H1297" s="375"/>
      <c r="I1297" s="396"/>
      <c r="J1297" s="142"/>
      <c r="K1297" s="143"/>
      <c r="L1297" s="142"/>
      <c r="M1297" s="230"/>
      <c r="N1297" s="376"/>
      <c r="O1297" s="377"/>
      <c r="P1297" s="144"/>
    </row>
    <row r="1298" spans="3:16" ht="15" thickBot="1">
      <c r="C1298" s="371" t="s">
        <v>59</v>
      </c>
      <c r="D1298" s="372"/>
      <c r="E1298" s="372"/>
      <c r="F1298" s="372"/>
      <c r="G1298" s="372"/>
      <c r="H1298" s="372"/>
      <c r="I1298" s="372"/>
      <c r="J1298" s="372"/>
      <c r="K1298" s="372"/>
      <c r="L1298" s="372"/>
      <c r="M1298" s="372"/>
      <c r="N1298" s="372"/>
      <c r="O1298" s="373"/>
      <c r="P1298" s="138">
        <f>SUM(P1296:P1297)</f>
        <v>0</v>
      </c>
    </row>
    <row r="1299" spans="3:16">
      <c r="C1299" s="352" t="s">
        <v>68</v>
      </c>
      <c r="D1299" s="353"/>
      <c r="E1299" s="353"/>
      <c r="F1299" s="353"/>
      <c r="G1299" s="353"/>
      <c r="H1299" s="353"/>
      <c r="I1299" s="353"/>
      <c r="J1299" s="353"/>
      <c r="K1299" s="353"/>
      <c r="L1299" s="353"/>
      <c r="M1299" s="353"/>
      <c r="N1299" s="353"/>
      <c r="O1299" s="353"/>
      <c r="P1299" s="354"/>
    </row>
    <row r="1300" spans="3:16">
      <c r="C1300" s="355"/>
      <c r="D1300" s="356"/>
      <c r="E1300" s="356"/>
      <c r="F1300" s="356"/>
      <c r="G1300" s="356"/>
      <c r="H1300" s="356"/>
      <c r="I1300" s="356"/>
      <c r="J1300" s="356"/>
      <c r="K1300" s="356"/>
      <c r="L1300" s="356"/>
      <c r="M1300" s="356"/>
      <c r="N1300" s="356"/>
      <c r="O1300" s="356"/>
      <c r="P1300" s="357"/>
    </row>
    <row r="1301" spans="3:16" ht="15" thickBot="1">
      <c r="C1301" s="358"/>
      <c r="D1301" s="359"/>
      <c r="E1301" s="359"/>
      <c r="F1301" s="359"/>
      <c r="G1301" s="359"/>
      <c r="H1301" s="359"/>
      <c r="I1301" s="359"/>
      <c r="J1301" s="359"/>
      <c r="K1301" s="359"/>
      <c r="L1301" s="359"/>
      <c r="M1301" s="359"/>
      <c r="N1301" s="359"/>
      <c r="O1301" s="359"/>
      <c r="P1301" s="360"/>
    </row>
    <row r="1302" spans="3:16" ht="28.5">
      <c r="C1302" s="361" t="s">
        <v>69</v>
      </c>
      <c r="D1302" s="362"/>
      <c r="E1302" s="362"/>
      <c r="F1302" s="362"/>
      <c r="G1302" s="362"/>
      <c r="H1302" s="362"/>
      <c r="I1302" s="366"/>
      <c r="J1302" s="125" t="s">
        <v>70</v>
      </c>
      <c r="K1302" s="145" t="s">
        <v>11</v>
      </c>
      <c r="L1302" s="146" t="s">
        <v>71</v>
      </c>
      <c r="M1302" s="218"/>
      <c r="N1302" s="363" t="s">
        <v>57</v>
      </c>
      <c r="O1302" s="364"/>
      <c r="P1302" s="148" t="s">
        <v>58</v>
      </c>
    </row>
    <row r="1303" spans="3:16">
      <c r="C1303" s="399" t="s">
        <v>197</v>
      </c>
      <c r="D1303" s="400"/>
      <c r="E1303" s="400"/>
      <c r="F1303" s="400"/>
      <c r="G1303" s="400"/>
      <c r="H1303" s="400"/>
      <c r="I1303" s="401"/>
      <c r="J1303" s="151" t="s">
        <v>97</v>
      </c>
      <c r="K1303" s="152">
        <v>0.05</v>
      </c>
      <c r="L1303" s="153">
        <v>40489.678125000006</v>
      </c>
      <c r="M1303" s="231"/>
      <c r="N1303" s="402"/>
      <c r="O1303" s="403"/>
      <c r="P1303" s="129">
        <f>ROUND(K1303*L1303,0)</f>
        <v>2024</v>
      </c>
    </row>
    <row r="1304" spans="3:16" ht="13.9" customHeight="1">
      <c r="C1304" s="149"/>
      <c r="D1304" s="150"/>
      <c r="E1304" s="150"/>
      <c r="F1304" s="150"/>
      <c r="G1304" s="150"/>
      <c r="H1304" s="150"/>
      <c r="I1304" s="150"/>
      <c r="J1304" s="151"/>
      <c r="K1304" s="152"/>
      <c r="L1304" s="153"/>
      <c r="M1304" s="231"/>
      <c r="N1304" s="369"/>
      <c r="O1304" s="370"/>
      <c r="P1304" s="154"/>
    </row>
    <row r="1305" spans="3:16" ht="15" thickBot="1">
      <c r="C1305" s="374"/>
      <c r="D1305" s="375"/>
      <c r="E1305" s="375"/>
      <c r="F1305" s="375"/>
      <c r="G1305" s="375"/>
      <c r="H1305" s="375"/>
      <c r="I1305" s="375"/>
      <c r="J1305" s="142"/>
      <c r="K1305" s="143"/>
      <c r="L1305" s="142"/>
      <c r="M1305" s="230"/>
      <c r="N1305" s="376"/>
      <c r="O1305" s="377"/>
      <c r="P1305" s="144"/>
    </row>
    <row r="1306" spans="3:16" ht="15" thickBot="1">
      <c r="C1306" s="371" t="s">
        <v>59</v>
      </c>
      <c r="D1306" s="372"/>
      <c r="E1306" s="372"/>
      <c r="F1306" s="372"/>
      <c r="G1306" s="372"/>
      <c r="H1306" s="372"/>
      <c r="I1306" s="372"/>
      <c r="J1306" s="372"/>
      <c r="K1306" s="372"/>
      <c r="L1306" s="372"/>
      <c r="M1306" s="372"/>
      <c r="N1306" s="372"/>
      <c r="O1306" s="373"/>
      <c r="P1306" s="138">
        <f>SUM(P1303:P1305)</f>
        <v>2024</v>
      </c>
    </row>
    <row r="1307" spans="3:16" ht="15" thickBot="1">
      <c r="C1307" s="122"/>
      <c r="P1307" s="123"/>
    </row>
    <row r="1308" spans="3:16" ht="15" thickBot="1">
      <c r="C1308" s="371" t="s">
        <v>72</v>
      </c>
      <c r="D1308" s="372"/>
      <c r="E1308" s="372"/>
      <c r="F1308" s="372"/>
      <c r="G1308" s="372"/>
      <c r="H1308" s="372"/>
      <c r="I1308" s="372"/>
      <c r="J1308" s="372"/>
      <c r="K1308" s="372"/>
      <c r="L1308" s="372"/>
      <c r="M1308" s="372"/>
      <c r="N1308" s="372"/>
      <c r="O1308" s="373"/>
      <c r="P1308" s="286">
        <f>SUM(P1306+P1298+P1291+P1282)</f>
        <v>4834</v>
      </c>
    </row>
    <row r="1309" spans="3:16">
      <c r="C1309" s="352" t="s">
        <v>73</v>
      </c>
      <c r="D1309" s="353"/>
      <c r="E1309" s="353"/>
      <c r="F1309" s="353"/>
      <c r="G1309" s="353"/>
      <c r="H1309" s="353"/>
      <c r="I1309" s="353"/>
      <c r="J1309" s="353"/>
      <c r="K1309" s="353"/>
      <c r="L1309" s="353"/>
      <c r="M1309" s="353"/>
      <c r="N1309" s="353"/>
      <c r="O1309" s="353"/>
      <c r="P1309" s="354"/>
    </row>
    <row r="1310" spans="3:16">
      <c r="C1310" s="355"/>
      <c r="D1310" s="356"/>
      <c r="E1310" s="356"/>
      <c r="F1310" s="356"/>
      <c r="G1310" s="356"/>
      <c r="H1310" s="356"/>
      <c r="I1310" s="356"/>
      <c r="J1310" s="356"/>
      <c r="K1310" s="356"/>
      <c r="L1310" s="356"/>
      <c r="M1310" s="356"/>
      <c r="N1310" s="356"/>
      <c r="O1310" s="356"/>
      <c r="P1310" s="357"/>
    </row>
    <row r="1311" spans="3:16" ht="15" thickBot="1">
      <c r="C1311" s="358"/>
      <c r="D1311" s="359"/>
      <c r="E1311" s="359"/>
      <c r="F1311" s="359"/>
      <c r="G1311" s="359"/>
      <c r="H1311" s="359"/>
      <c r="I1311" s="359"/>
      <c r="J1311" s="359"/>
      <c r="K1311" s="359"/>
      <c r="L1311" s="359"/>
      <c r="M1311" s="359"/>
      <c r="N1311" s="359"/>
      <c r="O1311" s="359"/>
      <c r="P1311" s="360"/>
    </row>
    <row r="1312" spans="3:16">
      <c r="C1312" s="361" t="s">
        <v>74</v>
      </c>
      <c r="D1312" s="362"/>
      <c r="E1312" s="362"/>
      <c r="F1312" s="362"/>
      <c r="G1312" s="362"/>
      <c r="H1312" s="362"/>
      <c r="I1312" s="362"/>
      <c r="J1312" s="134"/>
      <c r="K1312" s="147"/>
      <c r="L1312" s="146" t="s">
        <v>75</v>
      </c>
      <c r="M1312" s="218"/>
      <c r="N1312" s="363" t="s">
        <v>76</v>
      </c>
      <c r="O1312" s="364"/>
      <c r="P1312" s="148"/>
    </row>
    <row r="1313" spans="3:16">
      <c r="C1313" s="367" t="s">
        <v>23</v>
      </c>
      <c r="D1313" s="368"/>
      <c r="E1313" s="368"/>
      <c r="F1313" s="368"/>
      <c r="G1313" s="368"/>
      <c r="H1313" s="368"/>
      <c r="I1313" s="368"/>
      <c r="J1313" s="155"/>
      <c r="K1313" s="156"/>
      <c r="L1313" s="157">
        <v>0.31</v>
      </c>
      <c r="M1313" s="232"/>
      <c r="N1313" s="392">
        <f>P1308*L1313</f>
        <v>1498.54</v>
      </c>
      <c r="O1313" s="393"/>
      <c r="P1313" s="158"/>
    </row>
    <row r="1314" spans="3:16" ht="14.25" customHeight="1">
      <c r="C1314" s="130" t="s">
        <v>77</v>
      </c>
      <c r="D1314" s="131"/>
      <c r="E1314" s="131"/>
      <c r="F1314" s="131"/>
      <c r="G1314" s="131"/>
      <c r="H1314" s="131"/>
      <c r="I1314" s="131"/>
      <c r="J1314" s="155"/>
      <c r="K1314" s="156"/>
      <c r="L1314" s="157">
        <v>0.01</v>
      </c>
      <c r="M1314" s="232"/>
      <c r="N1314" s="392">
        <f>P1308*L1314</f>
        <v>48.34</v>
      </c>
      <c r="O1314" s="393"/>
      <c r="P1314" s="158"/>
    </row>
    <row r="1315" spans="3:16" ht="15" thickBot="1">
      <c r="C1315" s="116" t="s">
        <v>78</v>
      </c>
      <c r="D1315" s="117"/>
      <c r="E1315" s="117"/>
      <c r="F1315" s="117"/>
      <c r="G1315" s="117"/>
      <c r="H1315" s="117"/>
      <c r="I1315" s="117"/>
      <c r="J1315" s="159"/>
      <c r="K1315" s="160"/>
      <c r="L1315" s="157">
        <v>0.05</v>
      </c>
      <c r="M1315" s="232"/>
      <c r="N1315" s="392">
        <f>P1308*L1315</f>
        <v>241.70000000000002</v>
      </c>
      <c r="O1315" s="393"/>
      <c r="P1315" s="158"/>
    </row>
    <row r="1316" spans="3:16" ht="15" thickBot="1">
      <c r="C1316" s="371" t="s">
        <v>59</v>
      </c>
      <c r="D1316" s="372"/>
      <c r="E1316" s="372"/>
      <c r="F1316" s="372"/>
      <c r="G1316" s="372"/>
      <c r="H1316" s="372"/>
      <c r="I1316" s="372"/>
      <c r="J1316" s="372"/>
      <c r="K1316" s="372"/>
      <c r="L1316" s="372"/>
      <c r="M1316" s="372"/>
      <c r="N1316" s="372"/>
      <c r="O1316" s="373"/>
      <c r="P1316" s="161">
        <f>N1313+N1314+N1315</f>
        <v>1788.58</v>
      </c>
    </row>
    <row r="1317" spans="3:16" ht="15" thickBot="1">
      <c r="C1317" s="122"/>
      <c r="P1317" s="123"/>
    </row>
    <row r="1318" spans="3:16" ht="15" thickBot="1">
      <c r="C1318" s="371" t="s">
        <v>79</v>
      </c>
      <c r="D1318" s="372"/>
      <c r="E1318" s="372"/>
      <c r="F1318" s="372"/>
      <c r="G1318" s="372"/>
      <c r="H1318" s="372"/>
      <c r="I1318" s="372"/>
      <c r="J1318" s="372"/>
      <c r="K1318" s="372"/>
      <c r="L1318" s="372"/>
      <c r="M1318" s="372"/>
      <c r="N1318" s="372"/>
      <c r="O1318" s="373"/>
      <c r="P1318" s="161">
        <f>ROUND(P1308+P1316,2)</f>
        <v>6622.58</v>
      </c>
    </row>
    <row r="1319" spans="3:16">
      <c r="C1319" s="119"/>
      <c r="D1319" s="120"/>
      <c r="E1319" s="120"/>
      <c r="F1319" s="120"/>
      <c r="G1319" s="120"/>
      <c r="H1319" s="120"/>
      <c r="I1319" s="120"/>
      <c r="J1319" s="120"/>
      <c r="K1319" s="120"/>
      <c r="L1319" s="120"/>
      <c r="M1319" s="120"/>
      <c r="N1319" s="120"/>
      <c r="O1319" s="120"/>
      <c r="P1319" s="121"/>
    </row>
    <row r="1320" spans="3:16">
      <c r="C1320" s="122"/>
      <c r="P1320" s="123"/>
    </row>
    <row r="1321" spans="3:16">
      <c r="C1321" s="122"/>
      <c r="P1321" s="123"/>
    </row>
    <row r="1322" spans="3:16" ht="15">
      <c r="C1322" s="122"/>
      <c r="H1322" s="276" t="s">
        <v>80</v>
      </c>
      <c r="I1322" s="276"/>
      <c r="J1322" s="276"/>
      <c r="K1322" s="276"/>
      <c r="P1322" s="123"/>
    </row>
    <row r="1323" spans="3:16" ht="15">
      <c r="C1323" s="122"/>
      <c r="H1323" s="276" t="s">
        <v>81</v>
      </c>
      <c r="I1323" s="350" t="s">
        <v>120</v>
      </c>
      <c r="J1323" s="350"/>
      <c r="K1323" s="350"/>
      <c r="P1323" s="123"/>
    </row>
    <row r="1324" spans="3:16" ht="15">
      <c r="C1324" s="122"/>
      <c r="H1324" s="349" t="s">
        <v>121</v>
      </c>
      <c r="I1324" s="349"/>
      <c r="J1324" s="349"/>
      <c r="K1324" s="349"/>
      <c r="P1324" s="123"/>
    </row>
    <row r="1325" spans="3:16" ht="15">
      <c r="C1325" s="108"/>
      <c r="D1325" s="163"/>
      <c r="E1325" s="163"/>
      <c r="F1325" s="163"/>
      <c r="G1325" s="163"/>
      <c r="H1325" s="276" t="s">
        <v>82</v>
      </c>
      <c r="I1325" s="349" t="s">
        <v>122</v>
      </c>
      <c r="J1325" s="349"/>
      <c r="K1325" s="349"/>
      <c r="L1325" s="163"/>
      <c r="M1325" s="163"/>
      <c r="N1325" s="163"/>
      <c r="O1325" s="163"/>
      <c r="P1325" s="164"/>
    </row>
    <row r="1326" spans="3:16">
      <c r="C1326" s="122"/>
      <c r="H1326" s="95" t="s">
        <v>83</v>
      </c>
      <c r="P1326" s="123"/>
    </row>
    <row r="1327" spans="3:16">
      <c r="C1327" s="165"/>
      <c r="D1327" s="127"/>
      <c r="E1327" s="127"/>
      <c r="F1327" s="127"/>
      <c r="G1327" s="127"/>
      <c r="H1327" s="127"/>
      <c r="I1327" s="127"/>
      <c r="J1327" s="127"/>
      <c r="K1327" s="127"/>
      <c r="L1327" s="127"/>
      <c r="M1327" s="127"/>
      <c r="N1327" s="127"/>
      <c r="O1327" s="127"/>
      <c r="P1327" s="166"/>
    </row>
    <row r="1328" spans="3:16">
      <c r="C1328" s="214"/>
    </row>
    <row r="1329" spans="3:16">
      <c r="C1329" s="214"/>
    </row>
    <row r="1330" spans="3:16">
      <c r="C1330" s="214"/>
    </row>
    <row r="1331" spans="3:16">
      <c r="C1331" s="214"/>
    </row>
    <row r="1332" spans="3:16">
      <c r="C1332" s="214"/>
    </row>
    <row r="1333" spans="3:16">
      <c r="C1333" s="351" t="s">
        <v>38</v>
      </c>
      <c r="D1333" s="351"/>
      <c r="E1333" s="351"/>
      <c r="F1333" s="351"/>
      <c r="G1333" s="351"/>
      <c r="H1333" s="351"/>
      <c r="I1333" s="351"/>
      <c r="J1333" s="351"/>
      <c r="K1333" s="351"/>
      <c r="L1333" s="351"/>
      <c r="M1333" s="351"/>
      <c r="N1333" s="351"/>
      <c r="O1333" s="351"/>
      <c r="P1333" s="351"/>
    </row>
    <row r="1334" spans="3:16" ht="15" thickBot="1"/>
    <row r="1335" spans="3:16">
      <c r="C1335" s="378"/>
      <c r="D1335" s="380"/>
      <c r="E1335" s="381"/>
      <c r="F1335" s="381"/>
      <c r="G1335" s="381"/>
      <c r="H1335" s="381"/>
      <c r="I1335" s="381"/>
      <c r="J1335" s="381"/>
      <c r="K1335" s="382"/>
      <c r="L1335" s="383"/>
      <c r="M1335" s="384"/>
      <c r="N1335" s="384"/>
      <c r="O1335" s="384"/>
      <c r="P1335" s="385"/>
    </row>
    <row r="1336" spans="3:16">
      <c r="C1336" s="379"/>
      <c r="D1336" s="389" t="s">
        <v>39</v>
      </c>
      <c r="E1336" s="390"/>
      <c r="F1336" s="390"/>
      <c r="G1336" s="390"/>
      <c r="H1336" s="390"/>
      <c r="I1336" s="390"/>
      <c r="J1336" s="390"/>
      <c r="K1336" s="391"/>
      <c r="L1336" s="386"/>
      <c r="M1336" s="387"/>
      <c r="N1336" s="387"/>
      <c r="O1336" s="387"/>
      <c r="P1336" s="388"/>
    </row>
    <row r="1337" spans="3:16">
      <c r="C1337" s="379"/>
      <c r="D1337" s="389"/>
      <c r="E1337" s="390"/>
      <c r="F1337" s="390"/>
      <c r="G1337" s="390"/>
      <c r="H1337" s="390"/>
      <c r="I1337" s="390"/>
      <c r="J1337" s="390"/>
      <c r="K1337" s="391"/>
      <c r="L1337" s="428" t="s">
        <v>40</v>
      </c>
      <c r="M1337" s="220"/>
      <c r="N1337" s="430"/>
      <c r="O1337" s="431"/>
      <c r="P1337" s="432"/>
    </row>
    <row r="1338" spans="3:16">
      <c r="C1338" s="379"/>
      <c r="D1338" s="389" t="s">
        <v>41</v>
      </c>
      <c r="E1338" s="390"/>
      <c r="F1338" s="390"/>
      <c r="G1338" s="390"/>
      <c r="H1338" s="390"/>
      <c r="I1338" s="390"/>
      <c r="J1338" s="390"/>
      <c r="K1338" s="391"/>
      <c r="L1338" s="429"/>
      <c r="M1338" s="221"/>
      <c r="N1338" s="433"/>
      <c r="O1338" s="434"/>
      <c r="P1338" s="435"/>
    </row>
    <row r="1339" spans="3:16">
      <c r="C1339" s="379"/>
      <c r="D1339" s="436"/>
      <c r="E1339" s="437"/>
      <c r="F1339" s="437"/>
      <c r="G1339" s="437"/>
      <c r="H1339" s="437"/>
      <c r="I1339" s="437"/>
      <c r="J1339" s="437"/>
      <c r="K1339" s="438"/>
      <c r="L1339" s="428" t="s">
        <v>42</v>
      </c>
      <c r="M1339" s="219"/>
      <c r="N1339" s="428">
        <v>1</v>
      </c>
      <c r="O1339" s="428" t="s">
        <v>43</v>
      </c>
      <c r="P1339" s="440">
        <v>1</v>
      </c>
    </row>
    <row r="1340" spans="3:16">
      <c r="C1340" s="379"/>
      <c r="D1340" s="436"/>
      <c r="E1340" s="437"/>
      <c r="F1340" s="437"/>
      <c r="G1340" s="437"/>
      <c r="H1340" s="437"/>
      <c r="I1340" s="437"/>
      <c r="J1340" s="437"/>
      <c r="K1340" s="438"/>
      <c r="L1340" s="439"/>
      <c r="M1340" s="222"/>
      <c r="N1340" s="439"/>
      <c r="O1340" s="439"/>
      <c r="P1340" s="441"/>
    </row>
    <row r="1341" spans="3:16">
      <c r="C1341" s="379"/>
      <c r="D1341" s="389" t="s">
        <v>44</v>
      </c>
      <c r="E1341" s="390"/>
      <c r="F1341" s="390"/>
      <c r="G1341" s="390"/>
      <c r="H1341" s="390"/>
      <c r="I1341" s="390"/>
      <c r="J1341" s="390"/>
      <c r="K1341" s="391"/>
      <c r="L1341" s="439"/>
      <c r="M1341" s="222"/>
      <c r="N1341" s="439"/>
      <c r="O1341" s="439"/>
      <c r="P1341" s="441"/>
    </row>
    <row r="1342" spans="3:16" ht="15" thickBot="1">
      <c r="C1342" s="100"/>
      <c r="D1342" s="101"/>
      <c r="E1342" s="101"/>
      <c r="F1342" s="101"/>
      <c r="G1342" s="101"/>
      <c r="H1342" s="101"/>
      <c r="I1342" s="101"/>
      <c r="J1342" s="101"/>
      <c r="K1342" s="101"/>
      <c r="L1342" s="101"/>
      <c r="M1342" s="101"/>
      <c r="N1342" s="102"/>
      <c r="O1342" s="102"/>
      <c r="P1342" s="103"/>
    </row>
    <row r="1343" spans="3:16">
      <c r="C1343" s="104"/>
      <c r="D1343" s="98"/>
      <c r="E1343" s="98"/>
      <c r="F1343" s="98"/>
      <c r="G1343" s="98"/>
      <c r="H1343" s="98"/>
      <c r="I1343" s="98"/>
      <c r="J1343" s="98"/>
      <c r="K1343" s="98"/>
      <c r="L1343" s="105" t="s">
        <v>45</v>
      </c>
      <c r="M1343" s="105"/>
      <c r="N1343" s="106" t="s">
        <v>46</v>
      </c>
      <c r="O1343" s="106" t="s">
        <v>47</v>
      </c>
      <c r="P1343" s="107" t="s">
        <v>48</v>
      </c>
    </row>
    <row r="1344" spans="3:16">
      <c r="C1344" s="108"/>
      <c r="D1344" s="99"/>
      <c r="E1344" s="99"/>
      <c r="F1344" s="99"/>
      <c r="G1344" s="99"/>
      <c r="H1344" s="99"/>
      <c r="I1344" s="99"/>
      <c r="J1344" s="99"/>
      <c r="K1344" s="99"/>
      <c r="L1344" s="109"/>
      <c r="M1344" s="109"/>
      <c r="N1344" s="110"/>
      <c r="O1344" s="110"/>
      <c r="P1344" s="111"/>
    </row>
    <row r="1345" spans="3:16">
      <c r="C1345" s="406" t="s">
        <v>49</v>
      </c>
      <c r="D1345" s="407"/>
      <c r="E1345" s="407"/>
      <c r="F1345" s="407"/>
      <c r="G1345" s="99"/>
      <c r="H1345" s="99"/>
      <c r="I1345" s="99" t="s">
        <v>50</v>
      </c>
      <c r="K1345" s="99"/>
      <c r="L1345" s="109"/>
      <c r="M1345" s="109"/>
      <c r="P1345" s="112"/>
    </row>
    <row r="1346" spans="3:16">
      <c r="C1346" s="113"/>
      <c r="D1346" s="114"/>
      <c r="E1346" s="114"/>
      <c r="F1346" s="114"/>
      <c r="G1346" s="114"/>
      <c r="H1346" s="114"/>
      <c r="I1346" s="114"/>
      <c r="J1346" s="114"/>
      <c r="K1346" s="114"/>
      <c r="L1346" s="114"/>
      <c r="M1346" s="114"/>
      <c r="N1346" s="114"/>
      <c r="O1346" s="114"/>
      <c r="P1346" s="115"/>
    </row>
    <row r="1347" spans="3:16" ht="15" thickBot="1">
      <c r="C1347" s="408" t="s">
        <v>114</v>
      </c>
      <c r="D1347" s="409"/>
      <c r="E1347" s="409"/>
      <c r="F1347" s="409"/>
      <c r="G1347" s="409"/>
      <c r="H1347" s="409"/>
      <c r="I1347" s="409"/>
      <c r="J1347" s="409"/>
      <c r="K1347" s="409"/>
      <c r="L1347" s="409"/>
      <c r="M1347" s="409"/>
      <c r="N1347" s="409"/>
      <c r="O1347" s="409"/>
      <c r="P1347" s="410"/>
    </row>
    <row r="1348" spans="3:16" ht="15" thickBot="1">
      <c r="C1348" s="116"/>
      <c r="D1348" s="117"/>
      <c r="E1348" s="117"/>
      <c r="F1348" s="117"/>
      <c r="G1348" s="117"/>
      <c r="H1348" s="117"/>
      <c r="I1348" s="117"/>
      <c r="J1348" s="117"/>
      <c r="K1348" s="117"/>
      <c r="L1348" s="117"/>
      <c r="M1348" s="117"/>
      <c r="N1348" s="117"/>
      <c r="O1348" s="117"/>
      <c r="P1348" s="118"/>
    </row>
    <row r="1349" spans="3:16" ht="15" thickBot="1">
      <c r="C1349" s="119"/>
      <c r="D1349" s="120"/>
      <c r="E1349" s="120"/>
      <c r="F1349" s="120"/>
      <c r="G1349" s="120"/>
      <c r="H1349" s="120"/>
      <c r="K1349" s="120"/>
      <c r="L1349" s="120"/>
      <c r="M1349" s="120"/>
      <c r="N1349" s="120"/>
      <c r="O1349" s="120"/>
      <c r="P1349" s="121"/>
    </row>
    <row r="1350" spans="3:16">
      <c r="C1350" s="287" t="s">
        <v>52</v>
      </c>
      <c r="D1350" s="411" t="s">
        <v>53</v>
      </c>
      <c r="E1350" s="412"/>
      <c r="F1350" s="412"/>
      <c r="G1350" s="412"/>
      <c r="H1350" s="412"/>
      <c r="I1350" s="412"/>
      <c r="J1350" s="412"/>
      <c r="K1350" s="412"/>
      <c r="L1350" s="413"/>
      <c r="M1350" s="288"/>
      <c r="N1350" s="414" t="s">
        <v>54</v>
      </c>
      <c r="O1350" s="415"/>
      <c r="P1350" s="287" t="s">
        <v>11</v>
      </c>
    </row>
    <row r="1351" spans="3:16" ht="14.25" customHeight="1" thickBot="1">
      <c r="C1351" s="283">
        <v>2.6</v>
      </c>
      <c r="D1351" s="416" t="s">
        <v>87</v>
      </c>
      <c r="E1351" s="417"/>
      <c r="F1351" s="417"/>
      <c r="G1351" s="417"/>
      <c r="H1351" s="417"/>
      <c r="I1351" s="417"/>
      <c r="J1351" s="417"/>
      <c r="K1351" s="417"/>
      <c r="L1351" s="418"/>
      <c r="M1351" s="284"/>
      <c r="N1351" s="416" t="s">
        <v>84</v>
      </c>
      <c r="O1351" s="418"/>
      <c r="P1351" s="285">
        <f>'PRESUPUESTO OFICIAL (Entidad)'!I34</f>
        <v>205.8</v>
      </c>
    </row>
    <row r="1352" spans="3:16">
      <c r="C1352" s="352" t="s">
        <v>55</v>
      </c>
      <c r="D1352" s="353"/>
      <c r="E1352" s="353"/>
      <c r="F1352" s="353"/>
      <c r="G1352" s="353"/>
      <c r="H1352" s="353"/>
      <c r="I1352" s="353"/>
      <c r="J1352" s="353"/>
      <c r="K1352" s="353"/>
      <c r="L1352" s="353"/>
      <c r="M1352" s="353"/>
      <c r="N1352" s="353"/>
      <c r="O1352" s="353"/>
      <c r="P1352" s="354"/>
    </row>
    <row r="1353" spans="3:16">
      <c r="C1353" s="355"/>
      <c r="D1353" s="356"/>
      <c r="E1353" s="356"/>
      <c r="F1353" s="356"/>
      <c r="G1353" s="356"/>
      <c r="H1353" s="356"/>
      <c r="I1353" s="356"/>
      <c r="J1353" s="356"/>
      <c r="K1353" s="356"/>
      <c r="L1353" s="356"/>
      <c r="M1353" s="356"/>
      <c r="N1353" s="356"/>
      <c r="O1353" s="356"/>
      <c r="P1353" s="357"/>
    </row>
    <row r="1354" spans="3:16" ht="15" thickBot="1">
      <c r="C1354" s="358"/>
      <c r="D1354" s="359"/>
      <c r="E1354" s="359"/>
      <c r="F1354" s="359"/>
      <c r="G1354" s="359"/>
      <c r="H1354" s="359"/>
      <c r="I1354" s="359"/>
      <c r="J1354" s="359"/>
      <c r="K1354" s="359"/>
      <c r="L1354" s="359"/>
      <c r="M1354" s="359"/>
      <c r="N1354" s="359"/>
      <c r="O1354" s="359"/>
      <c r="P1354" s="360"/>
    </row>
    <row r="1355" spans="3:16" ht="15">
      <c r="C1355" s="361" t="s">
        <v>53</v>
      </c>
      <c r="D1355" s="452"/>
      <c r="E1355" s="452"/>
      <c r="F1355" s="452"/>
      <c r="G1355" s="453"/>
      <c r="H1355" s="365" t="s">
        <v>100</v>
      </c>
      <c r="I1355" s="452"/>
      <c r="J1355" s="454" t="s">
        <v>11</v>
      </c>
      <c r="K1355" s="455"/>
      <c r="L1355" s="125" t="s">
        <v>56</v>
      </c>
      <c r="M1355" s="124"/>
      <c r="N1355" s="365" t="s">
        <v>57</v>
      </c>
      <c r="O1355" s="366"/>
      <c r="P1355" s="126" t="s">
        <v>58</v>
      </c>
    </row>
    <row r="1356" spans="3:16">
      <c r="C1356" s="367" t="s">
        <v>98</v>
      </c>
      <c r="D1356" s="368"/>
      <c r="E1356" s="368"/>
      <c r="F1356" s="368"/>
      <c r="G1356" s="421"/>
      <c r="H1356" s="422" t="s">
        <v>94</v>
      </c>
      <c r="I1356" s="423"/>
      <c r="J1356" s="424">
        <v>0.02</v>
      </c>
      <c r="K1356" s="425"/>
      <c r="L1356" s="128">
        <v>2000</v>
      </c>
      <c r="M1356" s="224"/>
      <c r="N1356" s="426"/>
      <c r="O1356" s="427"/>
      <c r="P1356" s="188">
        <f>J1356*L1356</f>
        <v>40</v>
      </c>
    </row>
    <row r="1357" spans="3:16">
      <c r="C1357" s="399" t="s">
        <v>99</v>
      </c>
      <c r="D1357" s="400"/>
      <c r="E1357" s="400"/>
      <c r="F1357" s="400"/>
      <c r="G1357" s="132"/>
      <c r="H1357" s="422" t="s">
        <v>158</v>
      </c>
      <c r="I1357" s="423"/>
      <c r="J1357" s="424">
        <v>0.1</v>
      </c>
      <c r="K1357" s="425"/>
      <c r="L1357" s="128">
        <v>18000</v>
      </c>
      <c r="M1357" s="224"/>
      <c r="N1357" s="426"/>
      <c r="O1357" s="427"/>
      <c r="P1357" s="188">
        <f>J1357*L1357</f>
        <v>1800</v>
      </c>
    </row>
    <row r="1358" spans="3:16" ht="15" thickBot="1">
      <c r="C1358" s="374"/>
      <c r="D1358" s="375"/>
      <c r="E1358" s="375"/>
      <c r="F1358" s="375"/>
      <c r="G1358" s="396"/>
      <c r="H1358" s="447"/>
      <c r="I1358" s="396"/>
      <c r="J1358" s="447"/>
      <c r="K1358" s="396"/>
      <c r="L1358" s="133"/>
      <c r="M1358" s="225"/>
      <c r="N1358" s="448"/>
      <c r="O1358" s="449"/>
      <c r="P1358" s="129"/>
    </row>
    <row r="1359" spans="3:16" ht="15" thickBot="1">
      <c r="C1359" s="371" t="s">
        <v>59</v>
      </c>
      <c r="D1359" s="372"/>
      <c r="E1359" s="372"/>
      <c r="F1359" s="372"/>
      <c r="G1359" s="372"/>
      <c r="H1359" s="372"/>
      <c r="I1359" s="372"/>
      <c r="J1359" s="372"/>
      <c r="K1359" s="372"/>
      <c r="L1359" s="372"/>
      <c r="M1359" s="372"/>
      <c r="N1359" s="372"/>
      <c r="O1359" s="373"/>
      <c r="P1359" s="138">
        <f>SUM(P1356:P1358)</f>
        <v>1840</v>
      </c>
    </row>
    <row r="1360" spans="3:16">
      <c r="C1360" s="352" t="s">
        <v>60</v>
      </c>
      <c r="D1360" s="353"/>
      <c r="E1360" s="353"/>
      <c r="F1360" s="353"/>
      <c r="G1360" s="353"/>
      <c r="H1360" s="353"/>
      <c r="I1360" s="353"/>
      <c r="J1360" s="353"/>
      <c r="K1360" s="353"/>
      <c r="L1360" s="353"/>
      <c r="M1360" s="353"/>
      <c r="N1360" s="353"/>
      <c r="O1360" s="353"/>
      <c r="P1360" s="354"/>
    </row>
    <row r="1361" spans="3:16">
      <c r="C1361" s="355"/>
      <c r="D1361" s="356"/>
      <c r="E1361" s="356"/>
      <c r="F1361" s="356"/>
      <c r="G1361" s="356"/>
      <c r="H1361" s="356"/>
      <c r="I1361" s="356"/>
      <c r="J1361" s="356"/>
      <c r="K1361" s="356"/>
      <c r="L1361" s="356"/>
      <c r="M1361" s="356"/>
      <c r="N1361" s="356"/>
      <c r="O1361" s="356"/>
      <c r="P1361" s="357"/>
    </row>
    <row r="1362" spans="3:16" ht="15" thickBot="1">
      <c r="C1362" s="358"/>
      <c r="D1362" s="359"/>
      <c r="E1362" s="359"/>
      <c r="F1362" s="359"/>
      <c r="G1362" s="359"/>
      <c r="H1362" s="359"/>
      <c r="I1362" s="359"/>
      <c r="J1362" s="359"/>
      <c r="K1362" s="359"/>
      <c r="L1362" s="359"/>
      <c r="M1362" s="359"/>
      <c r="N1362" s="359"/>
      <c r="O1362" s="359"/>
      <c r="P1362" s="360"/>
    </row>
    <row r="1363" spans="3:16">
      <c r="C1363" s="361" t="s">
        <v>53</v>
      </c>
      <c r="D1363" s="362"/>
      <c r="E1363" s="362"/>
      <c r="F1363" s="362"/>
      <c r="G1363" s="362"/>
      <c r="H1363" s="362"/>
      <c r="I1363" s="362"/>
      <c r="J1363" s="366"/>
      <c r="K1363" s="124" t="s">
        <v>54</v>
      </c>
      <c r="L1363" s="125" t="s">
        <v>11</v>
      </c>
      <c r="M1363" s="124" t="s">
        <v>117</v>
      </c>
      <c r="N1363" s="365" t="s">
        <v>61</v>
      </c>
      <c r="O1363" s="366"/>
      <c r="P1363" s="126" t="s">
        <v>58</v>
      </c>
    </row>
    <row r="1364" spans="3:16">
      <c r="C1364" s="399" t="s">
        <v>102</v>
      </c>
      <c r="D1364" s="400"/>
      <c r="E1364" s="400"/>
      <c r="F1364" s="400"/>
      <c r="G1364" s="400"/>
      <c r="H1364" s="400"/>
      <c r="I1364" s="400"/>
      <c r="J1364" s="401"/>
      <c r="K1364" s="303" t="s">
        <v>107</v>
      </c>
      <c r="L1364" s="304">
        <v>0.9</v>
      </c>
      <c r="M1364" s="307">
        <v>1</v>
      </c>
      <c r="N1364" s="450">
        <v>74</v>
      </c>
      <c r="O1364" s="451"/>
      <c r="P1364" s="129">
        <f>ROUND(L1364*N1364*M1364,0)</f>
        <v>67</v>
      </c>
    </row>
    <row r="1365" spans="3:16">
      <c r="C1365" s="399" t="s">
        <v>90</v>
      </c>
      <c r="D1365" s="400"/>
      <c r="E1365" s="400"/>
      <c r="F1365" s="400"/>
      <c r="G1365" s="400"/>
      <c r="H1365" s="400"/>
      <c r="I1365" s="400"/>
      <c r="J1365" s="401"/>
      <c r="K1365" s="303" t="s">
        <v>93</v>
      </c>
      <c r="L1365" s="303">
        <v>2.15</v>
      </c>
      <c r="M1365" s="308">
        <v>1.01</v>
      </c>
      <c r="N1365" s="404">
        <v>3500</v>
      </c>
      <c r="O1365" s="405"/>
      <c r="P1365" s="129">
        <f t="shared" ref="P1365:P1368" si="14">ROUND(L1365*N1365*M1365,0)</f>
        <v>7600</v>
      </c>
    </row>
    <row r="1366" spans="3:16">
      <c r="C1366" s="399" t="s">
        <v>91</v>
      </c>
      <c r="D1366" s="400"/>
      <c r="E1366" s="400"/>
      <c r="F1366" s="400"/>
      <c r="G1366" s="400"/>
      <c r="H1366" s="400"/>
      <c r="I1366" s="400"/>
      <c r="J1366" s="401"/>
      <c r="K1366" s="303" t="s">
        <v>96</v>
      </c>
      <c r="L1366" s="303">
        <v>0.02</v>
      </c>
      <c r="M1366" s="308">
        <v>1</v>
      </c>
      <c r="N1366" s="404">
        <v>2000</v>
      </c>
      <c r="O1366" s="405"/>
      <c r="P1366" s="129">
        <f t="shared" si="14"/>
        <v>40</v>
      </c>
    </row>
    <row r="1367" spans="3:16">
      <c r="C1367" s="399"/>
      <c r="D1367" s="400"/>
      <c r="E1367" s="400"/>
      <c r="F1367" s="400"/>
      <c r="G1367" s="400"/>
      <c r="H1367" s="400"/>
      <c r="I1367" s="400"/>
      <c r="J1367" s="401"/>
      <c r="K1367" s="189"/>
      <c r="L1367" s="198"/>
      <c r="M1367" s="240"/>
      <c r="N1367" s="404"/>
      <c r="O1367" s="405"/>
      <c r="P1367" s="129">
        <f t="shared" si="14"/>
        <v>0</v>
      </c>
    </row>
    <row r="1368" spans="3:16">
      <c r="C1368" s="399"/>
      <c r="D1368" s="400"/>
      <c r="E1368" s="400"/>
      <c r="F1368" s="400"/>
      <c r="G1368" s="400"/>
      <c r="H1368" s="400"/>
      <c r="I1368" s="400"/>
      <c r="J1368" s="401"/>
      <c r="K1368" s="189"/>
      <c r="L1368" s="198"/>
      <c r="M1368" s="240"/>
      <c r="N1368" s="404"/>
      <c r="O1368" s="405"/>
      <c r="P1368" s="129">
        <f t="shared" si="14"/>
        <v>0</v>
      </c>
    </row>
    <row r="1369" spans="3:16" ht="15" thickBot="1">
      <c r="C1369" s="399"/>
      <c r="D1369" s="400"/>
      <c r="E1369" s="400"/>
      <c r="F1369" s="400"/>
      <c r="G1369" s="400"/>
      <c r="H1369" s="400"/>
      <c r="I1369" s="400"/>
      <c r="J1369" s="401"/>
      <c r="K1369" s="135"/>
      <c r="L1369" s="142"/>
      <c r="M1369" s="237"/>
      <c r="N1369" s="469"/>
      <c r="O1369" s="470"/>
      <c r="P1369" s="129"/>
    </row>
    <row r="1370" spans="3:16" ht="15" thickBot="1">
      <c r="C1370" s="371" t="s">
        <v>59</v>
      </c>
      <c r="D1370" s="372"/>
      <c r="E1370" s="372"/>
      <c r="F1370" s="372"/>
      <c r="G1370" s="372"/>
      <c r="H1370" s="372"/>
      <c r="I1370" s="372"/>
      <c r="J1370" s="372"/>
      <c r="K1370" s="372"/>
      <c r="L1370" s="372"/>
      <c r="M1370" s="372"/>
      <c r="N1370" s="372"/>
      <c r="O1370" s="373"/>
      <c r="P1370" s="138">
        <f>SUM(P1364:P1369)</f>
        <v>7707</v>
      </c>
    </row>
    <row r="1371" spans="3:16">
      <c r="C1371" s="352" t="s">
        <v>62</v>
      </c>
      <c r="D1371" s="353"/>
      <c r="E1371" s="353"/>
      <c r="F1371" s="353"/>
      <c r="G1371" s="353"/>
      <c r="H1371" s="353"/>
      <c r="I1371" s="353"/>
      <c r="J1371" s="353"/>
      <c r="K1371" s="353"/>
      <c r="L1371" s="353"/>
      <c r="M1371" s="353"/>
      <c r="N1371" s="353"/>
      <c r="O1371" s="353"/>
      <c r="P1371" s="354"/>
    </row>
    <row r="1372" spans="3:16">
      <c r="C1372" s="355"/>
      <c r="D1372" s="356"/>
      <c r="E1372" s="356"/>
      <c r="F1372" s="356"/>
      <c r="G1372" s="356"/>
      <c r="H1372" s="356"/>
      <c r="I1372" s="356"/>
      <c r="J1372" s="356"/>
      <c r="K1372" s="356"/>
      <c r="L1372" s="356"/>
      <c r="M1372" s="356"/>
      <c r="N1372" s="356"/>
      <c r="O1372" s="356"/>
      <c r="P1372" s="357"/>
    </row>
    <row r="1373" spans="3:16" ht="15" thickBot="1">
      <c r="C1373" s="358"/>
      <c r="D1373" s="359"/>
      <c r="E1373" s="359"/>
      <c r="F1373" s="359"/>
      <c r="G1373" s="359"/>
      <c r="H1373" s="359"/>
      <c r="I1373" s="359"/>
      <c r="J1373" s="359"/>
      <c r="K1373" s="359"/>
      <c r="L1373" s="359"/>
      <c r="M1373" s="359"/>
      <c r="N1373" s="359"/>
      <c r="O1373" s="359"/>
      <c r="P1373" s="360"/>
    </row>
    <row r="1374" spans="3:16" ht="15.75">
      <c r="C1374" s="361" t="s">
        <v>63</v>
      </c>
      <c r="D1374" s="362"/>
      <c r="E1374" s="362"/>
      <c r="F1374" s="362"/>
      <c r="G1374" s="362"/>
      <c r="H1374" s="362"/>
      <c r="I1374" s="362"/>
      <c r="J1374" s="125" t="s">
        <v>64</v>
      </c>
      <c r="K1374" s="134" t="s">
        <v>65</v>
      </c>
      <c r="L1374" s="139" t="s">
        <v>66</v>
      </c>
      <c r="M1374" s="229"/>
      <c r="N1374" s="365" t="s">
        <v>67</v>
      </c>
      <c r="O1374" s="366"/>
      <c r="P1374" s="126" t="s">
        <v>58</v>
      </c>
    </row>
    <row r="1375" spans="3:16">
      <c r="C1375" s="367"/>
      <c r="D1375" s="368"/>
      <c r="E1375" s="368"/>
      <c r="F1375" s="368"/>
      <c r="G1375" s="368"/>
      <c r="H1375" s="368"/>
      <c r="I1375" s="368"/>
      <c r="J1375" s="140"/>
      <c r="K1375" s="141"/>
      <c r="L1375" s="140"/>
      <c r="M1375" s="217"/>
      <c r="N1375" s="369"/>
      <c r="O1375" s="370"/>
      <c r="P1375" s="129"/>
    </row>
    <row r="1376" spans="3:16" ht="15" thickBot="1">
      <c r="C1376" s="374"/>
      <c r="D1376" s="375"/>
      <c r="E1376" s="375"/>
      <c r="F1376" s="375"/>
      <c r="G1376" s="375"/>
      <c r="H1376" s="375"/>
      <c r="I1376" s="375"/>
      <c r="J1376" s="142"/>
      <c r="K1376" s="143"/>
      <c r="L1376" s="142"/>
      <c r="M1376" s="230"/>
      <c r="N1376" s="376"/>
      <c r="O1376" s="377"/>
      <c r="P1376" s="144"/>
    </row>
    <row r="1377" spans="3:16" ht="15" thickBot="1">
      <c r="C1377" s="371" t="s">
        <v>59</v>
      </c>
      <c r="D1377" s="372"/>
      <c r="E1377" s="372"/>
      <c r="F1377" s="372"/>
      <c r="G1377" s="372"/>
      <c r="H1377" s="372"/>
      <c r="I1377" s="372"/>
      <c r="J1377" s="372"/>
      <c r="K1377" s="372"/>
      <c r="L1377" s="372"/>
      <c r="M1377" s="372"/>
      <c r="N1377" s="372"/>
      <c r="O1377" s="373"/>
      <c r="P1377" s="138">
        <f>SUM(P1375:P1376)</f>
        <v>0</v>
      </c>
    </row>
    <row r="1378" spans="3:16">
      <c r="C1378" s="352" t="s">
        <v>68</v>
      </c>
      <c r="D1378" s="353"/>
      <c r="E1378" s="353"/>
      <c r="F1378" s="353"/>
      <c r="G1378" s="353"/>
      <c r="H1378" s="353"/>
      <c r="I1378" s="353"/>
      <c r="J1378" s="353"/>
      <c r="K1378" s="353"/>
      <c r="L1378" s="353"/>
      <c r="M1378" s="353"/>
      <c r="N1378" s="353"/>
      <c r="O1378" s="353"/>
      <c r="P1378" s="354"/>
    </row>
    <row r="1379" spans="3:16">
      <c r="C1379" s="355"/>
      <c r="D1379" s="356"/>
      <c r="E1379" s="356"/>
      <c r="F1379" s="356"/>
      <c r="G1379" s="356"/>
      <c r="H1379" s="356"/>
      <c r="I1379" s="356"/>
      <c r="J1379" s="356"/>
      <c r="K1379" s="356"/>
      <c r="L1379" s="356"/>
      <c r="M1379" s="356"/>
      <c r="N1379" s="356"/>
      <c r="O1379" s="356"/>
      <c r="P1379" s="357"/>
    </row>
    <row r="1380" spans="3:16" ht="15" thickBot="1">
      <c r="C1380" s="358"/>
      <c r="D1380" s="359"/>
      <c r="E1380" s="359"/>
      <c r="F1380" s="359"/>
      <c r="G1380" s="359"/>
      <c r="H1380" s="359"/>
      <c r="I1380" s="359"/>
      <c r="J1380" s="359"/>
      <c r="K1380" s="359"/>
      <c r="L1380" s="359"/>
      <c r="M1380" s="359"/>
      <c r="N1380" s="359"/>
      <c r="O1380" s="359"/>
      <c r="P1380" s="360"/>
    </row>
    <row r="1381" spans="3:16" ht="28.5">
      <c r="C1381" s="361" t="s">
        <v>69</v>
      </c>
      <c r="D1381" s="362"/>
      <c r="E1381" s="362"/>
      <c r="F1381" s="362"/>
      <c r="G1381" s="362"/>
      <c r="H1381" s="362"/>
      <c r="I1381" s="362"/>
      <c r="J1381" s="125" t="s">
        <v>70</v>
      </c>
      <c r="K1381" s="145" t="s">
        <v>11</v>
      </c>
      <c r="L1381" s="146" t="s">
        <v>71</v>
      </c>
      <c r="M1381" s="218"/>
      <c r="N1381" s="363" t="s">
        <v>57</v>
      </c>
      <c r="O1381" s="364"/>
      <c r="P1381" s="148" t="s">
        <v>58</v>
      </c>
    </row>
    <row r="1382" spans="3:16">
      <c r="C1382" s="399" t="s">
        <v>197</v>
      </c>
      <c r="D1382" s="400"/>
      <c r="E1382" s="400"/>
      <c r="F1382" s="400"/>
      <c r="G1382" s="400"/>
      <c r="H1382" s="400"/>
      <c r="I1382" s="401"/>
      <c r="J1382" s="151" t="s">
        <v>97</v>
      </c>
      <c r="K1382" s="152">
        <v>0.19</v>
      </c>
      <c r="L1382" s="153">
        <v>40489.678125000006</v>
      </c>
      <c r="M1382" s="231"/>
      <c r="N1382" s="402"/>
      <c r="O1382" s="403"/>
      <c r="P1382" s="129">
        <f>ROUND(K1382*L1382,0)</f>
        <v>7693</v>
      </c>
    </row>
    <row r="1383" spans="3:16">
      <c r="C1383" s="149"/>
      <c r="D1383" s="150"/>
      <c r="E1383" s="150"/>
      <c r="F1383" s="150"/>
      <c r="G1383" s="150"/>
      <c r="H1383" s="150"/>
      <c r="I1383" s="150"/>
      <c r="J1383" s="151"/>
      <c r="K1383" s="152"/>
      <c r="L1383" s="153"/>
      <c r="M1383" s="231"/>
      <c r="N1383" s="369"/>
      <c r="O1383" s="370"/>
      <c r="P1383" s="154"/>
    </row>
    <row r="1384" spans="3:16" ht="15" thickBot="1">
      <c r="C1384" s="374"/>
      <c r="D1384" s="375"/>
      <c r="E1384" s="375"/>
      <c r="F1384" s="375"/>
      <c r="G1384" s="375"/>
      <c r="H1384" s="375"/>
      <c r="I1384" s="375"/>
      <c r="J1384" s="142"/>
      <c r="K1384" s="143"/>
      <c r="L1384" s="142"/>
      <c r="M1384" s="230"/>
      <c r="N1384" s="376"/>
      <c r="O1384" s="377"/>
      <c r="P1384" s="144"/>
    </row>
    <row r="1385" spans="3:16" ht="15" thickBot="1">
      <c r="C1385" s="371" t="s">
        <v>59</v>
      </c>
      <c r="D1385" s="372"/>
      <c r="E1385" s="372"/>
      <c r="F1385" s="372"/>
      <c r="G1385" s="372"/>
      <c r="H1385" s="372"/>
      <c r="I1385" s="372"/>
      <c r="J1385" s="372"/>
      <c r="K1385" s="372"/>
      <c r="L1385" s="372"/>
      <c r="M1385" s="372"/>
      <c r="N1385" s="372"/>
      <c r="O1385" s="373"/>
      <c r="P1385" s="138">
        <f>SUM(P1382:P1384)</f>
        <v>7693</v>
      </c>
    </row>
    <row r="1386" spans="3:16" ht="15" thickBot="1">
      <c r="C1386" s="122"/>
      <c r="P1386" s="123"/>
    </row>
    <row r="1387" spans="3:16" ht="15" thickBot="1">
      <c r="C1387" s="371" t="s">
        <v>72</v>
      </c>
      <c r="D1387" s="372"/>
      <c r="E1387" s="372"/>
      <c r="F1387" s="372"/>
      <c r="G1387" s="372"/>
      <c r="H1387" s="372"/>
      <c r="I1387" s="372"/>
      <c r="J1387" s="372"/>
      <c r="K1387" s="372"/>
      <c r="L1387" s="372"/>
      <c r="M1387" s="372"/>
      <c r="N1387" s="372"/>
      <c r="O1387" s="373"/>
      <c r="P1387" s="286">
        <f>SUM(P1385+P1377+P1370+P1359)</f>
        <v>17240</v>
      </c>
    </row>
    <row r="1388" spans="3:16">
      <c r="C1388" s="367" t="s">
        <v>23</v>
      </c>
      <c r="D1388" s="368"/>
      <c r="E1388" s="368"/>
      <c r="F1388" s="368"/>
      <c r="G1388" s="368"/>
      <c r="H1388" s="368"/>
      <c r="I1388" s="368"/>
      <c r="J1388" s="155"/>
      <c r="K1388" s="156"/>
      <c r="L1388" s="157">
        <v>0.31</v>
      </c>
      <c r="M1388" s="232"/>
      <c r="N1388" s="392">
        <f>P1387*L1388</f>
        <v>5344.4</v>
      </c>
      <c r="O1388" s="393"/>
      <c r="P1388" s="158"/>
    </row>
    <row r="1389" spans="3:16">
      <c r="C1389" s="130" t="s">
        <v>77</v>
      </c>
      <c r="D1389" s="131"/>
      <c r="E1389" s="131"/>
      <c r="F1389" s="131"/>
      <c r="G1389" s="131"/>
      <c r="H1389" s="131"/>
      <c r="I1389" s="131"/>
      <c r="J1389" s="155"/>
      <c r="K1389" s="156"/>
      <c r="L1389" s="157">
        <v>0.01</v>
      </c>
      <c r="M1389" s="232"/>
      <c r="N1389" s="392">
        <f>P1387*L1389</f>
        <v>172.4</v>
      </c>
      <c r="O1389" s="393"/>
      <c r="P1389" s="158"/>
    </row>
    <row r="1390" spans="3:16" ht="15" thickBot="1">
      <c r="C1390" s="116" t="s">
        <v>78</v>
      </c>
      <c r="D1390" s="117"/>
      <c r="E1390" s="117"/>
      <c r="F1390" s="117"/>
      <c r="G1390" s="117"/>
      <c r="H1390" s="117"/>
      <c r="I1390" s="117"/>
      <c r="J1390" s="159"/>
      <c r="K1390" s="160"/>
      <c r="L1390" s="157">
        <v>0.05</v>
      </c>
      <c r="M1390" s="232"/>
      <c r="N1390" s="392">
        <f>P1387*L1390</f>
        <v>862</v>
      </c>
      <c r="O1390" s="393"/>
      <c r="P1390" s="158"/>
    </row>
    <row r="1391" spans="3:16" ht="15" thickBot="1">
      <c r="C1391" s="371" t="s">
        <v>59</v>
      </c>
      <c r="D1391" s="372"/>
      <c r="E1391" s="372"/>
      <c r="F1391" s="372"/>
      <c r="G1391" s="372"/>
      <c r="H1391" s="372"/>
      <c r="I1391" s="372"/>
      <c r="J1391" s="372"/>
      <c r="K1391" s="372"/>
      <c r="L1391" s="372"/>
      <c r="M1391" s="372"/>
      <c r="N1391" s="372"/>
      <c r="O1391" s="373"/>
      <c r="P1391" s="161">
        <f>N1388+N1389+N1390</f>
        <v>6378.7999999999993</v>
      </c>
    </row>
    <row r="1392" spans="3:16" ht="15" thickBot="1">
      <c r="C1392" s="122"/>
      <c r="P1392" s="123"/>
    </row>
    <row r="1393" spans="3:16" ht="15" thickBot="1">
      <c r="C1393" s="371" t="s">
        <v>79</v>
      </c>
      <c r="D1393" s="372"/>
      <c r="E1393" s="372"/>
      <c r="F1393" s="372"/>
      <c r="G1393" s="372"/>
      <c r="H1393" s="372"/>
      <c r="I1393" s="372"/>
      <c r="J1393" s="372"/>
      <c r="K1393" s="372"/>
      <c r="L1393" s="372"/>
      <c r="M1393" s="372"/>
      <c r="N1393" s="372"/>
      <c r="O1393" s="373"/>
      <c r="P1393" s="161">
        <f>ROUND(P1387+P1391,2)</f>
        <v>23618.799999999999</v>
      </c>
    </row>
    <row r="1394" spans="3:16">
      <c r="C1394" s="119"/>
      <c r="D1394" s="120"/>
      <c r="E1394" s="120"/>
      <c r="F1394" s="120"/>
      <c r="G1394" s="120"/>
      <c r="H1394" s="120"/>
      <c r="I1394" s="120"/>
      <c r="J1394" s="120"/>
      <c r="K1394" s="120"/>
      <c r="L1394" s="120"/>
      <c r="M1394" s="120"/>
      <c r="N1394" s="120"/>
      <c r="O1394" s="120"/>
      <c r="P1394" s="121"/>
    </row>
    <row r="1395" spans="3:16">
      <c r="C1395" s="122"/>
      <c r="P1395" s="123"/>
    </row>
    <row r="1396" spans="3:16">
      <c r="C1396" s="122"/>
      <c r="P1396" s="123"/>
    </row>
    <row r="1397" spans="3:16" ht="15">
      <c r="C1397" s="122"/>
      <c r="H1397" s="276" t="s">
        <v>80</v>
      </c>
      <c r="I1397" s="276"/>
      <c r="J1397" s="276"/>
      <c r="K1397" s="276"/>
      <c r="P1397" s="123"/>
    </row>
    <row r="1398" spans="3:16" ht="15">
      <c r="C1398" s="122"/>
      <c r="H1398" s="276" t="s">
        <v>81</v>
      </c>
      <c r="I1398" s="350" t="s">
        <v>120</v>
      </c>
      <c r="J1398" s="350"/>
      <c r="K1398" s="350"/>
      <c r="P1398" s="123"/>
    </row>
    <row r="1399" spans="3:16" ht="15">
      <c r="C1399" s="122"/>
      <c r="H1399" s="349" t="s">
        <v>121</v>
      </c>
      <c r="I1399" s="349"/>
      <c r="J1399" s="349"/>
      <c r="K1399" s="349"/>
      <c r="P1399" s="123"/>
    </row>
    <row r="1400" spans="3:16" ht="15">
      <c r="C1400" s="108"/>
      <c r="D1400" s="163"/>
      <c r="E1400" s="163"/>
      <c r="F1400" s="163"/>
      <c r="G1400" s="163"/>
      <c r="H1400" s="276" t="s">
        <v>82</v>
      </c>
      <c r="I1400" s="349" t="s">
        <v>122</v>
      </c>
      <c r="J1400" s="349"/>
      <c r="K1400" s="349"/>
      <c r="L1400" s="163"/>
      <c r="M1400" s="163"/>
      <c r="N1400" s="163"/>
      <c r="O1400" s="163"/>
      <c r="P1400" s="164"/>
    </row>
    <row r="1401" spans="3:16">
      <c r="C1401" s="122"/>
      <c r="H1401" s="95" t="s">
        <v>83</v>
      </c>
      <c r="P1401" s="123"/>
    </row>
    <row r="1402" spans="3:16">
      <c r="C1402" s="165"/>
      <c r="D1402" s="127"/>
      <c r="E1402" s="127"/>
      <c r="F1402" s="127"/>
      <c r="G1402" s="127"/>
      <c r="H1402" s="127"/>
      <c r="I1402" s="127"/>
      <c r="J1402" s="127"/>
      <c r="K1402" s="127"/>
      <c r="L1402" s="127"/>
      <c r="M1402" s="127"/>
      <c r="N1402" s="127"/>
      <c r="O1402" s="127"/>
      <c r="P1402" s="166"/>
    </row>
    <row r="1403" spans="3:16">
      <c r="C1403" s="214"/>
    </row>
    <row r="1404" spans="3:16">
      <c r="C1404" s="214"/>
    </row>
    <row r="1405" spans="3:16">
      <c r="C1405" s="214"/>
    </row>
    <row r="1406" spans="3:16">
      <c r="C1406" s="351" t="s">
        <v>38</v>
      </c>
      <c r="D1406" s="351"/>
      <c r="E1406" s="351"/>
      <c r="F1406" s="351"/>
      <c r="G1406" s="351"/>
      <c r="H1406" s="351"/>
      <c r="I1406" s="351"/>
      <c r="J1406" s="351"/>
      <c r="K1406" s="351"/>
      <c r="L1406" s="351"/>
      <c r="M1406" s="351"/>
      <c r="N1406" s="351"/>
      <c r="O1406" s="351"/>
      <c r="P1406" s="351"/>
    </row>
    <row r="1407" spans="3:16" ht="15" thickBot="1"/>
    <row r="1408" spans="3:16">
      <c r="C1408" s="378"/>
      <c r="D1408" s="380"/>
      <c r="E1408" s="381"/>
      <c r="F1408" s="381"/>
      <c r="G1408" s="381"/>
      <c r="H1408" s="381"/>
      <c r="I1408" s="381"/>
      <c r="J1408" s="381"/>
      <c r="K1408" s="382"/>
      <c r="L1408" s="383"/>
      <c r="M1408" s="384"/>
      <c r="N1408" s="384"/>
      <c r="O1408" s="384"/>
      <c r="P1408" s="385"/>
    </row>
    <row r="1409" spans="3:16">
      <c r="C1409" s="379"/>
      <c r="D1409" s="389" t="s">
        <v>39</v>
      </c>
      <c r="E1409" s="390"/>
      <c r="F1409" s="390"/>
      <c r="G1409" s="390"/>
      <c r="H1409" s="390"/>
      <c r="I1409" s="390"/>
      <c r="J1409" s="390"/>
      <c r="K1409" s="391"/>
      <c r="L1409" s="386"/>
      <c r="M1409" s="387"/>
      <c r="N1409" s="387"/>
      <c r="O1409" s="387"/>
      <c r="P1409" s="388"/>
    </row>
    <row r="1410" spans="3:16">
      <c r="C1410" s="379"/>
      <c r="D1410" s="389"/>
      <c r="E1410" s="390"/>
      <c r="F1410" s="390"/>
      <c r="G1410" s="390"/>
      <c r="H1410" s="390"/>
      <c r="I1410" s="390"/>
      <c r="J1410" s="390"/>
      <c r="K1410" s="391"/>
      <c r="L1410" s="428" t="s">
        <v>40</v>
      </c>
      <c r="M1410" s="220"/>
      <c r="N1410" s="430"/>
      <c r="O1410" s="431"/>
      <c r="P1410" s="432"/>
    </row>
    <row r="1411" spans="3:16">
      <c r="C1411" s="379"/>
      <c r="D1411" s="389" t="s">
        <v>41</v>
      </c>
      <c r="E1411" s="390"/>
      <c r="F1411" s="390"/>
      <c r="G1411" s="390"/>
      <c r="H1411" s="390"/>
      <c r="I1411" s="390"/>
      <c r="J1411" s="390"/>
      <c r="K1411" s="391"/>
      <c r="L1411" s="429"/>
      <c r="M1411" s="221"/>
      <c r="N1411" s="433"/>
      <c r="O1411" s="434"/>
      <c r="P1411" s="435"/>
    </row>
    <row r="1412" spans="3:16">
      <c r="C1412" s="379"/>
      <c r="D1412" s="436"/>
      <c r="E1412" s="437"/>
      <c r="F1412" s="437"/>
      <c r="G1412" s="437"/>
      <c r="H1412" s="437"/>
      <c r="I1412" s="437"/>
      <c r="J1412" s="437"/>
      <c r="K1412" s="438"/>
      <c r="L1412" s="428" t="s">
        <v>42</v>
      </c>
      <c r="M1412" s="219"/>
      <c r="N1412" s="428">
        <v>1</v>
      </c>
      <c r="O1412" s="428" t="s">
        <v>43</v>
      </c>
      <c r="P1412" s="440">
        <v>1</v>
      </c>
    </row>
    <row r="1413" spans="3:16">
      <c r="C1413" s="379"/>
      <c r="D1413" s="436"/>
      <c r="E1413" s="437"/>
      <c r="F1413" s="437"/>
      <c r="G1413" s="437"/>
      <c r="H1413" s="437"/>
      <c r="I1413" s="437"/>
      <c r="J1413" s="437"/>
      <c r="K1413" s="438"/>
      <c r="L1413" s="439"/>
      <c r="M1413" s="222"/>
      <c r="N1413" s="439"/>
      <c r="O1413" s="439"/>
      <c r="P1413" s="441"/>
    </row>
    <row r="1414" spans="3:16">
      <c r="C1414" s="379"/>
      <c r="D1414" s="389" t="s">
        <v>44</v>
      </c>
      <c r="E1414" s="390"/>
      <c r="F1414" s="390"/>
      <c r="G1414" s="390"/>
      <c r="H1414" s="390"/>
      <c r="I1414" s="390"/>
      <c r="J1414" s="390"/>
      <c r="K1414" s="391"/>
      <c r="L1414" s="439"/>
      <c r="M1414" s="222"/>
      <c r="N1414" s="439"/>
      <c r="O1414" s="439"/>
      <c r="P1414" s="441"/>
    </row>
    <row r="1415" spans="3:16" ht="15" thickBot="1">
      <c r="C1415" s="100"/>
      <c r="D1415" s="101"/>
      <c r="E1415" s="101"/>
      <c r="F1415" s="101"/>
      <c r="G1415" s="101"/>
      <c r="H1415" s="101"/>
      <c r="I1415" s="101"/>
      <c r="J1415" s="101"/>
      <c r="K1415" s="101"/>
      <c r="L1415" s="101"/>
      <c r="M1415" s="101"/>
      <c r="N1415" s="102"/>
      <c r="O1415" s="102"/>
      <c r="P1415" s="103"/>
    </row>
    <row r="1416" spans="3:16">
      <c r="C1416" s="104"/>
      <c r="D1416" s="98"/>
      <c r="E1416" s="98"/>
      <c r="F1416" s="98"/>
      <c r="G1416" s="98"/>
      <c r="H1416" s="98"/>
      <c r="I1416" s="98"/>
      <c r="J1416" s="98"/>
      <c r="K1416" s="98"/>
      <c r="L1416" s="105" t="s">
        <v>45</v>
      </c>
      <c r="M1416" s="105"/>
      <c r="N1416" s="106" t="s">
        <v>46</v>
      </c>
      <c r="O1416" s="106" t="s">
        <v>47</v>
      </c>
      <c r="P1416" s="107" t="s">
        <v>48</v>
      </c>
    </row>
    <row r="1417" spans="3:16">
      <c r="C1417" s="108"/>
      <c r="D1417" s="99"/>
      <c r="E1417" s="99"/>
      <c r="F1417" s="99"/>
      <c r="G1417" s="99"/>
      <c r="H1417" s="99"/>
      <c r="I1417" s="99"/>
      <c r="J1417" s="99"/>
      <c r="K1417" s="99"/>
      <c r="L1417" s="109"/>
      <c r="M1417" s="109"/>
      <c r="N1417" s="110"/>
      <c r="O1417" s="110"/>
      <c r="P1417" s="111"/>
    </row>
    <row r="1418" spans="3:16">
      <c r="C1418" s="406" t="s">
        <v>49</v>
      </c>
      <c r="D1418" s="407"/>
      <c r="E1418" s="407"/>
      <c r="F1418" s="407"/>
      <c r="G1418" s="99"/>
      <c r="H1418" s="99"/>
      <c r="I1418" s="99" t="s">
        <v>50</v>
      </c>
      <c r="K1418" s="99"/>
      <c r="L1418" s="109"/>
      <c r="M1418" s="109"/>
      <c r="P1418" s="112"/>
    </row>
    <row r="1419" spans="3:16">
      <c r="C1419" s="113"/>
      <c r="D1419" s="114"/>
      <c r="E1419" s="114"/>
      <c r="F1419" s="114"/>
      <c r="G1419" s="114"/>
      <c r="H1419" s="114"/>
      <c r="I1419" s="114"/>
      <c r="J1419" s="114"/>
      <c r="K1419" s="114"/>
      <c r="L1419" s="114"/>
      <c r="M1419" s="114"/>
      <c r="N1419" s="114"/>
      <c r="O1419" s="114"/>
      <c r="P1419" s="115"/>
    </row>
    <row r="1420" spans="3:16" ht="15" thickBot="1">
      <c r="C1420" s="408" t="s">
        <v>114</v>
      </c>
      <c r="D1420" s="409"/>
      <c r="E1420" s="409"/>
      <c r="F1420" s="409"/>
      <c r="G1420" s="409"/>
      <c r="H1420" s="409"/>
      <c r="I1420" s="409"/>
      <c r="J1420" s="409"/>
      <c r="K1420" s="409"/>
      <c r="L1420" s="409"/>
      <c r="M1420" s="409"/>
      <c r="N1420" s="409"/>
      <c r="O1420" s="409"/>
      <c r="P1420" s="410"/>
    </row>
    <row r="1421" spans="3:16" ht="15" thickBot="1">
      <c r="C1421" s="116"/>
      <c r="D1421" s="117"/>
      <c r="E1421" s="117"/>
      <c r="F1421" s="117"/>
      <c r="G1421" s="117"/>
      <c r="H1421" s="117"/>
      <c r="I1421" s="117"/>
      <c r="J1421" s="117"/>
      <c r="K1421" s="117"/>
      <c r="L1421" s="117"/>
      <c r="M1421" s="117"/>
      <c r="N1421" s="117"/>
      <c r="O1421" s="117"/>
      <c r="P1421" s="118"/>
    </row>
    <row r="1422" spans="3:16" ht="15" thickBot="1">
      <c r="C1422" s="119"/>
      <c r="D1422" s="120"/>
      <c r="E1422" s="120"/>
      <c r="F1422" s="120"/>
      <c r="G1422" s="120"/>
      <c r="H1422" s="120"/>
      <c r="K1422" s="120"/>
      <c r="L1422" s="120"/>
      <c r="M1422" s="120"/>
      <c r="N1422" s="120"/>
      <c r="O1422" s="120"/>
      <c r="P1422" s="121"/>
    </row>
    <row r="1423" spans="3:16">
      <c r="C1423" s="287" t="s">
        <v>52</v>
      </c>
      <c r="D1423" s="411" t="s">
        <v>53</v>
      </c>
      <c r="E1423" s="412"/>
      <c r="F1423" s="412"/>
      <c r="G1423" s="412"/>
      <c r="H1423" s="412"/>
      <c r="I1423" s="412"/>
      <c r="J1423" s="412"/>
      <c r="K1423" s="412"/>
      <c r="L1423" s="413"/>
      <c r="M1423" s="288"/>
      <c r="N1423" s="414" t="s">
        <v>54</v>
      </c>
      <c r="O1423" s="415"/>
      <c r="P1423" s="287" t="s">
        <v>11</v>
      </c>
    </row>
    <row r="1424" spans="3:16" ht="15" thickBot="1">
      <c r="C1424" s="283">
        <v>2.7</v>
      </c>
      <c r="D1424" s="416" t="s">
        <v>180</v>
      </c>
      <c r="E1424" s="417"/>
      <c r="F1424" s="417"/>
      <c r="G1424" s="417"/>
      <c r="H1424" s="417"/>
      <c r="I1424" s="417"/>
      <c r="J1424" s="417"/>
      <c r="K1424" s="417"/>
      <c r="L1424" s="418"/>
      <c r="M1424" s="284"/>
      <c r="N1424" s="416" t="s">
        <v>84</v>
      </c>
      <c r="O1424" s="418"/>
      <c r="P1424" s="285">
        <f>'PRESUPUESTO OFICIAL (Entidad)'!I35</f>
        <v>623.44000000000005</v>
      </c>
    </row>
    <row r="1425" spans="3:16">
      <c r="C1425" s="352" t="s">
        <v>55</v>
      </c>
      <c r="D1425" s="353"/>
      <c r="E1425" s="353"/>
      <c r="F1425" s="353"/>
      <c r="G1425" s="353"/>
      <c r="H1425" s="353"/>
      <c r="I1425" s="353"/>
      <c r="J1425" s="353"/>
      <c r="K1425" s="353"/>
      <c r="L1425" s="353"/>
      <c r="M1425" s="353"/>
      <c r="N1425" s="353"/>
      <c r="O1425" s="353"/>
      <c r="P1425" s="354"/>
    </row>
    <row r="1426" spans="3:16">
      <c r="C1426" s="355"/>
      <c r="D1426" s="356"/>
      <c r="E1426" s="356"/>
      <c r="F1426" s="356"/>
      <c r="G1426" s="356"/>
      <c r="H1426" s="356"/>
      <c r="I1426" s="356"/>
      <c r="J1426" s="356"/>
      <c r="K1426" s="356"/>
      <c r="L1426" s="356"/>
      <c r="M1426" s="356"/>
      <c r="N1426" s="356"/>
      <c r="O1426" s="356"/>
      <c r="P1426" s="357"/>
    </row>
    <row r="1427" spans="3:16" ht="15" thickBot="1">
      <c r="C1427" s="358"/>
      <c r="D1427" s="359"/>
      <c r="E1427" s="359"/>
      <c r="F1427" s="359"/>
      <c r="G1427" s="359"/>
      <c r="H1427" s="359"/>
      <c r="I1427" s="359"/>
      <c r="J1427" s="359"/>
      <c r="K1427" s="359"/>
      <c r="L1427" s="359"/>
      <c r="M1427" s="359"/>
      <c r="N1427" s="359"/>
      <c r="O1427" s="359"/>
      <c r="P1427" s="360"/>
    </row>
    <row r="1428" spans="3:16" ht="15">
      <c r="C1428" s="361" t="s">
        <v>53</v>
      </c>
      <c r="D1428" s="452"/>
      <c r="E1428" s="452"/>
      <c r="F1428" s="452"/>
      <c r="G1428" s="453"/>
      <c r="H1428" s="365" t="s">
        <v>100</v>
      </c>
      <c r="I1428" s="452"/>
      <c r="J1428" s="454" t="s">
        <v>11</v>
      </c>
      <c r="K1428" s="455"/>
      <c r="L1428" s="125" t="s">
        <v>56</v>
      </c>
      <c r="M1428" s="124"/>
      <c r="N1428" s="365" t="s">
        <v>57</v>
      </c>
      <c r="O1428" s="366"/>
      <c r="P1428" s="126" t="s">
        <v>58</v>
      </c>
    </row>
    <row r="1429" spans="3:16">
      <c r="C1429" s="367" t="s">
        <v>98</v>
      </c>
      <c r="D1429" s="368"/>
      <c r="E1429" s="368"/>
      <c r="F1429" s="368"/>
      <c r="G1429" s="421"/>
      <c r="H1429" s="422" t="s">
        <v>94</v>
      </c>
      <c r="I1429" s="423"/>
      <c r="J1429" s="424">
        <v>0.02</v>
      </c>
      <c r="K1429" s="425"/>
      <c r="L1429" s="128">
        <v>2000</v>
      </c>
      <c r="M1429" s="224"/>
      <c r="N1429" s="426"/>
      <c r="O1429" s="427"/>
      <c r="P1429" s="188">
        <f>J1429*L1429</f>
        <v>40</v>
      </c>
    </row>
    <row r="1430" spans="3:16">
      <c r="C1430" s="471" t="s">
        <v>99</v>
      </c>
      <c r="D1430" s="400"/>
      <c r="E1430" s="400"/>
      <c r="F1430" s="400"/>
      <c r="G1430" s="132"/>
      <c r="H1430" s="422" t="s">
        <v>158</v>
      </c>
      <c r="I1430" s="423"/>
      <c r="J1430" s="424">
        <v>0.1</v>
      </c>
      <c r="K1430" s="425"/>
      <c r="L1430" s="128">
        <v>18000</v>
      </c>
      <c r="M1430" s="224"/>
      <c r="N1430" s="426"/>
      <c r="O1430" s="427"/>
      <c r="P1430" s="188">
        <f>J1430*L1430</f>
        <v>1800</v>
      </c>
    </row>
    <row r="1431" spans="3:16" ht="15" thickBot="1">
      <c r="C1431" s="374"/>
      <c r="D1431" s="375"/>
      <c r="E1431" s="375"/>
      <c r="F1431" s="375"/>
      <c r="G1431" s="396"/>
      <c r="H1431" s="447"/>
      <c r="I1431" s="396"/>
      <c r="J1431" s="447"/>
      <c r="K1431" s="396"/>
      <c r="L1431" s="133"/>
      <c r="M1431" s="225"/>
      <c r="N1431" s="448"/>
      <c r="O1431" s="449"/>
      <c r="P1431" s="129"/>
    </row>
    <row r="1432" spans="3:16" ht="15" thickBot="1">
      <c r="C1432" s="371" t="s">
        <v>59</v>
      </c>
      <c r="D1432" s="372"/>
      <c r="E1432" s="372"/>
      <c r="F1432" s="372"/>
      <c r="G1432" s="372"/>
      <c r="H1432" s="372"/>
      <c r="I1432" s="372"/>
      <c r="J1432" s="372"/>
      <c r="K1432" s="372"/>
      <c r="L1432" s="372"/>
      <c r="M1432" s="372"/>
      <c r="N1432" s="372"/>
      <c r="O1432" s="373"/>
      <c r="P1432" s="138">
        <f>SUM(P1429:P1431)</f>
        <v>1840</v>
      </c>
    </row>
    <row r="1433" spans="3:16">
      <c r="C1433" s="352" t="s">
        <v>60</v>
      </c>
      <c r="D1433" s="353"/>
      <c r="E1433" s="353"/>
      <c r="F1433" s="353"/>
      <c r="G1433" s="353"/>
      <c r="H1433" s="353"/>
      <c r="I1433" s="353"/>
      <c r="J1433" s="353"/>
      <c r="K1433" s="353"/>
      <c r="L1433" s="353"/>
      <c r="M1433" s="353"/>
      <c r="N1433" s="353"/>
      <c r="O1433" s="353"/>
      <c r="P1433" s="354"/>
    </row>
    <row r="1434" spans="3:16">
      <c r="C1434" s="355"/>
      <c r="D1434" s="356"/>
      <c r="E1434" s="356"/>
      <c r="F1434" s="356"/>
      <c r="G1434" s="356"/>
      <c r="H1434" s="356"/>
      <c r="I1434" s="356"/>
      <c r="J1434" s="356"/>
      <c r="K1434" s="356"/>
      <c r="L1434" s="356"/>
      <c r="M1434" s="356"/>
      <c r="N1434" s="356"/>
      <c r="O1434" s="356"/>
      <c r="P1434" s="357"/>
    </row>
    <row r="1435" spans="3:16" ht="15" thickBot="1">
      <c r="C1435" s="358"/>
      <c r="D1435" s="359"/>
      <c r="E1435" s="359"/>
      <c r="F1435" s="359"/>
      <c r="G1435" s="359"/>
      <c r="H1435" s="359"/>
      <c r="I1435" s="359"/>
      <c r="J1435" s="359"/>
      <c r="K1435" s="359"/>
      <c r="L1435" s="359"/>
      <c r="M1435" s="359"/>
      <c r="N1435" s="359"/>
      <c r="O1435" s="359"/>
      <c r="P1435" s="360"/>
    </row>
    <row r="1436" spans="3:16">
      <c r="C1436" s="361" t="s">
        <v>53</v>
      </c>
      <c r="D1436" s="362"/>
      <c r="E1436" s="362"/>
      <c r="F1436" s="362"/>
      <c r="G1436" s="362"/>
      <c r="H1436" s="362"/>
      <c r="I1436" s="362"/>
      <c r="J1436" s="366"/>
      <c r="K1436" s="124" t="s">
        <v>54</v>
      </c>
      <c r="L1436" s="125" t="s">
        <v>11</v>
      </c>
      <c r="M1436" s="124" t="s">
        <v>117</v>
      </c>
      <c r="N1436" s="365" t="s">
        <v>61</v>
      </c>
      <c r="O1436" s="366"/>
      <c r="P1436" s="126" t="s">
        <v>58</v>
      </c>
    </row>
    <row r="1437" spans="3:16">
      <c r="C1437" s="399" t="s">
        <v>102</v>
      </c>
      <c r="D1437" s="400"/>
      <c r="E1437" s="400"/>
      <c r="F1437" s="400"/>
      <c r="G1437" s="400"/>
      <c r="H1437" s="400"/>
      <c r="I1437" s="400"/>
      <c r="J1437" s="401"/>
      <c r="K1437" s="303" t="s">
        <v>107</v>
      </c>
      <c r="L1437" s="304">
        <v>3.5000000000000003E-2</v>
      </c>
      <c r="M1437" s="310">
        <v>1</v>
      </c>
      <c r="N1437" s="450">
        <v>74</v>
      </c>
      <c r="O1437" s="451"/>
      <c r="P1437" s="129">
        <f>ROUND(L1437*N1437*M1437,0)</f>
        <v>3</v>
      </c>
    </row>
    <row r="1438" spans="3:16">
      <c r="C1438" s="399" t="s">
        <v>198</v>
      </c>
      <c r="D1438" s="400"/>
      <c r="E1438" s="400"/>
      <c r="F1438" s="400"/>
      <c r="G1438" s="400"/>
      <c r="H1438" s="400"/>
      <c r="I1438" s="400"/>
      <c r="J1438" s="401"/>
      <c r="K1438" s="303" t="s">
        <v>95</v>
      </c>
      <c r="L1438" s="303">
        <v>0.05</v>
      </c>
      <c r="M1438" s="306">
        <v>1</v>
      </c>
      <c r="N1438" s="404">
        <v>140000</v>
      </c>
      <c r="O1438" s="405"/>
      <c r="P1438" s="129">
        <f t="shared" ref="P1438:P1442" si="15">ROUND(L1438*N1438*M1438,0)</f>
        <v>7000</v>
      </c>
    </row>
    <row r="1439" spans="3:16">
      <c r="C1439" s="399" t="s">
        <v>103</v>
      </c>
      <c r="D1439" s="400"/>
      <c r="E1439" s="400"/>
      <c r="F1439" s="400"/>
      <c r="G1439" s="400"/>
      <c r="H1439" s="400"/>
      <c r="I1439" s="400"/>
      <c r="J1439" s="401"/>
      <c r="K1439" s="303" t="s">
        <v>88</v>
      </c>
      <c r="L1439" s="303">
        <v>0.03</v>
      </c>
      <c r="M1439" s="306">
        <v>1</v>
      </c>
      <c r="N1439" s="404">
        <v>12000</v>
      </c>
      <c r="O1439" s="405"/>
      <c r="P1439" s="129">
        <f t="shared" si="15"/>
        <v>360</v>
      </c>
    </row>
    <row r="1440" spans="3:16">
      <c r="C1440" s="399" t="s">
        <v>106</v>
      </c>
      <c r="D1440" s="400"/>
      <c r="E1440" s="400"/>
      <c r="F1440" s="400"/>
      <c r="G1440" s="400"/>
      <c r="H1440" s="400"/>
      <c r="I1440" s="400"/>
      <c r="J1440" s="401"/>
      <c r="K1440" s="303" t="s">
        <v>108</v>
      </c>
      <c r="L1440" s="303">
        <v>0.01</v>
      </c>
      <c r="M1440" s="306">
        <v>1</v>
      </c>
      <c r="N1440" s="404">
        <v>15000</v>
      </c>
      <c r="O1440" s="405"/>
      <c r="P1440" s="129">
        <f t="shared" si="15"/>
        <v>150</v>
      </c>
    </row>
    <row r="1441" spans="3:16">
      <c r="C1441" s="399" t="s">
        <v>104</v>
      </c>
      <c r="D1441" s="400"/>
      <c r="E1441" s="400"/>
      <c r="F1441" s="400"/>
      <c r="G1441" s="400"/>
      <c r="H1441" s="400"/>
      <c r="I1441" s="400"/>
      <c r="J1441" s="401"/>
      <c r="K1441" s="303" t="s">
        <v>88</v>
      </c>
      <c r="L1441" s="303">
        <v>0.02</v>
      </c>
      <c r="M1441" s="306">
        <v>1</v>
      </c>
      <c r="N1441" s="404">
        <v>24500</v>
      </c>
      <c r="O1441" s="405"/>
      <c r="P1441" s="129">
        <f t="shared" si="15"/>
        <v>490</v>
      </c>
    </row>
    <row r="1442" spans="3:16" ht="15" thickBot="1">
      <c r="C1442" s="399"/>
      <c r="D1442" s="400"/>
      <c r="E1442" s="400"/>
      <c r="F1442" s="400"/>
      <c r="G1442" s="400"/>
      <c r="H1442" s="400"/>
      <c r="I1442" s="400"/>
      <c r="J1442" s="401"/>
      <c r="K1442" s="135"/>
      <c r="L1442" s="309"/>
      <c r="M1442" s="237"/>
      <c r="N1442" s="469"/>
      <c r="O1442" s="470"/>
      <c r="P1442" s="129">
        <f t="shared" si="15"/>
        <v>0</v>
      </c>
    </row>
    <row r="1443" spans="3:16" ht="15" thickBot="1">
      <c r="C1443" s="371" t="s">
        <v>59</v>
      </c>
      <c r="D1443" s="372"/>
      <c r="E1443" s="372"/>
      <c r="F1443" s="372"/>
      <c r="G1443" s="372"/>
      <c r="H1443" s="372"/>
      <c r="I1443" s="372"/>
      <c r="J1443" s="372"/>
      <c r="K1443" s="372"/>
      <c r="L1443" s="372"/>
      <c r="M1443" s="372"/>
      <c r="N1443" s="372"/>
      <c r="O1443" s="373"/>
      <c r="P1443" s="138">
        <f>SUM(P1437:P1442)</f>
        <v>8003</v>
      </c>
    </row>
    <row r="1444" spans="3:16">
      <c r="C1444" s="352" t="s">
        <v>62</v>
      </c>
      <c r="D1444" s="353"/>
      <c r="E1444" s="353"/>
      <c r="F1444" s="353"/>
      <c r="G1444" s="353"/>
      <c r="H1444" s="353"/>
      <c r="I1444" s="353"/>
      <c r="J1444" s="353"/>
      <c r="K1444" s="353"/>
      <c r="L1444" s="353"/>
      <c r="M1444" s="353"/>
      <c r="N1444" s="353"/>
      <c r="O1444" s="353"/>
      <c r="P1444" s="354"/>
    </row>
    <row r="1445" spans="3:16">
      <c r="C1445" s="355"/>
      <c r="D1445" s="356"/>
      <c r="E1445" s="356"/>
      <c r="F1445" s="356"/>
      <c r="G1445" s="356"/>
      <c r="H1445" s="356"/>
      <c r="I1445" s="356"/>
      <c r="J1445" s="356"/>
      <c r="K1445" s="356"/>
      <c r="L1445" s="356"/>
      <c r="M1445" s="356"/>
      <c r="N1445" s="356"/>
      <c r="O1445" s="356"/>
      <c r="P1445" s="357"/>
    </row>
    <row r="1446" spans="3:16" ht="15" thickBot="1">
      <c r="C1446" s="358"/>
      <c r="D1446" s="359"/>
      <c r="E1446" s="359"/>
      <c r="F1446" s="359"/>
      <c r="G1446" s="359"/>
      <c r="H1446" s="359"/>
      <c r="I1446" s="359"/>
      <c r="J1446" s="359"/>
      <c r="K1446" s="359"/>
      <c r="L1446" s="359"/>
      <c r="M1446" s="359"/>
      <c r="N1446" s="359"/>
      <c r="O1446" s="359"/>
      <c r="P1446" s="360"/>
    </row>
    <row r="1447" spans="3:16" ht="15.75">
      <c r="C1447" s="361" t="s">
        <v>63</v>
      </c>
      <c r="D1447" s="362"/>
      <c r="E1447" s="362"/>
      <c r="F1447" s="362"/>
      <c r="G1447" s="362"/>
      <c r="H1447" s="362"/>
      <c r="I1447" s="362"/>
      <c r="J1447" s="125" t="s">
        <v>64</v>
      </c>
      <c r="K1447" s="134" t="s">
        <v>65</v>
      </c>
      <c r="L1447" s="139" t="s">
        <v>66</v>
      </c>
      <c r="M1447" s="229"/>
      <c r="N1447" s="365" t="s">
        <v>67</v>
      </c>
      <c r="O1447" s="366"/>
      <c r="P1447" s="126" t="s">
        <v>58</v>
      </c>
    </row>
    <row r="1448" spans="3:16">
      <c r="C1448" s="367"/>
      <c r="D1448" s="368"/>
      <c r="E1448" s="368"/>
      <c r="F1448" s="368"/>
      <c r="G1448" s="368"/>
      <c r="H1448" s="368"/>
      <c r="I1448" s="368"/>
      <c r="J1448" s="140"/>
      <c r="K1448" s="141"/>
      <c r="L1448" s="140"/>
      <c r="M1448" s="217"/>
      <c r="N1448" s="369"/>
      <c r="O1448" s="370"/>
      <c r="P1448" s="129"/>
    </row>
    <row r="1449" spans="3:16" ht="15" thickBot="1">
      <c r="C1449" s="374"/>
      <c r="D1449" s="375"/>
      <c r="E1449" s="375"/>
      <c r="F1449" s="375"/>
      <c r="G1449" s="375"/>
      <c r="H1449" s="375"/>
      <c r="I1449" s="375"/>
      <c r="J1449" s="142"/>
      <c r="K1449" s="143"/>
      <c r="L1449" s="142"/>
      <c r="M1449" s="230"/>
      <c r="N1449" s="376"/>
      <c r="O1449" s="377"/>
      <c r="P1449" s="144"/>
    </row>
    <row r="1450" spans="3:16" ht="15" thickBot="1">
      <c r="C1450" s="371" t="s">
        <v>59</v>
      </c>
      <c r="D1450" s="372"/>
      <c r="E1450" s="372"/>
      <c r="F1450" s="372"/>
      <c r="G1450" s="372"/>
      <c r="H1450" s="372"/>
      <c r="I1450" s="372"/>
      <c r="J1450" s="372"/>
      <c r="K1450" s="372"/>
      <c r="L1450" s="372"/>
      <c r="M1450" s="372"/>
      <c r="N1450" s="372"/>
      <c r="O1450" s="373"/>
      <c r="P1450" s="138">
        <f>SUM(P1448:P1449)</f>
        <v>0</v>
      </c>
    </row>
    <row r="1451" spans="3:16">
      <c r="C1451" s="352" t="s">
        <v>68</v>
      </c>
      <c r="D1451" s="353"/>
      <c r="E1451" s="353"/>
      <c r="F1451" s="353"/>
      <c r="G1451" s="353"/>
      <c r="H1451" s="353"/>
      <c r="I1451" s="353"/>
      <c r="J1451" s="353"/>
      <c r="K1451" s="353"/>
      <c r="L1451" s="353"/>
      <c r="M1451" s="353"/>
      <c r="N1451" s="353"/>
      <c r="O1451" s="353"/>
      <c r="P1451" s="354"/>
    </row>
    <row r="1452" spans="3:16">
      <c r="C1452" s="355"/>
      <c r="D1452" s="356"/>
      <c r="E1452" s="356"/>
      <c r="F1452" s="356"/>
      <c r="G1452" s="356"/>
      <c r="H1452" s="356"/>
      <c r="I1452" s="356"/>
      <c r="J1452" s="356"/>
      <c r="K1452" s="356"/>
      <c r="L1452" s="356"/>
      <c r="M1452" s="356"/>
      <c r="N1452" s="356"/>
      <c r="O1452" s="356"/>
      <c r="P1452" s="357"/>
    </row>
    <row r="1453" spans="3:16" ht="15" thickBot="1">
      <c r="C1453" s="358"/>
      <c r="D1453" s="359"/>
      <c r="E1453" s="359"/>
      <c r="F1453" s="359"/>
      <c r="G1453" s="359"/>
      <c r="H1453" s="359"/>
      <c r="I1453" s="359"/>
      <c r="J1453" s="359"/>
      <c r="K1453" s="359"/>
      <c r="L1453" s="359"/>
      <c r="M1453" s="359"/>
      <c r="N1453" s="359"/>
      <c r="O1453" s="359"/>
      <c r="P1453" s="360"/>
    </row>
    <row r="1454" spans="3:16" ht="28.5">
      <c r="C1454" s="361" t="s">
        <v>69</v>
      </c>
      <c r="D1454" s="362"/>
      <c r="E1454" s="362"/>
      <c r="F1454" s="362"/>
      <c r="G1454" s="362"/>
      <c r="H1454" s="362"/>
      <c r="I1454" s="362"/>
      <c r="J1454" s="125" t="s">
        <v>70</v>
      </c>
      <c r="K1454" s="145" t="s">
        <v>11</v>
      </c>
      <c r="L1454" s="146" t="s">
        <v>71</v>
      </c>
      <c r="M1454" s="218"/>
      <c r="N1454" s="363" t="s">
        <v>57</v>
      </c>
      <c r="O1454" s="364"/>
      <c r="P1454" s="148" t="s">
        <v>58</v>
      </c>
    </row>
    <row r="1455" spans="3:16">
      <c r="C1455" s="399" t="s">
        <v>197</v>
      </c>
      <c r="D1455" s="400"/>
      <c r="E1455" s="400"/>
      <c r="F1455" s="400"/>
      <c r="G1455" s="400"/>
      <c r="H1455" s="400"/>
      <c r="I1455" s="401"/>
      <c r="J1455" s="151" t="s">
        <v>97</v>
      </c>
      <c r="K1455" s="152">
        <v>0.18</v>
      </c>
      <c r="L1455" s="153">
        <v>40489.678125000006</v>
      </c>
      <c r="M1455" s="231"/>
      <c r="N1455" s="402"/>
      <c r="O1455" s="403"/>
      <c r="P1455" s="129">
        <f>ROUND(K1455*L1455,0)</f>
        <v>7288</v>
      </c>
    </row>
    <row r="1456" spans="3:16">
      <c r="C1456" s="149"/>
      <c r="D1456" s="150"/>
      <c r="E1456" s="150"/>
      <c r="F1456" s="150"/>
      <c r="G1456" s="150"/>
      <c r="H1456" s="150"/>
      <c r="I1456" s="150"/>
      <c r="J1456" s="151"/>
      <c r="K1456" s="152"/>
      <c r="L1456" s="153"/>
      <c r="M1456" s="231"/>
      <c r="N1456" s="369"/>
      <c r="O1456" s="370"/>
      <c r="P1456" s="154"/>
    </row>
    <row r="1457" spans="3:16" ht="15" thickBot="1">
      <c r="C1457" s="374"/>
      <c r="D1457" s="375"/>
      <c r="E1457" s="375"/>
      <c r="F1457" s="375"/>
      <c r="G1457" s="375"/>
      <c r="H1457" s="375"/>
      <c r="I1457" s="375"/>
      <c r="J1457" s="142"/>
      <c r="K1457" s="143"/>
      <c r="L1457" s="142"/>
      <c r="M1457" s="230"/>
      <c r="N1457" s="376"/>
      <c r="O1457" s="377"/>
      <c r="P1457" s="144"/>
    </row>
    <row r="1458" spans="3:16" ht="15" thickBot="1">
      <c r="C1458" s="371" t="s">
        <v>59</v>
      </c>
      <c r="D1458" s="372"/>
      <c r="E1458" s="372"/>
      <c r="F1458" s="372"/>
      <c r="G1458" s="372"/>
      <c r="H1458" s="372"/>
      <c r="I1458" s="372"/>
      <c r="J1458" s="372"/>
      <c r="K1458" s="372"/>
      <c r="L1458" s="372"/>
      <c r="M1458" s="372"/>
      <c r="N1458" s="372"/>
      <c r="O1458" s="373"/>
      <c r="P1458" s="138">
        <f>SUM(P1455:P1457)</f>
        <v>7288</v>
      </c>
    </row>
    <row r="1459" spans="3:16" ht="15" thickBot="1">
      <c r="C1459" s="122"/>
      <c r="P1459" s="123"/>
    </row>
    <row r="1460" spans="3:16" ht="15" thickBot="1">
      <c r="C1460" s="371" t="s">
        <v>72</v>
      </c>
      <c r="D1460" s="372"/>
      <c r="E1460" s="372"/>
      <c r="F1460" s="372"/>
      <c r="G1460" s="372"/>
      <c r="H1460" s="372"/>
      <c r="I1460" s="372"/>
      <c r="J1460" s="372"/>
      <c r="K1460" s="372"/>
      <c r="L1460" s="372"/>
      <c r="M1460" s="372"/>
      <c r="N1460" s="372"/>
      <c r="O1460" s="373"/>
      <c r="P1460" s="286">
        <f>SUM(P1458+P1450+P1443+P1432)</f>
        <v>17131</v>
      </c>
    </row>
    <row r="1461" spans="3:16">
      <c r="C1461" s="367" t="s">
        <v>23</v>
      </c>
      <c r="D1461" s="368"/>
      <c r="E1461" s="368"/>
      <c r="F1461" s="368"/>
      <c r="G1461" s="368"/>
      <c r="H1461" s="368"/>
      <c r="I1461" s="368"/>
      <c r="J1461" s="155"/>
      <c r="K1461" s="156"/>
      <c r="L1461" s="157">
        <v>0.31</v>
      </c>
      <c r="M1461" s="232"/>
      <c r="N1461" s="392">
        <f>P1460*L1461</f>
        <v>5310.61</v>
      </c>
      <c r="O1461" s="393"/>
      <c r="P1461" s="158"/>
    </row>
    <row r="1462" spans="3:16">
      <c r="C1462" s="130" t="s">
        <v>77</v>
      </c>
      <c r="D1462" s="131"/>
      <c r="E1462" s="131"/>
      <c r="F1462" s="131"/>
      <c r="G1462" s="131"/>
      <c r="H1462" s="131"/>
      <c r="I1462" s="131"/>
      <c r="J1462" s="155"/>
      <c r="K1462" s="156"/>
      <c r="L1462" s="157">
        <v>0.01</v>
      </c>
      <c r="M1462" s="232"/>
      <c r="N1462" s="392">
        <f>P1460*L1462</f>
        <v>171.31</v>
      </c>
      <c r="O1462" s="393"/>
      <c r="P1462" s="158"/>
    </row>
    <row r="1463" spans="3:16" ht="15" thickBot="1">
      <c r="C1463" s="116" t="s">
        <v>78</v>
      </c>
      <c r="D1463" s="117"/>
      <c r="E1463" s="117"/>
      <c r="F1463" s="117"/>
      <c r="G1463" s="117"/>
      <c r="H1463" s="117"/>
      <c r="I1463" s="117"/>
      <c r="J1463" s="159"/>
      <c r="K1463" s="160"/>
      <c r="L1463" s="157">
        <v>0.05</v>
      </c>
      <c r="M1463" s="232"/>
      <c r="N1463" s="392">
        <f>P1460*L1463</f>
        <v>856.55000000000007</v>
      </c>
      <c r="O1463" s="393"/>
      <c r="P1463" s="158"/>
    </row>
    <row r="1464" spans="3:16" ht="15" thickBot="1">
      <c r="C1464" s="371" t="s">
        <v>59</v>
      </c>
      <c r="D1464" s="372"/>
      <c r="E1464" s="372"/>
      <c r="F1464" s="372"/>
      <c r="G1464" s="372"/>
      <c r="H1464" s="372"/>
      <c r="I1464" s="372"/>
      <c r="J1464" s="372"/>
      <c r="K1464" s="372"/>
      <c r="L1464" s="372"/>
      <c r="M1464" s="372"/>
      <c r="N1464" s="372"/>
      <c r="O1464" s="373"/>
      <c r="P1464" s="161">
        <f>N1461+N1462+N1463</f>
        <v>6338.47</v>
      </c>
    </row>
    <row r="1465" spans="3:16" ht="15" thickBot="1">
      <c r="C1465" s="122"/>
      <c r="P1465" s="123"/>
    </row>
    <row r="1466" spans="3:16" ht="15" thickBot="1">
      <c r="C1466" s="371" t="s">
        <v>79</v>
      </c>
      <c r="D1466" s="372"/>
      <c r="E1466" s="372"/>
      <c r="F1466" s="372"/>
      <c r="G1466" s="372"/>
      <c r="H1466" s="372"/>
      <c r="I1466" s="372"/>
      <c r="J1466" s="372"/>
      <c r="K1466" s="372"/>
      <c r="L1466" s="372"/>
      <c r="M1466" s="372"/>
      <c r="N1466" s="372"/>
      <c r="O1466" s="373"/>
      <c r="P1466" s="161">
        <f>ROUND(P1460+P1464,2)</f>
        <v>23469.47</v>
      </c>
    </row>
    <row r="1467" spans="3:16">
      <c r="C1467" s="119"/>
      <c r="D1467" s="120"/>
      <c r="E1467" s="120"/>
      <c r="F1467" s="120"/>
      <c r="G1467" s="120"/>
      <c r="H1467" s="120"/>
      <c r="I1467" s="120"/>
      <c r="J1467" s="120"/>
      <c r="K1467" s="120"/>
      <c r="L1467" s="120"/>
      <c r="M1467" s="120"/>
      <c r="N1467" s="120"/>
      <c r="O1467" s="120"/>
      <c r="P1467" s="121"/>
    </row>
    <row r="1468" spans="3:16">
      <c r="C1468" s="122"/>
      <c r="P1468" s="123"/>
    </row>
    <row r="1469" spans="3:16">
      <c r="C1469" s="122"/>
      <c r="P1469" s="123"/>
    </row>
    <row r="1470" spans="3:16" ht="15">
      <c r="C1470" s="122"/>
      <c r="H1470" s="276" t="s">
        <v>80</v>
      </c>
      <c r="I1470" s="276"/>
      <c r="J1470" s="276"/>
      <c r="K1470" s="276"/>
      <c r="P1470" s="123"/>
    </row>
    <row r="1471" spans="3:16" ht="15">
      <c r="C1471" s="122"/>
      <c r="H1471" s="276" t="s">
        <v>81</v>
      </c>
      <c r="I1471" s="350" t="s">
        <v>120</v>
      </c>
      <c r="J1471" s="350"/>
      <c r="K1471" s="350"/>
      <c r="P1471" s="123"/>
    </row>
    <row r="1472" spans="3:16" ht="15">
      <c r="C1472" s="122"/>
      <c r="H1472" s="349" t="s">
        <v>121</v>
      </c>
      <c r="I1472" s="349"/>
      <c r="J1472" s="349"/>
      <c r="K1472" s="349"/>
      <c r="P1472" s="123"/>
    </row>
    <row r="1473" spans="3:16" ht="15">
      <c r="C1473" s="108"/>
      <c r="D1473" s="163"/>
      <c r="E1473" s="163"/>
      <c r="F1473" s="163"/>
      <c r="G1473" s="163"/>
      <c r="H1473" s="276" t="s">
        <v>82</v>
      </c>
      <c r="I1473" s="349" t="s">
        <v>122</v>
      </c>
      <c r="J1473" s="349"/>
      <c r="K1473" s="349"/>
      <c r="L1473" s="163"/>
      <c r="M1473" s="163"/>
      <c r="N1473" s="163"/>
      <c r="O1473" s="163"/>
      <c r="P1473" s="164"/>
    </row>
    <row r="1474" spans="3:16">
      <c r="C1474" s="122"/>
      <c r="H1474" s="95" t="s">
        <v>83</v>
      </c>
      <c r="P1474" s="123"/>
    </row>
    <row r="1475" spans="3:16">
      <c r="C1475" s="165"/>
      <c r="D1475" s="127"/>
      <c r="E1475" s="127"/>
      <c r="F1475" s="127"/>
      <c r="G1475" s="127"/>
      <c r="H1475" s="127"/>
      <c r="I1475" s="127"/>
      <c r="J1475" s="127"/>
      <c r="K1475" s="127"/>
      <c r="L1475" s="127"/>
      <c r="M1475" s="127"/>
      <c r="N1475" s="127"/>
      <c r="O1475" s="127"/>
      <c r="P1475" s="166"/>
    </row>
    <row r="1476" spans="3:16">
      <c r="C1476" s="214"/>
    </row>
    <row r="1477" spans="3:16">
      <c r="C1477" s="214"/>
    </row>
    <row r="1478" spans="3:16">
      <c r="C1478" s="214"/>
    </row>
    <row r="1479" spans="3:16">
      <c r="C1479" s="214"/>
    </row>
    <row r="1480" spans="3:16" ht="13.9" customHeight="1">
      <c r="C1480" s="351" t="s">
        <v>38</v>
      </c>
      <c r="D1480" s="351"/>
      <c r="E1480" s="351"/>
      <c r="F1480" s="351"/>
      <c r="G1480" s="351"/>
      <c r="H1480" s="351"/>
      <c r="I1480" s="351"/>
      <c r="J1480" s="351"/>
      <c r="K1480" s="351"/>
      <c r="L1480" s="351"/>
      <c r="M1480" s="351"/>
      <c r="N1480" s="351"/>
      <c r="O1480" s="351"/>
      <c r="P1480" s="351"/>
    </row>
    <row r="1481" spans="3:16" ht="15" thickBot="1"/>
    <row r="1482" spans="3:16" ht="13.9" customHeight="1">
      <c r="C1482" s="378"/>
      <c r="D1482" s="380"/>
      <c r="E1482" s="381"/>
      <c r="F1482" s="381"/>
      <c r="G1482" s="381"/>
      <c r="H1482" s="381"/>
      <c r="I1482" s="381"/>
      <c r="J1482" s="381"/>
      <c r="K1482" s="382"/>
      <c r="L1482" s="383"/>
      <c r="M1482" s="384"/>
      <c r="N1482" s="384"/>
      <c r="O1482" s="384"/>
      <c r="P1482" s="385"/>
    </row>
    <row r="1483" spans="3:16">
      <c r="C1483" s="379"/>
      <c r="D1483" s="389" t="s">
        <v>39</v>
      </c>
      <c r="E1483" s="390"/>
      <c r="F1483" s="390"/>
      <c r="G1483" s="390"/>
      <c r="H1483" s="390"/>
      <c r="I1483" s="390"/>
      <c r="J1483" s="390"/>
      <c r="K1483" s="391"/>
      <c r="L1483" s="386"/>
      <c r="M1483" s="387"/>
      <c r="N1483" s="387"/>
      <c r="O1483" s="387"/>
      <c r="P1483" s="388"/>
    </row>
    <row r="1484" spans="3:16">
      <c r="C1484" s="379"/>
      <c r="D1484" s="389"/>
      <c r="E1484" s="390"/>
      <c r="F1484" s="390"/>
      <c r="G1484" s="390"/>
      <c r="H1484" s="390"/>
      <c r="I1484" s="390"/>
      <c r="J1484" s="390"/>
      <c r="K1484" s="391"/>
      <c r="L1484" s="428" t="s">
        <v>40</v>
      </c>
      <c r="M1484" s="220"/>
      <c r="N1484" s="430"/>
      <c r="O1484" s="431"/>
      <c r="P1484" s="432"/>
    </row>
    <row r="1485" spans="3:16">
      <c r="C1485" s="379"/>
      <c r="D1485" s="389" t="s">
        <v>41</v>
      </c>
      <c r="E1485" s="390"/>
      <c r="F1485" s="390"/>
      <c r="G1485" s="390"/>
      <c r="H1485" s="390"/>
      <c r="I1485" s="390"/>
      <c r="J1485" s="390"/>
      <c r="K1485" s="391"/>
      <c r="L1485" s="429"/>
      <c r="M1485" s="221"/>
      <c r="N1485" s="433"/>
      <c r="O1485" s="434"/>
      <c r="P1485" s="435"/>
    </row>
    <row r="1486" spans="3:16">
      <c r="C1486" s="379"/>
      <c r="D1486" s="436"/>
      <c r="E1486" s="437"/>
      <c r="F1486" s="437"/>
      <c r="G1486" s="437"/>
      <c r="H1486" s="437"/>
      <c r="I1486" s="437"/>
      <c r="J1486" s="437"/>
      <c r="K1486" s="438"/>
      <c r="L1486" s="428" t="s">
        <v>42</v>
      </c>
      <c r="M1486" s="219"/>
      <c r="N1486" s="428">
        <v>1</v>
      </c>
      <c r="O1486" s="428" t="s">
        <v>43</v>
      </c>
      <c r="P1486" s="440">
        <v>1</v>
      </c>
    </row>
    <row r="1487" spans="3:16">
      <c r="C1487" s="379"/>
      <c r="D1487" s="436"/>
      <c r="E1487" s="437"/>
      <c r="F1487" s="437"/>
      <c r="G1487" s="437"/>
      <c r="H1487" s="437"/>
      <c r="I1487" s="437"/>
      <c r="J1487" s="437"/>
      <c r="K1487" s="438"/>
      <c r="L1487" s="439"/>
      <c r="M1487" s="222"/>
      <c r="N1487" s="439"/>
      <c r="O1487" s="439"/>
      <c r="P1487" s="441"/>
    </row>
    <row r="1488" spans="3:16">
      <c r="C1488" s="379"/>
      <c r="D1488" s="389" t="s">
        <v>44</v>
      </c>
      <c r="E1488" s="390"/>
      <c r="F1488" s="390"/>
      <c r="G1488" s="390"/>
      <c r="H1488" s="390"/>
      <c r="I1488" s="390"/>
      <c r="J1488" s="390"/>
      <c r="K1488" s="391"/>
      <c r="L1488" s="439"/>
      <c r="M1488" s="222"/>
      <c r="N1488" s="439"/>
      <c r="O1488" s="439"/>
      <c r="P1488" s="441"/>
    </row>
    <row r="1489" spans="3:16" ht="15" thickBot="1">
      <c r="C1489" s="100"/>
      <c r="D1489" s="101"/>
      <c r="E1489" s="101"/>
      <c r="F1489" s="101"/>
      <c r="G1489" s="101"/>
      <c r="H1489" s="101"/>
      <c r="I1489" s="101"/>
      <c r="J1489" s="101"/>
      <c r="K1489" s="101"/>
      <c r="L1489" s="101"/>
      <c r="M1489" s="101"/>
      <c r="N1489" s="102"/>
      <c r="O1489" s="102"/>
      <c r="P1489" s="103"/>
    </row>
    <row r="1490" spans="3:16">
      <c r="C1490" s="104"/>
      <c r="D1490" s="98"/>
      <c r="E1490" s="98"/>
      <c r="F1490" s="98"/>
      <c r="G1490" s="98"/>
      <c r="H1490" s="98"/>
      <c r="I1490" s="98"/>
      <c r="J1490" s="98"/>
      <c r="K1490" s="98"/>
      <c r="L1490" s="105" t="s">
        <v>45</v>
      </c>
      <c r="M1490" s="105"/>
      <c r="N1490" s="106" t="s">
        <v>46</v>
      </c>
      <c r="O1490" s="106" t="s">
        <v>47</v>
      </c>
      <c r="P1490" s="107" t="s">
        <v>48</v>
      </c>
    </row>
    <row r="1491" spans="3:16">
      <c r="C1491" s="108"/>
      <c r="D1491" s="99"/>
      <c r="E1491" s="99"/>
      <c r="F1491" s="99"/>
      <c r="G1491" s="99"/>
      <c r="H1491" s="99"/>
      <c r="I1491" s="99"/>
      <c r="J1491" s="99"/>
      <c r="K1491" s="99"/>
      <c r="L1491" s="109"/>
      <c r="M1491" s="109"/>
      <c r="N1491" s="110"/>
      <c r="O1491" s="110"/>
      <c r="P1491" s="111"/>
    </row>
    <row r="1492" spans="3:16">
      <c r="C1492" s="406" t="s">
        <v>49</v>
      </c>
      <c r="D1492" s="407"/>
      <c r="E1492" s="407"/>
      <c r="F1492" s="407"/>
      <c r="G1492" s="99"/>
      <c r="H1492" s="99"/>
      <c r="I1492" s="99" t="s">
        <v>50</v>
      </c>
      <c r="K1492" s="99"/>
      <c r="L1492" s="109"/>
      <c r="M1492" s="109"/>
      <c r="P1492" s="112"/>
    </row>
    <row r="1493" spans="3:16">
      <c r="C1493" s="113"/>
      <c r="D1493" s="114"/>
      <c r="E1493" s="114"/>
      <c r="F1493" s="114"/>
      <c r="G1493" s="114"/>
      <c r="H1493" s="114"/>
      <c r="I1493" s="114"/>
      <c r="J1493" s="114"/>
      <c r="K1493" s="114"/>
      <c r="L1493" s="114"/>
      <c r="M1493" s="114"/>
      <c r="N1493" s="114"/>
      <c r="O1493" s="114"/>
      <c r="P1493" s="115"/>
    </row>
    <row r="1494" spans="3:16" ht="15" thickBot="1">
      <c r="C1494" s="408" t="s">
        <v>114</v>
      </c>
      <c r="D1494" s="409"/>
      <c r="E1494" s="409"/>
      <c r="F1494" s="409"/>
      <c r="G1494" s="409"/>
      <c r="H1494" s="409"/>
      <c r="I1494" s="409"/>
      <c r="J1494" s="409"/>
      <c r="K1494" s="409"/>
      <c r="L1494" s="409"/>
      <c r="M1494" s="409"/>
      <c r="N1494" s="409"/>
      <c r="O1494" s="409"/>
      <c r="P1494" s="410"/>
    </row>
    <row r="1495" spans="3:16" ht="15" thickBot="1">
      <c r="C1495" s="116"/>
      <c r="D1495" s="117"/>
      <c r="E1495" s="117"/>
      <c r="F1495" s="117"/>
      <c r="G1495" s="117"/>
      <c r="H1495" s="117"/>
      <c r="I1495" s="117"/>
      <c r="J1495" s="117"/>
      <c r="K1495" s="117"/>
      <c r="L1495" s="117"/>
      <c r="M1495" s="117"/>
      <c r="N1495" s="117"/>
      <c r="O1495" s="117"/>
      <c r="P1495" s="118"/>
    </row>
    <row r="1496" spans="3:16" ht="15" thickBot="1">
      <c r="C1496" s="119"/>
      <c r="D1496" s="120"/>
      <c r="E1496" s="120"/>
      <c r="F1496" s="120"/>
      <c r="G1496" s="120"/>
      <c r="H1496" s="120"/>
      <c r="K1496" s="120"/>
      <c r="L1496" s="120"/>
      <c r="M1496" s="120"/>
      <c r="N1496" s="120"/>
      <c r="O1496" s="120"/>
      <c r="P1496" s="121"/>
    </row>
    <row r="1497" spans="3:16" ht="13.9" customHeight="1">
      <c r="C1497" s="287" t="s">
        <v>52</v>
      </c>
      <c r="D1497" s="411" t="s">
        <v>53</v>
      </c>
      <c r="E1497" s="412"/>
      <c r="F1497" s="412"/>
      <c r="G1497" s="412"/>
      <c r="H1497" s="412"/>
      <c r="I1497" s="412"/>
      <c r="J1497" s="412"/>
      <c r="K1497" s="412"/>
      <c r="L1497" s="413"/>
      <c r="M1497" s="288"/>
      <c r="N1497" s="414" t="s">
        <v>54</v>
      </c>
      <c r="O1497" s="415"/>
      <c r="P1497" s="287" t="s">
        <v>11</v>
      </c>
    </row>
    <row r="1498" spans="3:16" ht="15" thickBot="1">
      <c r="C1498" s="283">
        <v>2.8</v>
      </c>
      <c r="D1498" s="416" t="s">
        <v>181</v>
      </c>
      <c r="E1498" s="417"/>
      <c r="F1498" s="417"/>
      <c r="G1498" s="417"/>
      <c r="H1498" s="417"/>
      <c r="I1498" s="417"/>
      <c r="J1498" s="417"/>
      <c r="K1498" s="417"/>
      <c r="L1498" s="418"/>
      <c r="M1498" s="284"/>
      <c r="N1498" s="416" t="s">
        <v>84</v>
      </c>
      <c r="O1498" s="418"/>
      <c r="P1498" s="285">
        <f>'PRESUPUESTO OFICIAL (Entidad)'!I36</f>
        <v>50</v>
      </c>
    </row>
    <row r="1499" spans="3:16" ht="13.9" customHeight="1">
      <c r="C1499" s="352" t="s">
        <v>55</v>
      </c>
      <c r="D1499" s="353"/>
      <c r="E1499" s="353"/>
      <c r="F1499" s="353"/>
      <c r="G1499" s="353"/>
      <c r="H1499" s="353"/>
      <c r="I1499" s="353"/>
      <c r="J1499" s="353"/>
      <c r="K1499" s="353"/>
      <c r="L1499" s="353"/>
      <c r="M1499" s="353"/>
      <c r="N1499" s="353"/>
      <c r="O1499" s="353"/>
      <c r="P1499" s="354"/>
    </row>
    <row r="1500" spans="3:16">
      <c r="C1500" s="355"/>
      <c r="D1500" s="356"/>
      <c r="E1500" s="356"/>
      <c r="F1500" s="356"/>
      <c r="G1500" s="356"/>
      <c r="H1500" s="356"/>
      <c r="I1500" s="356"/>
      <c r="J1500" s="356"/>
      <c r="K1500" s="356"/>
      <c r="L1500" s="356"/>
      <c r="M1500" s="356"/>
      <c r="N1500" s="356"/>
      <c r="O1500" s="356"/>
      <c r="P1500" s="357"/>
    </row>
    <row r="1501" spans="3:16" ht="15" thickBot="1">
      <c r="C1501" s="358"/>
      <c r="D1501" s="359"/>
      <c r="E1501" s="359"/>
      <c r="F1501" s="359"/>
      <c r="G1501" s="359"/>
      <c r="H1501" s="359"/>
      <c r="I1501" s="359"/>
      <c r="J1501" s="359"/>
      <c r="K1501" s="359"/>
      <c r="L1501" s="359"/>
      <c r="M1501" s="359"/>
      <c r="N1501" s="359"/>
      <c r="O1501" s="359"/>
      <c r="P1501" s="360"/>
    </row>
    <row r="1502" spans="3:16" ht="15">
      <c r="C1502" s="361" t="s">
        <v>53</v>
      </c>
      <c r="D1502" s="452"/>
      <c r="E1502" s="452"/>
      <c r="F1502" s="452"/>
      <c r="G1502" s="453"/>
      <c r="H1502" s="365" t="s">
        <v>100</v>
      </c>
      <c r="I1502" s="452"/>
      <c r="J1502" s="454" t="s">
        <v>11</v>
      </c>
      <c r="K1502" s="455"/>
      <c r="L1502" s="125" t="s">
        <v>56</v>
      </c>
      <c r="M1502" s="124"/>
      <c r="N1502" s="365" t="s">
        <v>57</v>
      </c>
      <c r="O1502" s="366"/>
      <c r="P1502" s="126" t="s">
        <v>58</v>
      </c>
    </row>
    <row r="1503" spans="3:16">
      <c r="C1503" s="367" t="s">
        <v>202</v>
      </c>
      <c r="D1503" s="368"/>
      <c r="E1503" s="368"/>
      <c r="F1503" s="368"/>
      <c r="G1503" s="421"/>
      <c r="H1503" s="422" t="s">
        <v>94</v>
      </c>
      <c r="I1503" s="423"/>
      <c r="J1503" s="424">
        <v>0.03</v>
      </c>
      <c r="K1503" s="425"/>
      <c r="L1503" s="128">
        <v>2000</v>
      </c>
      <c r="M1503" s="224"/>
      <c r="N1503" s="426"/>
      <c r="O1503" s="427"/>
      <c r="P1503" s="260">
        <f>ROUND(J1503*L1503,0)</f>
        <v>60</v>
      </c>
    </row>
    <row r="1504" spans="3:16">
      <c r="C1504" s="399" t="s">
        <v>99</v>
      </c>
      <c r="D1504" s="400"/>
      <c r="E1504" s="400"/>
      <c r="F1504" s="400"/>
      <c r="G1504" s="132"/>
      <c r="H1504" s="422" t="s">
        <v>158</v>
      </c>
      <c r="I1504" s="423"/>
      <c r="J1504" s="424">
        <v>1</v>
      </c>
      <c r="K1504" s="425"/>
      <c r="L1504" s="128">
        <v>1800</v>
      </c>
      <c r="M1504" s="224"/>
      <c r="N1504" s="426"/>
      <c r="O1504" s="427"/>
      <c r="P1504" s="260">
        <f>ROUND(J1504*L1504,0)</f>
        <v>1800</v>
      </c>
    </row>
    <row r="1505" spans="3:16" ht="15" thickBot="1">
      <c r="C1505" s="374"/>
      <c r="D1505" s="375"/>
      <c r="E1505" s="375"/>
      <c r="F1505" s="375"/>
      <c r="G1505" s="396"/>
      <c r="H1505" s="447"/>
      <c r="I1505" s="396"/>
      <c r="J1505" s="447"/>
      <c r="K1505" s="396"/>
      <c r="L1505" s="133"/>
      <c r="M1505" s="225"/>
      <c r="N1505" s="448"/>
      <c r="O1505" s="449"/>
      <c r="P1505" s="129"/>
    </row>
    <row r="1506" spans="3:16" ht="15" thickBot="1">
      <c r="C1506" s="371" t="s">
        <v>59</v>
      </c>
      <c r="D1506" s="372"/>
      <c r="E1506" s="372"/>
      <c r="F1506" s="372"/>
      <c r="G1506" s="372"/>
      <c r="H1506" s="372"/>
      <c r="I1506" s="372"/>
      <c r="J1506" s="372"/>
      <c r="K1506" s="372"/>
      <c r="L1506" s="372"/>
      <c r="M1506" s="372"/>
      <c r="N1506" s="372"/>
      <c r="O1506" s="373"/>
      <c r="P1506" s="138">
        <f>SUM(P1503:P1505)</f>
        <v>1860</v>
      </c>
    </row>
    <row r="1507" spans="3:16">
      <c r="C1507" s="352" t="s">
        <v>60</v>
      </c>
      <c r="D1507" s="353"/>
      <c r="E1507" s="353"/>
      <c r="F1507" s="353"/>
      <c r="G1507" s="353"/>
      <c r="H1507" s="353"/>
      <c r="I1507" s="353"/>
      <c r="J1507" s="353"/>
      <c r="K1507" s="353"/>
      <c r="L1507" s="353"/>
      <c r="M1507" s="353"/>
      <c r="N1507" s="353"/>
      <c r="O1507" s="353"/>
      <c r="P1507" s="354"/>
    </row>
    <row r="1508" spans="3:16">
      <c r="C1508" s="355"/>
      <c r="D1508" s="356"/>
      <c r="E1508" s="356"/>
      <c r="F1508" s="356"/>
      <c r="G1508" s="356"/>
      <c r="H1508" s="356"/>
      <c r="I1508" s="356"/>
      <c r="J1508" s="356"/>
      <c r="K1508" s="356"/>
      <c r="L1508" s="356"/>
      <c r="M1508" s="356"/>
      <c r="N1508" s="356"/>
      <c r="O1508" s="356"/>
      <c r="P1508" s="357"/>
    </row>
    <row r="1509" spans="3:16" ht="15" thickBot="1">
      <c r="C1509" s="358"/>
      <c r="D1509" s="359"/>
      <c r="E1509" s="359"/>
      <c r="F1509" s="359"/>
      <c r="G1509" s="359"/>
      <c r="H1509" s="359"/>
      <c r="I1509" s="359"/>
      <c r="J1509" s="359"/>
      <c r="K1509" s="359"/>
      <c r="L1509" s="359"/>
      <c r="M1509" s="359"/>
      <c r="N1509" s="359"/>
      <c r="O1509" s="359"/>
      <c r="P1509" s="360"/>
    </row>
    <row r="1510" spans="3:16">
      <c r="C1510" s="361" t="s">
        <v>53</v>
      </c>
      <c r="D1510" s="362"/>
      <c r="E1510" s="362"/>
      <c r="F1510" s="362"/>
      <c r="G1510" s="362"/>
      <c r="H1510" s="362"/>
      <c r="I1510" s="362"/>
      <c r="J1510" s="366"/>
      <c r="K1510" s="124" t="s">
        <v>54</v>
      </c>
      <c r="L1510" s="125" t="s">
        <v>11</v>
      </c>
      <c r="M1510" s="124" t="s">
        <v>117</v>
      </c>
      <c r="N1510" s="365" t="s">
        <v>61</v>
      </c>
      <c r="O1510" s="366"/>
      <c r="P1510" s="126" t="s">
        <v>58</v>
      </c>
    </row>
    <row r="1511" spans="3:16">
      <c r="C1511" s="399" t="s">
        <v>199</v>
      </c>
      <c r="D1511" s="400"/>
      <c r="E1511" s="400"/>
      <c r="F1511" s="400"/>
      <c r="G1511" s="400"/>
      <c r="H1511" s="400"/>
      <c r="I1511" s="400"/>
      <c r="J1511" s="401"/>
      <c r="K1511" s="311" t="s">
        <v>95</v>
      </c>
      <c r="L1511" s="311">
        <v>6.0000000000000001E-3</v>
      </c>
      <c r="M1511" s="235">
        <v>1</v>
      </c>
      <c r="N1511" s="466">
        <v>81548</v>
      </c>
      <c r="O1511" s="467"/>
      <c r="P1511" s="129">
        <f>ROUND(M1511*L1511*N1511,0)</f>
        <v>489</v>
      </c>
    </row>
    <row r="1512" spans="3:16">
      <c r="C1512" s="399" t="s">
        <v>200</v>
      </c>
      <c r="D1512" s="400"/>
      <c r="E1512" s="400"/>
      <c r="F1512" s="400"/>
      <c r="G1512" s="400"/>
      <c r="H1512" s="400"/>
      <c r="I1512" s="400"/>
      <c r="J1512" s="401"/>
      <c r="K1512" s="311" t="s">
        <v>95</v>
      </c>
      <c r="L1512" s="311">
        <v>0.09</v>
      </c>
      <c r="M1512" s="240">
        <v>1</v>
      </c>
      <c r="N1512" s="466">
        <v>85000</v>
      </c>
      <c r="O1512" s="467"/>
      <c r="P1512" s="129">
        <f t="shared" ref="P1512:P1514" si="16">ROUND(L1512*N1512,0)</f>
        <v>7650</v>
      </c>
    </row>
    <row r="1513" spans="3:16" ht="13.9" customHeight="1">
      <c r="C1513" s="468"/>
      <c r="D1513" s="400"/>
      <c r="E1513" s="400"/>
      <c r="F1513" s="400"/>
      <c r="G1513" s="400"/>
      <c r="H1513" s="400"/>
      <c r="I1513" s="400"/>
      <c r="J1513" s="401"/>
      <c r="K1513" s="311"/>
      <c r="L1513" s="311"/>
      <c r="M1513" s="240"/>
      <c r="N1513" s="466"/>
      <c r="O1513" s="467"/>
      <c r="P1513" s="129">
        <f t="shared" si="16"/>
        <v>0</v>
      </c>
    </row>
    <row r="1514" spans="3:16" ht="15" thickBot="1">
      <c r="C1514" s="399"/>
      <c r="D1514" s="400"/>
      <c r="E1514" s="400"/>
      <c r="F1514" s="400"/>
      <c r="G1514" s="400"/>
      <c r="H1514" s="400"/>
      <c r="I1514" s="400"/>
      <c r="J1514" s="401"/>
      <c r="K1514" s="311"/>
      <c r="L1514" s="311"/>
      <c r="M1514" s="237"/>
      <c r="N1514" s="466"/>
      <c r="O1514" s="467"/>
      <c r="P1514" s="129">
        <f t="shared" si="16"/>
        <v>0</v>
      </c>
    </row>
    <row r="1515" spans="3:16" ht="15" thickBot="1">
      <c r="C1515" s="371" t="s">
        <v>59</v>
      </c>
      <c r="D1515" s="372"/>
      <c r="E1515" s="372"/>
      <c r="F1515" s="372"/>
      <c r="G1515" s="372"/>
      <c r="H1515" s="372"/>
      <c r="I1515" s="372"/>
      <c r="J1515" s="372"/>
      <c r="K1515" s="372"/>
      <c r="L1515" s="372"/>
      <c r="M1515" s="372"/>
      <c r="N1515" s="372"/>
      <c r="O1515" s="373"/>
      <c r="P1515" s="138">
        <f>SUM(P1511:P1514)</f>
        <v>8139</v>
      </c>
    </row>
    <row r="1516" spans="3:16">
      <c r="C1516" s="352" t="s">
        <v>62</v>
      </c>
      <c r="D1516" s="353"/>
      <c r="E1516" s="353"/>
      <c r="F1516" s="353"/>
      <c r="G1516" s="353"/>
      <c r="H1516" s="353"/>
      <c r="I1516" s="353"/>
      <c r="J1516" s="353"/>
      <c r="K1516" s="353"/>
      <c r="L1516" s="353"/>
      <c r="M1516" s="353"/>
      <c r="N1516" s="353"/>
      <c r="O1516" s="353"/>
      <c r="P1516" s="354"/>
    </row>
    <row r="1517" spans="3:16">
      <c r="C1517" s="355"/>
      <c r="D1517" s="356"/>
      <c r="E1517" s="356"/>
      <c r="F1517" s="356"/>
      <c r="G1517" s="356"/>
      <c r="H1517" s="356"/>
      <c r="I1517" s="356"/>
      <c r="J1517" s="356"/>
      <c r="K1517" s="356"/>
      <c r="L1517" s="356"/>
      <c r="M1517" s="356"/>
      <c r="N1517" s="356"/>
      <c r="O1517" s="356"/>
      <c r="P1517" s="357"/>
    </row>
    <row r="1518" spans="3:16" ht="15" thickBot="1">
      <c r="C1518" s="358"/>
      <c r="D1518" s="359"/>
      <c r="E1518" s="359"/>
      <c r="F1518" s="359"/>
      <c r="G1518" s="359"/>
      <c r="H1518" s="359"/>
      <c r="I1518" s="359"/>
      <c r="J1518" s="359"/>
      <c r="K1518" s="359"/>
      <c r="L1518" s="359"/>
      <c r="M1518" s="359"/>
      <c r="N1518" s="359"/>
      <c r="O1518" s="359"/>
      <c r="P1518" s="360"/>
    </row>
    <row r="1519" spans="3:16" ht="15.75">
      <c r="C1519" s="361" t="s">
        <v>63</v>
      </c>
      <c r="D1519" s="362"/>
      <c r="E1519" s="362"/>
      <c r="F1519" s="362"/>
      <c r="G1519" s="362"/>
      <c r="H1519" s="362"/>
      <c r="I1519" s="362"/>
      <c r="J1519" s="125" t="s">
        <v>64</v>
      </c>
      <c r="K1519" s="134" t="s">
        <v>65</v>
      </c>
      <c r="L1519" s="139" t="s">
        <v>66</v>
      </c>
      <c r="M1519" s="229"/>
      <c r="N1519" s="365" t="s">
        <v>67</v>
      </c>
      <c r="O1519" s="366"/>
      <c r="P1519" s="126" t="s">
        <v>58</v>
      </c>
    </row>
    <row r="1520" spans="3:16">
      <c r="C1520" s="367"/>
      <c r="D1520" s="368"/>
      <c r="E1520" s="368"/>
      <c r="F1520" s="368"/>
      <c r="G1520" s="368"/>
      <c r="H1520" s="368"/>
      <c r="I1520" s="368"/>
      <c r="J1520" s="140"/>
      <c r="K1520" s="141"/>
      <c r="L1520" s="140"/>
      <c r="M1520" s="217"/>
      <c r="N1520" s="369"/>
      <c r="O1520" s="370"/>
      <c r="P1520" s="129"/>
    </row>
    <row r="1521" spans="3:16" ht="15" thickBot="1">
      <c r="C1521" s="374"/>
      <c r="D1521" s="375"/>
      <c r="E1521" s="375"/>
      <c r="F1521" s="375"/>
      <c r="G1521" s="375"/>
      <c r="H1521" s="375"/>
      <c r="I1521" s="375"/>
      <c r="J1521" s="142"/>
      <c r="K1521" s="143"/>
      <c r="L1521" s="142"/>
      <c r="M1521" s="230"/>
      <c r="N1521" s="376"/>
      <c r="O1521" s="377"/>
      <c r="P1521" s="144"/>
    </row>
    <row r="1522" spans="3:16" ht="15" thickBot="1">
      <c r="C1522" s="371" t="s">
        <v>59</v>
      </c>
      <c r="D1522" s="372"/>
      <c r="E1522" s="372"/>
      <c r="F1522" s="372"/>
      <c r="G1522" s="372"/>
      <c r="H1522" s="372"/>
      <c r="I1522" s="372"/>
      <c r="J1522" s="372"/>
      <c r="K1522" s="372"/>
      <c r="L1522" s="372"/>
      <c r="M1522" s="372"/>
      <c r="N1522" s="372"/>
      <c r="O1522" s="373"/>
      <c r="P1522" s="138">
        <f>SUM(P1520:P1521)</f>
        <v>0</v>
      </c>
    </row>
    <row r="1523" spans="3:16">
      <c r="C1523" s="352" t="s">
        <v>68</v>
      </c>
      <c r="D1523" s="353"/>
      <c r="E1523" s="353"/>
      <c r="F1523" s="353"/>
      <c r="G1523" s="353"/>
      <c r="H1523" s="353"/>
      <c r="I1523" s="353"/>
      <c r="J1523" s="353"/>
      <c r="K1523" s="353"/>
      <c r="L1523" s="353"/>
      <c r="M1523" s="353"/>
      <c r="N1523" s="353"/>
      <c r="O1523" s="353"/>
      <c r="P1523" s="354"/>
    </row>
    <row r="1524" spans="3:16">
      <c r="C1524" s="355"/>
      <c r="D1524" s="356"/>
      <c r="E1524" s="356"/>
      <c r="F1524" s="356"/>
      <c r="G1524" s="356"/>
      <c r="H1524" s="356"/>
      <c r="I1524" s="356"/>
      <c r="J1524" s="356"/>
      <c r="K1524" s="356"/>
      <c r="L1524" s="356"/>
      <c r="M1524" s="356"/>
      <c r="N1524" s="356"/>
      <c r="O1524" s="356"/>
      <c r="P1524" s="357"/>
    </row>
    <row r="1525" spans="3:16" ht="15" thickBot="1">
      <c r="C1525" s="358"/>
      <c r="D1525" s="359"/>
      <c r="E1525" s="359"/>
      <c r="F1525" s="359"/>
      <c r="G1525" s="359"/>
      <c r="H1525" s="359"/>
      <c r="I1525" s="359"/>
      <c r="J1525" s="359"/>
      <c r="K1525" s="359"/>
      <c r="L1525" s="359"/>
      <c r="M1525" s="359"/>
      <c r="N1525" s="359"/>
      <c r="O1525" s="359"/>
      <c r="P1525" s="360"/>
    </row>
    <row r="1526" spans="3:16" ht="28.5">
      <c r="C1526" s="361" t="s">
        <v>69</v>
      </c>
      <c r="D1526" s="362"/>
      <c r="E1526" s="362"/>
      <c r="F1526" s="362"/>
      <c r="G1526" s="362"/>
      <c r="H1526" s="362"/>
      <c r="I1526" s="362"/>
      <c r="J1526" s="125" t="s">
        <v>70</v>
      </c>
      <c r="K1526" s="145" t="s">
        <v>11</v>
      </c>
      <c r="L1526" s="146" t="s">
        <v>71</v>
      </c>
      <c r="M1526" s="218"/>
      <c r="N1526" s="363" t="s">
        <v>57</v>
      </c>
      <c r="O1526" s="364"/>
      <c r="P1526" s="148" t="s">
        <v>58</v>
      </c>
    </row>
    <row r="1527" spans="3:16">
      <c r="C1527" s="399" t="s">
        <v>201</v>
      </c>
      <c r="D1527" s="400"/>
      <c r="E1527" s="400"/>
      <c r="F1527" s="400"/>
      <c r="G1527" s="400"/>
      <c r="H1527" s="400"/>
      <c r="I1527" s="401"/>
      <c r="J1527" s="151" t="s">
        <v>97</v>
      </c>
      <c r="K1527" s="152">
        <v>0.35</v>
      </c>
      <c r="L1527" s="153">
        <v>40489.678125000006</v>
      </c>
      <c r="M1527" s="231"/>
      <c r="N1527" s="402"/>
      <c r="O1527" s="403"/>
      <c r="P1527" s="129">
        <f>ROUND(K1527*L1527,0)</f>
        <v>14171</v>
      </c>
    </row>
    <row r="1528" spans="3:16">
      <c r="C1528" s="149"/>
      <c r="D1528" s="150"/>
      <c r="E1528" s="150"/>
      <c r="F1528" s="150"/>
      <c r="G1528" s="150"/>
      <c r="H1528" s="150"/>
      <c r="I1528" s="150"/>
      <c r="J1528" s="151"/>
      <c r="K1528" s="152"/>
      <c r="L1528" s="153"/>
      <c r="M1528" s="231"/>
      <c r="N1528" s="369"/>
      <c r="O1528" s="370"/>
      <c r="P1528" s="154"/>
    </row>
    <row r="1529" spans="3:16" ht="15" thickBot="1">
      <c r="C1529" s="374"/>
      <c r="D1529" s="375"/>
      <c r="E1529" s="375"/>
      <c r="F1529" s="375"/>
      <c r="G1529" s="375"/>
      <c r="H1529" s="375"/>
      <c r="I1529" s="375"/>
      <c r="J1529" s="142"/>
      <c r="K1529" s="143"/>
      <c r="L1529" s="142"/>
      <c r="M1529" s="230"/>
      <c r="N1529" s="376"/>
      <c r="O1529" s="377"/>
      <c r="P1529" s="144"/>
    </row>
    <row r="1530" spans="3:16" ht="15" thickBot="1">
      <c r="C1530" s="371" t="s">
        <v>59</v>
      </c>
      <c r="D1530" s="372"/>
      <c r="E1530" s="372"/>
      <c r="F1530" s="372"/>
      <c r="G1530" s="372"/>
      <c r="H1530" s="372"/>
      <c r="I1530" s="372"/>
      <c r="J1530" s="372"/>
      <c r="K1530" s="372"/>
      <c r="L1530" s="372"/>
      <c r="M1530" s="372"/>
      <c r="N1530" s="372"/>
      <c r="O1530" s="373"/>
      <c r="P1530" s="138">
        <f>SUM(P1527:P1529)</f>
        <v>14171</v>
      </c>
    </row>
    <row r="1531" spans="3:16" ht="15" thickBot="1">
      <c r="C1531" s="122"/>
      <c r="P1531" s="123"/>
    </row>
    <row r="1532" spans="3:16" ht="15" thickBot="1">
      <c r="C1532" s="371" t="s">
        <v>72</v>
      </c>
      <c r="D1532" s="372"/>
      <c r="E1532" s="372"/>
      <c r="F1532" s="372"/>
      <c r="G1532" s="372"/>
      <c r="H1532" s="372"/>
      <c r="I1532" s="372"/>
      <c r="J1532" s="372"/>
      <c r="K1532" s="372"/>
      <c r="L1532" s="372"/>
      <c r="M1532" s="372"/>
      <c r="N1532" s="372"/>
      <c r="O1532" s="373"/>
      <c r="P1532" s="286">
        <f>SUM(P1530+P1522+P1515+P1506)</f>
        <v>24170</v>
      </c>
    </row>
    <row r="1533" spans="3:16">
      <c r="C1533" s="367" t="s">
        <v>23</v>
      </c>
      <c r="D1533" s="368"/>
      <c r="E1533" s="368"/>
      <c r="F1533" s="368"/>
      <c r="G1533" s="368"/>
      <c r="H1533" s="368"/>
      <c r="I1533" s="368"/>
      <c r="J1533" s="155"/>
      <c r="K1533" s="156"/>
      <c r="L1533" s="157">
        <v>0.31</v>
      </c>
      <c r="M1533" s="232"/>
      <c r="N1533" s="392">
        <f>P1532*L1533</f>
        <v>7492.7</v>
      </c>
      <c r="O1533" s="393"/>
      <c r="P1533" s="158"/>
    </row>
    <row r="1534" spans="3:16">
      <c r="C1534" s="130" t="s">
        <v>77</v>
      </c>
      <c r="D1534" s="131"/>
      <c r="E1534" s="131"/>
      <c r="F1534" s="131"/>
      <c r="G1534" s="131"/>
      <c r="H1534" s="131"/>
      <c r="I1534" s="131"/>
      <c r="J1534" s="155"/>
      <c r="K1534" s="156"/>
      <c r="L1534" s="157">
        <v>0.01</v>
      </c>
      <c r="M1534" s="232"/>
      <c r="N1534" s="392">
        <f>P1532*L1534</f>
        <v>241.70000000000002</v>
      </c>
      <c r="O1534" s="393"/>
      <c r="P1534" s="158"/>
    </row>
    <row r="1535" spans="3:16" ht="15" thickBot="1">
      <c r="C1535" s="116" t="s">
        <v>78</v>
      </c>
      <c r="D1535" s="117"/>
      <c r="E1535" s="117"/>
      <c r="F1535" s="117"/>
      <c r="G1535" s="117"/>
      <c r="H1535" s="117"/>
      <c r="I1535" s="117"/>
      <c r="J1535" s="159"/>
      <c r="K1535" s="160"/>
      <c r="L1535" s="157">
        <v>0.05</v>
      </c>
      <c r="M1535" s="232"/>
      <c r="N1535" s="392">
        <f>P1532*L1535</f>
        <v>1208.5</v>
      </c>
      <c r="O1535" s="393"/>
      <c r="P1535" s="158"/>
    </row>
    <row r="1536" spans="3:16" ht="15" thickBot="1">
      <c r="C1536" s="371" t="s">
        <v>59</v>
      </c>
      <c r="D1536" s="372"/>
      <c r="E1536" s="372"/>
      <c r="F1536" s="372"/>
      <c r="G1536" s="372"/>
      <c r="H1536" s="372"/>
      <c r="I1536" s="372"/>
      <c r="J1536" s="372"/>
      <c r="K1536" s="372"/>
      <c r="L1536" s="372"/>
      <c r="M1536" s="372"/>
      <c r="N1536" s="372"/>
      <c r="O1536" s="373"/>
      <c r="P1536" s="161">
        <f>N1533+N1534+N1535</f>
        <v>8942.9</v>
      </c>
    </row>
    <row r="1537" spans="3:16" ht="15" thickBot="1">
      <c r="C1537" s="122"/>
      <c r="P1537" s="123"/>
    </row>
    <row r="1538" spans="3:16" ht="15" thickBot="1">
      <c r="C1538" s="371" t="s">
        <v>79</v>
      </c>
      <c r="D1538" s="372"/>
      <c r="E1538" s="372"/>
      <c r="F1538" s="372"/>
      <c r="G1538" s="372"/>
      <c r="H1538" s="372"/>
      <c r="I1538" s="372"/>
      <c r="J1538" s="372"/>
      <c r="K1538" s="372"/>
      <c r="L1538" s="372"/>
      <c r="M1538" s="372"/>
      <c r="N1538" s="372"/>
      <c r="O1538" s="373"/>
      <c r="P1538" s="161">
        <f>ROUND(P1532+P1536,2)</f>
        <v>33112.9</v>
      </c>
    </row>
    <row r="1539" spans="3:16">
      <c r="C1539" s="119"/>
      <c r="D1539" s="120"/>
      <c r="E1539" s="120"/>
      <c r="F1539" s="120"/>
      <c r="G1539" s="120"/>
      <c r="H1539" s="120"/>
      <c r="I1539" s="120"/>
      <c r="J1539" s="120"/>
      <c r="K1539" s="120"/>
      <c r="L1539" s="120"/>
      <c r="M1539" s="120"/>
      <c r="N1539" s="120"/>
      <c r="O1539" s="120"/>
      <c r="P1539" s="121"/>
    </row>
    <row r="1540" spans="3:16">
      <c r="C1540" s="122"/>
      <c r="P1540" s="123"/>
    </row>
    <row r="1541" spans="3:16">
      <c r="C1541" s="122"/>
      <c r="P1541" s="123"/>
    </row>
    <row r="1542" spans="3:16" ht="15">
      <c r="C1542" s="122"/>
      <c r="H1542" s="276" t="s">
        <v>80</v>
      </c>
      <c r="I1542" s="276"/>
      <c r="J1542" s="276"/>
      <c r="K1542" s="276"/>
      <c r="P1542" s="123"/>
    </row>
    <row r="1543" spans="3:16" ht="15">
      <c r="C1543" s="122"/>
      <c r="H1543" s="276" t="s">
        <v>81</v>
      </c>
      <c r="I1543" s="350" t="s">
        <v>120</v>
      </c>
      <c r="J1543" s="350"/>
      <c r="K1543" s="350"/>
      <c r="P1543" s="123"/>
    </row>
    <row r="1544" spans="3:16" ht="15">
      <c r="C1544" s="122"/>
      <c r="H1544" s="349" t="s">
        <v>121</v>
      </c>
      <c r="I1544" s="349"/>
      <c r="J1544" s="349"/>
      <c r="K1544" s="349"/>
      <c r="P1544" s="123"/>
    </row>
    <row r="1545" spans="3:16" ht="15">
      <c r="C1545" s="108"/>
      <c r="D1545" s="163"/>
      <c r="E1545" s="163"/>
      <c r="F1545" s="163"/>
      <c r="G1545" s="163"/>
      <c r="H1545" s="276" t="s">
        <v>82</v>
      </c>
      <c r="I1545" s="349" t="s">
        <v>122</v>
      </c>
      <c r="J1545" s="349"/>
      <c r="K1545" s="349"/>
      <c r="L1545" s="163"/>
      <c r="M1545" s="163"/>
      <c r="N1545" s="163"/>
      <c r="O1545" s="163"/>
      <c r="P1545" s="164"/>
    </row>
    <row r="1546" spans="3:16">
      <c r="C1546" s="122"/>
      <c r="H1546" s="95" t="s">
        <v>83</v>
      </c>
      <c r="P1546" s="123"/>
    </row>
    <row r="1547" spans="3:16">
      <c r="C1547" s="165"/>
      <c r="D1547" s="127"/>
      <c r="E1547" s="127"/>
      <c r="F1547" s="127"/>
      <c r="G1547" s="127"/>
      <c r="H1547" s="127"/>
      <c r="I1547" s="127"/>
      <c r="J1547" s="127"/>
      <c r="K1547" s="127"/>
      <c r="L1547" s="127"/>
      <c r="M1547" s="127"/>
      <c r="N1547" s="127"/>
      <c r="O1547" s="127"/>
      <c r="P1547" s="166"/>
    </row>
    <row r="1548" spans="3:16">
      <c r="C1548" s="214"/>
    </row>
    <row r="1549" spans="3:16">
      <c r="C1549" s="214"/>
    </row>
    <row r="1550" spans="3:16">
      <c r="C1550" s="214"/>
    </row>
    <row r="1551" spans="3:16">
      <c r="C1551" s="351" t="s">
        <v>38</v>
      </c>
      <c r="D1551" s="351"/>
      <c r="E1551" s="351"/>
      <c r="F1551" s="351"/>
      <c r="G1551" s="351"/>
      <c r="H1551" s="351"/>
      <c r="I1551" s="351"/>
      <c r="J1551" s="351"/>
      <c r="K1551" s="351"/>
      <c r="L1551" s="351"/>
      <c r="M1551" s="351"/>
      <c r="N1551" s="351"/>
      <c r="O1551" s="351"/>
      <c r="P1551" s="351"/>
    </row>
    <row r="1552" spans="3:16" ht="15" thickBot="1"/>
    <row r="1553" spans="3:16">
      <c r="C1553" s="378"/>
      <c r="D1553" s="380"/>
      <c r="E1553" s="381"/>
      <c r="F1553" s="381"/>
      <c r="G1553" s="381"/>
      <c r="H1553" s="381"/>
      <c r="I1553" s="381"/>
      <c r="J1553" s="381"/>
      <c r="K1553" s="382"/>
      <c r="L1553" s="383"/>
      <c r="M1553" s="384"/>
      <c r="N1553" s="384"/>
      <c r="O1553" s="384"/>
      <c r="P1553" s="385"/>
    </row>
    <row r="1554" spans="3:16">
      <c r="C1554" s="379"/>
      <c r="D1554" s="389" t="s">
        <v>39</v>
      </c>
      <c r="E1554" s="390"/>
      <c r="F1554" s="390"/>
      <c r="G1554" s="390"/>
      <c r="H1554" s="390"/>
      <c r="I1554" s="390"/>
      <c r="J1554" s="390"/>
      <c r="K1554" s="391"/>
      <c r="L1554" s="386"/>
      <c r="M1554" s="387"/>
      <c r="N1554" s="387"/>
      <c r="O1554" s="387"/>
      <c r="P1554" s="388"/>
    </row>
    <row r="1555" spans="3:16">
      <c r="C1555" s="379"/>
      <c r="D1555" s="389"/>
      <c r="E1555" s="390"/>
      <c r="F1555" s="390"/>
      <c r="G1555" s="390"/>
      <c r="H1555" s="390"/>
      <c r="I1555" s="390"/>
      <c r="J1555" s="390"/>
      <c r="K1555" s="391"/>
      <c r="L1555" s="428" t="s">
        <v>40</v>
      </c>
      <c r="M1555" s="220"/>
      <c r="N1555" s="430"/>
      <c r="O1555" s="431"/>
      <c r="P1555" s="432"/>
    </row>
    <row r="1556" spans="3:16">
      <c r="C1556" s="379"/>
      <c r="D1556" s="389" t="s">
        <v>41</v>
      </c>
      <c r="E1556" s="390"/>
      <c r="F1556" s="390"/>
      <c r="G1556" s="390"/>
      <c r="H1556" s="390"/>
      <c r="I1556" s="390"/>
      <c r="J1556" s="390"/>
      <c r="K1556" s="391"/>
      <c r="L1556" s="429"/>
      <c r="M1556" s="221"/>
      <c r="N1556" s="433"/>
      <c r="O1556" s="434"/>
      <c r="P1556" s="435"/>
    </row>
    <row r="1557" spans="3:16">
      <c r="C1557" s="379"/>
      <c r="D1557" s="436"/>
      <c r="E1557" s="437"/>
      <c r="F1557" s="437"/>
      <c r="G1557" s="437"/>
      <c r="H1557" s="437"/>
      <c r="I1557" s="437"/>
      <c r="J1557" s="437"/>
      <c r="K1557" s="438"/>
      <c r="L1557" s="428" t="s">
        <v>42</v>
      </c>
      <c r="M1557" s="219"/>
      <c r="N1557" s="428">
        <v>1</v>
      </c>
      <c r="O1557" s="428" t="s">
        <v>43</v>
      </c>
      <c r="P1557" s="440">
        <v>1</v>
      </c>
    </row>
    <row r="1558" spans="3:16">
      <c r="C1558" s="379"/>
      <c r="D1558" s="436"/>
      <c r="E1558" s="437"/>
      <c r="F1558" s="437"/>
      <c r="G1558" s="437"/>
      <c r="H1558" s="437"/>
      <c r="I1558" s="437"/>
      <c r="J1558" s="437"/>
      <c r="K1558" s="438"/>
      <c r="L1558" s="439"/>
      <c r="M1558" s="222"/>
      <c r="N1558" s="439"/>
      <c r="O1558" s="439"/>
      <c r="P1558" s="441"/>
    </row>
    <row r="1559" spans="3:16">
      <c r="C1559" s="379"/>
      <c r="D1559" s="389" t="s">
        <v>44</v>
      </c>
      <c r="E1559" s="390"/>
      <c r="F1559" s="390"/>
      <c r="G1559" s="390"/>
      <c r="H1559" s="390"/>
      <c r="I1559" s="390"/>
      <c r="J1559" s="390"/>
      <c r="K1559" s="391"/>
      <c r="L1559" s="439"/>
      <c r="M1559" s="222"/>
      <c r="N1559" s="439"/>
      <c r="O1559" s="439"/>
      <c r="P1559" s="441"/>
    </row>
    <row r="1560" spans="3:16" ht="15" thickBot="1">
      <c r="C1560" s="100"/>
      <c r="D1560" s="101"/>
      <c r="E1560" s="101"/>
      <c r="F1560" s="101"/>
      <c r="G1560" s="101"/>
      <c r="H1560" s="101"/>
      <c r="I1560" s="101"/>
      <c r="J1560" s="101"/>
      <c r="K1560" s="101"/>
      <c r="L1560" s="101"/>
      <c r="M1560" s="101"/>
      <c r="N1560" s="102"/>
      <c r="O1560" s="102"/>
      <c r="P1560" s="103"/>
    </row>
    <row r="1561" spans="3:16">
      <c r="C1561" s="104"/>
      <c r="D1561" s="98"/>
      <c r="E1561" s="98"/>
      <c r="F1561" s="98"/>
      <c r="G1561" s="98"/>
      <c r="H1561" s="98"/>
      <c r="I1561" s="98"/>
      <c r="J1561" s="98"/>
      <c r="K1561" s="98"/>
      <c r="L1561" s="105" t="s">
        <v>45</v>
      </c>
      <c r="M1561" s="105"/>
      <c r="N1561" s="106" t="s">
        <v>46</v>
      </c>
      <c r="O1561" s="106" t="s">
        <v>47</v>
      </c>
      <c r="P1561" s="107" t="s">
        <v>48</v>
      </c>
    </row>
    <row r="1562" spans="3:16">
      <c r="C1562" s="108"/>
      <c r="D1562" s="99"/>
      <c r="E1562" s="99"/>
      <c r="F1562" s="99"/>
      <c r="G1562" s="99"/>
      <c r="H1562" s="99"/>
      <c r="I1562" s="99"/>
      <c r="J1562" s="99"/>
      <c r="K1562" s="99"/>
      <c r="L1562" s="109"/>
      <c r="M1562" s="109"/>
      <c r="N1562" s="110"/>
      <c r="O1562" s="110"/>
      <c r="P1562" s="111"/>
    </row>
    <row r="1563" spans="3:16">
      <c r="C1563" s="406" t="s">
        <v>49</v>
      </c>
      <c r="D1563" s="407"/>
      <c r="E1563" s="407"/>
      <c r="F1563" s="407"/>
      <c r="G1563" s="99"/>
      <c r="H1563" s="99"/>
      <c r="I1563" s="99" t="s">
        <v>50</v>
      </c>
      <c r="K1563" s="99"/>
      <c r="L1563" s="109"/>
      <c r="M1563" s="109"/>
      <c r="P1563" s="112"/>
    </row>
    <row r="1564" spans="3:16">
      <c r="C1564" s="113"/>
      <c r="D1564" s="114"/>
      <c r="E1564" s="114"/>
      <c r="F1564" s="114"/>
      <c r="G1564" s="114"/>
      <c r="H1564" s="114"/>
      <c r="I1564" s="114"/>
      <c r="J1564" s="114"/>
      <c r="K1564" s="114"/>
      <c r="L1564" s="114"/>
      <c r="M1564" s="114"/>
      <c r="N1564" s="114"/>
      <c r="O1564" s="114"/>
      <c r="P1564" s="115"/>
    </row>
    <row r="1565" spans="3:16" ht="15" thickBot="1">
      <c r="C1565" s="408" t="s">
        <v>114</v>
      </c>
      <c r="D1565" s="409"/>
      <c r="E1565" s="409"/>
      <c r="F1565" s="409"/>
      <c r="G1565" s="409"/>
      <c r="H1565" s="409"/>
      <c r="I1565" s="409"/>
      <c r="J1565" s="409"/>
      <c r="K1565" s="409"/>
      <c r="L1565" s="409"/>
      <c r="M1565" s="409"/>
      <c r="N1565" s="409"/>
      <c r="O1565" s="409"/>
      <c r="P1565" s="410"/>
    </row>
    <row r="1566" spans="3:16" ht="15" thickBot="1">
      <c r="C1566" s="116"/>
      <c r="D1566" s="117"/>
      <c r="E1566" s="117"/>
      <c r="F1566" s="117"/>
      <c r="G1566" s="117"/>
      <c r="H1566" s="117"/>
      <c r="I1566" s="117"/>
      <c r="J1566" s="117"/>
      <c r="K1566" s="117"/>
      <c r="L1566" s="117"/>
      <c r="M1566" s="117"/>
      <c r="N1566" s="117"/>
      <c r="O1566" s="117"/>
      <c r="P1566" s="118"/>
    </row>
    <row r="1567" spans="3:16" ht="15" thickBot="1">
      <c r="C1567" s="119"/>
      <c r="D1567" s="120"/>
      <c r="E1567" s="120"/>
      <c r="F1567" s="120"/>
      <c r="G1567" s="120"/>
      <c r="H1567" s="120"/>
      <c r="K1567" s="120"/>
      <c r="L1567" s="120"/>
      <c r="M1567" s="120"/>
      <c r="N1567" s="120"/>
      <c r="O1567" s="120"/>
      <c r="P1567" s="121"/>
    </row>
    <row r="1568" spans="3:16">
      <c r="C1568" s="287" t="s">
        <v>52</v>
      </c>
      <c r="D1568" s="411" t="s">
        <v>53</v>
      </c>
      <c r="E1568" s="412"/>
      <c r="F1568" s="412"/>
      <c r="G1568" s="412"/>
      <c r="H1568" s="412"/>
      <c r="I1568" s="412"/>
      <c r="J1568" s="412"/>
      <c r="K1568" s="412"/>
      <c r="L1568" s="413"/>
      <c r="M1568" s="288"/>
      <c r="N1568" s="414" t="s">
        <v>54</v>
      </c>
      <c r="O1568" s="415"/>
      <c r="P1568" s="287" t="s">
        <v>11</v>
      </c>
    </row>
    <row r="1569" spans="3:16" ht="15" thickBot="1">
      <c r="C1569" s="283">
        <v>2.9</v>
      </c>
      <c r="D1569" s="416" t="s">
        <v>182</v>
      </c>
      <c r="E1569" s="417"/>
      <c r="F1569" s="417"/>
      <c r="G1569" s="417"/>
      <c r="H1569" s="417"/>
      <c r="I1569" s="417"/>
      <c r="J1569" s="417"/>
      <c r="K1569" s="417"/>
      <c r="L1569" s="418"/>
      <c r="M1569" s="284"/>
      <c r="N1569" s="416" t="s">
        <v>84</v>
      </c>
      <c r="O1569" s="418"/>
      <c r="P1569" s="285">
        <f>'PRESUPUESTO OFICIAL (Entidad)'!I37</f>
        <v>197.59999999999997</v>
      </c>
    </row>
    <row r="1570" spans="3:16">
      <c r="C1570" s="352" t="s">
        <v>55</v>
      </c>
      <c r="D1570" s="353"/>
      <c r="E1570" s="353"/>
      <c r="F1570" s="353"/>
      <c r="G1570" s="353"/>
      <c r="H1570" s="353"/>
      <c r="I1570" s="353"/>
      <c r="J1570" s="353"/>
      <c r="K1570" s="353"/>
      <c r="L1570" s="353"/>
      <c r="M1570" s="353"/>
      <c r="N1570" s="353"/>
      <c r="O1570" s="353"/>
      <c r="P1570" s="354"/>
    </row>
    <row r="1571" spans="3:16">
      <c r="C1571" s="355"/>
      <c r="D1571" s="356"/>
      <c r="E1571" s="356"/>
      <c r="F1571" s="356"/>
      <c r="G1571" s="356"/>
      <c r="H1571" s="356"/>
      <c r="I1571" s="356"/>
      <c r="J1571" s="356"/>
      <c r="K1571" s="356"/>
      <c r="L1571" s="356"/>
      <c r="M1571" s="356"/>
      <c r="N1571" s="356"/>
      <c r="O1571" s="356"/>
      <c r="P1571" s="357"/>
    </row>
    <row r="1572" spans="3:16" ht="15" thickBot="1">
      <c r="C1572" s="358"/>
      <c r="D1572" s="359"/>
      <c r="E1572" s="359"/>
      <c r="F1572" s="359"/>
      <c r="G1572" s="359"/>
      <c r="H1572" s="359"/>
      <c r="I1572" s="359"/>
      <c r="J1572" s="359"/>
      <c r="K1572" s="359"/>
      <c r="L1572" s="359"/>
      <c r="M1572" s="359"/>
      <c r="N1572" s="359"/>
      <c r="O1572" s="359"/>
      <c r="P1572" s="360"/>
    </row>
    <row r="1573" spans="3:16" ht="15">
      <c r="C1573" s="361" t="s">
        <v>53</v>
      </c>
      <c r="D1573" s="452"/>
      <c r="E1573" s="452"/>
      <c r="F1573" s="452"/>
      <c r="G1573" s="453"/>
      <c r="H1573" s="365" t="s">
        <v>100</v>
      </c>
      <c r="I1573" s="452"/>
      <c r="J1573" s="454" t="s">
        <v>11</v>
      </c>
      <c r="K1573" s="455"/>
      <c r="L1573" s="125" t="s">
        <v>56</v>
      </c>
      <c r="M1573" s="124"/>
      <c r="N1573" s="365" t="s">
        <v>57</v>
      </c>
      <c r="O1573" s="366"/>
      <c r="P1573" s="126" t="s">
        <v>58</v>
      </c>
    </row>
    <row r="1574" spans="3:16">
      <c r="C1574" s="367" t="s">
        <v>98</v>
      </c>
      <c r="D1574" s="368"/>
      <c r="E1574" s="368"/>
      <c r="F1574" s="368"/>
      <c r="G1574" s="421"/>
      <c r="H1574" s="422" t="s">
        <v>94</v>
      </c>
      <c r="I1574" s="423"/>
      <c r="J1574" s="424">
        <v>0.03</v>
      </c>
      <c r="K1574" s="425"/>
      <c r="L1574" s="128">
        <v>2000</v>
      </c>
      <c r="M1574" s="224"/>
      <c r="N1574" s="426"/>
      <c r="O1574" s="427"/>
      <c r="P1574" s="129">
        <f>ROUND(J1574*L1574,0)</f>
        <v>60</v>
      </c>
    </row>
    <row r="1575" spans="3:16">
      <c r="C1575" s="399"/>
      <c r="D1575" s="400"/>
      <c r="E1575" s="400"/>
      <c r="F1575" s="400"/>
      <c r="G1575" s="401"/>
      <c r="H1575" s="422"/>
      <c r="I1575" s="423"/>
      <c r="J1575" s="424"/>
      <c r="K1575" s="425"/>
      <c r="L1575" s="128"/>
      <c r="M1575" s="224"/>
      <c r="N1575" s="426"/>
      <c r="O1575" s="427"/>
      <c r="P1575" s="129">
        <f>ROUND(J1575*L1575,0)</f>
        <v>0</v>
      </c>
    </row>
    <row r="1576" spans="3:16" ht="15" thickBot="1">
      <c r="C1576" s="374"/>
      <c r="D1576" s="375"/>
      <c r="E1576" s="375"/>
      <c r="F1576" s="375"/>
      <c r="G1576" s="396"/>
      <c r="H1576" s="447"/>
      <c r="I1576" s="396"/>
      <c r="J1576" s="447"/>
      <c r="K1576" s="396"/>
      <c r="L1576" s="133"/>
      <c r="M1576" s="225"/>
      <c r="N1576" s="448"/>
      <c r="O1576" s="449"/>
      <c r="P1576" s="129"/>
    </row>
    <row r="1577" spans="3:16" ht="15" thickBot="1">
      <c r="C1577" s="371" t="s">
        <v>59</v>
      </c>
      <c r="D1577" s="372"/>
      <c r="E1577" s="372"/>
      <c r="F1577" s="372"/>
      <c r="G1577" s="372"/>
      <c r="H1577" s="372"/>
      <c r="I1577" s="372"/>
      <c r="J1577" s="372"/>
      <c r="K1577" s="372"/>
      <c r="L1577" s="372"/>
      <c r="M1577" s="372"/>
      <c r="N1577" s="372"/>
      <c r="O1577" s="373"/>
      <c r="P1577" s="138">
        <f>SUM(P1574:P1576)</f>
        <v>60</v>
      </c>
    </row>
    <row r="1578" spans="3:16">
      <c r="C1578" s="352" t="s">
        <v>60</v>
      </c>
      <c r="D1578" s="353"/>
      <c r="E1578" s="353"/>
      <c r="F1578" s="353"/>
      <c r="G1578" s="353"/>
      <c r="H1578" s="353"/>
      <c r="I1578" s="353"/>
      <c r="J1578" s="353"/>
      <c r="K1578" s="353"/>
      <c r="L1578" s="353"/>
      <c r="M1578" s="353"/>
      <c r="N1578" s="353"/>
      <c r="O1578" s="353"/>
      <c r="P1578" s="354"/>
    </row>
    <row r="1579" spans="3:16">
      <c r="C1579" s="355"/>
      <c r="D1579" s="356"/>
      <c r="E1579" s="356"/>
      <c r="F1579" s="356"/>
      <c r="G1579" s="356"/>
      <c r="H1579" s="356"/>
      <c r="I1579" s="356"/>
      <c r="J1579" s="356"/>
      <c r="K1579" s="356"/>
      <c r="L1579" s="356"/>
      <c r="M1579" s="356"/>
      <c r="N1579" s="356"/>
      <c r="O1579" s="356"/>
      <c r="P1579" s="357"/>
    </row>
    <row r="1580" spans="3:16" ht="15" thickBot="1">
      <c r="C1580" s="358"/>
      <c r="D1580" s="359"/>
      <c r="E1580" s="359"/>
      <c r="F1580" s="359"/>
      <c r="G1580" s="359"/>
      <c r="H1580" s="359"/>
      <c r="I1580" s="359"/>
      <c r="J1580" s="359"/>
      <c r="K1580" s="359"/>
      <c r="L1580" s="359"/>
      <c r="M1580" s="359"/>
      <c r="N1580" s="359"/>
      <c r="O1580" s="359"/>
      <c r="P1580" s="360"/>
    </row>
    <row r="1581" spans="3:16">
      <c r="C1581" s="361" t="s">
        <v>53</v>
      </c>
      <c r="D1581" s="362"/>
      <c r="E1581" s="362"/>
      <c r="F1581" s="362"/>
      <c r="G1581" s="362"/>
      <c r="H1581" s="362"/>
      <c r="I1581" s="362"/>
      <c r="J1581" s="366"/>
      <c r="K1581" s="124" t="s">
        <v>54</v>
      </c>
      <c r="L1581" s="125" t="s">
        <v>11</v>
      </c>
      <c r="M1581" s="124"/>
      <c r="N1581" s="365" t="s">
        <v>61</v>
      </c>
      <c r="O1581" s="366"/>
      <c r="P1581" s="126" t="s">
        <v>58</v>
      </c>
    </row>
    <row r="1582" spans="3:16">
      <c r="C1582" s="399" t="s">
        <v>91</v>
      </c>
      <c r="D1582" s="400"/>
      <c r="E1582" s="400"/>
      <c r="F1582" s="400"/>
      <c r="G1582" s="400"/>
      <c r="H1582" s="400"/>
      <c r="I1582" s="400"/>
      <c r="J1582" s="401"/>
      <c r="K1582" s="189" t="s">
        <v>96</v>
      </c>
      <c r="L1582" s="202">
        <v>1.05</v>
      </c>
      <c r="M1582" s="241"/>
      <c r="N1582" s="459">
        <v>2000</v>
      </c>
      <c r="O1582" s="460"/>
      <c r="P1582" s="129">
        <f>ROUND(L1582*N1582,0)</f>
        <v>2100</v>
      </c>
    </row>
    <row r="1583" spans="3:16">
      <c r="C1583" s="399" t="s">
        <v>199</v>
      </c>
      <c r="D1583" s="400"/>
      <c r="E1583" s="400"/>
      <c r="F1583" s="400"/>
      <c r="G1583" s="400"/>
      <c r="H1583" s="400"/>
      <c r="I1583" s="400"/>
      <c r="J1583" s="401"/>
      <c r="K1583" s="189" t="s">
        <v>95</v>
      </c>
      <c r="L1583" s="203">
        <v>0.03</v>
      </c>
      <c r="M1583" s="242"/>
      <c r="N1583" s="459">
        <v>81548</v>
      </c>
      <c r="O1583" s="460"/>
      <c r="P1583" s="129">
        <f t="shared" ref="P1583:P1585" si="17">ROUND(L1583*N1583,0)</f>
        <v>2446</v>
      </c>
    </row>
    <row r="1584" spans="3:16">
      <c r="C1584" s="399" t="s">
        <v>105</v>
      </c>
      <c r="D1584" s="400"/>
      <c r="E1584" s="400"/>
      <c r="F1584" s="400"/>
      <c r="G1584" s="400"/>
      <c r="H1584" s="400"/>
      <c r="I1584" s="400"/>
      <c r="J1584" s="401"/>
      <c r="K1584" s="189" t="s">
        <v>95</v>
      </c>
      <c r="L1584" s="203">
        <v>0.05</v>
      </c>
      <c r="M1584" s="242"/>
      <c r="N1584" s="459">
        <v>117000</v>
      </c>
      <c r="O1584" s="460"/>
      <c r="P1584" s="129">
        <f t="shared" si="17"/>
        <v>5850</v>
      </c>
    </row>
    <row r="1585" spans="3:16">
      <c r="C1585" s="399"/>
      <c r="D1585" s="400"/>
      <c r="E1585" s="400"/>
      <c r="F1585" s="400"/>
      <c r="G1585" s="400"/>
      <c r="H1585" s="400"/>
      <c r="I1585" s="400"/>
      <c r="J1585" s="401"/>
      <c r="K1585" s="189"/>
      <c r="L1585" s="203"/>
      <c r="M1585" s="242"/>
      <c r="N1585" s="404"/>
      <c r="O1585" s="405"/>
      <c r="P1585" s="129">
        <f t="shared" si="17"/>
        <v>0</v>
      </c>
    </row>
    <row r="1586" spans="3:16">
      <c r="C1586" s="399"/>
      <c r="D1586" s="400"/>
      <c r="E1586" s="400"/>
      <c r="F1586" s="400"/>
      <c r="G1586" s="400"/>
      <c r="H1586" s="400"/>
      <c r="I1586" s="400"/>
      <c r="J1586" s="401"/>
      <c r="K1586" s="200"/>
      <c r="L1586" s="194"/>
      <c r="M1586" s="235"/>
      <c r="N1586" s="459"/>
      <c r="O1586" s="460"/>
      <c r="P1586" s="129"/>
    </row>
    <row r="1587" spans="3:16" ht="15" thickBot="1">
      <c r="C1587" s="442"/>
      <c r="D1587" s="443"/>
      <c r="E1587" s="443"/>
      <c r="F1587" s="443"/>
      <c r="G1587" s="443"/>
      <c r="H1587" s="443"/>
      <c r="I1587" s="443"/>
      <c r="J1587" s="444"/>
      <c r="K1587" s="301"/>
      <c r="L1587" s="194"/>
      <c r="M1587" s="235"/>
      <c r="N1587" s="445"/>
      <c r="O1587" s="446"/>
      <c r="P1587" s="129"/>
    </row>
    <row r="1588" spans="3:16" ht="15" thickBot="1">
      <c r="C1588" s="371" t="s">
        <v>59</v>
      </c>
      <c r="D1588" s="372"/>
      <c r="E1588" s="372"/>
      <c r="F1588" s="372"/>
      <c r="G1588" s="372"/>
      <c r="H1588" s="372"/>
      <c r="I1588" s="372"/>
      <c r="J1588" s="372"/>
      <c r="K1588" s="372"/>
      <c r="L1588" s="372"/>
      <c r="M1588" s="372"/>
      <c r="N1588" s="372"/>
      <c r="O1588" s="373"/>
      <c r="P1588" s="138">
        <f>SUM(P1582:P1587)</f>
        <v>10396</v>
      </c>
    </row>
    <row r="1589" spans="3:16">
      <c r="C1589" s="352" t="s">
        <v>62</v>
      </c>
      <c r="D1589" s="353"/>
      <c r="E1589" s="353"/>
      <c r="F1589" s="353"/>
      <c r="G1589" s="353"/>
      <c r="H1589" s="353"/>
      <c r="I1589" s="353"/>
      <c r="J1589" s="353"/>
      <c r="K1589" s="353"/>
      <c r="L1589" s="353"/>
      <c r="M1589" s="353"/>
      <c r="N1589" s="353"/>
      <c r="O1589" s="353"/>
      <c r="P1589" s="354"/>
    </row>
    <row r="1590" spans="3:16">
      <c r="C1590" s="355"/>
      <c r="D1590" s="356"/>
      <c r="E1590" s="356"/>
      <c r="F1590" s="356"/>
      <c r="G1590" s="356"/>
      <c r="H1590" s="356"/>
      <c r="I1590" s="356"/>
      <c r="J1590" s="356"/>
      <c r="K1590" s="356"/>
      <c r="L1590" s="356"/>
      <c r="M1590" s="356"/>
      <c r="N1590" s="356"/>
      <c r="O1590" s="356"/>
      <c r="P1590" s="357"/>
    </row>
    <row r="1591" spans="3:16" ht="15" thickBot="1">
      <c r="C1591" s="358"/>
      <c r="D1591" s="359"/>
      <c r="E1591" s="359"/>
      <c r="F1591" s="359"/>
      <c r="G1591" s="359"/>
      <c r="H1591" s="359"/>
      <c r="I1591" s="359"/>
      <c r="J1591" s="359"/>
      <c r="K1591" s="359"/>
      <c r="L1591" s="359"/>
      <c r="M1591" s="359"/>
      <c r="N1591" s="359"/>
      <c r="O1591" s="359"/>
      <c r="P1591" s="360"/>
    </row>
    <row r="1592" spans="3:16" ht="15.75">
      <c r="C1592" s="361" t="s">
        <v>63</v>
      </c>
      <c r="D1592" s="362"/>
      <c r="E1592" s="362"/>
      <c r="F1592" s="362"/>
      <c r="G1592" s="362"/>
      <c r="H1592" s="362"/>
      <c r="I1592" s="362"/>
      <c r="J1592" s="125" t="s">
        <v>64</v>
      </c>
      <c r="K1592" s="134" t="s">
        <v>65</v>
      </c>
      <c r="L1592" s="139" t="s">
        <v>66</v>
      </c>
      <c r="M1592" s="229"/>
      <c r="N1592" s="365" t="s">
        <v>67</v>
      </c>
      <c r="O1592" s="366"/>
      <c r="P1592" s="126" t="s">
        <v>58</v>
      </c>
    </row>
    <row r="1593" spans="3:16">
      <c r="C1593" s="367"/>
      <c r="D1593" s="368"/>
      <c r="E1593" s="368"/>
      <c r="F1593" s="368"/>
      <c r="G1593" s="368"/>
      <c r="H1593" s="368"/>
      <c r="I1593" s="368"/>
      <c r="J1593" s="140"/>
      <c r="K1593" s="141"/>
      <c r="L1593" s="140"/>
      <c r="M1593" s="217"/>
      <c r="N1593" s="369"/>
      <c r="O1593" s="370"/>
      <c r="P1593" s="129"/>
    </row>
    <row r="1594" spans="3:16" ht="15" thickBot="1">
      <c r="C1594" s="374"/>
      <c r="D1594" s="375"/>
      <c r="E1594" s="375"/>
      <c r="F1594" s="375"/>
      <c r="G1594" s="375"/>
      <c r="H1594" s="375"/>
      <c r="I1594" s="375"/>
      <c r="J1594" s="142"/>
      <c r="K1594" s="143"/>
      <c r="L1594" s="142"/>
      <c r="M1594" s="230"/>
      <c r="N1594" s="376"/>
      <c r="O1594" s="377"/>
      <c r="P1594" s="144"/>
    </row>
    <row r="1595" spans="3:16" ht="15" thickBot="1">
      <c r="C1595" s="371" t="s">
        <v>59</v>
      </c>
      <c r="D1595" s="372"/>
      <c r="E1595" s="372"/>
      <c r="F1595" s="372"/>
      <c r="G1595" s="372"/>
      <c r="H1595" s="372"/>
      <c r="I1595" s="372"/>
      <c r="J1595" s="372"/>
      <c r="K1595" s="372"/>
      <c r="L1595" s="372"/>
      <c r="M1595" s="372"/>
      <c r="N1595" s="372"/>
      <c r="O1595" s="373"/>
      <c r="P1595" s="138">
        <f>SUM(P1593:P1594)</f>
        <v>0</v>
      </c>
    </row>
    <row r="1596" spans="3:16">
      <c r="C1596" s="352" t="s">
        <v>68</v>
      </c>
      <c r="D1596" s="353"/>
      <c r="E1596" s="353"/>
      <c r="F1596" s="353"/>
      <c r="G1596" s="353"/>
      <c r="H1596" s="353"/>
      <c r="I1596" s="353"/>
      <c r="J1596" s="353"/>
      <c r="K1596" s="353"/>
      <c r="L1596" s="353"/>
      <c r="M1596" s="353"/>
      <c r="N1596" s="353"/>
      <c r="O1596" s="353"/>
      <c r="P1596" s="354"/>
    </row>
    <row r="1597" spans="3:16">
      <c r="C1597" s="355"/>
      <c r="D1597" s="356"/>
      <c r="E1597" s="356"/>
      <c r="F1597" s="356"/>
      <c r="G1597" s="356"/>
      <c r="H1597" s="356"/>
      <c r="I1597" s="356"/>
      <c r="J1597" s="356"/>
      <c r="K1597" s="356"/>
      <c r="L1597" s="356"/>
      <c r="M1597" s="356"/>
      <c r="N1597" s="356"/>
      <c r="O1597" s="356"/>
      <c r="P1597" s="357"/>
    </row>
    <row r="1598" spans="3:16" ht="15" thickBot="1">
      <c r="C1598" s="358"/>
      <c r="D1598" s="359"/>
      <c r="E1598" s="359"/>
      <c r="F1598" s="359"/>
      <c r="G1598" s="359"/>
      <c r="H1598" s="359"/>
      <c r="I1598" s="359"/>
      <c r="J1598" s="359"/>
      <c r="K1598" s="359"/>
      <c r="L1598" s="359"/>
      <c r="M1598" s="359"/>
      <c r="N1598" s="359"/>
      <c r="O1598" s="359"/>
      <c r="P1598" s="360"/>
    </row>
    <row r="1599" spans="3:16" ht="28.5">
      <c r="C1599" s="361" t="s">
        <v>69</v>
      </c>
      <c r="D1599" s="362"/>
      <c r="E1599" s="362"/>
      <c r="F1599" s="362"/>
      <c r="G1599" s="362"/>
      <c r="H1599" s="362"/>
      <c r="I1599" s="362"/>
      <c r="J1599" s="125" t="s">
        <v>70</v>
      </c>
      <c r="K1599" s="145" t="s">
        <v>11</v>
      </c>
      <c r="L1599" s="146" t="s">
        <v>71</v>
      </c>
      <c r="M1599" s="218"/>
      <c r="N1599" s="363" t="s">
        <v>57</v>
      </c>
      <c r="O1599" s="364"/>
      <c r="P1599" s="148" t="s">
        <v>58</v>
      </c>
    </row>
    <row r="1600" spans="3:16">
      <c r="C1600" s="399" t="s">
        <v>203</v>
      </c>
      <c r="D1600" s="400"/>
      <c r="E1600" s="400"/>
      <c r="F1600" s="400"/>
      <c r="G1600" s="400"/>
      <c r="H1600" s="400"/>
      <c r="I1600" s="401"/>
      <c r="J1600" s="151" t="s">
        <v>97</v>
      </c>
      <c r="K1600" s="152">
        <v>0.5</v>
      </c>
      <c r="L1600" s="153">
        <v>40489.678125000006</v>
      </c>
      <c r="M1600" s="231"/>
      <c r="N1600" s="402"/>
      <c r="O1600" s="403"/>
      <c r="P1600" s="129">
        <f>ROUND(K1600*L1600,0)</f>
        <v>20245</v>
      </c>
    </row>
    <row r="1601" spans="3:16">
      <c r="C1601" s="487"/>
      <c r="D1601" s="488"/>
      <c r="E1601" s="488"/>
      <c r="F1601" s="488"/>
      <c r="G1601" s="488"/>
      <c r="H1601" s="488"/>
      <c r="I1601" s="427"/>
      <c r="J1601" s="151"/>
      <c r="K1601" s="152"/>
      <c r="L1601" s="153"/>
      <c r="M1601" s="231"/>
      <c r="N1601" s="369"/>
      <c r="O1601" s="370"/>
      <c r="P1601" s="129">
        <f>ROUND(K1601*L1601,0)</f>
        <v>0</v>
      </c>
    </row>
    <row r="1602" spans="3:16" ht="15" thickBot="1">
      <c r="C1602" s="374"/>
      <c r="D1602" s="375"/>
      <c r="E1602" s="375"/>
      <c r="F1602" s="375"/>
      <c r="G1602" s="375"/>
      <c r="H1602" s="375"/>
      <c r="I1602" s="375"/>
      <c r="J1602" s="142"/>
      <c r="K1602" s="143"/>
      <c r="L1602" s="142"/>
      <c r="M1602" s="230"/>
      <c r="N1602" s="376"/>
      <c r="O1602" s="377"/>
      <c r="P1602" s="144"/>
    </row>
    <row r="1603" spans="3:16" ht="15" thickBot="1">
      <c r="C1603" s="371" t="s">
        <v>59</v>
      </c>
      <c r="D1603" s="372"/>
      <c r="E1603" s="372"/>
      <c r="F1603" s="372"/>
      <c r="G1603" s="372"/>
      <c r="H1603" s="372"/>
      <c r="I1603" s="372"/>
      <c r="J1603" s="372"/>
      <c r="K1603" s="372"/>
      <c r="L1603" s="372"/>
      <c r="M1603" s="372"/>
      <c r="N1603" s="372"/>
      <c r="O1603" s="373"/>
      <c r="P1603" s="138">
        <f>SUM(P1600:P1602)</f>
        <v>20245</v>
      </c>
    </row>
    <row r="1604" spans="3:16" ht="15" thickBot="1">
      <c r="C1604" s="122"/>
      <c r="P1604" s="123"/>
    </row>
    <row r="1605" spans="3:16" ht="15" thickBot="1">
      <c r="C1605" s="371" t="s">
        <v>72</v>
      </c>
      <c r="D1605" s="372"/>
      <c r="E1605" s="372"/>
      <c r="F1605" s="372"/>
      <c r="G1605" s="372"/>
      <c r="H1605" s="372"/>
      <c r="I1605" s="372"/>
      <c r="J1605" s="372"/>
      <c r="K1605" s="372"/>
      <c r="L1605" s="372"/>
      <c r="M1605" s="372"/>
      <c r="N1605" s="372"/>
      <c r="O1605" s="373"/>
      <c r="P1605" s="286">
        <f>SUM(P1603+P1595+P1588+P1577)</f>
        <v>30701</v>
      </c>
    </row>
    <row r="1606" spans="3:16">
      <c r="C1606" s="367" t="s">
        <v>23</v>
      </c>
      <c r="D1606" s="368"/>
      <c r="E1606" s="368"/>
      <c r="F1606" s="368"/>
      <c r="G1606" s="368"/>
      <c r="H1606" s="368"/>
      <c r="I1606" s="368"/>
      <c r="J1606" s="155"/>
      <c r="K1606" s="156"/>
      <c r="L1606" s="157">
        <v>0.31</v>
      </c>
      <c r="M1606" s="232"/>
      <c r="N1606" s="392">
        <f>P1605*L1606</f>
        <v>9517.31</v>
      </c>
      <c r="O1606" s="393"/>
      <c r="P1606" s="158"/>
    </row>
    <row r="1607" spans="3:16">
      <c r="C1607" s="130" t="s">
        <v>77</v>
      </c>
      <c r="D1607" s="131"/>
      <c r="E1607" s="131"/>
      <c r="F1607" s="131"/>
      <c r="G1607" s="131"/>
      <c r="H1607" s="131"/>
      <c r="I1607" s="131"/>
      <c r="J1607" s="155"/>
      <c r="K1607" s="156"/>
      <c r="L1607" s="157">
        <v>0.01</v>
      </c>
      <c r="M1607" s="232"/>
      <c r="N1607" s="392">
        <f>P1605*L1607</f>
        <v>307.01</v>
      </c>
      <c r="O1607" s="393"/>
      <c r="P1607" s="158"/>
    </row>
    <row r="1608" spans="3:16" ht="15" thickBot="1">
      <c r="C1608" s="116" t="s">
        <v>78</v>
      </c>
      <c r="D1608" s="117"/>
      <c r="E1608" s="117"/>
      <c r="F1608" s="117"/>
      <c r="G1608" s="117"/>
      <c r="H1608" s="117"/>
      <c r="I1608" s="117"/>
      <c r="J1608" s="159"/>
      <c r="K1608" s="160"/>
      <c r="L1608" s="157">
        <v>0.05</v>
      </c>
      <c r="M1608" s="232"/>
      <c r="N1608" s="392">
        <f>P1605*L1608</f>
        <v>1535.0500000000002</v>
      </c>
      <c r="O1608" s="393"/>
      <c r="P1608" s="158"/>
    </row>
    <row r="1609" spans="3:16" ht="15" thickBot="1">
      <c r="C1609" s="371" t="s">
        <v>59</v>
      </c>
      <c r="D1609" s="372"/>
      <c r="E1609" s="372"/>
      <c r="F1609" s="372"/>
      <c r="G1609" s="372"/>
      <c r="H1609" s="372"/>
      <c r="I1609" s="372"/>
      <c r="J1609" s="372"/>
      <c r="K1609" s="372"/>
      <c r="L1609" s="372"/>
      <c r="M1609" s="372"/>
      <c r="N1609" s="372"/>
      <c r="O1609" s="373"/>
      <c r="P1609" s="161">
        <f>N1606+N1607+N1608</f>
        <v>11359.369999999999</v>
      </c>
    </row>
    <row r="1610" spans="3:16" ht="15" thickBot="1">
      <c r="C1610" s="122"/>
      <c r="P1610" s="123"/>
    </row>
    <row r="1611" spans="3:16" ht="15" thickBot="1">
      <c r="C1611" s="371" t="s">
        <v>79</v>
      </c>
      <c r="D1611" s="372"/>
      <c r="E1611" s="372"/>
      <c r="F1611" s="372"/>
      <c r="G1611" s="372"/>
      <c r="H1611" s="372"/>
      <c r="I1611" s="372"/>
      <c r="J1611" s="372"/>
      <c r="K1611" s="372"/>
      <c r="L1611" s="372"/>
      <c r="M1611" s="372"/>
      <c r="N1611" s="372"/>
      <c r="O1611" s="373"/>
      <c r="P1611" s="161">
        <f>ROUND(P1605+P1609,2)</f>
        <v>42060.37</v>
      </c>
    </row>
    <row r="1612" spans="3:16">
      <c r="C1612" s="119"/>
      <c r="D1612" s="120"/>
      <c r="E1612" s="120"/>
      <c r="F1612" s="120"/>
      <c r="G1612" s="120"/>
      <c r="H1612" s="120"/>
      <c r="I1612" s="120"/>
      <c r="J1612" s="120"/>
      <c r="K1612" s="120"/>
      <c r="L1612" s="120"/>
      <c r="M1612" s="120"/>
      <c r="N1612" s="120"/>
      <c r="O1612" s="120"/>
      <c r="P1612" s="121"/>
    </row>
    <row r="1613" spans="3:16">
      <c r="C1613" s="122"/>
      <c r="P1613" s="123"/>
    </row>
    <row r="1614" spans="3:16">
      <c r="C1614" s="122"/>
      <c r="P1614" s="123"/>
    </row>
    <row r="1615" spans="3:16">
      <c r="C1615" s="122"/>
      <c r="P1615" s="123"/>
    </row>
    <row r="1616" spans="3:16" ht="15">
      <c r="C1616" s="122"/>
      <c r="H1616" s="276" t="s">
        <v>80</v>
      </c>
      <c r="I1616" s="276"/>
      <c r="J1616" s="276"/>
      <c r="K1616" s="276"/>
      <c r="P1616" s="123"/>
    </row>
    <row r="1617" spans="3:16" ht="15">
      <c r="C1617" s="122"/>
      <c r="H1617" s="276" t="s">
        <v>81</v>
      </c>
      <c r="I1617" s="350" t="s">
        <v>120</v>
      </c>
      <c r="J1617" s="350"/>
      <c r="K1617" s="350"/>
      <c r="P1617" s="123"/>
    </row>
    <row r="1618" spans="3:16" ht="15">
      <c r="C1618" s="108"/>
      <c r="D1618" s="163"/>
      <c r="E1618" s="163"/>
      <c r="F1618" s="163"/>
      <c r="G1618" s="163"/>
      <c r="H1618" s="349" t="s">
        <v>121</v>
      </c>
      <c r="I1618" s="349"/>
      <c r="J1618" s="349"/>
      <c r="K1618" s="349"/>
      <c r="L1618" s="163"/>
      <c r="M1618" s="163"/>
      <c r="N1618" s="163"/>
      <c r="O1618" s="163"/>
      <c r="P1618" s="164"/>
    </row>
    <row r="1619" spans="3:16" ht="15">
      <c r="C1619" s="122"/>
      <c r="H1619" s="276" t="s">
        <v>82</v>
      </c>
      <c r="I1619" s="349" t="s">
        <v>122</v>
      </c>
      <c r="J1619" s="349"/>
      <c r="K1619" s="349"/>
      <c r="P1619" s="123"/>
    </row>
    <row r="1620" spans="3:16">
      <c r="C1620" s="165"/>
      <c r="D1620" s="127"/>
      <c r="E1620" s="127"/>
      <c r="F1620" s="127"/>
      <c r="G1620" s="127"/>
      <c r="H1620" s="127"/>
      <c r="I1620" s="127"/>
      <c r="J1620" s="127"/>
      <c r="K1620" s="127"/>
      <c r="L1620" s="127"/>
      <c r="M1620" s="127"/>
      <c r="N1620" s="127"/>
      <c r="O1620" s="127"/>
      <c r="P1620" s="166"/>
    </row>
    <row r="1621" spans="3:16">
      <c r="C1621" s="214"/>
    </row>
    <row r="1624" spans="3:16">
      <c r="C1624" s="351" t="s">
        <v>38</v>
      </c>
      <c r="D1624" s="351"/>
      <c r="E1624" s="351"/>
      <c r="F1624" s="351"/>
      <c r="G1624" s="351"/>
      <c r="H1624" s="351"/>
      <c r="I1624" s="351"/>
      <c r="J1624" s="351"/>
      <c r="K1624" s="351"/>
      <c r="L1624" s="351"/>
      <c r="M1624" s="351"/>
      <c r="N1624" s="351"/>
      <c r="O1624" s="351"/>
      <c r="P1624" s="351"/>
    </row>
    <row r="1625" spans="3:16" ht="15" thickBot="1"/>
    <row r="1626" spans="3:16">
      <c r="C1626" s="378"/>
      <c r="D1626" s="380"/>
      <c r="E1626" s="381"/>
      <c r="F1626" s="381"/>
      <c r="G1626" s="381"/>
      <c r="H1626" s="381"/>
      <c r="I1626" s="381"/>
      <c r="J1626" s="381"/>
      <c r="K1626" s="382"/>
      <c r="L1626" s="383"/>
      <c r="M1626" s="384"/>
      <c r="N1626" s="384"/>
      <c r="O1626" s="384"/>
      <c r="P1626" s="385"/>
    </row>
    <row r="1627" spans="3:16">
      <c r="C1627" s="379"/>
      <c r="D1627" s="389" t="s">
        <v>39</v>
      </c>
      <c r="E1627" s="390"/>
      <c r="F1627" s="390"/>
      <c r="G1627" s="390"/>
      <c r="H1627" s="390"/>
      <c r="I1627" s="390"/>
      <c r="J1627" s="390"/>
      <c r="K1627" s="391"/>
      <c r="L1627" s="386"/>
      <c r="M1627" s="387"/>
      <c r="N1627" s="387"/>
      <c r="O1627" s="387"/>
      <c r="P1627" s="388"/>
    </row>
    <row r="1628" spans="3:16">
      <c r="C1628" s="379"/>
      <c r="D1628" s="389"/>
      <c r="E1628" s="390"/>
      <c r="F1628" s="390"/>
      <c r="G1628" s="390"/>
      <c r="H1628" s="390"/>
      <c r="I1628" s="390"/>
      <c r="J1628" s="390"/>
      <c r="K1628" s="391"/>
      <c r="L1628" s="428" t="s">
        <v>40</v>
      </c>
      <c r="M1628" s="220"/>
      <c r="N1628" s="430"/>
      <c r="O1628" s="431"/>
      <c r="P1628" s="432"/>
    </row>
    <row r="1629" spans="3:16">
      <c r="C1629" s="379"/>
      <c r="D1629" s="389" t="s">
        <v>41</v>
      </c>
      <c r="E1629" s="390"/>
      <c r="F1629" s="390"/>
      <c r="G1629" s="390"/>
      <c r="H1629" s="390"/>
      <c r="I1629" s="390"/>
      <c r="J1629" s="390"/>
      <c r="K1629" s="391"/>
      <c r="L1629" s="429"/>
      <c r="M1629" s="221"/>
      <c r="N1629" s="433"/>
      <c r="O1629" s="434"/>
      <c r="P1629" s="435"/>
    </row>
    <row r="1630" spans="3:16">
      <c r="C1630" s="379"/>
      <c r="D1630" s="436"/>
      <c r="E1630" s="437"/>
      <c r="F1630" s="437"/>
      <c r="G1630" s="437"/>
      <c r="H1630" s="437"/>
      <c r="I1630" s="437"/>
      <c r="J1630" s="437"/>
      <c r="K1630" s="438"/>
      <c r="L1630" s="428" t="s">
        <v>42</v>
      </c>
      <c r="M1630" s="219"/>
      <c r="N1630" s="428">
        <v>1</v>
      </c>
      <c r="O1630" s="428" t="s">
        <v>43</v>
      </c>
      <c r="P1630" s="440">
        <v>1</v>
      </c>
    </row>
    <row r="1631" spans="3:16">
      <c r="C1631" s="379"/>
      <c r="D1631" s="436"/>
      <c r="E1631" s="437"/>
      <c r="F1631" s="437"/>
      <c r="G1631" s="437"/>
      <c r="H1631" s="437"/>
      <c r="I1631" s="437"/>
      <c r="J1631" s="437"/>
      <c r="K1631" s="438"/>
      <c r="L1631" s="439"/>
      <c r="M1631" s="222"/>
      <c r="N1631" s="439"/>
      <c r="O1631" s="439"/>
      <c r="P1631" s="441"/>
    </row>
    <row r="1632" spans="3:16">
      <c r="C1632" s="379"/>
      <c r="D1632" s="389" t="s">
        <v>44</v>
      </c>
      <c r="E1632" s="390"/>
      <c r="F1632" s="390"/>
      <c r="G1632" s="390"/>
      <c r="H1632" s="390"/>
      <c r="I1632" s="390"/>
      <c r="J1632" s="390"/>
      <c r="K1632" s="391"/>
      <c r="L1632" s="439"/>
      <c r="M1632" s="222"/>
      <c r="N1632" s="439"/>
      <c r="O1632" s="439"/>
      <c r="P1632" s="441"/>
    </row>
    <row r="1633" spans="3:16" ht="15" thickBot="1">
      <c r="C1633" s="100"/>
      <c r="D1633" s="101"/>
      <c r="E1633" s="101"/>
      <c r="F1633" s="101"/>
      <c r="G1633" s="101"/>
      <c r="H1633" s="101"/>
      <c r="I1633" s="101"/>
      <c r="J1633" s="101"/>
      <c r="K1633" s="101"/>
      <c r="L1633" s="101"/>
      <c r="M1633" s="101"/>
      <c r="N1633" s="102"/>
      <c r="O1633" s="102"/>
      <c r="P1633" s="103"/>
    </row>
    <row r="1634" spans="3:16">
      <c r="C1634" s="104"/>
      <c r="D1634" s="98"/>
      <c r="E1634" s="98"/>
      <c r="F1634" s="98"/>
      <c r="G1634" s="98"/>
      <c r="H1634" s="98"/>
      <c r="I1634" s="98"/>
      <c r="J1634" s="98"/>
      <c r="K1634" s="98"/>
      <c r="L1634" s="105" t="s">
        <v>45</v>
      </c>
      <c r="M1634" s="105"/>
      <c r="N1634" s="106" t="s">
        <v>46</v>
      </c>
      <c r="O1634" s="106" t="s">
        <v>47</v>
      </c>
      <c r="P1634" s="107" t="s">
        <v>48</v>
      </c>
    </row>
    <row r="1635" spans="3:16">
      <c r="C1635" s="108"/>
      <c r="D1635" s="99"/>
      <c r="E1635" s="99"/>
      <c r="F1635" s="99"/>
      <c r="G1635" s="99"/>
      <c r="H1635" s="99"/>
      <c r="I1635" s="99"/>
      <c r="J1635" s="99"/>
      <c r="K1635" s="99"/>
      <c r="L1635" s="109"/>
      <c r="M1635" s="109"/>
      <c r="N1635" s="110"/>
      <c r="O1635" s="110"/>
      <c r="P1635" s="111"/>
    </row>
    <row r="1636" spans="3:16">
      <c r="C1636" s="406" t="s">
        <v>49</v>
      </c>
      <c r="D1636" s="407"/>
      <c r="E1636" s="407"/>
      <c r="F1636" s="407"/>
      <c r="G1636" s="99"/>
      <c r="H1636" s="99"/>
      <c r="I1636" s="99" t="s">
        <v>50</v>
      </c>
      <c r="K1636" s="99"/>
      <c r="L1636" s="109"/>
      <c r="M1636" s="109"/>
      <c r="P1636" s="112"/>
    </row>
    <row r="1637" spans="3:16">
      <c r="C1637" s="113"/>
      <c r="D1637" s="114"/>
      <c r="E1637" s="114"/>
      <c r="F1637" s="114"/>
      <c r="G1637" s="114"/>
      <c r="H1637" s="114"/>
      <c r="I1637" s="114"/>
      <c r="J1637" s="114"/>
      <c r="K1637" s="114"/>
      <c r="L1637" s="114"/>
      <c r="M1637" s="114"/>
      <c r="N1637" s="114"/>
      <c r="O1637" s="114"/>
      <c r="P1637" s="115"/>
    </row>
    <row r="1638" spans="3:16" ht="15" thickBot="1">
      <c r="C1638" s="408" t="s">
        <v>114</v>
      </c>
      <c r="D1638" s="409"/>
      <c r="E1638" s="409"/>
      <c r="F1638" s="409"/>
      <c r="G1638" s="409"/>
      <c r="H1638" s="409"/>
      <c r="I1638" s="409"/>
      <c r="J1638" s="409"/>
      <c r="K1638" s="409"/>
      <c r="L1638" s="409"/>
      <c r="M1638" s="409"/>
      <c r="N1638" s="409"/>
      <c r="O1638" s="409"/>
      <c r="P1638" s="410"/>
    </row>
    <row r="1639" spans="3:16" ht="15" thickBot="1">
      <c r="C1639" s="116"/>
      <c r="D1639" s="117"/>
      <c r="E1639" s="117"/>
      <c r="F1639" s="117"/>
      <c r="G1639" s="117"/>
      <c r="H1639" s="117"/>
      <c r="I1639" s="117"/>
      <c r="J1639" s="117"/>
      <c r="K1639" s="117"/>
      <c r="L1639" s="117"/>
      <c r="M1639" s="117"/>
      <c r="N1639" s="117"/>
      <c r="O1639" s="117"/>
      <c r="P1639" s="118"/>
    </row>
    <row r="1640" spans="3:16" ht="15" thickBot="1">
      <c r="C1640" s="119"/>
      <c r="D1640" s="120"/>
      <c r="E1640" s="120"/>
      <c r="F1640" s="120"/>
      <c r="G1640" s="120"/>
      <c r="H1640" s="120"/>
      <c r="K1640" s="120"/>
      <c r="L1640" s="120"/>
      <c r="M1640" s="120"/>
      <c r="N1640" s="120"/>
      <c r="O1640" s="120"/>
      <c r="P1640" s="121"/>
    </row>
    <row r="1641" spans="3:16">
      <c r="C1641" s="287" t="s">
        <v>52</v>
      </c>
      <c r="D1641" s="411" t="s">
        <v>53</v>
      </c>
      <c r="E1641" s="412"/>
      <c r="F1641" s="412"/>
      <c r="G1641" s="412"/>
      <c r="H1641" s="412"/>
      <c r="I1641" s="412"/>
      <c r="J1641" s="412"/>
      <c r="K1641" s="412"/>
      <c r="L1641" s="413"/>
      <c r="M1641" s="288"/>
      <c r="N1641" s="414" t="s">
        <v>54</v>
      </c>
      <c r="O1641" s="415"/>
      <c r="P1641" s="287" t="s">
        <v>11</v>
      </c>
    </row>
    <row r="1642" spans="3:16" ht="15" thickBot="1">
      <c r="C1642" s="290">
        <v>2.1</v>
      </c>
      <c r="D1642" s="416" t="s">
        <v>183</v>
      </c>
      <c r="E1642" s="417"/>
      <c r="F1642" s="417"/>
      <c r="G1642" s="417"/>
      <c r="H1642" s="417"/>
      <c r="I1642" s="417"/>
      <c r="J1642" s="417"/>
      <c r="K1642" s="417"/>
      <c r="L1642" s="418"/>
      <c r="M1642" s="284"/>
      <c r="N1642" s="416" t="s">
        <v>86</v>
      </c>
      <c r="O1642" s="418"/>
      <c r="P1642" s="285">
        <f>'PRESUPUESTO OFICIAL (Entidad)'!I38</f>
        <v>25</v>
      </c>
    </row>
    <row r="1643" spans="3:16">
      <c r="C1643" s="352" t="s">
        <v>55</v>
      </c>
      <c r="D1643" s="353"/>
      <c r="E1643" s="353"/>
      <c r="F1643" s="353"/>
      <c r="G1643" s="353"/>
      <c r="H1643" s="353"/>
      <c r="I1643" s="353"/>
      <c r="J1643" s="353"/>
      <c r="K1643" s="353"/>
      <c r="L1643" s="353"/>
      <c r="M1643" s="353"/>
      <c r="N1643" s="353"/>
      <c r="O1643" s="353"/>
      <c r="P1643" s="354"/>
    </row>
    <row r="1644" spans="3:16">
      <c r="C1644" s="355"/>
      <c r="D1644" s="356"/>
      <c r="E1644" s="356"/>
      <c r="F1644" s="356"/>
      <c r="G1644" s="356"/>
      <c r="H1644" s="356"/>
      <c r="I1644" s="356"/>
      <c r="J1644" s="356"/>
      <c r="K1644" s="356"/>
      <c r="L1644" s="356"/>
      <c r="M1644" s="356"/>
      <c r="N1644" s="356"/>
      <c r="O1644" s="356"/>
      <c r="P1644" s="357"/>
    </row>
    <row r="1645" spans="3:16" ht="15" thickBot="1">
      <c r="C1645" s="358"/>
      <c r="D1645" s="359"/>
      <c r="E1645" s="359"/>
      <c r="F1645" s="359"/>
      <c r="G1645" s="359"/>
      <c r="H1645" s="359"/>
      <c r="I1645" s="359"/>
      <c r="J1645" s="359"/>
      <c r="K1645" s="359"/>
      <c r="L1645" s="359"/>
      <c r="M1645" s="359"/>
      <c r="N1645" s="359"/>
      <c r="O1645" s="359"/>
      <c r="P1645" s="360"/>
    </row>
    <row r="1646" spans="3:16" ht="15">
      <c r="C1646" s="361" t="s">
        <v>53</v>
      </c>
      <c r="D1646" s="452"/>
      <c r="E1646" s="452"/>
      <c r="F1646" s="452"/>
      <c r="G1646" s="453"/>
      <c r="H1646" s="365" t="s">
        <v>100</v>
      </c>
      <c r="I1646" s="452"/>
      <c r="J1646" s="454" t="s">
        <v>11</v>
      </c>
      <c r="K1646" s="455"/>
      <c r="L1646" s="125" t="s">
        <v>56</v>
      </c>
      <c r="M1646" s="124"/>
      <c r="N1646" s="365" t="s">
        <v>57</v>
      </c>
      <c r="O1646" s="366"/>
      <c r="P1646" s="126" t="s">
        <v>58</v>
      </c>
    </row>
    <row r="1647" spans="3:16">
      <c r="C1647" s="367" t="s">
        <v>98</v>
      </c>
      <c r="D1647" s="368"/>
      <c r="E1647" s="368"/>
      <c r="F1647" s="368"/>
      <c r="G1647" s="421"/>
      <c r="H1647" s="422" t="s">
        <v>94</v>
      </c>
      <c r="I1647" s="423"/>
      <c r="J1647" s="426">
        <v>0.8</v>
      </c>
      <c r="K1647" s="427"/>
      <c r="L1647" s="128">
        <v>2000</v>
      </c>
      <c r="M1647" s="224"/>
      <c r="N1647" s="426"/>
      <c r="O1647" s="427"/>
      <c r="P1647" s="188">
        <f>ROUND(J1647*L1647,0)</f>
        <v>1600</v>
      </c>
    </row>
    <row r="1648" spans="3:16">
      <c r="C1648" s="399" t="s">
        <v>209</v>
      </c>
      <c r="D1648" s="400"/>
      <c r="E1648" s="400"/>
      <c r="F1648" s="400"/>
      <c r="G1648" s="401"/>
      <c r="H1648" s="422" t="s">
        <v>111</v>
      </c>
      <c r="I1648" s="423"/>
      <c r="J1648" s="426">
        <v>0.5</v>
      </c>
      <c r="K1648" s="427"/>
      <c r="L1648" s="128">
        <v>4000</v>
      </c>
      <c r="M1648" s="224"/>
      <c r="N1648" s="426"/>
      <c r="O1648" s="427"/>
      <c r="P1648" s="188">
        <f t="shared" ref="P1648:P1649" si="18">ROUND(J1648*L1648,0)</f>
        <v>2000</v>
      </c>
    </row>
    <row r="1649" spans="3:16" ht="15" thickBot="1">
      <c r="C1649" s="374" t="s">
        <v>99</v>
      </c>
      <c r="D1649" s="375"/>
      <c r="E1649" s="375"/>
      <c r="F1649" s="375"/>
      <c r="G1649" s="396"/>
      <c r="H1649" s="376" t="s">
        <v>158</v>
      </c>
      <c r="I1649" s="377"/>
      <c r="J1649" s="376">
        <v>0.5</v>
      </c>
      <c r="K1649" s="377"/>
      <c r="L1649" s="133">
        <v>18000</v>
      </c>
      <c r="M1649" s="225"/>
      <c r="N1649" s="448"/>
      <c r="O1649" s="449"/>
      <c r="P1649" s="188">
        <f t="shared" si="18"/>
        <v>9000</v>
      </c>
    </row>
    <row r="1650" spans="3:16" ht="15" thickBot="1">
      <c r="C1650" s="371" t="s">
        <v>59</v>
      </c>
      <c r="D1650" s="372"/>
      <c r="E1650" s="372"/>
      <c r="F1650" s="372"/>
      <c r="G1650" s="372"/>
      <c r="H1650" s="372"/>
      <c r="I1650" s="372"/>
      <c r="J1650" s="372"/>
      <c r="K1650" s="372"/>
      <c r="L1650" s="372"/>
      <c r="M1650" s="372"/>
      <c r="N1650" s="372"/>
      <c r="O1650" s="373"/>
      <c r="P1650" s="138">
        <f>SUM(P1647:P1649)</f>
        <v>12600</v>
      </c>
    </row>
    <row r="1651" spans="3:16">
      <c r="C1651" s="352" t="s">
        <v>60</v>
      </c>
      <c r="D1651" s="353"/>
      <c r="E1651" s="353"/>
      <c r="F1651" s="353"/>
      <c r="G1651" s="353"/>
      <c r="H1651" s="353"/>
      <c r="I1651" s="353"/>
      <c r="J1651" s="353"/>
      <c r="K1651" s="353"/>
      <c r="L1651" s="353"/>
      <c r="M1651" s="353"/>
      <c r="N1651" s="353"/>
      <c r="O1651" s="353"/>
      <c r="P1651" s="354"/>
    </row>
    <row r="1652" spans="3:16">
      <c r="C1652" s="355"/>
      <c r="D1652" s="356"/>
      <c r="E1652" s="356"/>
      <c r="F1652" s="356"/>
      <c r="G1652" s="356"/>
      <c r="H1652" s="356"/>
      <c r="I1652" s="356"/>
      <c r="J1652" s="356"/>
      <c r="K1652" s="356"/>
      <c r="L1652" s="356"/>
      <c r="M1652" s="356"/>
      <c r="N1652" s="356"/>
      <c r="O1652" s="356"/>
      <c r="P1652" s="357"/>
    </row>
    <row r="1653" spans="3:16" ht="15" thickBot="1">
      <c r="C1653" s="358"/>
      <c r="D1653" s="359"/>
      <c r="E1653" s="359"/>
      <c r="F1653" s="359"/>
      <c r="G1653" s="359"/>
      <c r="H1653" s="359"/>
      <c r="I1653" s="359"/>
      <c r="J1653" s="359"/>
      <c r="K1653" s="359"/>
      <c r="L1653" s="359"/>
      <c r="M1653" s="359"/>
      <c r="N1653" s="359"/>
      <c r="O1653" s="359"/>
      <c r="P1653" s="360"/>
    </row>
    <row r="1654" spans="3:16">
      <c r="C1654" s="361" t="s">
        <v>53</v>
      </c>
      <c r="D1654" s="362"/>
      <c r="E1654" s="362"/>
      <c r="F1654" s="362"/>
      <c r="G1654" s="362"/>
      <c r="H1654" s="362"/>
      <c r="I1654" s="362"/>
      <c r="J1654" s="366"/>
      <c r="K1654" s="124" t="s">
        <v>54</v>
      </c>
      <c r="L1654" s="125" t="s">
        <v>11</v>
      </c>
      <c r="M1654" s="124" t="s">
        <v>117</v>
      </c>
      <c r="N1654" s="365" t="s">
        <v>61</v>
      </c>
      <c r="O1654" s="366"/>
      <c r="P1654" s="126" t="s">
        <v>58</v>
      </c>
    </row>
    <row r="1655" spans="3:16">
      <c r="C1655" s="399" t="s">
        <v>204</v>
      </c>
      <c r="D1655" s="400"/>
      <c r="E1655" s="400"/>
      <c r="F1655" s="400"/>
      <c r="G1655" s="400"/>
      <c r="H1655" s="400"/>
      <c r="I1655" s="400"/>
      <c r="J1655" s="401"/>
      <c r="K1655" s="303" t="s">
        <v>88</v>
      </c>
      <c r="L1655" s="202">
        <v>0.55000000000000004</v>
      </c>
      <c r="M1655" s="241">
        <v>1.05</v>
      </c>
      <c r="N1655" s="459">
        <v>82000</v>
      </c>
      <c r="O1655" s="460"/>
      <c r="P1655" s="129">
        <f>ROUND(L1655*N1655*M1655,0)</f>
        <v>47355</v>
      </c>
    </row>
    <row r="1656" spans="3:16">
      <c r="C1656" s="399" t="s">
        <v>205</v>
      </c>
      <c r="D1656" s="400"/>
      <c r="E1656" s="400"/>
      <c r="F1656" s="400"/>
      <c r="G1656" s="400"/>
      <c r="H1656" s="400"/>
      <c r="I1656" s="400"/>
      <c r="J1656" s="401"/>
      <c r="K1656" s="303" t="s">
        <v>168</v>
      </c>
      <c r="L1656" s="203">
        <v>0.05</v>
      </c>
      <c r="M1656" s="242">
        <v>1.01</v>
      </c>
      <c r="N1656" s="459">
        <v>177000</v>
      </c>
      <c r="O1656" s="460">
        <v>177000</v>
      </c>
      <c r="P1656" s="129">
        <f t="shared" ref="P1656:P1658" si="19">ROUND(L1656*N1656*M1656,0)</f>
        <v>8939</v>
      </c>
    </row>
    <row r="1657" spans="3:16">
      <c r="C1657" s="399" t="s">
        <v>206</v>
      </c>
      <c r="D1657" s="400"/>
      <c r="E1657" s="400"/>
      <c r="F1657" s="400"/>
      <c r="G1657" s="400"/>
      <c r="H1657" s="400"/>
      <c r="I1657" s="400"/>
      <c r="J1657" s="401"/>
      <c r="K1657" s="303" t="s">
        <v>88</v>
      </c>
      <c r="L1657" s="203">
        <v>0.16500000000000001</v>
      </c>
      <c r="M1657" s="242">
        <v>1</v>
      </c>
      <c r="N1657" s="459">
        <v>25000</v>
      </c>
      <c r="O1657" s="460">
        <v>36000</v>
      </c>
      <c r="P1657" s="129">
        <f t="shared" si="19"/>
        <v>4125</v>
      </c>
    </row>
    <row r="1658" spans="3:16">
      <c r="C1658" s="399" t="s">
        <v>105</v>
      </c>
      <c r="D1658" s="400"/>
      <c r="E1658" s="400"/>
      <c r="F1658" s="400"/>
      <c r="G1658" s="400"/>
      <c r="H1658" s="400"/>
      <c r="I1658" s="400"/>
      <c r="J1658" s="401"/>
      <c r="K1658" s="303" t="s">
        <v>210</v>
      </c>
      <c r="L1658" s="203">
        <v>0.1</v>
      </c>
      <c r="M1658" s="242">
        <v>1</v>
      </c>
      <c r="N1658" s="404">
        <v>120000</v>
      </c>
      <c r="O1658" s="405">
        <v>130000</v>
      </c>
      <c r="P1658" s="129">
        <f t="shared" si="19"/>
        <v>12000</v>
      </c>
    </row>
    <row r="1659" spans="3:16">
      <c r="C1659" s="399"/>
      <c r="D1659" s="400"/>
      <c r="E1659" s="400"/>
      <c r="F1659" s="400"/>
      <c r="G1659" s="400"/>
      <c r="H1659" s="400"/>
      <c r="I1659" s="400"/>
      <c r="J1659" s="401"/>
      <c r="K1659" s="199"/>
      <c r="L1659" s="194"/>
      <c r="M1659" s="235"/>
      <c r="N1659" s="404"/>
      <c r="O1659" s="405"/>
      <c r="P1659" s="129"/>
    </row>
    <row r="1660" spans="3:16">
      <c r="C1660" s="399"/>
      <c r="D1660" s="400"/>
      <c r="E1660" s="400"/>
      <c r="F1660" s="400"/>
      <c r="G1660" s="400"/>
      <c r="H1660" s="400"/>
      <c r="I1660" s="400"/>
      <c r="J1660" s="401"/>
      <c r="K1660" s="200"/>
      <c r="L1660" s="194"/>
      <c r="M1660" s="235"/>
      <c r="N1660" s="459"/>
      <c r="O1660" s="460"/>
      <c r="P1660" s="129"/>
    </row>
    <row r="1661" spans="3:16">
      <c r="C1661" s="399"/>
      <c r="D1661" s="400"/>
      <c r="E1661" s="400"/>
      <c r="F1661" s="400"/>
      <c r="G1661" s="400"/>
      <c r="H1661" s="400"/>
      <c r="I1661" s="400"/>
      <c r="J1661" s="401"/>
      <c r="K1661" s="200"/>
      <c r="L1661" s="194"/>
      <c r="M1661" s="235"/>
      <c r="N1661" s="459"/>
      <c r="O1661" s="460"/>
      <c r="P1661" s="129"/>
    </row>
    <row r="1662" spans="3:16">
      <c r="C1662" s="399"/>
      <c r="D1662" s="400"/>
      <c r="E1662" s="400"/>
      <c r="F1662" s="400"/>
      <c r="G1662" s="400"/>
      <c r="H1662" s="400"/>
      <c r="I1662" s="400"/>
      <c r="J1662" s="401"/>
      <c r="K1662" s="200"/>
      <c r="L1662" s="194"/>
      <c r="M1662" s="235"/>
      <c r="N1662" s="459"/>
      <c r="O1662" s="460"/>
      <c r="P1662" s="129"/>
    </row>
    <row r="1663" spans="3:16">
      <c r="C1663" s="399"/>
      <c r="D1663" s="400"/>
      <c r="E1663" s="400"/>
      <c r="F1663" s="400"/>
      <c r="G1663" s="400"/>
      <c r="H1663" s="400"/>
      <c r="I1663" s="400"/>
      <c r="J1663" s="401"/>
      <c r="K1663" s="200"/>
      <c r="L1663" s="194"/>
      <c r="M1663" s="235"/>
      <c r="N1663" s="459"/>
      <c r="O1663" s="460"/>
      <c r="P1663" s="129"/>
    </row>
    <row r="1664" spans="3:16">
      <c r="C1664" s="399"/>
      <c r="D1664" s="400"/>
      <c r="E1664" s="400"/>
      <c r="F1664" s="400"/>
      <c r="G1664" s="400"/>
      <c r="H1664" s="400"/>
      <c r="I1664" s="400"/>
      <c r="J1664" s="401"/>
      <c r="K1664" s="200"/>
      <c r="L1664" s="194"/>
      <c r="M1664" s="235"/>
      <c r="N1664" s="459"/>
      <c r="O1664" s="460"/>
      <c r="P1664" s="129"/>
    </row>
    <row r="1665" spans="3:16">
      <c r="C1665" s="399"/>
      <c r="D1665" s="400"/>
      <c r="E1665" s="400"/>
      <c r="F1665" s="400"/>
      <c r="G1665" s="400"/>
      <c r="H1665" s="400"/>
      <c r="I1665" s="400"/>
      <c r="J1665" s="401"/>
      <c r="K1665" s="200"/>
      <c r="L1665" s="194"/>
      <c r="M1665" s="235"/>
      <c r="N1665" s="459"/>
      <c r="O1665" s="460"/>
      <c r="P1665" s="129"/>
    </row>
    <row r="1666" spans="3:16" ht="15" thickBot="1">
      <c r="C1666" s="442"/>
      <c r="D1666" s="443"/>
      <c r="E1666" s="443"/>
      <c r="F1666" s="443"/>
      <c r="G1666" s="443"/>
      <c r="H1666" s="443"/>
      <c r="I1666" s="443"/>
      <c r="J1666" s="444"/>
      <c r="K1666" s="301"/>
      <c r="L1666" s="194"/>
      <c r="M1666" s="235"/>
      <c r="N1666" s="445"/>
      <c r="O1666" s="446"/>
      <c r="P1666" s="129"/>
    </row>
    <row r="1667" spans="3:16" ht="15" thickBot="1">
      <c r="C1667" s="371" t="s">
        <v>59</v>
      </c>
      <c r="D1667" s="372"/>
      <c r="E1667" s="372"/>
      <c r="F1667" s="372"/>
      <c r="G1667" s="372"/>
      <c r="H1667" s="372"/>
      <c r="I1667" s="372"/>
      <c r="J1667" s="372"/>
      <c r="K1667" s="372"/>
      <c r="L1667" s="372"/>
      <c r="M1667" s="372"/>
      <c r="N1667" s="372"/>
      <c r="O1667" s="373"/>
      <c r="P1667" s="138">
        <f>SUM(P1655:P1666)</f>
        <v>72419</v>
      </c>
    </row>
    <row r="1668" spans="3:16">
      <c r="C1668" s="352" t="s">
        <v>62</v>
      </c>
      <c r="D1668" s="353"/>
      <c r="E1668" s="353"/>
      <c r="F1668" s="353"/>
      <c r="G1668" s="353"/>
      <c r="H1668" s="353"/>
      <c r="I1668" s="353"/>
      <c r="J1668" s="353"/>
      <c r="K1668" s="353"/>
      <c r="L1668" s="353"/>
      <c r="M1668" s="353"/>
      <c r="N1668" s="353"/>
      <c r="O1668" s="353"/>
      <c r="P1668" s="354"/>
    </row>
    <row r="1669" spans="3:16">
      <c r="C1669" s="355"/>
      <c r="D1669" s="356"/>
      <c r="E1669" s="356"/>
      <c r="F1669" s="356"/>
      <c r="G1669" s="356"/>
      <c r="H1669" s="356"/>
      <c r="I1669" s="356"/>
      <c r="J1669" s="356"/>
      <c r="K1669" s="356"/>
      <c r="L1669" s="356"/>
      <c r="M1669" s="356"/>
      <c r="N1669" s="356"/>
      <c r="O1669" s="356"/>
      <c r="P1669" s="357"/>
    </row>
    <row r="1670" spans="3:16" ht="15" thickBot="1">
      <c r="C1670" s="358"/>
      <c r="D1670" s="359"/>
      <c r="E1670" s="359"/>
      <c r="F1670" s="359"/>
      <c r="G1670" s="359"/>
      <c r="H1670" s="359"/>
      <c r="I1670" s="359"/>
      <c r="J1670" s="359"/>
      <c r="K1670" s="359"/>
      <c r="L1670" s="359"/>
      <c r="M1670" s="359"/>
      <c r="N1670" s="359"/>
      <c r="O1670" s="359"/>
      <c r="P1670" s="360"/>
    </row>
    <row r="1671" spans="3:16" ht="15.75">
      <c r="C1671" s="361" t="s">
        <v>63</v>
      </c>
      <c r="D1671" s="362"/>
      <c r="E1671" s="362"/>
      <c r="F1671" s="362"/>
      <c r="G1671" s="362"/>
      <c r="H1671" s="362"/>
      <c r="I1671" s="362"/>
      <c r="J1671" s="125" t="s">
        <v>64</v>
      </c>
      <c r="K1671" s="134" t="s">
        <v>65</v>
      </c>
      <c r="L1671" s="139" t="s">
        <v>66</v>
      </c>
      <c r="M1671" s="229"/>
      <c r="N1671" s="365" t="s">
        <v>67</v>
      </c>
      <c r="O1671" s="366"/>
      <c r="P1671" s="126" t="s">
        <v>58</v>
      </c>
    </row>
    <row r="1672" spans="3:16">
      <c r="C1672" s="367"/>
      <c r="D1672" s="368"/>
      <c r="E1672" s="368"/>
      <c r="F1672" s="368"/>
      <c r="G1672" s="368"/>
      <c r="H1672" s="368"/>
      <c r="I1672" s="368"/>
      <c r="J1672" s="140"/>
      <c r="K1672" s="141"/>
      <c r="L1672" s="140"/>
      <c r="M1672" s="217"/>
      <c r="N1672" s="369"/>
      <c r="O1672" s="370"/>
      <c r="P1672" s="129"/>
    </row>
    <row r="1673" spans="3:16" ht="15" thickBot="1">
      <c r="C1673" s="374"/>
      <c r="D1673" s="375"/>
      <c r="E1673" s="375"/>
      <c r="F1673" s="375"/>
      <c r="G1673" s="375"/>
      <c r="H1673" s="375"/>
      <c r="I1673" s="375"/>
      <c r="J1673" s="142"/>
      <c r="K1673" s="143"/>
      <c r="L1673" s="142"/>
      <c r="M1673" s="230"/>
      <c r="N1673" s="376"/>
      <c r="O1673" s="377"/>
      <c r="P1673" s="144"/>
    </row>
    <row r="1674" spans="3:16" ht="15" thickBot="1">
      <c r="C1674" s="371" t="s">
        <v>59</v>
      </c>
      <c r="D1674" s="372"/>
      <c r="E1674" s="372"/>
      <c r="F1674" s="372"/>
      <c r="G1674" s="372"/>
      <c r="H1674" s="372"/>
      <c r="I1674" s="372"/>
      <c r="J1674" s="372"/>
      <c r="K1674" s="372"/>
      <c r="L1674" s="372"/>
      <c r="M1674" s="372"/>
      <c r="N1674" s="372"/>
      <c r="O1674" s="373"/>
      <c r="P1674" s="138">
        <f>SUM(P1672:P1673)</f>
        <v>0</v>
      </c>
    </row>
    <row r="1675" spans="3:16">
      <c r="C1675" s="352" t="s">
        <v>68</v>
      </c>
      <c r="D1675" s="353"/>
      <c r="E1675" s="353"/>
      <c r="F1675" s="353"/>
      <c r="G1675" s="353"/>
      <c r="H1675" s="353"/>
      <c r="I1675" s="353"/>
      <c r="J1675" s="353"/>
      <c r="K1675" s="353"/>
      <c r="L1675" s="353"/>
      <c r="M1675" s="353"/>
      <c r="N1675" s="353"/>
      <c r="O1675" s="353"/>
      <c r="P1675" s="354"/>
    </row>
    <row r="1676" spans="3:16">
      <c r="C1676" s="355"/>
      <c r="D1676" s="356"/>
      <c r="E1676" s="356"/>
      <c r="F1676" s="356"/>
      <c r="G1676" s="356"/>
      <c r="H1676" s="356"/>
      <c r="I1676" s="356"/>
      <c r="J1676" s="356"/>
      <c r="K1676" s="356"/>
      <c r="L1676" s="356"/>
      <c r="M1676" s="356"/>
      <c r="N1676" s="356"/>
      <c r="O1676" s="356"/>
      <c r="P1676" s="357"/>
    </row>
    <row r="1677" spans="3:16" ht="15" thickBot="1">
      <c r="C1677" s="358"/>
      <c r="D1677" s="359"/>
      <c r="E1677" s="359"/>
      <c r="F1677" s="359"/>
      <c r="G1677" s="359"/>
      <c r="H1677" s="359"/>
      <c r="I1677" s="359"/>
      <c r="J1677" s="359"/>
      <c r="K1677" s="359"/>
      <c r="L1677" s="359"/>
      <c r="M1677" s="359"/>
      <c r="N1677" s="359"/>
      <c r="O1677" s="359"/>
      <c r="P1677" s="360"/>
    </row>
    <row r="1678" spans="3:16" ht="28.5">
      <c r="C1678" s="361" t="s">
        <v>69</v>
      </c>
      <c r="D1678" s="362"/>
      <c r="E1678" s="362"/>
      <c r="F1678" s="362"/>
      <c r="G1678" s="362"/>
      <c r="H1678" s="362"/>
      <c r="I1678" s="362"/>
      <c r="J1678" s="125" t="s">
        <v>70</v>
      </c>
      <c r="K1678" s="145" t="s">
        <v>11</v>
      </c>
      <c r="L1678" s="146" t="s">
        <v>71</v>
      </c>
      <c r="M1678" s="218"/>
      <c r="N1678" s="363" t="s">
        <v>57</v>
      </c>
      <c r="O1678" s="364"/>
      <c r="P1678" s="148" t="s">
        <v>58</v>
      </c>
    </row>
    <row r="1679" spans="3:16">
      <c r="C1679" s="399" t="s">
        <v>207</v>
      </c>
      <c r="D1679" s="400"/>
      <c r="E1679" s="400"/>
      <c r="F1679" s="400"/>
      <c r="G1679" s="400"/>
      <c r="H1679" s="400"/>
      <c r="I1679" s="401"/>
      <c r="J1679" s="151" t="s">
        <v>97</v>
      </c>
      <c r="K1679" s="152">
        <v>0.35</v>
      </c>
      <c r="L1679" s="153">
        <v>26993.118750000001</v>
      </c>
      <c r="M1679" s="231"/>
      <c r="N1679" s="402"/>
      <c r="O1679" s="403"/>
      <c r="P1679" s="129">
        <f>ROUND(K1679*L1679,0)</f>
        <v>9448</v>
      </c>
    </row>
    <row r="1680" spans="3:16">
      <c r="C1680" s="149" t="s">
        <v>208</v>
      </c>
      <c r="D1680" s="150"/>
      <c r="E1680" s="150"/>
      <c r="F1680" s="150"/>
      <c r="G1680" s="150"/>
      <c r="H1680" s="150"/>
      <c r="I1680" s="150"/>
      <c r="J1680" s="151" t="s">
        <v>97</v>
      </c>
      <c r="K1680" s="152">
        <v>0.7</v>
      </c>
      <c r="L1680" s="153">
        <v>40489.678125000006</v>
      </c>
      <c r="M1680" s="231"/>
      <c r="N1680" s="369"/>
      <c r="O1680" s="370"/>
      <c r="P1680" s="129">
        <f t="shared" ref="P1680:P1681" si="20">ROUND(K1680*L1680,0)</f>
        <v>28343</v>
      </c>
    </row>
    <row r="1681" spans="3:16" ht="15" thickBot="1">
      <c r="C1681" s="374" t="s">
        <v>203</v>
      </c>
      <c r="D1681" s="375"/>
      <c r="E1681" s="375"/>
      <c r="F1681" s="375"/>
      <c r="G1681" s="375"/>
      <c r="H1681" s="375"/>
      <c r="I1681" s="375"/>
      <c r="J1681" s="309" t="s">
        <v>97</v>
      </c>
      <c r="K1681" s="266">
        <v>0.15</v>
      </c>
      <c r="L1681" s="142">
        <v>40489.678125000006</v>
      </c>
      <c r="M1681" s="230"/>
      <c r="N1681" s="376"/>
      <c r="O1681" s="377"/>
      <c r="P1681" s="129">
        <f t="shared" si="20"/>
        <v>6073</v>
      </c>
    </row>
    <row r="1682" spans="3:16" ht="15" thickBot="1">
      <c r="C1682" s="371" t="s">
        <v>59</v>
      </c>
      <c r="D1682" s="372"/>
      <c r="E1682" s="372"/>
      <c r="F1682" s="372"/>
      <c r="G1682" s="372"/>
      <c r="H1682" s="372"/>
      <c r="I1682" s="372"/>
      <c r="J1682" s="372"/>
      <c r="K1682" s="372"/>
      <c r="L1682" s="372"/>
      <c r="M1682" s="372"/>
      <c r="N1682" s="372"/>
      <c r="O1682" s="373"/>
      <c r="P1682" s="138">
        <f>SUM(P1679:P1681)</f>
        <v>43864</v>
      </c>
    </row>
    <row r="1683" spans="3:16" ht="15" thickBot="1">
      <c r="C1683" s="122"/>
      <c r="P1683" s="123"/>
    </row>
    <row r="1684" spans="3:16" ht="15" thickBot="1">
      <c r="C1684" s="371" t="s">
        <v>72</v>
      </c>
      <c r="D1684" s="372"/>
      <c r="E1684" s="372"/>
      <c r="F1684" s="372"/>
      <c r="G1684" s="372"/>
      <c r="H1684" s="372"/>
      <c r="I1684" s="372"/>
      <c r="J1684" s="372"/>
      <c r="K1684" s="372"/>
      <c r="L1684" s="372"/>
      <c r="M1684" s="372"/>
      <c r="N1684" s="372"/>
      <c r="O1684" s="373"/>
      <c r="P1684" s="286">
        <f>SUM(P1682+P1674+P1667+P1650)</f>
        <v>128883</v>
      </c>
    </row>
    <row r="1685" spans="3:16">
      <c r="C1685" s="367" t="s">
        <v>23</v>
      </c>
      <c r="D1685" s="368"/>
      <c r="E1685" s="368"/>
      <c r="F1685" s="368"/>
      <c r="G1685" s="368"/>
      <c r="H1685" s="368"/>
      <c r="I1685" s="368"/>
      <c r="J1685" s="155"/>
      <c r="K1685" s="156"/>
      <c r="L1685" s="157">
        <v>0.31</v>
      </c>
      <c r="M1685" s="232"/>
      <c r="N1685" s="392">
        <f>P1684*L1685</f>
        <v>39953.730000000003</v>
      </c>
      <c r="O1685" s="393"/>
      <c r="P1685" s="158"/>
    </row>
    <row r="1686" spans="3:16">
      <c r="C1686" s="130" t="s">
        <v>77</v>
      </c>
      <c r="D1686" s="131"/>
      <c r="E1686" s="131"/>
      <c r="F1686" s="131"/>
      <c r="G1686" s="131"/>
      <c r="H1686" s="131"/>
      <c r="I1686" s="131"/>
      <c r="J1686" s="155"/>
      <c r="K1686" s="156"/>
      <c r="L1686" s="157">
        <v>0.01</v>
      </c>
      <c r="M1686" s="232"/>
      <c r="N1686" s="392">
        <f>P1684*L1686</f>
        <v>1288.83</v>
      </c>
      <c r="O1686" s="393"/>
      <c r="P1686" s="158"/>
    </row>
    <row r="1687" spans="3:16" ht="15" thickBot="1">
      <c r="C1687" s="116" t="s">
        <v>78</v>
      </c>
      <c r="D1687" s="117"/>
      <c r="E1687" s="117"/>
      <c r="F1687" s="117"/>
      <c r="G1687" s="117"/>
      <c r="H1687" s="117"/>
      <c r="I1687" s="117"/>
      <c r="J1687" s="159"/>
      <c r="K1687" s="160"/>
      <c r="L1687" s="157">
        <v>0.05</v>
      </c>
      <c r="M1687" s="232"/>
      <c r="N1687" s="392">
        <f>P1684*L1687</f>
        <v>6444.1500000000005</v>
      </c>
      <c r="O1687" s="393"/>
      <c r="P1687" s="158"/>
    </row>
    <row r="1688" spans="3:16" ht="15" thickBot="1">
      <c r="C1688" s="371" t="s">
        <v>59</v>
      </c>
      <c r="D1688" s="372"/>
      <c r="E1688" s="372"/>
      <c r="F1688" s="372"/>
      <c r="G1688" s="372"/>
      <c r="H1688" s="372"/>
      <c r="I1688" s="372"/>
      <c r="J1688" s="372"/>
      <c r="K1688" s="372"/>
      <c r="L1688" s="372"/>
      <c r="M1688" s="372"/>
      <c r="N1688" s="372"/>
      <c r="O1688" s="373"/>
      <c r="P1688" s="161">
        <f>N1685+N1686+N1687</f>
        <v>47686.710000000006</v>
      </c>
    </row>
    <row r="1689" spans="3:16" ht="15" thickBot="1">
      <c r="C1689" s="122"/>
      <c r="P1689" s="123"/>
    </row>
    <row r="1690" spans="3:16" ht="15" thickBot="1">
      <c r="C1690" s="371" t="s">
        <v>79</v>
      </c>
      <c r="D1690" s="372"/>
      <c r="E1690" s="372"/>
      <c r="F1690" s="372"/>
      <c r="G1690" s="372"/>
      <c r="H1690" s="372"/>
      <c r="I1690" s="372"/>
      <c r="J1690" s="372"/>
      <c r="K1690" s="372"/>
      <c r="L1690" s="372"/>
      <c r="M1690" s="372"/>
      <c r="N1690" s="372"/>
      <c r="O1690" s="373"/>
      <c r="P1690" s="161">
        <f>ROUND(P1684+P1688,2)</f>
        <v>176569.71</v>
      </c>
    </row>
    <row r="1691" spans="3:16">
      <c r="C1691" s="119"/>
      <c r="D1691" s="120"/>
      <c r="E1691" s="120"/>
      <c r="F1691" s="120"/>
      <c r="G1691" s="120"/>
      <c r="H1691" s="120"/>
      <c r="I1691" s="120"/>
      <c r="J1691" s="120"/>
      <c r="K1691" s="120"/>
      <c r="L1691" s="120"/>
      <c r="M1691" s="120"/>
      <c r="N1691" s="120"/>
      <c r="O1691" s="120"/>
      <c r="P1691" s="121"/>
    </row>
    <row r="1692" spans="3:16">
      <c r="C1692" s="122"/>
      <c r="P1692" s="123"/>
    </row>
    <row r="1693" spans="3:16">
      <c r="C1693" s="122"/>
      <c r="P1693" s="123"/>
    </row>
    <row r="1694" spans="3:16" ht="15">
      <c r="C1694" s="122"/>
      <c r="H1694" s="276" t="s">
        <v>80</v>
      </c>
      <c r="I1694" s="276"/>
      <c r="J1694" s="276"/>
      <c r="K1694" s="276"/>
      <c r="P1694" s="123"/>
    </row>
    <row r="1695" spans="3:16" ht="15">
      <c r="C1695" s="122"/>
      <c r="H1695" s="276" t="s">
        <v>81</v>
      </c>
      <c r="I1695" s="350" t="s">
        <v>120</v>
      </c>
      <c r="J1695" s="350"/>
      <c r="K1695" s="350"/>
      <c r="P1695" s="123"/>
    </row>
    <row r="1696" spans="3:16" ht="15">
      <c r="C1696" s="122"/>
      <c r="H1696" s="349" t="s">
        <v>121</v>
      </c>
      <c r="I1696" s="349"/>
      <c r="J1696" s="349"/>
      <c r="K1696" s="349"/>
      <c r="P1696" s="123"/>
    </row>
    <row r="1697" spans="3:16" ht="15">
      <c r="C1697" s="108"/>
      <c r="D1697" s="163"/>
      <c r="E1697" s="163"/>
      <c r="F1697" s="163"/>
      <c r="G1697" s="163"/>
      <c r="H1697" s="276" t="s">
        <v>82</v>
      </c>
      <c r="I1697" s="349" t="s">
        <v>122</v>
      </c>
      <c r="J1697" s="349"/>
      <c r="K1697" s="349"/>
      <c r="L1697" s="163"/>
      <c r="M1697" s="163"/>
      <c r="N1697" s="163"/>
      <c r="O1697" s="163"/>
      <c r="P1697" s="164"/>
    </row>
    <row r="1698" spans="3:16" ht="15" thickBot="1">
      <c r="C1698" s="267"/>
      <c r="D1698" s="143"/>
      <c r="E1698" s="143"/>
      <c r="F1698" s="143"/>
      <c r="G1698" s="143"/>
      <c r="H1698" s="143" t="s">
        <v>83</v>
      </c>
      <c r="I1698" s="143"/>
      <c r="J1698" s="143"/>
      <c r="K1698" s="143"/>
      <c r="L1698" s="143"/>
      <c r="M1698" s="143"/>
      <c r="N1698" s="143"/>
      <c r="O1698" s="143"/>
      <c r="P1698" s="300"/>
    </row>
    <row r="1699" spans="3:16">
      <c r="C1699" s="214"/>
    </row>
    <row r="1702" spans="3:16">
      <c r="C1702" s="351" t="s">
        <v>38</v>
      </c>
      <c r="D1702" s="351"/>
      <c r="E1702" s="351"/>
      <c r="F1702" s="351"/>
      <c r="G1702" s="351"/>
      <c r="H1702" s="351"/>
      <c r="I1702" s="351"/>
      <c r="J1702" s="351"/>
      <c r="K1702" s="351"/>
      <c r="L1702" s="351"/>
      <c r="M1702" s="351"/>
      <c r="N1702" s="351"/>
      <c r="O1702" s="351"/>
      <c r="P1702" s="351"/>
    </row>
    <row r="1703" spans="3:16" ht="15" thickBot="1"/>
    <row r="1704" spans="3:16">
      <c r="C1704" s="378"/>
      <c r="D1704" s="380"/>
      <c r="E1704" s="381"/>
      <c r="F1704" s="381"/>
      <c r="G1704" s="381"/>
      <c r="H1704" s="381"/>
      <c r="I1704" s="381"/>
      <c r="J1704" s="381"/>
      <c r="K1704" s="382"/>
      <c r="L1704" s="383"/>
      <c r="M1704" s="384"/>
      <c r="N1704" s="384"/>
      <c r="O1704" s="384"/>
      <c r="P1704" s="385"/>
    </row>
    <row r="1705" spans="3:16">
      <c r="C1705" s="379"/>
      <c r="D1705" s="389" t="s">
        <v>39</v>
      </c>
      <c r="E1705" s="390"/>
      <c r="F1705" s="390"/>
      <c r="G1705" s="390"/>
      <c r="H1705" s="390"/>
      <c r="I1705" s="390"/>
      <c r="J1705" s="390"/>
      <c r="K1705" s="391"/>
      <c r="L1705" s="386"/>
      <c r="M1705" s="387"/>
      <c r="N1705" s="387"/>
      <c r="O1705" s="387"/>
      <c r="P1705" s="388"/>
    </row>
    <row r="1706" spans="3:16">
      <c r="C1706" s="379"/>
      <c r="D1706" s="389"/>
      <c r="E1706" s="390"/>
      <c r="F1706" s="390"/>
      <c r="G1706" s="390"/>
      <c r="H1706" s="390"/>
      <c r="I1706" s="390"/>
      <c r="J1706" s="390"/>
      <c r="K1706" s="391"/>
      <c r="L1706" s="428" t="s">
        <v>40</v>
      </c>
      <c r="M1706" s="220"/>
      <c r="N1706" s="430"/>
      <c r="O1706" s="431"/>
      <c r="P1706" s="432"/>
    </row>
    <row r="1707" spans="3:16">
      <c r="C1707" s="379"/>
      <c r="D1707" s="389" t="s">
        <v>41</v>
      </c>
      <c r="E1707" s="390"/>
      <c r="F1707" s="390"/>
      <c r="G1707" s="390"/>
      <c r="H1707" s="390"/>
      <c r="I1707" s="390"/>
      <c r="J1707" s="390"/>
      <c r="K1707" s="391"/>
      <c r="L1707" s="429"/>
      <c r="M1707" s="221"/>
      <c r="N1707" s="433"/>
      <c r="O1707" s="434"/>
      <c r="P1707" s="435"/>
    </row>
    <row r="1708" spans="3:16">
      <c r="C1708" s="379"/>
      <c r="D1708" s="436"/>
      <c r="E1708" s="437"/>
      <c r="F1708" s="437"/>
      <c r="G1708" s="437"/>
      <c r="H1708" s="437"/>
      <c r="I1708" s="437"/>
      <c r="J1708" s="437"/>
      <c r="K1708" s="438"/>
      <c r="L1708" s="428" t="s">
        <v>42</v>
      </c>
      <c r="M1708" s="219"/>
      <c r="N1708" s="428">
        <v>1</v>
      </c>
      <c r="O1708" s="428" t="s">
        <v>43</v>
      </c>
      <c r="P1708" s="440">
        <v>1</v>
      </c>
    </row>
    <row r="1709" spans="3:16">
      <c r="C1709" s="379"/>
      <c r="D1709" s="436"/>
      <c r="E1709" s="437"/>
      <c r="F1709" s="437"/>
      <c r="G1709" s="437"/>
      <c r="H1709" s="437"/>
      <c r="I1709" s="437"/>
      <c r="J1709" s="437"/>
      <c r="K1709" s="438"/>
      <c r="L1709" s="439"/>
      <c r="M1709" s="222"/>
      <c r="N1709" s="439"/>
      <c r="O1709" s="439"/>
      <c r="P1709" s="441"/>
    </row>
    <row r="1710" spans="3:16">
      <c r="C1710" s="379"/>
      <c r="D1710" s="389" t="s">
        <v>44</v>
      </c>
      <c r="E1710" s="390"/>
      <c r="F1710" s="390"/>
      <c r="G1710" s="390"/>
      <c r="H1710" s="390"/>
      <c r="I1710" s="390"/>
      <c r="J1710" s="390"/>
      <c r="K1710" s="391"/>
      <c r="L1710" s="439"/>
      <c r="M1710" s="222"/>
      <c r="N1710" s="439"/>
      <c r="O1710" s="439"/>
      <c r="P1710" s="441"/>
    </row>
    <row r="1711" spans="3:16" ht="15" thickBot="1">
      <c r="C1711" s="100"/>
      <c r="D1711" s="101"/>
      <c r="E1711" s="101"/>
      <c r="F1711" s="101"/>
      <c r="G1711" s="101"/>
      <c r="H1711" s="101"/>
      <c r="I1711" s="101"/>
      <c r="J1711" s="101"/>
      <c r="K1711" s="101"/>
      <c r="L1711" s="101"/>
      <c r="M1711" s="101"/>
      <c r="N1711" s="102"/>
      <c r="O1711" s="102"/>
      <c r="P1711" s="103"/>
    </row>
    <row r="1712" spans="3:16">
      <c r="C1712" s="104"/>
      <c r="D1712" s="98"/>
      <c r="E1712" s="98"/>
      <c r="F1712" s="98"/>
      <c r="G1712" s="98"/>
      <c r="H1712" s="98"/>
      <c r="I1712" s="98"/>
      <c r="J1712" s="98"/>
      <c r="K1712" s="98"/>
      <c r="L1712" s="105" t="s">
        <v>45</v>
      </c>
      <c r="M1712" s="105"/>
      <c r="N1712" s="106" t="s">
        <v>46</v>
      </c>
      <c r="O1712" s="106" t="s">
        <v>47</v>
      </c>
      <c r="P1712" s="107" t="s">
        <v>48</v>
      </c>
    </row>
    <row r="1713" spans="3:16">
      <c r="C1713" s="108"/>
      <c r="D1713" s="99"/>
      <c r="E1713" s="99"/>
      <c r="F1713" s="99"/>
      <c r="G1713" s="99"/>
      <c r="H1713" s="99"/>
      <c r="I1713" s="99"/>
      <c r="J1713" s="99"/>
      <c r="K1713" s="99"/>
      <c r="L1713" s="109"/>
      <c r="M1713" s="109"/>
      <c r="N1713" s="110"/>
      <c r="O1713" s="110"/>
      <c r="P1713" s="111"/>
    </row>
    <row r="1714" spans="3:16">
      <c r="C1714" s="406" t="s">
        <v>49</v>
      </c>
      <c r="D1714" s="407"/>
      <c r="E1714" s="407"/>
      <c r="F1714" s="407"/>
      <c r="G1714" s="99"/>
      <c r="H1714" s="99"/>
      <c r="I1714" s="99" t="s">
        <v>50</v>
      </c>
      <c r="K1714" s="99"/>
      <c r="L1714" s="109"/>
      <c r="M1714" s="109"/>
      <c r="P1714" s="112"/>
    </row>
    <row r="1715" spans="3:16">
      <c r="C1715" s="113"/>
      <c r="D1715" s="114"/>
      <c r="E1715" s="114"/>
      <c r="F1715" s="114"/>
      <c r="G1715" s="114"/>
      <c r="H1715" s="114"/>
      <c r="I1715" s="114"/>
      <c r="J1715" s="114"/>
      <c r="K1715" s="114"/>
      <c r="L1715" s="114"/>
      <c r="M1715" s="114"/>
      <c r="N1715" s="114"/>
      <c r="O1715" s="114"/>
      <c r="P1715" s="115"/>
    </row>
    <row r="1716" spans="3:16" ht="15" thickBot="1">
      <c r="C1716" s="408" t="s">
        <v>114</v>
      </c>
      <c r="D1716" s="409"/>
      <c r="E1716" s="409"/>
      <c r="F1716" s="409"/>
      <c r="G1716" s="409"/>
      <c r="H1716" s="409"/>
      <c r="I1716" s="409"/>
      <c r="J1716" s="409"/>
      <c r="K1716" s="409"/>
      <c r="L1716" s="409"/>
      <c r="M1716" s="409"/>
      <c r="N1716" s="409"/>
      <c r="O1716" s="409"/>
      <c r="P1716" s="410"/>
    </row>
    <row r="1717" spans="3:16" ht="15" thickBot="1">
      <c r="C1717" s="116"/>
      <c r="D1717" s="117"/>
      <c r="E1717" s="117"/>
      <c r="F1717" s="117"/>
      <c r="G1717" s="117"/>
      <c r="H1717" s="117"/>
      <c r="I1717" s="117"/>
      <c r="J1717" s="117"/>
      <c r="K1717" s="117"/>
      <c r="L1717" s="117"/>
      <c r="M1717" s="117"/>
      <c r="N1717" s="117"/>
      <c r="O1717" s="117"/>
      <c r="P1717" s="118"/>
    </row>
    <row r="1718" spans="3:16" ht="15" thickBot="1">
      <c r="C1718" s="119"/>
      <c r="D1718" s="120"/>
      <c r="E1718" s="120"/>
      <c r="F1718" s="120"/>
      <c r="G1718" s="120"/>
      <c r="H1718" s="120"/>
      <c r="K1718" s="120"/>
      <c r="L1718" s="120"/>
      <c r="M1718" s="120"/>
      <c r="N1718" s="120"/>
      <c r="O1718" s="120"/>
      <c r="P1718" s="121"/>
    </row>
    <row r="1719" spans="3:16">
      <c r="C1719" s="287" t="s">
        <v>52</v>
      </c>
      <c r="D1719" s="411" t="s">
        <v>53</v>
      </c>
      <c r="E1719" s="412"/>
      <c r="F1719" s="412"/>
      <c r="G1719" s="412"/>
      <c r="H1719" s="412"/>
      <c r="I1719" s="412"/>
      <c r="J1719" s="412"/>
      <c r="K1719" s="412"/>
      <c r="L1719" s="413"/>
      <c r="M1719" s="288"/>
      <c r="N1719" s="414" t="s">
        <v>54</v>
      </c>
      <c r="O1719" s="415"/>
      <c r="P1719" s="287" t="s">
        <v>11</v>
      </c>
    </row>
    <row r="1720" spans="3:16" ht="15" thickBot="1">
      <c r="C1720" s="283">
        <v>2.11</v>
      </c>
      <c r="D1720" s="416" t="s">
        <v>184</v>
      </c>
      <c r="E1720" s="417"/>
      <c r="F1720" s="417"/>
      <c r="G1720" s="417"/>
      <c r="H1720" s="417"/>
      <c r="I1720" s="417"/>
      <c r="J1720" s="417"/>
      <c r="K1720" s="417"/>
      <c r="L1720" s="418"/>
      <c r="M1720" s="284"/>
      <c r="N1720" s="416" t="s">
        <v>211</v>
      </c>
      <c r="O1720" s="418"/>
      <c r="P1720" s="285">
        <f>'PRESUPUESTO OFICIAL (Entidad)'!I39</f>
        <v>18</v>
      </c>
    </row>
    <row r="1721" spans="3:16">
      <c r="C1721" s="352" t="s">
        <v>55</v>
      </c>
      <c r="D1721" s="353"/>
      <c r="E1721" s="353"/>
      <c r="F1721" s="353"/>
      <c r="G1721" s="353"/>
      <c r="H1721" s="353"/>
      <c r="I1721" s="353"/>
      <c r="J1721" s="353"/>
      <c r="K1721" s="353"/>
      <c r="L1721" s="353"/>
      <c r="M1721" s="353"/>
      <c r="N1721" s="353"/>
      <c r="O1721" s="353"/>
      <c r="P1721" s="354"/>
    </row>
    <row r="1722" spans="3:16">
      <c r="C1722" s="355"/>
      <c r="D1722" s="356"/>
      <c r="E1722" s="356"/>
      <c r="F1722" s="356"/>
      <c r="G1722" s="356"/>
      <c r="H1722" s="356"/>
      <c r="I1722" s="356"/>
      <c r="J1722" s="356"/>
      <c r="K1722" s="356"/>
      <c r="L1722" s="356"/>
      <c r="M1722" s="356"/>
      <c r="N1722" s="356"/>
      <c r="O1722" s="356"/>
      <c r="P1722" s="357"/>
    </row>
    <row r="1723" spans="3:16" ht="15" thickBot="1">
      <c r="C1723" s="358"/>
      <c r="D1723" s="359"/>
      <c r="E1723" s="359"/>
      <c r="F1723" s="359"/>
      <c r="G1723" s="359"/>
      <c r="H1723" s="359"/>
      <c r="I1723" s="359"/>
      <c r="J1723" s="359"/>
      <c r="K1723" s="359"/>
      <c r="L1723" s="359"/>
      <c r="M1723" s="359"/>
      <c r="N1723" s="359"/>
      <c r="O1723" s="359"/>
      <c r="P1723" s="360"/>
    </row>
    <row r="1724" spans="3:16" ht="15">
      <c r="C1724" s="361" t="s">
        <v>53</v>
      </c>
      <c r="D1724" s="452"/>
      <c r="E1724" s="452"/>
      <c r="F1724" s="452"/>
      <c r="G1724" s="453"/>
      <c r="H1724" s="365" t="s">
        <v>100</v>
      </c>
      <c r="I1724" s="452"/>
      <c r="J1724" s="454" t="s">
        <v>11</v>
      </c>
      <c r="K1724" s="455"/>
      <c r="L1724" s="125" t="s">
        <v>56</v>
      </c>
      <c r="M1724" s="124"/>
      <c r="N1724" s="365" t="s">
        <v>57</v>
      </c>
      <c r="O1724" s="366"/>
      <c r="P1724" s="126" t="s">
        <v>58</v>
      </c>
    </row>
    <row r="1725" spans="3:16">
      <c r="C1725" s="367" t="s">
        <v>98</v>
      </c>
      <c r="D1725" s="368"/>
      <c r="E1725" s="368"/>
      <c r="F1725" s="368"/>
      <c r="G1725" s="421"/>
      <c r="H1725" s="422" t="s">
        <v>94</v>
      </c>
      <c r="I1725" s="423"/>
      <c r="J1725" s="424">
        <v>0.3</v>
      </c>
      <c r="K1725" s="425"/>
      <c r="L1725" s="128">
        <v>2000</v>
      </c>
      <c r="M1725" s="224"/>
      <c r="N1725" s="426"/>
      <c r="O1725" s="427"/>
      <c r="P1725" s="188">
        <f>J1725*L1725</f>
        <v>600</v>
      </c>
    </row>
    <row r="1726" spans="3:16">
      <c r="C1726" s="399"/>
      <c r="D1726" s="400"/>
      <c r="E1726" s="400"/>
      <c r="F1726" s="400"/>
      <c r="G1726" s="401"/>
      <c r="H1726" s="422"/>
      <c r="I1726" s="423"/>
      <c r="J1726" s="424"/>
      <c r="K1726" s="425"/>
      <c r="L1726" s="128"/>
      <c r="M1726" s="224"/>
      <c r="N1726" s="426"/>
      <c r="O1726" s="427"/>
      <c r="P1726" s="188"/>
    </row>
    <row r="1727" spans="3:16" ht="15" thickBot="1">
      <c r="C1727" s="374"/>
      <c r="D1727" s="375"/>
      <c r="E1727" s="375"/>
      <c r="F1727" s="375"/>
      <c r="G1727" s="396"/>
      <c r="H1727" s="447"/>
      <c r="I1727" s="396"/>
      <c r="J1727" s="447"/>
      <c r="K1727" s="396"/>
      <c r="L1727" s="133"/>
      <c r="M1727" s="225"/>
      <c r="N1727" s="448"/>
      <c r="O1727" s="449"/>
      <c r="P1727" s="129"/>
    </row>
    <row r="1728" spans="3:16" ht="15" thickBot="1">
      <c r="C1728" s="371" t="s">
        <v>59</v>
      </c>
      <c r="D1728" s="372"/>
      <c r="E1728" s="372"/>
      <c r="F1728" s="372"/>
      <c r="G1728" s="372"/>
      <c r="H1728" s="372"/>
      <c r="I1728" s="372"/>
      <c r="J1728" s="372"/>
      <c r="K1728" s="372"/>
      <c r="L1728" s="372"/>
      <c r="M1728" s="372"/>
      <c r="N1728" s="372"/>
      <c r="O1728" s="373"/>
      <c r="P1728" s="138">
        <f>SUM(P1725:P1727)</f>
        <v>600</v>
      </c>
    </row>
    <row r="1729" spans="3:16">
      <c r="C1729" s="352" t="s">
        <v>60</v>
      </c>
      <c r="D1729" s="353"/>
      <c r="E1729" s="353"/>
      <c r="F1729" s="353"/>
      <c r="G1729" s="353"/>
      <c r="H1729" s="353"/>
      <c r="I1729" s="353"/>
      <c r="J1729" s="353"/>
      <c r="K1729" s="353"/>
      <c r="L1729" s="353"/>
      <c r="M1729" s="353"/>
      <c r="N1729" s="353"/>
      <c r="O1729" s="353"/>
      <c r="P1729" s="354"/>
    </row>
    <row r="1730" spans="3:16">
      <c r="C1730" s="355"/>
      <c r="D1730" s="356"/>
      <c r="E1730" s="356"/>
      <c r="F1730" s="356"/>
      <c r="G1730" s="356"/>
      <c r="H1730" s="356"/>
      <c r="I1730" s="356"/>
      <c r="J1730" s="356"/>
      <c r="K1730" s="356"/>
      <c r="L1730" s="356"/>
      <c r="M1730" s="356"/>
      <c r="N1730" s="356"/>
      <c r="O1730" s="356"/>
      <c r="P1730" s="357"/>
    </row>
    <row r="1731" spans="3:16" ht="15" thickBot="1">
      <c r="C1731" s="358"/>
      <c r="D1731" s="359"/>
      <c r="E1731" s="359"/>
      <c r="F1731" s="359"/>
      <c r="G1731" s="359"/>
      <c r="H1731" s="359"/>
      <c r="I1731" s="359"/>
      <c r="J1731" s="359"/>
      <c r="K1731" s="359"/>
      <c r="L1731" s="359"/>
      <c r="M1731" s="359"/>
      <c r="N1731" s="359"/>
      <c r="O1731" s="359"/>
      <c r="P1731" s="360"/>
    </row>
    <row r="1732" spans="3:16">
      <c r="C1732" s="361" t="s">
        <v>53</v>
      </c>
      <c r="D1732" s="362"/>
      <c r="E1732" s="362"/>
      <c r="F1732" s="362"/>
      <c r="G1732" s="362"/>
      <c r="H1732" s="362"/>
      <c r="I1732" s="362"/>
      <c r="J1732" s="366"/>
      <c r="K1732" s="124" t="s">
        <v>54</v>
      </c>
      <c r="L1732" s="125" t="s">
        <v>11</v>
      </c>
      <c r="M1732" s="124" t="s">
        <v>117</v>
      </c>
      <c r="N1732" s="365" t="s">
        <v>61</v>
      </c>
      <c r="O1732" s="366"/>
      <c r="P1732" s="126" t="s">
        <v>58</v>
      </c>
    </row>
    <row r="1733" spans="3:16">
      <c r="C1733" s="399" t="s">
        <v>212</v>
      </c>
      <c r="D1733" s="400"/>
      <c r="E1733" s="400"/>
      <c r="F1733" s="400"/>
      <c r="G1733" s="400"/>
      <c r="H1733" s="400"/>
      <c r="I1733" s="400"/>
      <c r="J1733" s="401"/>
      <c r="K1733" s="189" t="s">
        <v>88</v>
      </c>
      <c r="L1733" s="202">
        <v>4.0000000000000001E-3</v>
      </c>
      <c r="M1733" s="241">
        <v>1</v>
      </c>
      <c r="N1733" s="459">
        <v>90000</v>
      </c>
      <c r="O1733" s="460"/>
      <c r="P1733" s="129">
        <f>ROUND(N1733*M1733*L1733,0)</f>
        <v>360</v>
      </c>
    </row>
    <row r="1734" spans="3:16">
      <c r="C1734" s="399" t="s">
        <v>213</v>
      </c>
      <c r="D1734" s="400"/>
      <c r="E1734" s="400"/>
      <c r="F1734" s="400"/>
      <c r="G1734" s="400"/>
      <c r="H1734" s="400"/>
      <c r="I1734" s="400"/>
      <c r="J1734" s="401"/>
      <c r="K1734" s="189" t="s">
        <v>86</v>
      </c>
      <c r="L1734" s="203">
        <v>1</v>
      </c>
      <c r="M1734" s="242">
        <v>1.02</v>
      </c>
      <c r="N1734" s="459">
        <v>15000</v>
      </c>
      <c r="O1734" s="460"/>
      <c r="P1734" s="129">
        <f t="shared" ref="P1734:P1735" si="21">ROUND(N1734*M1734*L1734,0)</f>
        <v>15300</v>
      </c>
    </row>
    <row r="1735" spans="3:16">
      <c r="C1735" s="399" t="s">
        <v>214</v>
      </c>
      <c r="D1735" s="400"/>
      <c r="E1735" s="400"/>
      <c r="F1735" s="400"/>
      <c r="G1735" s="400"/>
      <c r="H1735" s="400"/>
      <c r="I1735" s="400"/>
      <c r="J1735" s="401"/>
      <c r="K1735" s="189" t="s">
        <v>88</v>
      </c>
      <c r="L1735" s="203">
        <v>4.0000000000000001E-3</v>
      </c>
      <c r="M1735" s="242">
        <v>1</v>
      </c>
      <c r="N1735" s="459">
        <v>60000</v>
      </c>
      <c r="O1735" s="460"/>
      <c r="P1735" s="129">
        <f t="shared" si="21"/>
        <v>240</v>
      </c>
    </row>
    <row r="1736" spans="3:16">
      <c r="C1736" s="399"/>
      <c r="D1736" s="400"/>
      <c r="E1736" s="400"/>
      <c r="F1736" s="400"/>
      <c r="G1736" s="400"/>
      <c r="H1736" s="400"/>
      <c r="I1736" s="400"/>
      <c r="J1736" s="401"/>
      <c r="K1736" s="189"/>
      <c r="L1736" s="203"/>
      <c r="M1736" s="242"/>
      <c r="N1736" s="404"/>
      <c r="O1736" s="405"/>
      <c r="P1736" s="129"/>
    </row>
    <row r="1737" spans="3:16" ht="15" thickBot="1">
      <c r="C1737" s="442"/>
      <c r="D1737" s="443"/>
      <c r="E1737" s="443"/>
      <c r="F1737" s="443"/>
      <c r="G1737" s="443"/>
      <c r="H1737" s="443"/>
      <c r="I1737" s="443"/>
      <c r="J1737" s="444"/>
      <c r="K1737" s="301"/>
      <c r="L1737" s="194"/>
      <c r="M1737" s="235"/>
      <c r="N1737" s="445"/>
      <c r="O1737" s="446"/>
      <c r="P1737" s="129"/>
    </row>
    <row r="1738" spans="3:16" ht="15" thickBot="1">
      <c r="C1738" s="371" t="s">
        <v>59</v>
      </c>
      <c r="D1738" s="372"/>
      <c r="E1738" s="372"/>
      <c r="F1738" s="372"/>
      <c r="G1738" s="372"/>
      <c r="H1738" s="372"/>
      <c r="I1738" s="372"/>
      <c r="J1738" s="372"/>
      <c r="K1738" s="372"/>
      <c r="L1738" s="372"/>
      <c r="M1738" s="372"/>
      <c r="N1738" s="372"/>
      <c r="O1738" s="373"/>
      <c r="P1738" s="138">
        <f>SUM(P1733:P1737)</f>
        <v>15900</v>
      </c>
    </row>
    <row r="1739" spans="3:16">
      <c r="C1739" s="352" t="s">
        <v>62</v>
      </c>
      <c r="D1739" s="353"/>
      <c r="E1739" s="353"/>
      <c r="F1739" s="353"/>
      <c r="G1739" s="353"/>
      <c r="H1739" s="353"/>
      <c r="I1739" s="353"/>
      <c r="J1739" s="353"/>
      <c r="K1739" s="353"/>
      <c r="L1739" s="353"/>
      <c r="M1739" s="353"/>
      <c r="N1739" s="353"/>
      <c r="O1739" s="353"/>
      <c r="P1739" s="354"/>
    </row>
    <row r="1740" spans="3:16">
      <c r="C1740" s="355"/>
      <c r="D1740" s="356"/>
      <c r="E1740" s="356"/>
      <c r="F1740" s="356"/>
      <c r="G1740" s="356"/>
      <c r="H1740" s="356"/>
      <c r="I1740" s="356"/>
      <c r="J1740" s="356"/>
      <c r="K1740" s="356"/>
      <c r="L1740" s="356"/>
      <c r="M1740" s="356"/>
      <c r="N1740" s="356"/>
      <c r="O1740" s="356"/>
      <c r="P1740" s="357"/>
    </row>
    <row r="1741" spans="3:16" ht="15" thickBot="1">
      <c r="C1741" s="358"/>
      <c r="D1741" s="359"/>
      <c r="E1741" s="359"/>
      <c r="F1741" s="359"/>
      <c r="G1741" s="359"/>
      <c r="H1741" s="359"/>
      <c r="I1741" s="359"/>
      <c r="J1741" s="359"/>
      <c r="K1741" s="359"/>
      <c r="L1741" s="359"/>
      <c r="M1741" s="359"/>
      <c r="N1741" s="359"/>
      <c r="O1741" s="359"/>
      <c r="P1741" s="360"/>
    </row>
    <row r="1742" spans="3:16" ht="15.75">
      <c r="C1742" s="361" t="s">
        <v>63</v>
      </c>
      <c r="D1742" s="362"/>
      <c r="E1742" s="362"/>
      <c r="F1742" s="362"/>
      <c r="G1742" s="362"/>
      <c r="H1742" s="362"/>
      <c r="I1742" s="362"/>
      <c r="J1742" s="125" t="s">
        <v>64</v>
      </c>
      <c r="K1742" s="134" t="s">
        <v>65</v>
      </c>
      <c r="L1742" s="139" t="s">
        <v>66</v>
      </c>
      <c r="M1742" s="229"/>
      <c r="N1742" s="365" t="s">
        <v>67</v>
      </c>
      <c r="O1742" s="366"/>
      <c r="P1742" s="126" t="s">
        <v>58</v>
      </c>
    </row>
    <row r="1743" spans="3:16">
      <c r="C1743" s="367"/>
      <c r="D1743" s="368"/>
      <c r="E1743" s="368"/>
      <c r="F1743" s="368"/>
      <c r="G1743" s="368"/>
      <c r="H1743" s="368"/>
      <c r="I1743" s="368"/>
      <c r="J1743" s="140"/>
      <c r="K1743" s="141"/>
      <c r="L1743" s="140"/>
      <c r="M1743" s="140"/>
      <c r="N1743" s="501"/>
      <c r="O1743" s="501"/>
      <c r="P1743" s="129">
        <f>L1743*N1743</f>
        <v>0</v>
      </c>
    </row>
    <row r="1744" spans="3:16" ht="15" thickBot="1">
      <c r="C1744" s="374"/>
      <c r="D1744" s="375"/>
      <c r="E1744" s="375"/>
      <c r="F1744" s="375"/>
      <c r="G1744" s="375"/>
      <c r="H1744" s="375"/>
      <c r="I1744" s="375"/>
      <c r="J1744" s="142"/>
      <c r="K1744" s="143"/>
      <c r="L1744" s="142"/>
      <c r="M1744" s="230"/>
      <c r="N1744" s="376"/>
      <c r="O1744" s="377"/>
      <c r="P1744" s="144"/>
    </row>
    <row r="1745" spans="3:16" ht="15" thickBot="1">
      <c r="C1745" s="371" t="s">
        <v>59</v>
      </c>
      <c r="D1745" s="372"/>
      <c r="E1745" s="372"/>
      <c r="F1745" s="372"/>
      <c r="G1745" s="372"/>
      <c r="H1745" s="372"/>
      <c r="I1745" s="372"/>
      <c r="J1745" s="372"/>
      <c r="K1745" s="372"/>
      <c r="L1745" s="372"/>
      <c r="M1745" s="372"/>
      <c r="N1745" s="372"/>
      <c r="O1745" s="373"/>
      <c r="P1745" s="138">
        <f>SUM(P1743:P1744)</f>
        <v>0</v>
      </c>
    </row>
    <row r="1746" spans="3:16">
      <c r="C1746" s="352" t="s">
        <v>68</v>
      </c>
      <c r="D1746" s="353"/>
      <c r="E1746" s="353"/>
      <c r="F1746" s="353"/>
      <c r="G1746" s="353"/>
      <c r="H1746" s="353"/>
      <c r="I1746" s="353"/>
      <c r="J1746" s="353"/>
      <c r="K1746" s="353"/>
      <c r="L1746" s="353"/>
      <c r="M1746" s="353"/>
      <c r="N1746" s="353"/>
      <c r="O1746" s="353"/>
      <c r="P1746" s="354"/>
    </row>
    <row r="1747" spans="3:16">
      <c r="C1747" s="355"/>
      <c r="D1747" s="356"/>
      <c r="E1747" s="356"/>
      <c r="F1747" s="356"/>
      <c r="G1747" s="356"/>
      <c r="H1747" s="356"/>
      <c r="I1747" s="356"/>
      <c r="J1747" s="356"/>
      <c r="K1747" s="356"/>
      <c r="L1747" s="356"/>
      <c r="M1747" s="356"/>
      <c r="N1747" s="356"/>
      <c r="O1747" s="356"/>
      <c r="P1747" s="357"/>
    </row>
    <row r="1748" spans="3:16" ht="15" thickBot="1">
      <c r="C1748" s="358"/>
      <c r="D1748" s="359"/>
      <c r="E1748" s="359"/>
      <c r="F1748" s="359"/>
      <c r="G1748" s="359"/>
      <c r="H1748" s="359"/>
      <c r="I1748" s="359"/>
      <c r="J1748" s="359"/>
      <c r="K1748" s="359"/>
      <c r="L1748" s="359"/>
      <c r="M1748" s="359"/>
      <c r="N1748" s="359"/>
      <c r="O1748" s="359"/>
      <c r="P1748" s="360"/>
    </row>
    <row r="1749" spans="3:16" ht="28.5">
      <c r="C1749" s="361" t="s">
        <v>69</v>
      </c>
      <c r="D1749" s="362"/>
      <c r="E1749" s="362"/>
      <c r="F1749" s="362"/>
      <c r="G1749" s="362"/>
      <c r="H1749" s="362"/>
      <c r="I1749" s="362"/>
      <c r="J1749" s="125" t="s">
        <v>70</v>
      </c>
      <c r="K1749" s="145" t="s">
        <v>11</v>
      </c>
      <c r="L1749" s="146" t="s">
        <v>71</v>
      </c>
      <c r="M1749" s="218"/>
      <c r="N1749" s="363" t="s">
        <v>57</v>
      </c>
      <c r="O1749" s="364"/>
      <c r="P1749" s="148" t="s">
        <v>58</v>
      </c>
    </row>
    <row r="1750" spans="3:16">
      <c r="C1750" s="399" t="s">
        <v>215</v>
      </c>
      <c r="D1750" s="400"/>
      <c r="E1750" s="400"/>
      <c r="F1750" s="400"/>
      <c r="G1750" s="400"/>
      <c r="H1750" s="400"/>
      <c r="I1750" s="401"/>
      <c r="J1750" s="151" t="s">
        <v>97</v>
      </c>
      <c r="K1750" s="152">
        <v>0.22</v>
      </c>
      <c r="L1750" s="153">
        <v>36441</v>
      </c>
      <c r="M1750" s="231"/>
      <c r="N1750" s="402"/>
      <c r="O1750" s="403"/>
      <c r="P1750" s="129">
        <f>ROUND(K1750*L1750,0)</f>
        <v>8017</v>
      </c>
    </row>
    <row r="1751" spans="3:16">
      <c r="C1751" s="149"/>
      <c r="D1751" s="150"/>
      <c r="E1751" s="150"/>
      <c r="F1751" s="150"/>
      <c r="G1751" s="150"/>
      <c r="H1751" s="150"/>
      <c r="I1751" s="150"/>
      <c r="J1751" s="151"/>
      <c r="K1751" s="152"/>
      <c r="L1751" s="153"/>
      <c r="M1751" s="231"/>
      <c r="N1751" s="369"/>
      <c r="O1751" s="370"/>
      <c r="P1751" s="154"/>
    </row>
    <row r="1752" spans="3:16" ht="15" thickBot="1">
      <c r="C1752" s="374"/>
      <c r="D1752" s="375"/>
      <c r="E1752" s="375"/>
      <c r="F1752" s="375"/>
      <c r="G1752" s="375"/>
      <c r="H1752" s="375"/>
      <c r="I1752" s="375"/>
      <c r="J1752" s="142"/>
      <c r="K1752" s="143"/>
      <c r="L1752" s="142"/>
      <c r="M1752" s="230"/>
      <c r="N1752" s="376"/>
      <c r="O1752" s="377"/>
      <c r="P1752" s="144"/>
    </row>
    <row r="1753" spans="3:16" ht="15" thickBot="1">
      <c r="C1753" s="371" t="s">
        <v>59</v>
      </c>
      <c r="D1753" s="372"/>
      <c r="E1753" s="372"/>
      <c r="F1753" s="372"/>
      <c r="G1753" s="372"/>
      <c r="H1753" s="372"/>
      <c r="I1753" s="372"/>
      <c r="J1753" s="372"/>
      <c r="K1753" s="372"/>
      <c r="L1753" s="372"/>
      <c r="M1753" s="372"/>
      <c r="N1753" s="372"/>
      <c r="O1753" s="373"/>
      <c r="P1753" s="138">
        <f>SUM(P1750:P1752)</f>
        <v>8017</v>
      </c>
    </row>
    <row r="1754" spans="3:16" ht="15" thickBot="1">
      <c r="C1754" s="122"/>
      <c r="P1754" s="123"/>
    </row>
    <row r="1755" spans="3:16" ht="15" thickBot="1">
      <c r="C1755" s="371" t="s">
        <v>72</v>
      </c>
      <c r="D1755" s="372"/>
      <c r="E1755" s="372"/>
      <c r="F1755" s="372"/>
      <c r="G1755" s="372"/>
      <c r="H1755" s="372"/>
      <c r="I1755" s="372"/>
      <c r="J1755" s="372"/>
      <c r="K1755" s="372"/>
      <c r="L1755" s="372"/>
      <c r="M1755" s="372"/>
      <c r="N1755" s="372"/>
      <c r="O1755" s="373"/>
      <c r="P1755" s="286">
        <f>SUM(P1753+P1745+P1738+P1728)</f>
        <v>24517</v>
      </c>
    </row>
    <row r="1756" spans="3:16">
      <c r="C1756" s="367" t="s">
        <v>23</v>
      </c>
      <c r="D1756" s="368"/>
      <c r="E1756" s="368"/>
      <c r="F1756" s="368"/>
      <c r="G1756" s="368"/>
      <c r="H1756" s="368"/>
      <c r="I1756" s="368"/>
      <c r="J1756" s="155"/>
      <c r="K1756" s="156"/>
      <c r="L1756" s="157">
        <v>0.31</v>
      </c>
      <c r="M1756" s="232"/>
      <c r="N1756" s="392">
        <f>P1755*L1756</f>
        <v>7600.2699999999995</v>
      </c>
      <c r="O1756" s="393"/>
      <c r="P1756" s="158"/>
    </row>
    <row r="1757" spans="3:16">
      <c r="C1757" s="130" t="s">
        <v>77</v>
      </c>
      <c r="D1757" s="131"/>
      <c r="E1757" s="131"/>
      <c r="F1757" s="131"/>
      <c r="G1757" s="131"/>
      <c r="H1757" s="131"/>
      <c r="I1757" s="131"/>
      <c r="J1757" s="155"/>
      <c r="K1757" s="156"/>
      <c r="L1757" s="157">
        <v>0.01</v>
      </c>
      <c r="M1757" s="232"/>
      <c r="N1757" s="392">
        <f>P1755*L1757</f>
        <v>245.17000000000002</v>
      </c>
      <c r="O1757" s="393"/>
      <c r="P1757" s="158"/>
    </row>
    <row r="1758" spans="3:16" ht="15" thickBot="1">
      <c r="C1758" s="116" t="s">
        <v>78</v>
      </c>
      <c r="D1758" s="117"/>
      <c r="E1758" s="117"/>
      <c r="F1758" s="117"/>
      <c r="G1758" s="117"/>
      <c r="H1758" s="117"/>
      <c r="I1758" s="117"/>
      <c r="J1758" s="159"/>
      <c r="K1758" s="160"/>
      <c r="L1758" s="157">
        <v>0.05</v>
      </c>
      <c r="M1758" s="232"/>
      <c r="N1758" s="392">
        <f>P1755*L1758</f>
        <v>1225.8500000000001</v>
      </c>
      <c r="O1758" s="393"/>
      <c r="P1758" s="158"/>
    </row>
    <row r="1759" spans="3:16" ht="15" thickBot="1">
      <c r="C1759" s="371" t="s">
        <v>59</v>
      </c>
      <c r="D1759" s="372"/>
      <c r="E1759" s="372"/>
      <c r="F1759" s="372"/>
      <c r="G1759" s="372"/>
      <c r="H1759" s="372"/>
      <c r="I1759" s="372"/>
      <c r="J1759" s="372"/>
      <c r="K1759" s="372"/>
      <c r="L1759" s="372"/>
      <c r="M1759" s="372"/>
      <c r="N1759" s="372"/>
      <c r="O1759" s="373"/>
      <c r="P1759" s="161">
        <f>N1756+N1757+N1758</f>
        <v>9071.2899999999991</v>
      </c>
    </row>
    <row r="1760" spans="3:16" ht="15" thickBot="1">
      <c r="C1760" s="122"/>
      <c r="P1760" s="123"/>
    </row>
    <row r="1761" spans="3:16" ht="15" thickBot="1">
      <c r="C1761" s="371" t="s">
        <v>79</v>
      </c>
      <c r="D1761" s="372"/>
      <c r="E1761" s="372"/>
      <c r="F1761" s="372"/>
      <c r="G1761" s="372"/>
      <c r="H1761" s="372"/>
      <c r="I1761" s="372"/>
      <c r="J1761" s="372"/>
      <c r="K1761" s="372"/>
      <c r="L1761" s="372"/>
      <c r="M1761" s="372"/>
      <c r="N1761" s="372"/>
      <c r="O1761" s="373"/>
      <c r="P1761" s="161">
        <f>ROUND(P1755+P1759,2)</f>
        <v>33588.29</v>
      </c>
    </row>
    <row r="1762" spans="3:16">
      <c r="C1762" s="119"/>
      <c r="D1762" s="120"/>
      <c r="E1762" s="120"/>
      <c r="F1762" s="120"/>
      <c r="G1762" s="120"/>
      <c r="H1762" s="120"/>
      <c r="I1762" s="120"/>
      <c r="J1762" s="120"/>
      <c r="K1762" s="120"/>
      <c r="L1762" s="120"/>
      <c r="M1762" s="120"/>
      <c r="N1762" s="120"/>
      <c r="O1762" s="120"/>
      <c r="P1762" s="121"/>
    </row>
    <row r="1763" spans="3:16">
      <c r="C1763" s="122"/>
      <c r="P1763" s="123"/>
    </row>
    <row r="1764" spans="3:16">
      <c r="C1764" s="122"/>
      <c r="P1764" s="123"/>
    </row>
    <row r="1765" spans="3:16" ht="15">
      <c r="C1765" s="122"/>
      <c r="H1765" s="276" t="s">
        <v>80</v>
      </c>
      <c r="I1765" s="276"/>
      <c r="J1765" s="276"/>
      <c r="K1765" s="276"/>
      <c r="P1765" s="123"/>
    </row>
    <row r="1766" spans="3:16" ht="15">
      <c r="C1766" s="122"/>
      <c r="H1766" s="276" t="s">
        <v>81</v>
      </c>
      <c r="I1766" s="350" t="s">
        <v>120</v>
      </c>
      <c r="J1766" s="350"/>
      <c r="K1766" s="350"/>
      <c r="P1766" s="123"/>
    </row>
    <row r="1767" spans="3:16" ht="15">
      <c r="C1767" s="122"/>
      <c r="H1767" s="349" t="s">
        <v>121</v>
      </c>
      <c r="I1767" s="349"/>
      <c r="J1767" s="349"/>
      <c r="K1767" s="349"/>
      <c r="P1767" s="123"/>
    </row>
    <row r="1768" spans="3:16" ht="15">
      <c r="C1768" s="108"/>
      <c r="D1768" s="163"/>
      <c r="E1768" s="163"/>
      <c r="F1768" s="163"/>
      <c r="G1768" s="163"/>
      <c r="H1768" s="276" t="s">
        <v>82</v>
      </c>
      <c r="I1768" s="349" t="s">
        <v>122</v>
      </c>
      <c r="J1768" s="349"/>
      <c r="K1768" s="349"/>
      <c r="L1768" s="163"/>
      <c r="M1768" s="163"/>
      <c r="N1768" s="163"/>
      <c r="O1768" s="163"/>
      <c r="P1768" s="164"/>
    </row>
    <row r="1769" spans="3:16" ht="15" thickBot="1">
      <c r="C1769" s="267"/>
      <c r="D1769" s="143"/>
      <c r="E1769" s="143"/>
      <c r="F1769" s="143"/>
      <c r="G1769" s="143"/>
      <c r="H1769" s="143" t="s">
        <v>83</v>
      </c>
      <c r="I1769" s="143"/>
      <c r="J1769" s="143"/>
      <c r="K1769" s="143"/>
      <c r="L1769" s="143"/>
      <c r="M1769" s="143"/>
      <c r="N1769" s="143"/>
      <c r="O1769" s="143"/>
      <c r="P1769" s="300"/>
    </row>
    <row r="1770" spans="3:16">
      <c r="C1770" s="214"/>
    </row>
    <row r="1771" spans="3:16">
      <c r="C1771" s="214"/>
    </row>
    <row r="1772" spans="3:16">
      <c r="C1772" s="214"/>
    </row>
    <row r="1773" spans="3:16">
      <c r="C1773" s="351" t="s">
        <v>38</v>
      </c>
      <c r="D1773" s="351"/>
      <c r="E1773" s="351"/>
      <c r="F1773" s="351"/>
      <c r="G1773" s="351"/>
      <c r="H1773" s="351"/>
      <c r="I1773" s="351"/>
      <c r="J1773" s="351"/>
      <c r="K1773" s="351"/>
      <c r="L1773" s="351"/>
      <c r="M1773" s="351"/>
      <c r="N1773" s="351"/>
      <c r="O1773" s="351"/>
      <c r="P1773" s="351"/>
    </row>
    <row r="1774" spans="3:16" ht="15" thickBot="1"/>
    <row r="1775" spans="3:16">
      <c r="C1775" s="378"/>
      <c r="D1775" s="380"/>
      <c r="E1775" s="381"/>
      <c r="F1775" s="381"/>
      <c r="G1775" s="381"/>
      <c r="H1775" s="381"/>
      <c r="I1775" s="381"/>
      <c r="J1775" s="381"/>
      <c r="K1775" s="382"/>
      <c r="L1775" s="383"/>
      <c r="M1775" s="384"/>
      <c r="N1775" s="384"/>
      <c r="O1775" s="384"/>
      <c r="P1775" s="385"/>
    </row>
    <row r="1776" spans="3:16">
      <c r="C1776" s="379"/>
      <c r="D1776" s="389" t="s">
        <v>39</v>
      </c>
      <c r="E1776" s="390"/>
      <c r="F1776" s="390"/>
      <c r="G1776" s="390"/>
      <c r="H1776" s="390"/>
      <c r="I1776" s="390"/>
      <c r="J1776" s="390"/>
      <c r="K1776" s="391"/>
      <c r="L1776" s="386"/>
      <c r="M1776" s="387"/>
      <c r="N1776" s="387"/>
      <c r="O1776" s="387"/>
      <c r="P1776" s="388"/>
    </row>
    <row r="1777" spans="3:16">
      <c r="C1777" s="379"/>
      <c r="D1777" s="389"/>
      <c r="E1777" s="390"/>
      <c r="F1777" s="390"/>
      <c r="G1777" s="390"/>
      <c r="H1777" s="390"/>
      <c r="I1777" s="390"/>
      <c r="J1777" s="390"/>
      <c r="K1777" s="391"/>
      <c r="L1777" s="428" t="s">
        <v>40</v>
      </c>
      <c r="M1777" s="220"/>
      <c r="N1777" s="430"/>
      <c r="O1777" s="431"/>
      <c r="P1777" s="432"/>
    </row>
    <row r="1778" spans="3:16">
      <c r="C1778" s="379"/>
      <c r="D1778" s="389" t="s">
        <v>41</v>
      </c>
      <c r="E1778" s="390"/>
      <c r="F1778" s="390"/>
      <c r="G1778" s="390"/>
      <c r="H1778" s="390"/>
      <c r="I1778" s="390"/>
      <c r="J1778" s="390"/>
      <c r="K1778" s="391"/>
      <c r="L1778" s="429"/>
      <c r="M1778" s="221"/>
      <c r="N1778" s="433"/>
      <c r="O1778" s="434"/>
      <c r="P1778" s="435"/>
    </row>
    <row r="1779" spans="3:16">
      <c r="C1779" s="379"/>
      <c r="D1779" s="436"/>
      <c r="E1779" s="437"/>
      <c r="F1779" s="437"/>
      <c r="G1779" s="437"/>
      <c r="H1779" s="437"/>
      <c r="I1779" s="437"/>
      <c r="J1779" s="437"/>
      <c r="K1779" s="438"/>
      <c r="L1779" s="428" t="s">
        <v>42</v>
      </c>
      <c r="M1779" s="219"/>
      <c r="N1779" s="428">
        <v>1</v>
      </c>
      <c r="O1779" s="428" t="s">
        <v>43</v>
      </c>
      <c r="P1779" s="440">
        <v>1</v>
      </c>
    </row>
    <row r="1780" spans="3:16">
      <c r="C1780" s="379"/>
      <c r="D1780" s="436"/>
      <c r="E1780" s="437"/>
      <c r="F1780" s="437"/>
      <c r="G1780" s="437"/>
      <c r="H1780" s="437"/>
      <c r="I1780" s="437"/>
      <c r="J1780" s="437"/>
      <c r="K1780" s="438"/>
      <c r="L1780" s="439"/>
      <c r="M1780" s="222"/>
      <c r="N1780" s="439"/>
      <c r="O1780" s="439"/>
      <c r="P1780" s="441"/>
    </row>
    <row r="1781" spans="3:16">
      <c r="C1781" s="379"/>
      <c r="D1781" s="389" t="s">
        <v>44</v>
      </c>
      <c r="E1781" s="390"/>
      <c r="F1781" s="390"/>
      <c r="G1781" s="390"/>
      <c r="H1781" s="390"/>
      <c r="I1781" s="390"/>
      <c r="J1781" s="390"/>
      <c r="K1781" s="391"/>
      <c r="L1781" s="439"/>
      <c r="M1781" s="222"/>
      <c r="N1781" s="439"/>
      <c r="O1781" s="439"/>
      <c r="P1781" s="441"/>
    </row>
    <row r="1782" spans="3:16" ht="15" thickBot="1">
      <c r="C1782" s="100"/>
      <c r="D1782" s="101"/>
      <c r="E1782" s="101"/>
      <c r="F1782" s="101"/>
      <c r="G1782" s="101"/>
      <c r="H1782" s="101"/>
      <c r="I1782" s="101"/>
      <c r="J1782" s="101"/>
      <c r="K1782" s="101"/>
      <c r="L1782" s="101"/>
      <c r="M1782" s="101"/>
      <c r="N1782" s="102"/>
      <c r="O1782" s="102"/>
      <c r="P1782" s="103"/>
    </row>
    <row r="1783" spans="3:16">
      <c r="C1783" s="104"/>
      <c r="D1783" s="98"/>
      <c r="E1783" s="98"/>
      <c r="F1783" s="98"/>
      <c r="G1783" s="98"/>
      <c r="H1783" s="98"/>
      <c r="I1783" s="98"/>
      <c r="J1783" s="98"/>
      <c r="K1783" s="98"/>
      <c r="L1783" s="105" t="s">
        <v>45</v>
      </c>
      <c r="M1783" s="105"/>
      <c r="N1783" s="106" t="s">
        <v>46</v>
      </c>
      <c r="O1783" s="106" t="s">
        <v>47</v>
      </c>
      <c r="P1783" s="107" t="s">
        <v>48</v>
      </c>
    </row>
    <row r="1784" spans="3:16">
      <c r="C1784" s="108"/>
      <c r="D1784" s="99"/>
      <c r="E1784" s="99"/>
      <c r="F1784" s="99"/>
      <c r="G1784" s="99"/>
      <c r="H1784" s="99"/>
      <c r="I1784" s="99"/>
      <c r="J1784" s="99"/>
      <c r="K1784" s="99"/>
      <c r="L1784" s="109"/>
      <c r="M1784" s="109"/>
      <c r="N1784" s="110"/>
      <c r="O1784" s="110"/>
      <c r="P1784" s="111"/>
    </row>
    <row r="1785" spans="3:16">
      <c r="C1785" s="406" t="s">
        <v>49</v>
      </c>
      <c r="D1785" s="407"/>
      <c r="E1785" s="407"/>
      <c r="F1785" s="407"/>
      <c r="G1785" s="99"/>
      <c r="H1785" s="99"/>
      <c r="I1785" s="99" t="s">
        <v>50</v>
      </c>
      <c r="K1785" s="99"/>
      <c r="L1785" s="109"/>
      <c r="M1785" s="109"/>
      <c r="P1785" s="112"/>
    </row>
    <row r="1786" spans="3:16">
      <c r="C1786" s="113"/>
      <c r="D1786" s="114"/>
      <c r="E1786" s="114"/>
      <c r="F1786" s="114"/>
      <c r="G1786" s="114"/>
      <c r="H1786" s="114"/>
      <c r="I1786" s="114"/>
      <c r="J1786" s="114"/>
      <c r="K1786" s="114"/>
      <c r="L1786" s="114"/>
      <c r="M1786" s="114"/>
      <c r="N1786" s="114"/>
      <c r="O1786" s="114"/>
      <c r="P1786" s="115"/>
    </row>
    <row r="1787" spans="3:16" ht="15" thickBot="1">
      <c r="C1787" s="408" t="s">
        <v>114</v>
      </c>
      <c r="D1787" s="409"/>
      <c r="E1787" s="409"/>
      <c r="F1787" s="409"/>
      <c r="G1787" s="409"/>
      <c r="H1787" s="409"/>
      <c r="I1787" s="409"/>
      <c r="J1787" s="409"/>
      <c r="K1787" s="409"/>
      <c r="L1787" s="409"/>
      <c r="M1787" s="409"/>
      <c r="N1787" s="409"/>
      <c r="O1787" s="409"/>
      <c r="P1787" s="410"/>
    </row>
    <row r="1788" spans="3:16" ht="15" thickBot="1">
      <c r="C1788" s="116"/>
      <c r="D1788" s="117"/>
      <c r="E1788" s="117"/>
      <c r="F1788" s="117"/>
      <c r="G1788" s="117"/>
      <c r="H1788" s="117"/>
      <c r="I1788" s="117"/>
      <c r="J1788" s="117"/>
      <c r="K1788" s="117"/>
      <c r="L1788" s="117"/>
      <c r="M1788" s="117"/>
      <c r="N1788" s="117"/>
      <c r="O1788" s="117"/>
      <c r="P1788" s="118"/>
    </row>
    <row r="1789" spans="3:16" ht="15" thickBot="1">
      <c r="C1789" s="119"/>
      <c r="D1789" s="120"/>
      <c r="E1789" s="120"/>
      <c r="F1789" s="120"/>
      <c r="G1789" s="120"/>
      <c r="H1789" s="120"/>
      <c r="K1789" s="120"/>
      <c r="L1789" s="120"/>
      <c r="M1789" s="120"/>
      <c r="N1789" s="120"/>
      <c r="O1789" s="120"/>
      <c r="P1789" s="121"/>
    </row>
    <row r="1790" spans="3:16">
      <c r="C1790" s="287" t="s">
        <v>52</v>
      </c>
      <c r="D1790" s="411" t="s">
        <v>53</v>
      </c>
      <c r="E1790" s="412"/>
      <c r="F1790" s="412"/>
      <c r="G1790" s="412"/>
      <c r="H1790" s="412"/>
      <c r="I1790" s="412"/>
      <c r="J1790" s="412"/>
      <c r="K1790" s="412"/>
      <c r="L1790" s="413"/>
      <c r="M1790" s="288"/>
      <c r="N1790" s="414" t="s">
        <v>54</v>
      </c>
      <c r="O1790" s="415"/>
      <c r="P1790" s="287" t="s">
        <v>11</v>
      </c>
    </row>
    <row r="1791" spans="3:16" ht="15" thickBot="1">
      <c r="C1791" s="283">
        <v>2.12</v>
      </c>
      <c r="D1791" s="416" t="s">
        <v>185</v>
      </c>
      <c r="E1791" s="417"/>
      <c r="F1791" s="417"/>
      <c r="G1791" s="417"/>
      <c r="H1791" s="417"/>
      <c r="I1791" s="417"/>
      <c r="J1791" s="417"/>
      <c r="K1791" s="417"/>
      <c r="L1791" s="418"/>
      <c r="M1791" s="284"/>
      <c r="N1791" s="416"/>
      <c r="O1791" s="418"/>
      <c r="P1791" s="285"/>
    </row>
    <row r="1792" spans="3:16">
      <c r="C1792" s="352" t="s">
        <v>55</v>
      </c>
      <c r="D1792" s="353"/>
      <c r="E1792" s="353"/>
      <c r="F1792" s="353"/>
      <c r="G1792" s="353"/>
      <c r="H1792" s="353"/>
      <c r="I1792" s="353"/>
      <c r="J1792" s="353"/>
      <c r="K1792" s="353"/>
      <c r="L1792" s="353"/>
      <c r="M1792" s="353"/>
      <c r="N1792" s="353"/>
      <c r="O1792" s="353"/>
      <c r="P1792" s="354"/>
    </row>
    <row r="1793" spans="3:16">
      <c r="C1793" s="355"/>
      <c r="D1793" s="356"/>
      <c r="E1793" s="356"/>
      <c r="F1793" s="356"/>
      <c r="G1793" s="356"/>
      <c r="H1793" s="356"/>
      <c r="I1793" s="356"/>
      <c r="J1793" s="356"/>
      <c r="K1793" s="356"/>
      <c r="L1793" s="356"/>
      <c r="M1793" s="356"/>
      <c r="N1793" s="356"/>
      <c r="O1793" s="356"/>
      <c r="P1793" s="357"/>
    </row>
    <row r="1794" spans="3:16" ht="15" thickBot="1">
      <c r="C1794" s="358"/>
      <c r="D1794" s="359"/>
      <c r="E1794" s="359"/>
      <c r="F1794" s="359"/>
      <c r="G1794" s="359"/>
      <c r="H1794" s="359"/>
      <c r="I1794" s="359"/>
      <c r="J1794" s="359"/>
      <c r="K1794" s="359"/>
      <c r="L1794" s="359"/>
      <c r="M1794" s="359"/>
      <c r="N1794" s="359"/>
      <c r="O1794" s="359"/>
      <c r="P1794" s="360"/>
    </row>
    <row r="1795" spans="3:16" ht="15">
      <c r="C1795" s="361" t="s">
        <v>53</v>
      </c>
      <c r="D1795" s="452"/>
      <c r="E1795" s="452"/>
      <c r="F1795" s="452"/>
      <c r="G1795" s="453"/>
      <c r="H1795" s="365" t="s">
        <v>100</v>
      </c>
      <c r="I1795" s="452"/>
      <c r="J1795" s="454" t="s">
        <v>11</v>
      </c>
      <c r="K1795" s="455"/>
      <c r="L1795" s="125" t="s">
        <v>56</v>
      </c>
      <c r="M1795" s="124"/>
      <c r="N1795" s="365" t="s">
        <v>57</v>
      </c>
      <c r="O1795" s="366"/>
      <c r="P1795" s="126" t="s">
        <v>58</v>
      </c>
    </row>
    <row r="1796" spans="3:16">
      <c r="C1796" s="367" t="s">
        <v>98</v>
      </c>
      <c r="D1796" s="368"/>
      <c r="E1796" s="368"/>
      <c r="F1796" s="368"/>
      <c r="G1796" s="421"/>
      <c r="H1796" s="422" t="s">
        <v>94</v>
      </c>
      <c r="I1796" s="423"/>
      <c r="J1796" s="424">
        <v>5</v>
      </c>
      <c r="K1796" s="425"/>
      <c r="L1796" s="128">
        <v>2000</v>
      </c>
      <c r="M1796" s="224"/>
      <c r="N1796" s="426"/>
      <c r="O1796" s="427"/>
      <c r="P1796" s="188">
        <f>ROUND(J1796*L1796,0)</f>
        <v>10000</v>
      </c>
    </row>
    <row r="1797" spans="3:16">
      <c r="C1797" s="399"/>
      <c r="D1797" s="400"/>
      <c r="E1797" s="400"/>
      <c r="F1797" s="400"/>
      <c r="G1797" s="401"/>
      <c r="H1797" s="422"/>
      <c r="I1797" s="423"/>
      <c r="J1797" s="424"/>
      <c r="K1797" s="425"/>
      <c r="L1797" s="128"/>
      <c r="M1797" s="224"/>
      <c r="N1797" s="426"/>
      <c r="O1797" s="427"/>
      <c r="P1797" s="188"/>
    </row>
    <row r="1798" spans="3:16" ht="15" thickBot="1">
      <c r="C1798" s="374"/>
      <c r="D1798" s="375"/>
      <c r="E1798" s="375"/>
      <c r="F1798" s="375"/>
      <c r="G1798" s="396"/>
      <c r="H1798" s="447"/>
      <c r="I1798" s="396"/>
      <c r="J1798" s="447"/>
      <c r="K1798" s="396"/>
      <c r="L1798" s="133"/>
      <c r="M1798" s="225"/>
      <c r="N1798" s="448"/>
      <c r="O1798" s="449"/>
      <c r="P1798" s="129"/>
    </row>
    <row r="1799" spans="3:16" ht="15" thickBot="1">
      <c r="C1799" s="371" t="s">
        <v>59</v>
      </c>
      <c r="D1799" s="372"/>
      <c r="E1799" s="372"/>
      <c r="F1799" s="372"/>
      <c r="G1799" s="372"/>
      <c r="H1799" s="372"/>
      <c r="I1799" s="372"/>
      <c r="J1799" s="372"/>
      <c r="K1799" s="372"/>
      <c r="L1799" s="372"/>
      <c r="M1799" s="372"/>
      <c r="N1799" s="372"/>
      <c r="O1799" s="373"/>
      <c r="P1799" s="138">
        <f>SUM(P1796:P1798)</f>
        <v>10000</v>
      </c>
    </row>
    <row r="1800" spans="3:16">
      <c r="C1800" s="352" t="s">
        <v>60</v>
      </c>
      <c r="D1800" s="353"/>
      <c r="E1800" s="353"/>
      <c r="F1800" s="353"/>
      <c r="G1800" s="353"/>
      <c r="H1800" s="353"/>
      <c r="I1800" s="353"/>
      <c r="J1800" s="353"/>
      <c r="K1800" s="353"/>
      <c r="L1800" s="353"/>
      <c r="M1800" s="353"/>
      <c r="N1800" s="353"/>
      <c r="O1800" s="353"/>
      <c r="P1800" s="354"/>
    </row>
    <row r="1801" spans="3:16">
      <c r="C1801" s="355"/>
      <c r="D1801" s="356"/>
      <c r="E1801" s="356"/>
      <c r="F1801" s="356"/>
      <c r="G1801" s="356"/>
      <c r="H1801" s="356"/>
      <c r="I1801" s="356"/>
      <c r="J1801" s="356"/>
      <c r="K1801" s="356"/>
      <c r="L1801" s="356"/>
      <c r="M1801" s="356"/>
      <c r="N1801" s="356"/>
      <c r="O1801" s="356"/>
      <c r="P1801" s="357"/>
    </row>
    <row r="1802" spans="3:16" ht="15" thickBot="1">
      <c r="C1802" s="358"/>
      <c r="D1802" s="359"/>
      <c r="E1802" s="359"/>
      <c r="F1802" s="359"/>
      <c r="G1802" s="359"/>
      <c r="H1802" s="359"/>
      <c r="I1802" s="359"/>
      <c r="J1802" s="359"/>
      <c r="K1802" s="359"/>
      <c r="L1802" s="359"/>
      <c r="M1802" s="359"/>
      <c r="N1802" s="359"/>
      <c r="O1802" s="359"/>
      <c r="P1802" s="360"/>
    </row>
    <row r="1803" spans="3:16">
      <c r="C1803" s="361" t="s">
        <v>53</v>
      </c>
      <c r="D1803" s="362"/>
      <c r="E1803" s="362"/>
      <c r="F1803" s="362"/>
      <c r="G1803" s="362"/>
      <c r="H1803" s="362"/>
      <c r="I1803" s="362"/>
      <c r="J1803" s="366"/>
      <c r="K1803" s="124" t="s">
        <v>54</v>
      </c>
      <c r="L1803" s="125" t="s">
        <v>11</v>
      </c>
      <c r="M1803" s="124"/>
      <c r="N1803" s="365" t="s">
        <v>61</v>
      </c>
      <c r="O1803" s="366"/>
      <c r="P1803" s="126" t="s">
        <v>58</v>
      </c>
    </row>
    <row r="1804" spans="3:16">
      <c r="C1804" s="399" t="s">
        <v>216</v>
      </c>
      <c r="D1804" s="400"/>
      <c r="E1804" s="400"/>
      <c r="F1804" s="400"/>
      <c r="G1804" s="400"/>
      <c r="H1804" s="400"/>
      <c r="I1804" s="400"/>
      <c r="J1804" s="401"/>
      <c r="K1804" s="303" t="s">
        <v>88</v>
      </c>
      <c r="L1804" s="313">
        <v>4</v>
      </c>
      <c r="M1804" s="241"/>
      <c r="N1804" s="459">
        <v>1000</v>
      </c>
      <c r="O1804" s="460"/>
      <c r="P1804" s="129">
        <f>ROUND(N1804*L1804,0)</f>
        <v>4000</v>
      </c>
    </row>
    <row r="1805" spans="3:16">
      <c r="C1805" s="399" t="s">
        <v>217</v>
      </c>
      <c r="D1805" s="400"/>
      <c r="E1805" s="400"/>
      <c r="F1805" s="400"/>
      <c r="G1805" s="400"/>
      <c r="H1805" s="400"/>
      <c r="I1805" s="400"/>
      <c r="J1805" s="401"/>
      <c r="K1805" s="303" t="s">
        <v>88</v>
      </c>
      <c r="L1805" s="314">
        <v>1</v>
      </c>
      <c r="M1805" s="242"/>
      <c r="N1805" s="459">
        <v>265000</v>
      </c>
      <c r="O1805" s="460"/>
      <c r="P1805" s="129">
        <f t="shared" ref="P1805:P1815" si="22">ROUND(N1805*L1805,0)</f>
        <v>265000</v>
      </c>
    </row>
    <row r="1806" spans="3:16">
      <c r="C1806" s="399" t="s">
        <v>218</v>
      </c>
      <c r="D1806" s="400"/>
      <c r="E1806" s="400"/>
      <c r="F1806" s="400"/>
      <c r="G1806" s="400"/>
      <c r="H1806" s="400"/>
      <c r="I1806" s="400"/>
      <c r="J1806" s="401"/>
      <c r="K1806" s="303" t="s">
        <v>88</v>
      </c>
      <c r="L1806" s="314">
        <v>1</v>
      </c>
      <c r="M1806" s="242"/>
      <c r="N1806" s="459">
        <v>32967</v>
      </c>
      <c r="O1806" s="460"/>
      <c r="P1806" s="129">
        <f t="shared" si="22"/>
        <v>32967</v>
      </c>
    </row>
    <row r="1807" spans="3:16">
      <c r="C1807" s="399" t="s">
        <v>219</v>
      </c>
      <c r="D1807" s="400"/>
      <c r="E1807" s="400"/>
      <c r="F1807" s="400"/>
      <c r="G1807" s="400"/>
      <c r="H1807" s="400"/>
      <c r="I1807" s="400"/>
      <c r="J1807" s="401"/>
      <c r="K1807" s="303" t="s">
        <v>88</v>
      </c>
      <c r="L1807" s="314">
        <v>1</v>
      </c>
      <c r="M1807" s="242"/>
      <c r="N1807" s="404">
        <v>42000</v>
      </c>
      <c r="O1807" s="405"/>
      <c r="P1807" s="129">
        <f t="shared" si="22"/>
        <v>42000</v>
      </c>
    </row>
    <row r="1808" spans="3:16">
      <c r="C1808" s="399" t="s">
        <v>220</v>
      </c>
      <c r="D1808" s="400"/>
      <c r="E1808" s="400"/>
      <c r="F1808" s="400"/>
      <c r="G1808" s="400"/>
      <c r="H1808" s="400"/>
      <c r="I1808" s="400"/>
      <c r="J1808" s="401"/>
      <c r="K1808" s="303" t="s">
        <v>88</v>
      </c>
      <c r="L1808" s="315">
        <v>5</v>
      </c>
      <c r="M1808" s="235"/>
      <c r="N1808" s="404">
        <v>800</v>
      </c>
      <c r="O1808" s="405"/>
      <c r="P1808" s="129">
        <f t="shared" si="22"/>
        <v>4000</v>
      </c>
    </row>
    <row r="1809" spans="3:16">
      <c r="C1809" s="399" t="s">
        <v>221</v>
      </c>
      <c r="D1809" s="400"/>
      <c r="E1809" s="400"/>
      <c r="F1809" s="400"/>
      <c r="G1809" s="400"/>
      <c r="H1809" s="400"/>
      <c r="I1809" s="400"/>
      <c r="J1809" s="401"/>
      <c r="K1809" s="312" t="s">
        <v>86</v>
      </c>
      <c r="L1809" s="315">
        <v>1</v>
      </c>
      <c r="M1809" s="235"/>
      <c r="N1809" s="459">
        <v>6000</v>
      </c>
      <c r="O1809" s="460"/>
      <c r="P1809" s="129">
        <f t="shared" si="22"/>
        <v>6000</v>
      </c>
    </row>
    <row r="1810" spans="3:16">
      <c r="C1810" s="399" t="s">
        <v>222</v>
      </c>
      <c r="D1810" s="400"/>
      <c r="E1810" s="400"/>
      <c r="F1810" s="400"/>
      <c r="G1810" s="400"/>
      <c r="H1810" s="400"/>
      <c r="I1810" s="400"/>
      <c r="J1810" s="401"/>
      <c r="K1810" s="312" t="s">
        <v>86</v>
      </c>
      <c r="L1810" s="315">
        <v>6</v>
      </c>
      <c r="M1810" s="235"/>
      <c r="N1810" s="459">
        <v>36092</v>
      </c>
      <c r="O1810" s="460"/>
      <c r="P1810" s="129">
        <f t="shared" si="22"/>
        <v>216552</v>
      </c>
    </row>
    <row r="1811" spans="3:16">
      <c r="C1811" s="399" t="s">
        <v>223</v>
      </c>
      <c r="D1811" s="400"/>
      <c r="E1811" s="400"/>
      <c r="F1811" s="400"/>
      <c r="G1811" s="400"/>
      <c r="H1811" s="400"/>
      <c r="I1811" s="400"/>
      <c r="J1811" s="401"/>
      <c r="K1811" s="312" t="s">
        <v>88</v>
      </c>
      <c r="L1811" s="315">
        <v>1</v>
      </c>
      <c r="M1811" s="235"/>
      <c r="N1811" s="459">
        <v>20000</v>
      </c>
      <c r="O1811" s="460"/>
      <c r="P1811" s="129">
        <f t="shared" si="22"/>
        <v>20000</v>
      </c>
    </row>
    <row r="1812" spans="3:16">
      <c r="C1812" s="399" t="s">
        <v>224</v>
      </c>
      <c r="D1812" s="400"/>
      <c r="E1812" s="400"/>
      <c r="F1812" s="400"/>
      <c r="G1812" s="400"/>
      <c r="H1812" s="400"/>
      <c r="I1812" s="400"/>
      <c r="J1812" s="401"/>
      <c r="K1812" s="312" t="s">
        <v>88</v>
      </c>
      <c r="L1812" s="315">
        <v>4</v>
      </c>
      <c r="M1812" s="235"/>
      <c r="N1812" s="459">
        <v>12000</v>
      </c>
      <c r="O1812" s="460"/>
      <c r="P1812" s="129">
        <f t="shared" si="22"/>
        <v>48000</v>
      </c>
    </row>
    <row r="1813" spans="3:16">
      <c r="C1813" s="399" t="s">
        <v>225</v>
      </c>
      <c r="D1813" s="400"/>
      <c r="E1813" s="400"/>
      <c r="F1813" s="400"/>
      <c r="G1813" s="400"/>
      <c r="H1813" s="400"/>
      <c r="I1813" s="400"/>
      <c r="J1813" s="401"/>
      <c r="K1813" s="312" t="s">
        <v>88</v>
      </c>
      <c r="L1813" s="315">
        <v>1</v>
      </c>
      <c r="M1813" s="235"/>
      <c r="N1813" s="459">
        <v>26000</v>
      </c>
      <c r="O1813" s="460"/>
      <c r="P1813" s="129">
        <f t="shared" si="22"/>
        <v>26000</v>
      </c>
    </row>
    <row r="1814" spans="3:16">
      <c r="C1814" s="399" t="s">
        <v>226</v>
      </c>
      <c r="D1814" s="400"/>
      <c r="E1814" s="400"/>
      <c r="F1814" s="400"/>
      <c r="G1814" s="400"/>
      <c r="H1814" s="400"/>
      <c r="I1814" s="400"/>
      <c r="J1814" s="401"/>
      <c r="K1814" s="312" t="s">
        <v>88</v>
      </c>
      <c r="L1814" s="315">
        <v>1</v>
      </c>
      <c r="M1814" s="235"/>
      <c r="N1814" s="459">
        <v>9000</v>
      </c>
      <c r="O1814" s="460"/>
      <c r="P1814" s="129">
        <f t="shared" si="22"/>
        <v>9000</v>
      </c>
    </row>
    <row r="1815" spans="3:16" ht="15" thickBot="1">
      <c r="C1815" s="442" t="s">
        <v>227</v>
      </c>
      <c r="D1815" s="443"/>
      <c r="E1815" s="443"/>
      <c r="F1815" s="443"/>
      <c r="G1815" s="443"/>
      <c r="H1815" s="443"/>
      <c r="I1815" s="443"/>
      <c r="J1815" s="444"/>
      <c r="K1815" s="186" t="s">
        <v>88</v>
      </c>
      <c r="L1815" s="315">
        <v>1</v>
      </c>
      <c r="M1815" s="235"/>
      <c r="N1815" s="445">
        <v>1550000</v>
      </c>
      <c r="O1815" s="446"/>
      <c r="P1815" s="129">
        <f t="shared" si="22"/>
        <v>1550000</v>
      </c>
    </row>
    <row r="1816" spans="3:16" ht="15" thickBot="1">
      <c r="C1816" s="371" t="s">
        <v>59</v>
      </c>
      <c r="D1816" s="372"/>
      <c r="E1816" s="372"/>
      <c r="F1816" s="372"/>
      <c r="G1816" s="372"/>
      <c r="H1816" s="372"/>
      <c r="I1816" s="372"/>
      <c r="J1816" s="372"/>
      <c r="K1816" s="372"/>
      <c r="L1816" s="372"/>
      <c r="M1816" s="372"/>
      <c r="N1816" s="372"/>
      <c r="O1816" s="373"/>
      <c r="P1816" s="138">
        <f>SUM(P1804:P1815)</f>
        <v>2223519</v>
      </c>
    </row>
    <row r="1817" spans="3:16">
      <c r="C1817" s="352" t="s">
        <v>62</v>
      </c>
      <c r="D1817" s="353"/>
      <c r="E1817" s="353"/>
      <c r="F1817" s="353"/>
      <c r="G1817" s="353"/>
      <c r="H1817" s="353"/>
      <c r="I1817" s="353"/>
      <c r="J1817" s="353"/>
      <c r="K1817" s="353"/>
      <c r="L1817" s="353"/>
      <c r="M1817" s="353"/>
      <c r="N1817" s="353"/>
      <c r="O1817" s="353"/>
      <c r="P1817" s="354"/>
    </row>
    <row r="1818" spans="3:16">
      <c r="C1818" s="355"/>
      <c r="D1818" s="356"/>
      <c r="E1818" s="356"/>
      <c r="F1818" s="356"/>
      <c r="G1818" s="356"/>
      <c r="H1818" s="356"/>
      <c r="I1818" s="356"/>
      <c r="J1818" s="356"/>
      <c r="K1818" s="356"/>
      <c r="L1818" s="356"/>
      <c r="M1818" s="356"/>
      <c r="N1818" s="356"/>
      <c r="O1818" s="356"/>
      <c r="P1818" s="357"/>
    </row>
    <row r="1819" spans="3:16" ht="15" thickBot="1">
      <c r="C1819" s="358"/>
      <c r="D1819" s="359"/>
      <c r="E1819" s="359"/>
      <c r="F1819" s="359"/>
      <c r="G1819" s="359"/>
      <c r="H1819" s="359"/>
      <c r="I1819" s="359"/>
      <c r="J1819" s="359"/>
      <c r="K1819" s="359"/>
      <c r="L1819" s="359"/>
      <c r="M1819" s="359"/>
      <c r="N1819" s="359"/>
      <c r="O1819" s="359"/>
      <c r="P1819" s="360"/>
    </row>
    <row r="1820" spans="3:16" ht="15.75">
      <c r="C1820" s="361" t="s">
        <v>63</v>
      </c>
      <c r="D1820" s="362"/>
      <c r="E1820" s="362"/>
      <c r="F1820" s="362"/>
      <c r="G1820" s="362"/>
      <c r="H1820" s="362"/>
      <c r="I1820" s="362"/>
      <c r="J1820" s="125" t="s">
        <v>64</v>
      </c>
      <c r="K1820" s="134" t="s">
        <v>65</v>
      </c>
      <c r="L1820" s="139" t="s">
        <v>66</v>
      </c>
      <c r="M1820" s="229"/>
      <c r="N1820" s="365" t="s">
        <v>67</v>
      </c>
      <c r="O1820" s="366"/>
      <c r="P1820" s="126" t="s">
        <v>58</v>
      </c>
    </row>
    <row r="1821" spans="3:16">
      <c r="C1821" s="367"/>
      <c r="D1821" s="368"/>
      <c r="E1821" s="368"/>
      <c r="F1821" s="368"/>
      <c r="G1821" s="368"/>
      <c r="H1821" s="368"/>
      <c r="I1821" s="368"/>
      <c r="J1821" s="140"/>
      <c r="K1821" s="141"/>
      <c r="L1821" s="140"/>
      <c r="M1821" s="217"/>
      <c r="N1821" s="369"/>
      <c r="O1821" s="370"/>
      <c r="P1821" s="129"/>
    </row>
    <row r="1822" spans="3:16" ht="15" thickBot="1">
      <c r="C1822" s="374"/>
      <c r="D1822" s="375"/>
      <c r="E1822" s="375"/>
      <c r="F1822" s="375"/>
      <c r="G1822" s="375"/>
      <c r="H1822" s="375"/>
      <c r="I1822" s="375"/>
      <c r="J1822" s="142"/>
      <c r="K1822" s="143"/>
      <c r="L1822" s="142"/>
      <c r="M1822" s="230"/>
      <c r="N1822" s="376"/>
      <c r="O1822" s="377"/>
      <c r="P1822" s="144"/>
    </row>
    <row r="1823" spans="3:16" ht="15" thickBot="1">
      <c r="C1823" s="371" t="s">
        <v>59</v>
      </c>
      <c r="D1823" s="372"/>
      <c r="E1823" s="372"/>
      <c r="F1823" s="372"/>
      <c r="G1823" s="372"/>
      <c r="H1823" s="372"/>
      <c r="I1823" s="372"/>
      <c r="J1823" s="372"/>
      <c r="K1823" s="372"/>
      <c r="L1823" s="372"/>
      <c r="M1823" s="372"/>
      <c r="N1823" s="372"/>
      <c r="O1823" s="373"/>
      <c r="P1823" s="138">
        <f>SUM(P1821:P1822)</f>
        <v>0</v>
      </c>
    </row>
    <row r="1824" spans="3:16">
      <c r="C1824" s="352" t="s">
        <v>68</v>
      </c>
      <c r="D1824" s="353"/>
      <c r="E1824" s="353"/>
      <c r="F1824" s="353"/>
      <c r="G1824" s="353"/>
      <c r="H1824" s="353"/>
      <c r="I1824" s="353"/>
      <c r="J1824" s="353"/>
      <c r="K1824" s="353"/>
      <c r="L1824" s="353"/>
      <c r="M1824" s="353"/>
      <c r="N1824" s="353"/>
      <c r="O1824" s="353"/>
      <c r="P1824" s="354"/>
    </row>
    <row r="1825" spans="3:16">
      <c r="C1825" s="355"/>
      <c r="D1825" s="356"/>
      <c r="E1825" s="356"/>
      <c r="F1825" s="356"/>
      <c r="G1825" s="356"/>
      <c r="H1825" s="356"/>
      <c r="I1825" s="356"/>
      <c r="J1825" s="356"/>
      <c r="K1825" s="356"/>
      <c r="L1825" s="356"/>
      <c r="M1825" s="356"/>
      <c r="N1825" s="356"/>
      <c r="O1825" s="356"/>
      <c r="P1825" s="357"/>
    </row>
    <row r="1826" spans="3:16" ht="15" thickBot="1">
      <c r="C1826" s="358"/>
      <c r="D1826" s="359"/>
      <c r="E1826" s="359"/>
      <c r="F1826" s="359"/>
      <c r="G1826" s="359"/>
      <c r="H1826" s="359"/>
      <c r="I1826" s="359"/>
      <c r="J1826" s="359"/>
      <c r="K1826" s="359"/>
      <c r="L1826" s="359"/>
      <c r="M1826" s="359"/>
      <c r="N1826" s="359"/>
      <c r="O1826" s="359"/>
      <c r="P1826" s="360"/>
    </row>
    <row r="1827" spans="3:16" ht="28.5">
      <c r="C1827" s="361" t="s">
        <v>69</v>
      </c>
      <c r="D1827" s="362"/>
      <c r="E1827" s="362"/>
      <c r="F1827" s="362"/>
      <c r="G1827" s="362"/>
      <c r="H1827" s="362"/>
      <c r="I1827" s="362"/>
      <c r="J1827" s="125" t="s">
        <v>70</v>
      </c>
      <c r="K1827" s="145" t="s">
        <v>11</v>
      </c>
      <c r="L1827" s="146" t="s">
        <v>71</v>
      </c>
      <c r="M1827" s="218"/>
      <c r="N1827" s="363" t="s">
        <v>57</v>
      </c>
      <c r="O1827" s="364"/>
      <c r="P1827" s="148" t="s">
        <v>58</v>
      </c>
    </row>
    <row r="1828" spans="3:16">
      <c r="C1828" s="399" t="s">
        <v>228</v>
      </c>
      <c r="D1828" s="400"/>
      <c r="E1828" s="400"/>
      <c r="F1828" s="400"/>
      <c r="G1828" s="400"/>
      <c r="H1828" s="400"/>
      <c r="I1828" s="401"/>
      <c r="J1828" s="151" t="s">
        <v>97</v>
      </c>
      <c r="K1828" s="152">
        <v>5</v>
      </c>
      <c r="L1828" s="153">
        <v>36440.710312499999</v>
      </c>
      <c r="M1828" s="231"/>
      <c r="N1828" s="402"/>
      <c r="O1828" s="403"/>
      <c r="P1828" s="129">
        <f>ROUND(K1828*L1828,0)</f>
        <v>182204</v>
      </c>
    </row>
    <row r="1829" spans="3:16">
      <c r="C1829" s="149"/>
      <c r="D1829" s="150"/>
      <c r="E1829" s="150"/>
      <c r="F1829" s="150"/>
      <c r="G1829" s="150"/>
      <c r="H1829" s="150"/>
      <c r="I1829" s="150"/>
      <c r="J1829" s="151"/>
      <c r="K1829" s="152"/>
      <c r="L1829" s="153"/>
      <c r="M1829" s="231"/>
      <c r="N1829" s="369"/>
      <c r="O1829" s="370"/>
      <c r="P1829" s="154"/>
    </row>
    <row r="1830" spans="3:16" ht="15" thickBot="1">
      <c r="C1830" s="374"/>
      <c r="D1830" s="375"/>
      <c r="E1830" s="375"/>
      <c r="F1830" s="375"/>
      <c r="G1830" s="375"/>
      <c r="H1830" s="375"/>
      <c r="I1830" s="375"/>
      <c r="J1830" s="142"/>
      <c r="K1830" s="143"/>
      <c r="L1830" s="142"/>
      <c r="M1830" s="230"/>
      <c r="N1830" s="376"/>
      <c r="O1830" s="377"/>
      <c r="P1830" s="144"/>
    </row>
    <row r="1831" spans="3:16" ht="15" thickBot="1">
      <c r="C1831" s="371" t="s">
        <v>59</v>
      </c>
      <c r="D1831" s="372"/>
      <c r="E1831" s="372"/>
      <c r="F1831" s="372"/>
      <c r="G1831" s="372"/>
      <c r="H1831" s="372"/>
      <c r="I1831" s="372"/>
      <c r="J1831" s="372"/>
      <c r="K1831" s="372"/>
      <c r="L1831" s="372"/>
      <c r="M1831" s="372"/>
      <c r="N1831" s="372"/>
      <c r="O1831" s="373"/>
      <c r="P1831" s="138">
        <f>SUM(P1828:P1830)</f>
        <v>182204</v>
      </c>
    </row>
    <row r="1832" spans="3:16" ht="15" thickBot="1">
      <c r="C1832" s="122"/>
      <c r="P1832" s="123"/>
    </row>
    <row r="1833" spans="3:16" ht="15" thickBot="1">
      <c r="C1833" s="371" t="s">
        <v>72</v>
      </c>
      <c r="D1833" s="372"/>
      <c r="E1833" s="372"/>
      <c r="F1833" s="372"/>
      <c r="G1833" s="372"/>
      <c r="H1833" s="372"/>
      <c r="I1833" s="372"/>
      <c r="J1833" s="372"/>
      <c r="K1833" s="372"/>
      <c r="L1833" s="372"/>
      <c r="M1833" s="372"/>
      <c r="N1833" s="372"/>
      <c r="O1833" s="373"/>
      <c r="P1833" s="286">
        <f>SUM(P1831+P1823+P1816+P1799)</f>
        <v>2415723</v>
      </c>
    </row>
    <row r="1834" spans="3:16">
      <c r="C1834" s="367" t="s">
        <v>23</v>
      </c>
      <c r="D1834" s="368"/>
      <c r="E1834" s="368"/>
      <c r="F1834" s="368"/>
      <c r="G1834" s="368"/>
      <c r="H1834" s="368"/>
      <c r="I1834" s="368"/>
      <c r="J1834" s="155"/>
      <c r="K1834" s="156"/>
      <c r="L1834" s="157">
        <v>0.31</v>
      </c>
      <c r="M1834" s="232"/>
      <c r="N1834" s="392">
        <f>P1833*L1834</f>
        <v>748874.13</v>
      </c>
      <c r="O1834" s="393"/>
      <c r="P1834" s="158"/>
    </row>
    <row r="1835" spans="3:16">
      <c r="C1835" s="130" t="s">
        <v>77</v>
      </c>
      <c r="D1835" s="131"/>
      <c r="E1835" s="131"/>
      <c r="F1835" s="131"/>
      <c r="G1835" s="131"/>
      <c r="H1835" s="131"/>
      <c r="I1835" s="131"/>
      <c r="J1835" s="155"/>
      <c r="K1835" s="156"/>
      <c r="L1835" s="157">
        <v>0.01</v>
      </c>
      <c r="M1835" s="232"/>
      <c r="N1835" s="392">
        <f>P1833*L1835</f>
        <v>24157.23</v>
      </c>
      <c r="O1835" s="393"/>
      <c r="P1835" s="158"/>
    </row>
    <row r="1836" spans="3:16" ht="15" thickBot="1">
      <c r="C1836" s="116" t="s">
        <v>78</v>
      </c>
      <c r="D1836" s="117"/>
      <c r="E1836" s="117"/>
      <c r="F1836" s="117"/>
      <c r="G1836" s="117"/>
      <c r="H1836" s="117"/>
      <c r="I1836" s="117"/>
      <c r="J1836" s="159"/>
      <c r="K1836" s="160"/>
      <c r="L1836" s="157">
        <v>0.05</v>
      </c>
      <c r="M1836" s="232"/>
      <c r="N1836" s="392">
        <f>P1833*L1836</f>
        <v>120786.15000000001</v>
      </c>
      <c r="O1836" s="393"/>
      <c r="P1836" s="158"/>
    </row>
    <row r="1837" spans="3:16" ht="15" thickBot="1">
      <c r="C1837" s="371" t="s">
        <v>59</v>
      </c>
      <c r="D1837" s="372"/>
      <c r="E1837" s="372"/>
      <c r="F1837" s="372"/>
      <c r="G1837" s="372"/>
      <c r="H1837" s="372"/>
      <c r="I1837" s="372"/>
      <c r="J1837" s="372"/>
      <c r="K1837" s="372"/>
      <c r="L1837" s="372"/>
      <c r="M1837" s="372"/>
      <c r="N1837" s="372"/>
      <c r="O1837" s="373"/>
      <c r="P1837" s="161">
        <f>N1834+N1835+N1836</f>
        <v>893817.51</v>
      </c>
    </row>
    <row r="1838" spans="3:16" ht="15" thickBot="1">
      <c r="C1838" s="122"/>
      <c r="P1838" s="123"/>
    </row>
    <row r="1839" spans="3:16" ht="15" thickBot="1">
      <c r="C1839" s="371" t="s">
        <v>79</v>
      </c>
      <c r="D1839" s="372"/>
      <c r="E1839" s="372"/>
      <c r="F1839" s="372"/>
      <c r="G1839" s="372"/>
      <c r="H1839" s="372"/>
      <c r="I1839" s="372"/>
      <c r="J1839" s="372"/>
      <c r="K1839" s="372"/>
      <c r="L1839" s="372"/>
      <c r="M1839" s="372"/>
      <c r="N1839" s="372"/>
      <c r="O1839" s="373"/>
      <c r="P1839" s="161">
        <f>ROUND(P1833+P1837,2)</f>
        <v>3309540.51</v>
      </c>
    </row>
    <row r="1840" spans="3:16">
      <c r="C1840" s="119"/>
      <c r="D1840" s="120"/>
      <c r="E1840" s="120"/>
      <c r="F1840" s="120"/>
      <c r="G1840" s="120"/>
      <c r="H1840" s="120"/>
      <c r="I1840" s="120"/>
      <c r="J1840" s="120"/>
      <c r="K1840" s="120"/>
      <c r="L1840" s="120"/>
      <c r="M1840" s="120"/>
      <c r="N1840" s="120"/>
      <c r="O1840" s="120"/>
      <c r="P1840" s="121"/>
    </row>
    <row r="1841" spans="3:16">
      <c r="C1841" s="122"/>
      <c r="P1841" s="123"/>
    </row>
    <row r="1842" spans="3:16">
      <c r="C1842" s="122"/>
      <c r="P1842" s="123"/>
    </row>
    <row r="1843" spans="3:16" ht="15">
      <c r="C1843" s="122"/>
      <c r="H1843" s="276" t="s">
        <v>80</v>
      </c>
      <c r="I1843" s="276"/>
      <c r="J1843" s="276"/>
      <c r="K1843" s="276"/>
      <c r="P1843" s="123"/>
    </row>
    <row r="1844" spans="3:16" ht="15">
      <c r="C1844" s="122"/>
      <c r="H1844" s="276" t="s">
        <v>81</v>
      </c>
      <c r="I1844" s="350" t="s">
        <v>120</v>
      </c>
      <c r="J1844" s="350"/>
      <c r="K1844" s="350"/>
      <c r="P1844" s="123"/>
    </row>
    <row r="1845" spans="3:16" ht="15">
      <c r="C1845" s="122"/>
      <c r="H1845" s="349" t="s">
        <v>121</v>
      </c>
      <c r="I1845" s="349"/>
      <c r="J1845" s="349"/>
      <c r="K1845" s="349"/>
      <c r="P1845" s="123"/>
    </row>
    <row r="1846" spans="3:16" ht="15">
      <c r="C1846" s="108"/>
      <c r="D1846" s="163"/>
      <c r="E1846" s="163"/>
      <c r="F1846" s="163"/>
      <c r="G1846" s="163"/>
      <c r="H1846" s="276" t="s">
        <v>82</v>
      </c>
      <c r="I1846" s="349" t="s">
        <v>122</v>
      </c>
      <c r="J1846" s="349"/>
      <c r="K1846" s="349"/>
      <c r="L1846" s="163"/>
      <c r="M1846" s="163"/>
      <c r="N1846" s="163"/>
      <c r="O1846" s="163"/>
      <c r="P1846" s="164"/>
    </row>
    <row r="1847" spans="3:16">
      <c r="C1847" s="122"/>
      <c r="H1847" s="95" t="s">
        <v>83</v>
      </c>
      <c r="P1847" s="123"/>
    </row>
    <row r="1848" spans="3:16">
      <c r="C1848" s="165"/>
      <c r="D1848" s="127"/>
      <c r="E1848" s="127"/>
      <c r="F1848" s="127"/>
      <c r="G1848" s="127"/>
      <c r="H1848" s="127"/>
      <c r="I1848" s="127"/>
      <c r="J1848" s="127"/>
      <c r="K1848" s="127"/>
      <c r="L1848" s="127"/>
      <c r="M1848" s="127"/>
      <c r="N1848" s="127"/>
      <c r="O1848" s="127"/>
      <c r="P1848" s="166"/>
    </row>
    <row r="1849" spans="3:16">
      <c r="C1849" s="214"/>
    </row>
    <row r="1850" spans="3:16">
      <c r="C1850" s="214"/>
    </row>
    <row r="1852" spans="3:16">
      <c r="C1852" s="351" t="s">
        <v>38</v>
      </c>
      <c r="D1852" s="351"/>
      <c r="E1852" s="351"/>
      <c r="F1852" s="351"/>
      <c r="G1852" s="351"/>
      <c r="H1852" s="351"/>
      <c r="I1852" s="351"/>
      <c r="J1852" s="351"/>
      <c r="K1852" s="351"/>
      <c r="L1852" s="351"/>
      <c r="M1852" s="351"/>
      <c r="N1852" s="351"/>
      <c r="O1852" s="351"/>
      <c r="P1852" s="351"/>
    </row>
    <row r="1853" spans="3:16" ht="15" thickBot="1"/>
    <row r="1854" spans="3:16">
      <c r="C1854" s="378"/>
      <c r="D1854" s="380"/>
      <c r="E1854" s="381"/>
      <c r="F1854" s="381"/>
      <c r="G1854" s="381"/>
      <c r="H1854" s="381"/>
      <c r="I1854" s="381"/>
      <c r="J1854" s="381"/>
      <c r="K1854" s="382"/>
      <c r="L1854" s="383"/>
      <c r="M1854" s="384"/>
      <c r="N1854" s="384"/>
      <c r="O1854" s="384"/>
      <c r="P1854" s="385"/>
    </row>
    <row r="1855" spans="3:16">
      <c r="C1855" s="379"/>
      <c r="D1855" s="389" t="s">
        <v>39</v>
      </c>
      <c r="E1855" s="390"/>
      <c r="F1855" s="390"/>
      <c r="G1855" s="390"/>
      <c r="H1855" s="390"/>
      <c r="I1855" s="390"/>
      <c r="J1855" s="390"/>
      <c r="K1855" s="391"/>
      <c r="L1855" s="386"/>
      <c r="M1855" s="387"/>
      <c r="N1855" s="387"/>
      <c r="O1855" s="387"/>
      <c r="P1855" s="388"/>
    </row>
    <row r="1856" spans="3:16">
      <c r="C1856" s="379"/>
      <c r="D1856" s="389"/>
      <c r="E1856" s="390"/>
      <c r="F1856" s="390"/>
      <c r="G1856" s="390"/>
      <c r="H1856" s="390"/>
      <c r="I1856" s="390"/>
      <c r="J1856" s="390"/>
      <c r="K1856" s="391"/>
      <c r="L1856" s="428" t="s">
        <v>40</v>
      </c>
      <c r="M1856" s="220"/>
      <c r="N1856" s="430"/>
      <c r="O1856" s="431"/>
      <c r="P1856" s="432"/>
    </row>
    <row r="1857" spans="3:16">
      <c r="C1857" s="379"/>
      <c r="D1857" s="389" t="s">
        <v>41</v>
      </c>
      <c r="E1857" s="390"/>
      <c r="F1857" s="390"/>
      <c r="G1857" s="390"/>
      <c r="H1857" s="390"/>
      <c r="I1857" s="390"/>
      <c r="J1857" s="390"/>
      <c r="K1857" s="391"/>
      <c r="L1857" s="429"/>
      <c r="M1857" s="221"/>
      <c r="N1857" s="433"/>
      <c r="O1857" s="434"/>
      <c r="P1857" s="435"/>
    </row>
    <row r="1858" spans="3:16">
      <c r="C1858" s="379"/>
      <c r="D1858" s="436"/>
      <c r="E1858" s="437"/>
      <c r="F1858" s="437"/>
      <c r="G1858" s="437"/>
      <c r="H1858" s="437"/>
      <c r="I1858" s="437"/>
      <c r="J1858" s="437"/>
      <c r="K1858" s="438"/>
      <c r="L1858" s="428" t="s">
        <v>42</v>
      </c>
      <c r="M1858" s="219"/>
      <c r="N1858" s="428">
        <v>1</v>
      </c>
      <c r="O1858" s="428" t="s">
        <v>43</v>
      </c>
      <c r="P1858" s="440">
        <v>1</v>
      </c>
    </row>
    <row r="1859" spans="3:16">
      <c r="C1859" s="379"/>
      <c r="D1859" s="436"/>
      <c r="E1859" s="437"/>
      <c r="F1859" s="437"/>
      <c r="G1859" s="437"/>
      <c r="H1859" s="437"/>
      <c r="I1859" s="437"/>
      <c r="J1859" s="437"/>
      <c r="K1859" s="438"/>
      <c r="L1859" s="439"/>
      <c r="M1859" s="222"/>
      <c r="N1859" s="439"/>
      <c r="O1859" s="439"/>
      <c r="P1859" s="441"/>
    </row>
    <row r="1860" spans="3:16">
      <c r="C1860" s="379"/>
      <c r="D1860" s="389" t="s">
        <v>44</v>
      </c>
      <c r="E1860" s="390"/>
      <c r="F1860" s="390"/>
      <c r="G1860" s="390"/>
      <c r="H1860" s="390"/>
      <c r="I1860" s="390"/>
      <c r="J1860" s="390"/>
      <c r="K1860" s="391"/>
      <c r="L1860" s="439"/>
      <c r="M1860" s="222"/>
      <c r="N1860" s="439"/>
      <c r="O1860" s="439"/>
      <c r="P1860" s="441"/>
    </row>
    <row r="1861" spans="3:16" ht="15" thickBot="1">
      <c r="C1861" s="100"/>
      <c r="D1861" s="101"/>
      <c r="E1861" s="101"/>
      <c r="F1861" s="101"/>
      <c r="G1861" s="101"/>
      <c r="H1861" s="101"/>
      <c r="I1861" s="101"/>
      <c r="J1861" s="101"/>
      <c r="K1861" s="101"/>
      <c r="L1861" s="101"/>
      <c r="M1861" s="101"/>
      <c r="N1861" s="102"/>
      <c r="O1861" s="102"/>
      <c r="P1861" s="103"/>
    </row>
    <row r="1862" spans="3:16">
      <c r="C1862" s="104"/>
      <c r="D1862" s="98"/>
      <c r="E1862" s="98"/>
      <c r="F1862" s="98"/>
      <c r="G1862" s="98"/>
      <c r="H1862" s="98"/>
      <c r="I1862" s="98"/>
      <c r="J1862" s="98"/>
      <c r="K1862" s="98"/>
      <c r="L1862" s="105" t="s">
        <v>45</v>
      </c>
      <c r="M1862" s="105"/>
      <c r="N1862" s="106" t="s">
        <v>46</v>
      </c>
      <c r="O1862" s="106" t="s">
        <v>47</v>
      </c>
      <c r="P1862" s="107" t="s">
        <v>48</v>
      </c>
    </row>
    <row r="1863" spans="3:16">
      <c r="C1863" s="108"/>
      <c r="D1863" s="99"/>
      <c r="E1863" s="99"/>
      <c r="F1863" s="99"/>
      <c r="G1863" s="99"/>
      <c r="H1863" s="99"/>
      <c r="I1863" s="99"/>
      <c r="J1863" s="99"/>
      <c r="K1863" s="99"/>
      <c r="L1863" s="109"/>
      <c r="M1863" s="109"/>
      <c r="N1863" s="110"/>
      <c r="O1863" s="110"/>
      <c r="P1863" s="111"/>
    </row>
    <row r="1864" spans="3:16">
      <c r="C1864" s="406" t="s">
        <v>49</v>
      </c>
      <c r="D1864" s="407"/>
      <c r="E1864" s="407"/>
      <c r="F1864" s="407"/>
      <c r="G1864" s="99"/>
      <c r="H1864" s="99"/>
      <c r="I1864" s="99" t="s">
        <v>50</v>
      </c>
      <c r="K1864" s="99"/>
      <c r="L1864" s="109"/>
      <c r="M1864" s="109"/>
      <c r="P1864" s="112"/>
    </row>
    <row r="1865" spans="3:16">
      <c r="C1865" s="113"/>
      <c r="D1865" s="114"/>
      <c r="E1865" s="114"/>
      <c r="F1865" s="114"/>
      <c r="G1865" s="114"/>
      <c r="H1865" s="114"/>
      <c r="I1865" s="114"/>
      <c r="J1865" s="114"/>
      <c r="K1865" s="114"/>
      <c r="L1865" s="114"/>
      <c r="M1865" s="114"/>
      <c r="N1865" s="114"/>
      <c r="O1865" s="114"/>
      <c r="P1865" s="115"/>
    </row>
    <row r="1866" spans="3:16" ht="15" thickBot="1">
      <c r="C1866" s="408" t="s">
        <v>114</v>
      </c>
      <c r="D1866" s="409"/>
      <c r="E1866" s="409"/>
      <c r="F1866" s="409"/>
      <c r="G1866" s="409"/>
      <c r="H1866" s="409"/>
      <c r="I1866" s="409"/>
      <c r="J1866" s="409"/>
      <c r="K1866" s="409"/>
      <c r="L1866" s="409"/>
      <c r="M1866" s="409"/>
      <c r="N1866" s="409"/>
      <c r="O1866" s="409"/>
      <c r="P1866" s="410"/>
    </row>
    <row r="1867" spans="3:16" ht="15" thickBot="1">
      <c r="C1867" s="116"/>
      <c r="D1867" s="117"/>
      <c r="E1867" s="117"/>
      <c r="F1867" s="117"/>
      <c r="G1867" s="117"/>
      <c r="H1867" s="117"/>
      <c r="I1867" s="117"/>
      <c r="J1867" s="117"/>
      <c r="K1867" s="117"/>
      <c r="L1867" s="117"/>
      <c r="M1867" s="117"/>
      <c r="N1867" s="117"/>
      <c r="O1867" s="117"/>
      <c r="P1867" s="118"/>
    </row>
    <row r="1868" spans="3:16" ht="15" thickBot="1">
      <c r="C1868" s="119"/>
      <c r="D1868" s="120"/>
      <c r="E1868" s="120"/>
      <c r="F1868" s="120"/>
      <c r="G1868" s="120"/>
      <c r="H1868" s="120"/>
      <c r="K1868" s="120"/>
      <c r="L1868" s="120"/>
      <c r="M1868" s="120"/>
      <c r="N1868" s="120"/>
      <c r="O1868" s="120"/>
      <c r="P1868" s="121"/>
    </row>
    <row r="1869" spans="3:16">
      <c r="C1869" s="287" t="s">
        <v>52</v>
      </c>
      <c r="D1869" s="411" t="s">
        <v>53</v>
      </c>
      <c r="E1869" s="412"/>
      <c r="F1869" s="412"/>
      <c r="G1869" s="412"/>
      <c r="H1869" s="412"/>
      <c r="I1869" s="412"/>
      <c r="J1869" s="412"/>
      <c r="K1869" s="412"/>
      <c r="L1869" s="413"/>
      <c r="M1869" s="288"/>
      <c r="N1869" s="414" t="s">
        <v>54</v>
      </c>
      <c r="O1869" s="415"/>
      <c r="P1869" s="287" t="s">
        <v>11</v>
      </c>
    </row>
    <row r="1870" spans="3:16" ht="15" thickBot="1">
      <c r="C1870" s="283">
        <v>2.13</v>
      </c>
      <c r="D1870" s="416" t="s">
        <v>186</v>
      </c>
      <c r="E1870" s="417"/>
      <c r="F1870" s="417"/>
      <c r="G1870" s="417"/>
      <c r="H1870" s="417"/>
      <c r="I1870" s="417"/>
      <c r="J1870" s="417"/>
      <c r="K1870" s="417"/>
      <c r="L1870" s="418"/>
      <c r="M1870" s="284"/>
      <c r="N1870" s="416" t="s">
        <v>84</v>
      </c>
      <c r="O1870" s="418"/>
      <c r="P1870" s="285">
        <f>'PRESUPUESTO OFICIAL (Entidad)'!I41</f>
        <v>27.44</v>
      </c>
    </row>
    <row r="1871" spans="3:16">
      <c r="C1871" s="352" t="s">
        <v>55</v>
      </c>
      <c r="D1871" s="353"/>
      <c r="E1871" s="353"/>
      <c r="F1871" s="353"/>
      <c r="G1871" s="353"/>
      <c r="H1871" s="353"/>
      <c r="I1871" s="353"/>
      <c r="J1871" s="353"/>
      <c r="K1871" s="353"/>
      <c r="L1871" s="353"/>
      <c r="M1871" s="353"/>
      <c r="N1871" s="353"/>
      <c r="O1871" s="353"/>
      <c r="P1871" s="354"/>
    </row>
    <row r="1872" spans="3:16">
      <c r="C1872" s="355"/>
      <c r="D1872" s="356"/>
      <c r="E1872" s="356"/>
      <c r="F1872" s="356"/>
      <c r="G1872" s="356"/>
      <c r="H1872" s="356"/>
      <c r="I1872" s="356"/>
      <c r="J1872" s="356"/>
      <c r="K1872" s="356"/>
      <c r="L1872" s="356"/>
      <c r="M1872" s="356"/>
      <c r="N1872" s="356"/>
      <c r="O1872" s="356"/>
      <c r="P1872" s="357"/>
    </row>
    <row r="1873" spans="3:16" ht="15" thickBot="1">
      <c r="C1873" s="358"/>
      <c r="D1873" s="359"/>
      <c r="E1873" s="359"/>
      <c r="F1873" s="359"/>
      <c r="G1873" s="359"/>
      <c r="H1873" s="359"/>
      <c r="I1873" s="359"/>
      <c r="J1873" s="359"/>
      <c r="K1873" s="359"/>
      <c r="L1873" s="359"/>
      <c r="M1873" s="359"/>
      <c r="N1873" s="359"/>
      <c r="O1873" s="359"/>
      <c r="P1873" s="360"/>
    </row>
    <row r="1874" spans="3:16" ht="15">
      <c r="C1874" s="361" t="s">
        <v>53</v>
      </c>
      <c r="D1874" s="452"/>
      <c r="E1874" s="452"/>
      <c r="F1874" s="452"/>
      <c r="G1874" s="453"/>
      <c r="H1874" s="365" t="s">
        <v>100</v>
      </c>
      <c r="I1874" s="452"/>
      <c r="J1874" s="454" t="s">
        <v>11</v>
      </c>
      <c r="K1874" s="455"/>
      <c r="L1874" s="125" t="s">
        <v>56</v>
      </c>
      <c r="M1874" s="124"/>
      <c r="N1874" s="365" t="s">
        <v>57</v>
      </c>
      <c r="O1874" s="366"/>
      <c r="P1874" s="126" t="s">
        <v>58</v>
      </c>
    </row>
    <row r="1875" spans="3:16">
      <c r="C1875" s="367" t="s">
        <v>98</v>
      </c>
      <c r="D1875" s="368"/>
      <c r="E1875" s="368"/>
      <c r="F1875" s="368"/>
      <c r="G1875" s="421"/>
      <c r="H1875" s="422" t="s">
        <v>94</v>
      </c>
      <c r="I1875" s="423"/>
      <c r="J1875" s="426">
        <v>0.82</v>
      </c>
      <c r="K1875" s="427"/>
      <c r="L1875" s="128">
        <v>2000</v>
      </c>
      <c r="M1875" s="224"/>
      <c r="N1875" s="426"/>
      <c r="O1875" s="427"/>
      <c r="P1875" s="188">
        <f>J1875*L1875</f>
        <v>1640</v>
      </c>
    </row>
    <row r="1876" spans="3:16">
      <c r="C1876" s="399" t="s">
        <v>237</v>
      </c>
      <c r="D1876" s="400"/>
      <c r="E1876" s="400"/>
      <c r="F1876" s="400"/>
      <c r="G1876" s="401"/>
      <c r="H1876" s="422" t="s">
        <v>111</v>
      </c>
      <c r="I1876" s="423"/>
      <c r="J1876" s="426">
        <v>0.15</v>
      </c>
      <c r="K1876" s="427"/>
      <c r="L1876" s="128">
        <v>30000</v>
      </c>
      <c r="M1876" s="224"/>
      <c r="N1876" s="426"/>
      <c r="O1876" s="427"/>
      <c r="P1876" s="188">
        <f>J1876*L1876</f>
        <v>4500</v>
      </c>
    </row>
    <row r="1877" spans="3:16" ht="15" thickBot="1">
      <c r="C1877" s="374"/>
      <c r="D1877" s="375"/>
      <c r="E1877" s="375"/>
      <c r="F1877" s="375"/>
      <c r="G1877" s="396"/>
      <c r="H1877" s="447"/>
      <c r="I1877" s="396"/>
      <c r="J1877" s="447"/>
      <c r="K1877" s="396"/>
      <c r="L1877" s="133"/>
      <c r="M1877" s="225"/>
      <c r="N1877" s="448"/>
      <c r="O1877" s="449"/>
      <c r="P1877" s="129"/>
    </row>
    <row r="1878" spans="3:16" ht="15" thickBot="1">
      <c r="C1878" s="371" t="s">
        <v>59</v>
      </c>
      <c r="D1878" s="372"/>
      <c r="E1878" s="372"/>
      <c r="F1878" s="372"/>
      <c r="G1878" s="372"/>
      <c r="H1878" s="372"/>
      <c r="I1878" s="372"/>
      <c r="J1878" s="372"/>
      <c r="K1878" s="372"/>
      <c r="L1878" s="372"/>
      <c r="M1878" s="372"/>
      <c r="N1878" s="372"/>
      <c r="O1878" s="373"/>
      <c r="P1878" s="138">
        <f>SUM(P1875:P1877)</f>
        <v>6140</v>
      </c>
    </row>
    <row r="1879" spans="3:16">
      <c r="C1879" s="352" t="s">
        <v>60</v>
      </c>
      <c r="D1879" s="353"/>
      <c r="E1879" s="353"/>
      <c r="F1879" s="353"/>
      <c r="G1879" s="353"/>
      <c r="H1879" s="353"/>
      <c r="I1879" s="353"/>
      <c r="J1879" s="353"/>
      <c r="K1879" s="353"/>
      <c r="L1879" s="353"/>
      <c r="M1879" s="353"/>
      <c r="N1879" s="353"/>
      <c r="O1879" s="353"/>
      <c r="P1879" s="354"/>
    </row>
    <row r="1880" spans="3:16">
      <c r="C1880" s="355"/>
      <c r="D1880" s="356"/>
      <c r="E1880" s="356"/>
      <c r="F1880" s="356"/>
      <c r="G1880" s="356"/>
      <c r="H1880" s="356"/>
      <c r="I1880" s="356"/>
      <c r="J1880" s="356"/>
      <c r="K1880" s="356"/>
      <c r="L1880" s="356"/>
      <c r="M1880" s="356"/>
      <c r="N1880" s="356"/>
      <c r="O1880" s="356"/>
      <c r="P1880" s="357"/>
    </row>
    <row r="1881" spans="3:16" ht="15" thickBot="1">
      <c r="C1881" s="358"/>
      <c r="D1881" s="359"/>
      <c r="E1881" s="359"/>
      <c r="F1881" s="359"/>
      <c r="G1881" s="359"/>
      <c r="H1881" s="359"/>
      <c r="I1881" s="359"/>
      <c r="J1881" s="359"/>
      <c r="K1881" s="359"/>
      <c r="L1881" s="359"/>
      <c r="M1881" s="359"/>
      <c r="N1881" s="359"/>
      <c r="O1881" s="359"/>
      <c r="P1881" s="360"/>
    </row>
    <row r="1882" spans="3:16">
      <c r="C1882" s="361" t="s">
        <v>53</v>
      </c>
      <c r="D1882" s="362"/>
      <c r="E1882" s="362"/>
      <c r="F1882" s="362"/>
      <c r="G1882" s="362"/>
      <c r="H1882" s="362"/>
      <c r="I1882" s="362"/>
      <c r="J1882" s="366"/>
      <c r="K1882" s="124" t="s">
        <v>54</v>
      </c>
      <c r="L1882" s="125" t="s">
        <v>11</v>
      </c>
      <c r="M1882" s="124"/>
      <c r="N1882" s="365" t="s">
        <v>61</v>
      </c>
      <c r="O1882" s="366"/>
      <c r="P1882" s="126" t="s">
        <v>58</v>
      </c>
    </row>
    <row r="1883" spans="3:16">
      <c r="C1883" s="399" t="s">
        <v>229</v>
      </c>
      <c r="D1883" s="400"/>
      <c r="E1883" s="400"/>
      <c r="F1883" s="400"/>
      <c r="G1883" s="400"/>
      <c r="H1883" s="400"/>
      <c r="I1883" s="400"/>
      <c r="J1883" s="401"/>
      <c r="K1883" s="303" t="s">
        <v>93</v>
      </c>
      <c r="L1883" s="202">
        <v>3</v>
      </c>
      <c r="M1883" s="241">
        <v>1.02</v>
      </c>
      <c r="N1883" s="459">
        <v>3200</v>
      </c>
      <c r="O1883" s="460"/>
      <c r="P1883" s="129">
        <f>ROUND(L1883*N1883*M1883,0)</f>
        <v>9792</v>
      </c>
    </row>
    <row r="1884" spans="3:16">
      <c r="C1884" s="399" t="s">
        <v>230</v>
      </c>
      <c r="D1884" s="400"/>
      <c r="E1884" s="400"/>
      <c r="F1884" s="400"/>
      <c r="G1884" s="400"/>
      <c r="H1884" s="400"/>
      <c r="I1884" s="400"/>
      <c r="J1884" s="401"/>
      <c r="K1884" s="303" t="s">
        <v>93</v>
      </c>
      <c r="L1884" s="203">
        <v>0.1</v>
      </c>
      <c r="M1884" s="242">
        <v>1</v>
      </c>
      <c r="N1884" s="459">
        <v>8900</v>
      </c>
      <c r="O1884" s="460"/>
      <c r="P1884" s="129">
        <f t="shared" ref="P1884:P1888" si="23">ROUND(L1884*N1884*M1884,0)</f>
        <v>890</v>
      </c>
    </row>
    <row r="1885" spans="3:16">
      <c r="C1885" s="399" t="s">
        <v>231</v>
      </c>
      <c r="D1885" s="400"/>
      <c r="E1885" s="400"/>
      <c r="F1885" s="400"/>
      <c r="G1885" s="400"/>
      <c r="H1885" s="400"/>
      <c r="I1885" s="400"/>
      <c r="J1885" s="401"/>
      <c r="K1885" s="303" t="s">
        <v>101</v>
      </c>
      <c r="L1885" s="203">
        <v>0.1</v>
      </c>
      <c r="M1885" s="242">
        <v>1.05</v>
      </c>
      <c r="N1885" s="459">
        <v>7900</v>
      </c>
      <c r="O1885" s="460"/>
      <c r="P1885" s="129">
        <f t="shared" si="23"/>
        <v>830</v>
      </c>
    </row>
    <row r="1886" spans="3:16">
      <c r="C1886" s="399" t="s">
        <v>232</v>
      </c>
      <c r="D1886" s="400"/>
      <c r="E1886" s="400"/>
      <c r="F1886" s="400"/>
      <c r="G1886" s="400"/>
      <c r="H1886" s="400"/>
      <c r="I1886" s="400"/>
      <c r="J1886" s="401"/>
      <c r="K1886" s="303" t="s">
        <v>238</v>
      </c>
      <c r="L1886" s="203">
        <v>0.02</v>
      </c>
      <c r="M1886" s="242">
        <v>1.01</v>
      </c>
      <c r="N1886" s="404">
        <v>85500</v>
      </c>
      <c r="O1886" s="405"/>
      <c r="P1886" s="129">
        <f t="shared" si="23"/>
        <v>1727</v>
      </c>
    </row>
    <row r="1887" spans="3:16">
      <c r="C1887" s="399" t="s">
        <v>233</v>
      </c>
      <c r="D1887" s="400"/>
      <c r="E1887" s="400"/>
      <c r="F1887" s="400"/>
      <c r="G1887" s="400"/>
      <c r="H1887" s="400"/>
      <c r="I1887" s="400"/>
      <c r="J1887" s="401"/>
      <c r="K1887" s="303" t="s">
        <v>84</v>
      </c>
      <c r="L1887" s="304">
        <v>1</v>
      </c>
      <c r="M1887" s="305">
        <v>1.01</v>
      </c>
      <c r="N1887" s="404">
        <v>55000</v>
      </c>
      <c r="O1887" s="405"/>
      <c r="P1887" s="129">
        <f t="shared" si="23"/>
        <v>55550</v>
      </c>
    </row>
    <row r="1888" spans="3:16">
      <c r="C1888" s="399" t="s">
        <v>234</v>
      </c>
      <c r="D1888" s="400"/>
      <c r="E1888" s="400"/>
      <c r="F1888" s="400"/>
      <c r="G1888" s="400"/>
      <c r="H1888" s="400"/>
      <c r="I1888" s="400"/>
      <c r="J1888" s="401"/>
      <c r="K1888" s="312" t="s">
        <v>239</v>
      </c>
      <c r="L1888" s="304">
        <v>0.08</v>
      </c>
      <c r="M1888" s="305">
        <v>1</v>
      </c>
      <c r="N1888" s="459">
        <v>14000</v>
      </c>
      <c r="O1888" s="460"/>
      <c r="P1888" s="129">
        <f t="shared" si="23"/>
        <v>1120</v>
      </c>
    </row>
    <row r="1889" spans="3:16">
      <c r="C1889" s="399"/>
      <c r="D1889" s="400"/>
      <c r="E1889" s="400"/>
      <c r="F1889" s="400"/>
      <c r="G1889" s="400"/>
      <c r="H1889" s="400"/>
      <c r="I1889" s="400"/>
      <c r="J1889" s="401"/>
      <c r="K1889" s="200"/>
      <c r="L1889" s="194"/>
      <c r="M1889" s="235"/>
      <c r="N1889" s="459"/>
      <c r="O1889" s="460"/>
      <c r="P1889" s="129"/>
    </row>
    <row r="1890" spans="3:16" ht="15" thickBot="1">
      <c r="C1890" s="442"/>
      <c r="D1890" s="443"/>
      <c r="E1890" s="443"/>
      <c r="F1890" s="443"/>
      <c r="G1890" s="443"/>
      <c r="H1890" s="443"/>
      <c r="I1890" s="443"/>
      <c r="J1890" s="444"/>
      <c r="K1890" s="301"/>
      <c r="L1890" s="194"/>
      <c r="M1890" s="235"/>
      <c r="N1890" s="445"/>
      <c r="O1890" s="446"/>
      <c r="P1890" s="129"/>
    </row>
    <row r="1891" spans="3:16" ht="15" thickBot="1">
      <c r="C1891" s="371" t="s">
        <v>59</v>
      </c>
      <c r="D1891" s="372"/>
      <c r="E1891" s="372"/>
      <c r="F1891" s="372"/>
      <c r="G1891" s="372"/>
      <c r="H1891" s="372"/>
      <c r="I1891" s="372"/>
      <c r="J1891" s="372"/>
      <c r="K1891" s="372"/>
      <c r="L1891" s="372"/>
      <c r="M1891" s="372"/>
      <c r="N1891" s="372"/>
      <c r="O1891" s="373"/>
      <c r="P1891" s="138">
        <f>SUM(P1883:P1890)</f>
        <v>69909</v>
      </c>
    </row>
    <row r="1892" spans="3:16">
      <c r="C1892" s="352" t="s">
        <v>62</v>
      </c>
      <c r="D1892" s="353"/>
      <c r="E1892" s="353"/>
      <c r="F1892" s="353"/>
      <c r="G1892" s="353"/>
      <c r="H1892" s="353"/>
      <c r="I1892" s="353"/>
      <c r="J1892" s="353"/>
      <c r="K1892" s="353"/>
      <c r="L1892" s="353"/>
      <c r="M1892" s="353"/>
      <c r="N1892" s="353"/>
      <c r="O1892" s="353"/>
      <c r="P1892" s="354"/>
    </row>
    <row r="1893" spans="3:16">
      <c r="C1893" s="355"/>
      <c r="D1893" s="356"/>
      <c r="E1893" s="356"/>
      <c r="F1893" s="356"/>
      <c r="G1893" s="356"/>
      <c r="H1893" s="356"/>
      <c r="I1893" s="356"/>
      <c r="J1893" s="356"/>
      <c r="K1893" s="356"/>
      <c r="L1893" s="356"/>
      <c r="M1893" s="356"/>
      <c r="N1893" s="356"/>
      <c r="O1893" s="356"/>
      <c r="P1893" s="357"/>
    </row>
    <row r="1894" spans="3:16" ht="15" thickBot="1">
      <c r="C1894" s="358"/>
      <c r="D1894" s="359"/>
      <c r="E1894" s="359"/>
      <c r="F1894" s="359"/>
      <c r="G1894" s="359"/>
      <c r="H1894" s="359"/>
      <c r="I1894" s="359"/>
      <c r="J1894" s="359"/>
      <c r="K1894" s="359"/>
      <c r="L1894" s="359"/>
      <c r="M1894" s="359"/>
      <c r="N1894" s="359"/>
      <c r="O1894" s="359"/>
      <c r="P1894" s="360"/>
    </row>
    <row r="1895" spans="3:16" ht="15.75">
      <c r="C1895" s="361" t="s">
        <v>63</v>
      </c>
      <c r="D1895" s="362"/>
      <c r="E1895" s="362"/>
      <c r="F1895" s="362"/>
      <c r="G1895" s="362"/>
      <c r="H1895" s="362"/>
      <c r="I1895" s="362"/>
      <c r="J1895" s="125" t="s">
        <v>64</v>
      </c>
      <c r="K1895" s="134" t="s">
        <v>65</v>
      </c>
      <c r="L1895" s="139" t="s">
        <v>66</v>
      </c>
      <c r="M1895" s="229"/>
      <c r="N1895" s="365" t="s">
        <v>67</v>
      </c>
      <c r="O1895" s="366"/>
      <c r="P1895" s="126" t="s">
        <v>58</v>
      </c>
    </row>
    <row r="1896" spans="3:16">
      <c r="C1896" s="367"/>
      <c r="D1896" s="368"/>
      <c r="E1896" s="368"/>
      <c r="F1896" s="368"/>
      <c r="G1896" s="368"/>
      <c r="H1896" s="368"/>
      <c r="I1896" s="368"/>
      <c r="J1896" s="140"/>
      <c r="K1896" s="141"/>
      <c r="L1896" s="140"/>
      <c r="M1896" s="217"/>
      <c r="N1896" s="369"/>
      <c r="O1896" s="370"/>
      <c r="P1896" s="129"/>
    </row>
    <row r="1897" spans="3:16" ht="15" thickBot="1">
      <c r="C1897" s="374"/>
      <c r="D1897" s="375"/>
      <c r="E1897" s="375"/>
      <c r="F1897" s="375"/>
      <c r="G1897" s="375"/>
      <c r="H1897" s="375"/>
      <c r="I1897" s="375"/>
      <c r="J1897" s="142"/>
      <c r="K1897" s="143"/>
      <c r="L1897" s="142"/>
      <c r="M1897" s="230"/>
      <c r="N1897" s="376"/>
      <c r="O1897" s="377"/>
      <c r="P1897" s="144"/>
    </row>
    <row r="1898" spans="3:16" ht="15" thickBot="1">
      <c r="C1898" s="371" t="s">
        <v>59</v>
      </c>
      <c r="D1898" s="372"/>
      <c r="E1898" s="372"/>
      <c r="F1898" s="372"/>
      <c r="G1898" s="372"/>
      <c r="H1898" s="372"/>
      <c r="I1898" s="372"/>
      <c r="J1898" s="372"/>
      <c r="K1898" s="372"/>
      <c r="L1898" s="372"/>
      <c r="M1898" s="372"/>
      <c r="N1898" s="372"/>
      <c r="O1898" s="373"/>
      <c r="P1898" s="138">
        <f>SUM(P1896:P1897)</f>
        <v>0</v>
      </c>
    </row>
    <row r="1899" spans="3:16">
      <c r="C1899" s="352" t="s">
        <v>68</v>
      </c>
      <c r="D1899" s="353"/>
      <c r="E1899" s="353"/>
      <c r="F1899" s="353"/>
      <c r="G1899" s="353"/>
      <c r="H1899" s="353"/>
      <c r="I1899" s="353"/>
      <c r="J1899" s="353"/>
      <c r="K1899" s="353"/>
      <c r="L1899" s="353"/>
      <c r="M1899" s="353"/>
      <c r="N1899" s="353"/>
      <c r="O1899" s="353"/>
      <c r="P1899" s="354"/>
    </row>
    <row r="1900" spans="3:16">
      <c r="C1900" s="355"/>
      <c r="D1900" s="356"/>
      <c r="E1900" s="356"/>
      <c r="F1900" s="356"/>
      <c r="G1900" s="356"/>
      <c r="H1900" s="356"/>
      <c r="I1900" s="356"/>
      <c r="J1900" s="356"/>
      <c r="K1900" s="356"/>
      <c r="L1900" s="356"/>
      <c r="M1900" s="356"/>
      <c r="N1900" s="356"/>
      <c r="O1900" s="356"/>
      <c r="P1900" s="357"/>
    </row>
    <row r="1901" spans="3:16" ht="15" thickBot="1">
      <c r="C1901" s="358"/>
      <c r="D1901" s="359"/>
      <c r="E1901" s="359"/>
      <c r="F1901" s="359"/>
      <c r="G1901" s="359"/>
      <c r="H1901" s="359"/>
      <c r="I1901" s="359"/>
      <c r="J1901" s="359"/>
      <c r="K1901" s="359"/>
      <c r="L1901" s="359"/>
      <c r="M1901" s="359"/>
      <c r="N1901" s="359"/>
      <c r="O1901" s="359"/>
      <c r="P1901" s="360"/>
    </row>
    <row r="1902" spans="3:16" ht="28.5">
      <c r="C1902" s="361" t="s">
        <v>69</v>
      </c>
      <c r="D1902" s="362"/>
      <c r="E1902" s="362"/>
      <c r="F1902" s="362"/>
      <c r="G1902" s="362"/>
      <c r="H1902" s="362"/>
      <c r="I1902" s="362"/>
      <c r="J1902" s="125" t="s">
        <v>70</v>
      </c>
      <c r="K1902" s="145" t="s">
        <v>11</v>
      </c>
      <c r="L1902" s="146" t="s">
        <v>71</v>
      </c>
      <c r="M1902" s="218"/>
      <c r="N1902" s="363" t="s">
        <v>57</v>
      </c>
      <c r="O1902" s="364"/>
      <c r="P1902" s="148" t="s">
        <v>58</v>
      </c>
    </row>
    <row r="1903" spans="3:16">
      <c r="C1903" s="399" t="s">
        <v>235</v>
      </c>
      <c r="D1903" s="400"/>
      <c r="E1903" s="400"/>
      <c r="F1903" s="400"/>
      <c r="G1903" s="400"/>
      <c r="H1903" s="400"/>
      <c r="I1903" s="401"/>
      <c r="J1903" s="151" t="s">
        <v>97</v>
      </c>
      <c r="K1903" s="152">
        <v>0.8</v>
      </c>
      <c r="L1903" s="153">
        <v>26993.118750000001</v>
      </c>
      <c r="M1903" s="231"/>
      <c r="N1903" s="402"/>
      <c r="O1903" s="403"/>
      <c r="P1903" s="129">
        <f>ROUND(K1903*L1903,0)</f>
        <v>21594</v>
      </c>
    </row>
    <row r="1904" spans="3:16">
      <c r="C1904" s="399" t="s">
        <v>236</v>
      </c>
      <c r="D1904" s="400"/>
      <c r="E1904" s="400"/>
      <c r="F1904" s="400"/>
      <c r="G1904" s="400"/>
      <c r="H1904" s="400"/>
      <c r="I1904" s="401"/>
      <c r="J1904" s="151" t="s">
        <v>97</v>
      </c>
      <c r="K1904" s="152">
        <v>0.8</v>
      </c>
      <c r="L1904" s="153">
        <v>22944.150937500002</v>
      </c>
      <c r="M1904" s="231"/>
      <c r="N1904" s="369"/>
      <c r="O1904" s="370"/>
      <c r="P1904" s="129">
        <f>ROUND(K1904*L1904,0)</f>
        <v>18355</v>
      </c>
    </row>
    <row r="1905" spans="3:16" ht="15" thickBot="1">
      <c r="C1905" s="374"/>
      <c r="D1905" s="375"/>
      <c r="E1905" s="375"/>
      <c r="F1905" s="375"/>
      <c r="G1905" s="375"/>
      <c r="H1905" s="375"/>
      <c r="I1905" s="375"/>
      <c r="J1905" s="142"/>
      <c r="K1905" s="143"/>
      <c r="L1905" s="142"/>
      <c r="M1905" s="230"/>
      <c r="N1905" s="376"/>
      <c r="O1905" s="377"/>
      <c r="P1905" s="144"/>
    </row>
    <row r="1906" spans="3:16" ht="15" thickBot="1">
      <c r="C1906" s="371" t="s">
        <v>59</v>
      </c>
      <c r="D1906" s="372"/>
      <c r="E1906" s="372"/>
      <c r="F1906" s="372"/>
      <c r="G1906" s="372"/>
      <c r="H1906" s="372"/>
      <c r="I1906" s="372"/>
      <c r="J1906" s="372"/>
      <c r="K1906" s="372"/>
      <c r="L1906" s="372"/>
      <c r="M1906" s="372"/>
      <c r="N1906" s="372"/>
      <c r="O1906" s="373"/>
      <c r="P1906" s="138">
        <f>SUM(P1903:P1905)</f>
        <v>39949</v>
      </c>
    </row>
    <row r="1907" spans="3:16" ht="15" thickBot="1">
      <c r="C1907" s="122"/>
      <c r="P1907" s="123"/>
    </row>
    <row r="1908" spans="3:16" ht="15" thickBot="1">
      <c r="C1908" s="371" t="s">
        <v>72</v>
      </c>
      <c r="D1908" s="372"/>
      <c r="E1908" s="372"/>
      <c r="F1908" s="372"/>
      <c r="G1908" s="372"/>
      <c r="H1908" s="372"/>
      <c r="I1908" s="372"/>
      <c r="J1908" s="372"/>
      <c r="K1908" s="372"/>
      <c r="L1908" s="372"/>
      <c r="M1908" s="372"/>
      <c r="N1908" s="372"/>
      <c r="O1908" s="373"/>
      <c r="P1908" s="286">
        <f>ROUND(SUM(P1906+P1898+P1891+P1878),0)</f>
        <v>115998</v>
      </c>
    </row>
    <row r="1909" spans="3:16">
      <c r="C1909" s="367" t="s">
        <v>23</v>
      </c>
      <c r="D1909" s="368"/>
      <c r="E1909" s="368"/>
      <c r="F1909" s="368"/>
      <c r="G1909" s="368"/>
      <c r="H1909" s="368"/>
      <c r="I1909" s="368"/>
      <c r="J1909" s="155"/>
      <c r="K1909" s="156"/>
      <c r="L1909" s="157">
        <v>0.31</v>
      </c>
      <c r="M1909" s="232"/>
      <c r="N1909" s="392">
        <f>P1908*L1909</f>
        <v>35959.379999999997</v>
      </c>
      <c r="O1909" s="393"/>
      <c r="P1909" s="158"/>
    </row>
    <row r="1910" spans="3:16">
      <c r="C1910" s="130" t="s">
        <v>77</v>
      </c>
      <c r="D1910" s="131"/>
      <c r="E1910" s="131"/>
      <c r="F1910" s="131"/>
      <c r="G1910" s="131"/>
      <c r="H1910" s="131"/>
      <c r="I1910" s="131"/>
      <c r="J1910" s="155"/>
      <c r="K1910" s="156"/>
      <c r="L1910" s="157">
        <v>0.01</v>
      </c>
      <c r="M1910" s="232"/>
      <c r="N1910" s="392">
        <f>P1908*L1910</f>
        <v>1159.98</v>
      </c>
      <c r="O1910" s="393"/>
      <c r="P1910" s="158"/>
    </row>
    <row r="1911" spans="3:16" ht="15" thickBot="1">
      <c r="C1911" s="116" t="s">
        <v>78</v>
      </c>
      <c r="D1911" s="117"/>
      <c r="E1911" s="117"/>
      <c r="F1911" s="117"/>
      <c r="G1911" s="117"/>
      <c r="H1911" s="117"/>
      <c r="I1911" s="117"/>
      <c r="J1911" s="159"/>
      <c r="K1911" s="160"/>
      <c r="L1911" s="157">
        <v>0.05</v>
      </c>
      <c r="M1911" s="232"/>
      <c r="N1911" s="392">
        <f>P1908*L1911</f>
        <v>5799.9000000000005</v>
      </c>
      <c r="O1911" s="393"/>
      <c r="P1911" s="158"/>
    </row>
    <row r="1912" spans="3:16" ht="15" thickBot="1">
      <c r="C1912" s="371" t="s">
        <v>59</v>
      </c>
      <c r="D1912" s="372"/>
      <c r="E1912" s="372"/>
      <c r="F1912" s="372"/>
      <c r="G1912" s="372"/>
      <c r="H1912" s="372"/>
      <c r="I1912" s="372"/>
      <c r="J1912" s="372"/>
      <c r="K1912" s="372"/>
      <c r="L1912" s="372"/>
      <c r="M1912" s="372"/>
      <c r="N1912" s="372"/>
      <c r="O1912" s="373"/>
      <c r="P1912" s="161">
        <f>N1909+N1910+N1911</f>
        <v>42919.26</v>
      </c>
    </row>
    <row r="1913" spans="3:16" ht="15" thickBot="1">
      <c r="C1913" s="122"/>
      <c r="P1913" s="123"/>
    </row>
    <row r="1914" spans="3:16" ht="15" thickBot="1">
      <c r="C1914" s="371" t="s">
        <v>79</v>
      </c>
      <c r="D1914" s="372"/>
      <c r="E1914" s="372"/>
      <c r="F1914" s="372"/>
      <c r="G1914" s="372"/>
      <c r="H1914" s="372"/>
      <c r="I1914" s="372"/>
      <c r="J1914" s="372"/>
      <c r="K1914" s="372"/>
      <c r="L1914" s="372"/>
      <c r="M1914" s="372"/>
      <c r="N1914" s="372"/>
      <c r="O1914" s="373"/>
      <c r="P1914" s="161">
        <f>ROUND(P1908+P1912,2)</f>
        <v>158917.26</v>
      </c>
    </row>
    <row r="1915" spans="3:16">
      <c r="C1915" s="119"/>
      <c r="D1915" s="120"/>
      <c r="E1915" s="120"/>
      <c r="F1915" s="120"/>
      <c r="G1915" s="120"/>
      <c r="H1915" s="120"/>
      <c r="I1915" s="120"/>
      <c r="J1915" s="120"/>
      <c r="K1915" s="120"/>
      <c r="L1915" s="120"/>
      <c r="M1915" s="120"/>
      <c r="N1915" s="120"/>
      <c r="O1915" s="120"/>
      <c r="P1915" s="121"/>
    </row>
    <row r="1916" spans="3:16">
      <c r="C1916" s="122"/>
      <c r="P1916" s="123"/>
    </row>
    <row r="1917" spans="3:16">
      <c r="C1917" s="122"/>
      <c r="P1917" s="123"/>
    </row>
    <row r="1918" spans="3:16" ht="15">
      <c r="C1918" s="122"/>
      <c r="H1918" s="276" t="s">
        <v>80</v>
      </c>
      <c r="I1918" s="276"/>
      <c r="J1918" s="276"/>
      <c r="K1918" s="276"/>
      <c r="P1918" s="123"/>
    </row>
    <row r="1919" spans="3:16" ht="15">
      <c r="C1919" s="122"/>
      <c r="H1919" s="276" t="s">
        <v>81</v>
      </c>
      <c r="I1919" s="350" t="s">
        <v>120</v>
      </c>
      <c r="J1919" s="350"/>
      <c r="K1919" s="350"/>
      <c r="P1919" s="123"/>
    </row>
    <row r="1920" spans="3:16" ht="15">
      <c r="C1920" s="122"/>
      <c r="H1920" s="349" t="s">
        <v>121</v>
      </c>
      <c r="I1920" s="349"/>
      <c r="J1920" s="349"/>
      <c r="K1920" s="349"/>
      <c r="P1920" s="123"/>
    </row>
    <row r="1921" spans="3:16" ht="15">
      <c r="C1921" s="108"/>
      <c r="D1921" s="163"/>
      <c r="E1921" s="163"/>
      <c r="F1921" s="163"/>
      <c r="G1921" s="163"/>
      <c r="H1921" s="276" t="s">
        <v>82</v>
      </c>
      <c r="I1921" s="349" t="s">
        <v>122</v>
      </c>
      <c r="J1921" s="349"/>
      <c r="K1921" s="349"/>
      <c r="L1921" s="163"/>
      <c r="M1921" s="163"/>
      <c r="N1921" s="163"/>
      <c r="O1921" s="163"/>
      <c r="P1921" s="164"/>
    </row>
    <row r="1922" spans="3:16">
      <c r="C1922" s="122"/>
      <c r="H1922" s="95" t="s">
        <v>83</v>
      </c>
      <c r="P1922" s="123"/>
    </row>
    <row r="1923" spans="3:16">
      <c r="C1923" s="165"/>
      <c r="D1923" s="127"/>
      <c r="E1923" s="127"/>
      <c r="F1923" s="127"/>
      <c r="G1923" s="127"/>
      <c r="H1923" s="127"/>
      <c r="I1923" s="127"/>
      <c r="J1923" s="127"/>
      <c r="K1923" s="127"/>
      <c r="L1923" s="127"/>
      <c r="M1923" s="127"/>
      <c r="N1923" s="127"/>
      <c r="O1923" s="127"/>
      <c r="P1923" s="166"/>
    </row>
    <row r="1927" spans="3:16">
      <c r="C1927" s="351" t="s">
        <v>38</v>
      </c>
      <c r="D1927" s="351"/>
      <c r="E1927" s="351"/>
      <c r="F1927" s="351"/>
      <c r="G1927" s="351"/>
      <c r="H1927" s="351"/>
      <c r="I1927" s="351"/>
      <c r="J1927" s="351"/>
      <c r="K1927" s="351"/>
      <c r="L1927" s="351"/>
      <c r="M1927" s="351"/>
      <c r="N1927" s="351"/>
      <c r="O1927" s="351"/>
      <c r="P1927" s="351"/>
    </row>
    <row r="1928" spans="3:16" ht="15" thickBot="1"/>
    <row r="1929" spans="3:16">
      <c r="C1929" s="378"/>
      <c r="D1929" s="380"/>
      <c r="E1929" s="381"/>
      <c r="F1929" s="381"/>
      <c r="G1929" s="381"/>
      <c r="H1929" s="381"/>
      <c r="I1929" s="381"/>
      <c r="J1929" s="381"/>
      <c r="K1929" s="382"/>
      <c r="L1929" s="383"/>
      <c r="M1929" s="384"/>
      <c r="N1929" s="384"/>
      <c r="O1929" s="384"/>
      <c r="P1929" s="385"/>
    </row>
    <row r="1930" spans="3:16">
      <c r="C1930" s="379"/>
      <c r="D1930" s="389" t="s">
        <v>39</v>
      </c>
      <c r="E1930" s="390"/>
      <c r="F1930" s="390"/>
      <c r="G1930" s="390"/>
      <c r="H1930" s="390"/>
      <c r="I1930" s="390"/>
      <c r="J1930" s="390"/>
      <c r="K1930" s="391"/>
      <c r="L1930" s="386"/>
      <c r="M1930" s="387"/>
      <c r="N1930" s="387"/>
      <c r="O1930" s="387"/>
      <c r="P1930" s="388"/>
    </row>
    <row r="1931" spans="3:16">
      <c r="C1931" s="379"/>
      <c r="D1931" s="389"/>
      <c r="E1931" s="390"/>
      <c r="F1931" s="390"/>
      <c r="G1931" s="390"/>
      <c r="H1931" s="390"/>
      <c r="I1931" s="390"/>
      <c r="J1931" s="390"/>
      <c r="K1931" s="391"/>
      <c r="L1931" s="428" t="s">
        <v>40</v>
      </c>
      <c r="M1931" s="220"/>
      <c r="N1931" s="430"/>
      <c r="O1931" s="431"/>
      <c r="P1931" s="432"/>
    </row>
    <row r="1932" spans="3:16">
      <c r="C1932" s="379"/>
      <c r="D1932" s="389" t="s">
        <v>41</v>
      </c>
      <c r="E1932" s="390"/>
      <c r="F1932" s="390"/>
      <c r="G1932" s="390"/>
      <c r="H1932" s="390"/>
      <c r="I1932" s="390"/>
      <c r="J1932" s="390"/>
      <c r="K1932" s="391"/>
      <c r="L1932" s="429"/>
      <c r="M1932" s="221"/>
      <c r="N1932" s="433"/>
      <c r="O1932" s="434"/>
      <c r="P1932" s="435"/>
    </row>
    <row r="1933" spans="3:16">
      <c r="C1933" s="379"/>
      <c r="D1933" s="436"/>
      <c r="E1933" s="437"/>
      <c r="F1933" s="437"/>
      <c r="G1933" s="437"/>
      <c r="H1933" s="437"/>
      <c r="I1933" s="437"/>
      <c r="J1933" s="437"/>
      <c r="K1933" s="438"/>
      <c r="L1933" s="428" t="s">
        <v>42</v>
      </c>
      <c r="M1933" s="219"/>
      <c r="N1933" s="428">
        <v>1</v>
      </c>
      <c r="O1933" s="428" t="s">
        <v>43</v>
      </c>
      <c r="P1933" s="440">
        <v>1</v>
      </c>
    </row>
    <row r="1934" spans="3:16">
      <c r="C1934" s="379"/>
      <c r="D1934" s="436"/>
      <c r="E1934" s="437"/>
      <c r="F1934" s="437"/>
      <c r="G1934" s="437"/>
      <c r="H1934" s="437"/>
      <c r="I1934" s="437"/>
      <c r="J1934" s="437"/>
      <c r="K1934" s="438"/>
      <c r="L1934" s="439"/>
      <c r="M1934" s="222"/>
      <c r="N1934" s="439"/>
      <c r="O1934" s="439"/>
      <c r="P1934" s="441"/>
    </row>
    <row r="1935" spans="3:16">
      <c r="C1935" s="379"/>
      <c r="D1935" s="389" t="s">
        <v>44</v>
      </c>
      <c r="E1935" s="390"/>
      <c r="F1935" s="390"/>
      <c r="G1935" s="390"/>
      <c r="H1935" s="390"/>
      <c r="I1935" s="390"/>
      <c r="J1935" s="390"/>
      <c r="K1935" s="391"/>
      <c r="L1935" s="439"/>
      <c r="M1935" s="222"/>
      <c r="N1935" s="439"/>
      <c r="O1935" s="439"/>
      <c r="P1935" s="441"/>
    </row>
    <row r="1936" spans="3:16" ht="15" thickBot="1">
      <c r="C1936" s="100"/>
      <c r="D1936" s="101"/>
      <c r="E1936" s="101"/>
      <c r="F1936" s="101"/>
      <c r="G1936" s="101"/>
      <c r="H1936" s="101"/>
      <c r="I1936" s="101"/>
      <c r="J1936" s="101"/>
      <c r="K1936" s="101"/>
      <c r="L1936" s="101"/>
      <c r="M1936" s="101"/>
      <c r="N1936" s="102"/>
      <c r="O1936" s="102"/>
      <c r="P1936" s="103"/>
    </row>
    <row r="1937" spans="3:16">
      <c r="C1937" s="104"/>
      <c r="D1937" s="98"/>
      <c r="E1937" s="98"/>
      <c r="F1937" s="98"/>
      <c r="G1937" s="98"/>
      <c r="H1937" s="98"/>
      <c r="I1937" s="98"/>
      <c r="J1937" s="98"/>
      <c r="K1937" s="98"/>
      <c r="L1937" s="105" t="s">
        <v>45</v>
      </c>
      <c r="M1937" s="105"/>
      <c r="N1937" s="106" t="s">
        <v>46</v>
      </c>
      <c r="O1937" s="106" t="s">
        <v>47</v>
      </c>
      <c r="P1937" s="107" t="s">
        <v>48</v>
      </c>
    </row>
    <row r="1938" spans="3:16">
      <c r="C1938" s="108"/>
      <c r="D1938" s="99"/>
      <c r="E1938" s="99"/>
      <c r="F1938" s="99"/>
      <c r="G1938" s="99"/>
      <c r="H1938" s="99"/>
      <c r="I1938" s="99"/>
      <c r="J1938" s="99"/>
      <c r="K1938" s="99"/>
      <c r="L1938" s="109"/>
      <c r="M1938" s="109"/>
      <c r="N1938" s="110"/>
      <c r="O1938" s="110"/>
      <c r="P1938" s="111"/>
    </row>
    <row r="1939" spans="3:16">
      <c r="C1939" s="406" t="s">
        <v>49</v>
      </c>
      <c r="D1939" s="407"/>
      <c r="E1939" s="407"/>
      <c r="F1939" s="407"/>
      <c r="G1939" s="99"/>
      <c r="H1939" s="99"/>
      <c r="I1939" s="99" t="s">
        <v>50</v>
      </c>
      <c r="K1939" s="99"/>
      <c r="L1939" s="109"/>
      <c r="M1939" s="109"/>
      <c r="P1939" s="112"/>
    </row>
    <row r="1940" spans="3:16">
      <c r="C1940" s="113"/>
      <c r="D1940" s="114"/>
      <c r="E1940" s="114"/>
      <c r="F1940" s="114"/>
      <c r="G1940" s="114"/>
      <c r="H1940" s="114"/>
      <c r="I1940" s="114"/>
      <c r="J1940" s="114"/>
      <c r="K1940" s="114"/>
      <c r="L1940" s="114"/>
      <c r="M1940" s="114"/>
      <c r="N1940" s="114"/>
      <c r="O1940" s="114"/>
      <c r="P1940" s="115"/>
    </row>
    <row r="1941" spans="3:16" ht="15" thickBot="1">
      <c r="C1941" s="408" t="s">
        <v>114</v>
      </c>
      <c r="D1941" s="409"/>
      <c r="E1941" s="409"/>
      <c r="F1941" s="409"/>
      <c r="G1941" s="409"/>
      <c r="H1941" s="409"/>
      <c r="I1941" s="409"/>
      <c r="J1941" s="409"/>
      <c r="K1941" s="409"/>
      <c r="L1941" s="409"/>
      <c r="M1941" s="409"/>
      <c r="N1941" s="409"/>
      <c r="O1941" s="409"/>
      <c r="P1941" s="410"/>
    </row>
    <row r="1942" spans="3:16" ht="15" thickBot="1">
      <c r="C1942" s="116"/>
      <c r="D1942" s="117"/>
      <c r="E1942" s="117"/>
      <c r="F1942" s="117"/>
      <c r="G1942" s="117"/>
      <c r="H1942" s="117"/>
      <c r="I1942" s="117"/>
      <c r="J1942" s="117"/>
      <c r="K1942" s="117"/>
      <c r="L1942" s="117"/>
      <c r="M1942" s="117"/>
      <c r="N1942" s="117"/>
      <c r="O1942" s="117"/>
      <c r="P1942" s="118"/>
    </row>
    <row r="1943" spans="3:16" ht="15" thickBot="1">
      <c r="C1943" s="119"/>
      <c r="D1943" s="120"/>
      <c r="E1943" s="120"/>
      <c r="F1943" s="120"/>
      <c r="G1943" s="120"/>
      <c r="H1943" s="120"/>
      <c r="K1943" s="120"/>
      <c r="L1943" s="120"/>
      <c r="M1943" s="120"/>
      <c r="N1943" s="120"/>
      <c r="O1943" s="120"/>
      <c r="P1943" s="121"/>
    </row>
    <row r="1944" spans="3:16">
      <c r="C1944" s="287" t="s">
        <v>52</v>
      </c>
      <c r="D1944" s="411" t="s">
        <v>53</v>
      </c>
      <c r="E1944" s="412"/>
      <c r="F1944" s="412"/>
      <c r="G1944" s="412"/>
      <c r="H1944" s="412"/>
      <c r="I1944" s="412"/>
      <c r="J1944" s="412"/>
      <c r="K1944" s="412"/>
      <c r="L1944" s="413"/>
      <c r="M1944" s="288"/>
      <c r="N1944" s="414" t="s">
        <v>54</v>
      </c>
      <c r="O1944" s="415"/>
      <c r="P1944" s="287" t="s">
        <v>11</v>
      </c>
    </row>
    <row r="1945" spans="3:16" ht="15" thickBot="1">
      <c r="C1945" s="283">
        <v>2.14</v>
      </c>
      <c r="D1945" s="416" t="s">
        <v>187</v>
      </c>
      <c r="E1945" s="417"/>
      <c r="F1945" s="417"/>
      <c r="G1945" s="417"/>
      <c r="H1945" s="417"/>
      <c r="I1945" s="417"/>
      <c r="J1945" s="417"/>
      <c r="K1945" s="417"/>
      <c r="L1945" s="418"/>
      <c r="M1945" s="284"/>
      <c r="N1945" s="416" t="s">
        <v>84</v>
      </c>
      <c r="O1945" s="418"/>
      <c r="P1945" s="285">
        <f>'PRESUPUESTO OFICIAL (Entidad)'!I42</f>
        <v>4.9400000000000004</v>
      </c>
    </row>
    <row r="1946" spans="3:16">
      <c r="C1946" s="352" t="s">
        <v>55</v>
      </c>
      <c r="D1946" s="353"/>
      <c r="E1946" s="353"/>
      <c r="F1946" s="353"/>
      <c r="G1946" s="353"/>
      <c r="H1946" s="353"/>
      <c r="I1946" s="353"/>
      <c r="J1946" s="353"/>
      <c r="K1946" s="353"/>
      <c r="L1946" s="353"/>
      <c r="M1946" s="353"/>
      <c r="N1946" s="353"/>
      <c r="O1946" s="353"/>
      <c r="P1946" s="354"/>
    </row>
    <row r="1947" spans="3:16">
      <c r="C1947" s="355"/>
      <c r="D1947" s="356"/>
      <c r="E1947" s="356"/>
      <c r="F1947" s="356"/>
      <c r="G1947" s="356"/>
      <c r="H1947" s="356"/>
      <c r="I1947" s="356"/>
      <c r="J1947" s="356"/>
      <c r="K1947" s="356"/>
      <c r="L1947" s="356"/>
      <c r="M1947" s="356"/>
      <c r="N1947" s="356"/>
      <c r="O1947" s="356"/>
      <c r="P1947" s="357"/>
    </row>
    <row r="1948" spans="3:16" ht="15" thickBot="1">
      <c r="C1948" s="358"/>
      <c r="D1948" s="359"/>
      <c r="E1948" s="359"/>
      <c r="F1948" s="359"/>
      <c r="G1948" s="359"/>
      <c r="H1948" s="359"/>
      <c r="I1948" s="359"/>
      <c r="J1948" s="359"/>
      <c r="K1948" s="359"/>
      <c r="L1948" s="359"/>
      <c r="M1948" s="359"/>
      <c r="N1948" s="359"/>
      <c r="O1948" s="359"/>
      <c r="P1948" s="360"/>
    </row>
    <row r="1949" spans="3:16" ht="15">
      <c r="C1949" s="361" t="s">
        <v>53</v>
      </c>
      <c r="D1949" s="452"/>
      <c r="E1949" s="452"/>
      <c r="F1949" s="452"/>
      <c r="G1949" s="453"/>
      <c r="H1949" s="365" t="s">
        <v>100</v>
      </c>
      <c r="I1949" s="452"/>
      <c r="J1949" s="454" t="s">
        <v>11</v>
      </c>
      <c r="K1949" s="455"/>
      <c r="L1949" s="125" t="s">
        <v>56</v>
      </c>
      <c r="M1949" s="124"/>
      <c r="N1949" s="365" t="s">
        <v>57</v>
      </c>
      <c r="O1949" s="366"/>
      <c r="P1949" s="126" t="s">
        <v>58</v>
      </c>
    </row>
    <row r="1950" spans="3:16">
      <c r="C1950" s="367" t="s">
        <v>98</v>
      </c>
      <c r="D1950" s="368"/>
      <c r="E1950" s="368"/>
      <c r="F1950" s="368"/>
      <c r="G1950" s="421"/>
      <c r="H1950" s="422" t="s">
        <v>94</v>
      </c>
      <c r="I1950" s="423"/>
      <c r="J1950" s="426">
        <v>0.2</v>
      </c>
      <c r="K1950" s="427"/>
      <c r="L1950" s="128">
        <v>2000</v>
      </c>
      <c r="M1950" s="224"/>
      <c r="N1950" s="426"/>
      <c r="O1950" s="427"/>
      <c r="P1950" s="188">
        <f>ROUND(J1950*L1950,0)</f>
        <v>400</v>
      </c>
    </row>
    <row r="1951" spans="3:16">
      <c r="C1951" s="399" t="s">
        <v>99</v>
      </c>
      <c r="D1951" s="400"/>
      <c r="E1951" s="400"/>
      <c r="F1951" s="400"/>
      <c r="G1951" s="401"/>
      <c r="H1951" s="422" t="s">
        <v>158</v>
      </c>
      <c r="I1951" s="423"/>
      <c r="J1951" s="426">
        <v>0.1</v>
      </c>
      <c r="K1951" s="427"/>
      <c r="L1951" s="128">
        <v>18000</v>
      </c>
      <c r="M1951" s="224"/>
      <c r="N1951" s="426"/>
      <c r="O1951" s="427"/>
      <c r="P1951" s="188">
        <f>ROUND(J1951*L1951,0)</f>
        <v>1800</v>
      </c>
    </row>
    <row r="1952" spans="3:16" ht="15" thickBot="1">
      <c r="C1952" s="374"/>
      <c r="D1952" s="375"/>
      <c r="E1952" s="375"/>
      <c r="F1952" s="375"/>
      <c r="G1952" s="396"/>
      <c r="H1952" s="447"/>
      <c r="I1952" s="396"/>
      <c r="J1952" s="447"/>
      <c r="K1952" s="396"/>
      <c r="L1952" s="133"/>
      <c r="M1952" s="225"/>
      <c r="N1952" s="448"/>
      <c r="O1952" s="449"/>
      <c r="P1952" s="129"/>
    </row>
    <row r="1953" spans="3:16" ht="15" thickBot="1">
      <c r="C1953" s="371" t="s">
        <v>59</v>
      </c>
      <c r="D1953" s="372"/>
      <c r="E1953" s="372"/>
      <c r="F1953" s="372"/>
      <c r="G1953" s="372"/>
      <c r="H1953" s="372"/>
      <c r="I1953" s="372"/>
      <c r="J1953" s="372"/>
      <c r="K1953" s="372"/>
      <c r="L1953" s="372"/>
      <c r="M1953" s="372"/>
      <c r="N1953" s="372"/>
      <c r="O1953" s="373"/>
      <c r="P1953" s="138">
        <f>SUM(P1950:P1952)</f>
        <v>2200</v>
      </c>
    </row>
    <row r="1954" spans="3:16">
      <c r="C1954" s="352" t="s">
        <v>60</v>
      </c>
      <c r="D1954" s="353"/>
      <c r="E1954" s="353"/>
      <c r="F1954" s="353"/>
      <c r="G1954" s="353"/>
      <c r="H1954" s="353"/>
      <c r="I1954" s="353"/>
      <c r="J1954" s="353"/>
      <c r="K1954" s="353"/>
      <c r="L1954" s="353"/>
      <c r="M1954" s="353"/>
      <c r="N1954" s="353"/>
      <c r="O1954" s="353"/>
      <c r="P1954" s="354"/>
    </row>
    <row r="1955" spans="3:16">
      <c r="C1955" s="355"/>
      <c r="D1955" s="356"/>
      <c r="E1955" s="356"/>
      <c r="F1955" s="356"/>
      <c r="G1955" s="356"/>
      <c r="H1955" s="356"/>
      <c r="I1955" s="356"/>
      <c r="J1955" s="356"/>
      <c r="K1955" s="356"/>
      <c r="L1955" s="356"/>
      <c r="M1955" s="356"/>
      <c r="N1955" s="356"/>
      <c r="O1955" s="356"/>
      <c r="P1955" s="357"/>
    </row>
    <row r="1956" spans="3:16" ht="15" thickBot="1">
      <c r="C1956" s="358"/>
      <c r="D1956" s="359"/>
      <c r="E1956" s="359"/>
      <c r="F1956" s="359"/>
      <c r="G1956" s="359"/>
      <c r="H1956" s="359"/>
      <c r="I1956" s="359"/>
      <c r="J1956" s="359"/>
      <c r="K1956" s="359"/>
      <c r="L1956" s="359"/>
      <c r="M1956" s="359"/>
      <c r="N1956" s="359"/>
      <c r="O1956" s="359"/>
      <c r="P1956" s="360"/>
    </row>
    <row r="1957" spans="3:16">
      <c r="C1957" s="361" t="s">
        <v>53</v>
      </c>
      <c r="D1957" s="362"/>
      <c r="E1957" s="362"/>
      <c r="F1957" s="362"/>
      <c r="G1957" s="362"/>
      <c r="H1957" s="362"/>
      <c r="I1957" s="362"/>
      <c r="J1957" s="366"/>
      <c r="K1957" s="124" t="s">
        <v>54</v>
      </c>
      <c r="L1957" s="125" t="s">
        <v>11</v>
      </c>
      <c r="M1957" s="124" t="s">
        <v>117</v>
      </c>
      <c r="N1957" s="365" t="s">
        <v>61</v>
      </c>
      <c r="O1957" s="366"/>
      <c r="P1957" s="126" t="s">
        <v>58</v>
      </c>
    </row>
    <row r="1958" spans="3:16">
      <c r="C1958" s="399" t="s">
        <v>240</v>
      </c>
      <c r="D1958" s="400"/>
      <c r="E1958" s="400"/>
      <c r="F1958" s="400"/>
      <c r="G1958" s="400"/>
      <c r="H1958" s="400"/>
      <c r="I1958" s="400"/>
      <c r="J1958" s="401"/>
      <c r="K1958" s="316" t="s">
        <v>88</v>
      </c>
      <c r="L1958" s="202">
        <v>60</v>
      </c>
      <c r="M1958" s="241">
        <v>1.02</v>
      </c>
      <c r="N1958" s="459">
        <v>1100</v>
      </c>
      <c r="O1958" s="460"/>
      <c r="P1958" s="129">
        <f>ROUND(L1958*M1958*N1958,2)</f>
        <v>67320</v>
      </c>
    </row>
    <row r="1959" spans="3:16">
      <c r="C1959" s="399" t="s">
        <v>241</v>
      </c>
      <c r="D1959" s="400"/>
      <c r="E1959" s="400"/>
      <c r="F1959" s="400"/>
      <c r="G1959" s="400"/>
      <c r="H1959" s="400"/>
      <c r="I1959" s="400"/>
      <c r="J1959" s="401"/>
      <c r="K1959" s="316" t="s">
        <v>85</v>
      </c>
      <c r="L1959" s="203">
        <v>3.5000000000000003E-2</v>
      </c>
      <c r="M1959" s="242">
        <v>1</v>
      </c>
      <c r="N1959" s="459">
        <v>601499</v>
      </c>
      <c r="O1959" s="460"/>
      <c r="P1959" s="129">
        <f>ROUND(L1959*M1959*N1959,2)</f>
        <v>21052.47</v>
      </c>
    </row>
    <row r="1960" spans="3:16">
      <c r="C1960" s="399"/>
      <c r="D1960" s="400"/>
      <c r="E1960" s="400"/>
      <c r="F1960" s="400"/>
      <c r="G1960" s="400"/>
      <c r="H1960" s="400"/>
      <c r="I1960" s="400"/>
      <c r="J1960" s="401"/>
      <c r="K1960" s="189"/>
      <c r="L1960" s="203"/>
      <c r="M1960" s="242"/>
      <c r="N1960" s="459"/>
      <c r="O1960" s="460"/>
      <c r="P1960" s="129"/>
    </row>
    <row r="1961" spans="3:16" ht="15" thickBot="1">
      <c r="C1961" s="442"/>
      <c r="D1961" s="443"/>
      <c r="E1961" s="443"/>
      <c r="F1961" s="443"/>
      <c r="G1961" s="443"/>
      <c r="H1961" s="443"/>
      <c r="I1961" s="443"/>
      <c r="J1961" s="444"/>
      <c r="K1961" s="301"/>
      <c r="L1961" s="194"/>
      <c r="M1961" s="235"/>
      <c r="N1961" s="445"/>
      <c r="O1961" s="446"/>
      <c r="P1961" s="129"/>
    </row>
    <row r="1962" spans="3:16" ht="15" thickBot="1">
      <c r="C1962" s="371" t="s">
        <v>59</v>
      </c>
      <c r="D1962" s="372"/>
      <c r="E1962" s="372"/>
      <c r="F1962" s="372"/>
      <c r="G1962" s="372"/>
      <c r="H1962" s="372"/>
      <c r="I1962" s="372"/>
      <c r="J1962" s="372"/>
      <c r="K1962" s="372"/>
      <c r="L1962" s="372"/>
      <c r="M1962" s="372"/>
      <c r="N1962" s="372"/>
      <c r="O1962" s="373"/>
      <c r="P1962" s="138">
        <f>SUM(P1958:P1961)</f>
        <v>88372.47</v>
      </c>
    </row>
    <row r="1963" spans="3:16">
      <c r="C1963" s="352" t="s">
        <v>62</v>
      </c>
      <c r="D1963" s="353"/>
      <c r="E1963" s="353"/>
      <c r="F1963" s="353"/>
      <c r="G1963" s="353"/>
      <c r="H1963" s="353"/>
      <c r="I1963" s="353"/>
      <c r="J1963" s="353"/>
      <c r="K1963" s="353"/>
      <c r="L1963" s="353"/>
      <c r="M1963" s="353"/>
      <c r="N1963" s="353"/>
      <c r="O1963" s="353"/>
      <c r="P1963" s="354"/>
    </row>
    <row r="1964" spans="3:16">
      <c r="C1964" s="355"/>
      <c r="D1964" s="356"/>
      <c r="E1964" s="356"/>
      <c r="F1964" s="356"/>
      <c r="G1964" s="356"/>
      <c r="H1964" s="356"/>
      <c r="I1964" s="356"/>
      <c r="J1964" s="356"/>
      <c r="K1964" s="356"/>
      <c r="L1964" s="356"/>
      <c r="M1964" s="356"/>
      <c r="N1964" s="356"/>
      <c r="O1964" s="356"/>
      <c r="P1964" s="357"/>
    </row>
    <row r="1965" spans="3:16" ht="15" thickBot="1">
      <c r="C1965" s="358"/>
      <c r="D1965" s="359"/>
      <c r="E1965" s="359"/>
      <c r="F1965" s="359"/>
      <c r="G1965" s="359"/>
      <c r="H1965" s="359"/>
      <c r="I1965" s="359"/>
      <c r="J1965" s="359"/>
      <c r="K1965" s="359"/>
      <c r="L1965" s="359"/>
      <c r="M1965" s="359"/>
      <c r="N1965" s="359"/>
      <c r="O1965" s="359"/>
      <c r="P1965" s="360"/>
    </row>
    <row r="1966" spans="3:16" ht="15.75">
      <c r="C1966" s="361" t="s">
        <v>63</v>
      </c>
      <c r="D1966" s="362"/>
      <c r="E1966" s="362"/>
      <c r="F1966" s="362"/>
      <c r="G1966" s="362"/>
      <c r="H1966" s="362"/>
      <c r="I1966" s="362"/>
      <c r="J1966" s="125" t="s">
        <v>64</v>
      </c>
      <c r="K1966" s="134" t="s">
        <v>65</v>
      </c>
      <c r="L1966" s="139" t="s">
        <v>66</v>
      </c>
      <c r="M1966" s="229"/>
      <c r="N1966" s="365" t="s">
        <v>67</v>
      </c>
      <c r="O1966" s="366"/>
      <c r="P1966" s="126" t="s">
        <v>58</v>
      </c>
    </row>
    <row r="1967" spans="3:16">
      <c r="C1967" s="367"/>
      <c r="D1967" s="368"/>
      <c r="E1967" s="368"/>
      <c r="F1967" s="368"/>
      <c r="G1967" s="368"/>
      <c r="H1967" s="368"/>
      <c r="I1967" s="368"/>
      <c r="J1967" s="140"/>
      <c r="K1967" s="141"/>
      <c r="L1967" s="140"/>
      <c r="M1967" s="217"/>
      <c r="N1967" s="369"/>
      <c r="O1967" s="370"/>
      <c r="P1967" s="129"/>
    </row>
    <row r="1968" spans="3:16" ht="15" thickBot="1">
      <c r="C1968" s="374"/>
      <c r="D1968" s="375"/>
      <c r="E1968" s="375"/>
      <c r="F1968" s="375"/>
      <c r="G1968" s="375"/>
      <c r="H1968" s="375"/>
      <c r="I1968" s="375"/>
      <c r="J1968" s="142"/>
      <c r="K1968" s="143"/>
      <c r="L1968" s="142"/>
      <c r="M1968" s="230"/>
      <c r="N1968" s="376"/>
      <c r="O1968" s="377"/>
      <c r="P1968" s="144"/>
    </row>
    <row r="1969" spans="3:16" ht="15" thickBot="1">
      <c r="C1969" s="371" t="s">
        <v>59</v>
      </c>
      <c r="D1969" s="372"/>
      <c r="E1969" s="372"/>
      <c r="F1969" s="372"/>
      <c r="G1969" s="372"/>
      <c r="H1969" s="372"/>
      <c r="I1969" s="372"/>
      <c r="J1969" s="372"/>
      <c r="K1969" s="372"/>
      <c r="L1969" s="372"/>
      <c r="M1969" s="372"/>
      <c r="N1969" s="372"/>
      <c r="O1969" s="373"/>
      <c r="P1969" s="138">
        <f>SUM(P1967:P1968)</f>
        <v>0</v>
      </c>
    </row>
    <row r="1970" spans="3:16">
      <c r="C1970" s="352" t="s">
        <v>68</v>
      </c>
      <c r="D1970" s="353"/>
      <c r="E1970" s="353"/>
      <c r="F1970" s="353"/>
      <c r="G1970" s="353"/>
      <c r="H1970" s="353"/>
      <c r="I1970" s="353"/>
      <c r="J1970" s="353"/>
      <c r="K1970" s="353"/>
      <c r="L1970" s="353"/>
      <c r="M1970" s="353"/>
      <c r="N1970" s="353"/>
      <c r="O1970" s="353"/>
      <c r="P1970" s="354"/>
    </row>
    <row r="1971" spans="3:16">
      <c r="C1971" s="355"/>
      <c r="D1971" s="356"/>
      <c r="E1971" s="356"/>
      <c r="F1971" s="356"/>
      <c r="G1971" s="356"/>
      <c r="H1971" s="356"/>
      <c r="I1971" s="356"/>
      <c r="J1971" s="356"/>
      <c r="K1971" s="356"/>
      <c r="L1971" s="356"/>
      <c r="M1971" s="356"/>
      <c r="N1971" s="356"/>
      <c r="O1971" s="356"/>
      <c r="P1971" s="357"/>
    </row>
    <row r="1972" spans="3:16" ht="15" thickBot="1">
      <c r="C1972" s="358"/>
      <c r="D1972" s="359"/>
      <c r="E1972" s="359"/>
      <c r="F1972" s="359"/>
      <c r="G1972" s="359"/>
      <c r="H1972" s="359"/>
      <c r="I1972" s="359"/>
      <c r="J1972" s="359"/>
      <c r="K1972" s="359"/>
      <c r="L1972" s="359"/>
      <c r="M1972" s="359"/>
      <c r="N1972" s="359"/>
      <c r="O1972" s="359"/>
      <c r="P1972" s="360"/>
    </row>
    <row r="1973" spans="3:16" ht="28.5">
      <c r="C1973" s="361" t="s">
        <v>69</v>
      </c>
      <c r="D1973" s="362"/>
      <c r="E1973" s="362"/>
      <c r="F1973" s="362"/>
      <c r="G1973" s="362"/>
      <c r="H1973" s="362"/>
      <c r="I1973" s="362"/>
      <c r="J1973" s="125" t="s">
        <v>70</v>
      </c>
      <c r="K1973" s="145" t="s">
        <v>11</v>
      </c>
      <c r="L1973" s="146" t="s">
        <v>71</v>
      </c>
      <c r="M1973" s="218"/>
      <c r="N1973" s="363" t="s">
        <v>57</v>
      </c>
      <c r="O1973" s="364"/>
      <c r="P1973" s="148" t="s">
        <v>58</v>
      </c>
    </row>
    <row r="1974" spans="3:16">
      <c r="C1974" s="399" t="s">
        <v>167</v>
      </c>
      <c r="D1974" s="400"/>
      <c r="E1974" s="400"/>
      <c r="F1974" s="400"/>
      <c r="G1974" s="400"/>
      <c r="H1974" s="400"/>
      <c r="I1974" s="401"/>
      <c r="J1974" s="151" t="s">
        <v>97</v>
      </c>
      <c r="K1974" s="152">
        <v>0.53</v>
      </c>
      <c r="L1974" s="153">
        <v>36440.710312499999</v>
      </c>
      <c r="M1974" s="231"/>
      <c r="N1974" s="402"/>
      <c r="O1974" s="403"/>
      <c r="P1974" s="129">
        <f>ROUND(K1974*L1974,0)</f>
        <v>19314</v>
      </c>
    </row>
    <row r="1975" spans="3:16">
      <c r="C1975" s="149"/>
      <c r="D1975" s="150"/>
      <c r="E1975" s="150"/>
      <c r="F1975" s="150"/>
      <c r="G1975" s="150"/>
      <c r="H1975" s="150"/>
      <c r="I1975" s="150"/>
      <c r="J1975" s="151"/>
      <c r="K1975" s="152"/>
      <c r="L1975" s="153"/>
      <c r="M1975" s="231"/>
      <c r="N1975" s="369"/>
      <c r="O1975" s="370"/>
      <c r="P1975" s="154"/>
    </row>
    <row r="1976" spans="3:16" ht="15" thickBot="1">
      <c r="C1976" s="374"/>
      <c r="D1976" s="375"/>
      <c r="E1976" s="375"/>
      <c r="F1976" s="375"/>
      <c r="G1976" s="375"/>
      <c r="H1976" s="375"/>
      <c r="I1976" s="375"/>
      <c r="J1976" s="142"/>
      <c r="K1976" s="143"/>
      <c r="L1976" s="142"/>
      <c r="M1976" s="230"/>
      <c r="N1976" s="376"/>
      <c r="O1976" s="377"/>
      <c r="P1976" s="144"/>
    </row>
    <row r="1977" spans="3:16" ht="15" thickBot="1">
      <c r="C1977" s="371" t="s">
        <v>59</v>
      </c>
      <c r="D1977" s="372"/>
      <c r="E1977" s="372"/>
      <c r="F1977" s="372"/>
      <c r="G1977" s="372"/>
      <c r="H1977" s="372"/>
      <c r="I1977" s="372"/>
      <c r="J1977" s="372"/>
      <c r="K1977" s="372"/>
      <c r="L1977" s="372"/>
      <c r="M1977" s="372"/>
      <c r="N1977" s="372"/>
      <c r="O1977" s="373"/>
      <c r="P1977" s="138">
        <f>SUM(P1974:P1976)</f>
        <v>19314</v>
      </c>
    </row>
    <row r="1978" spans="3:16" ht="15" thickBot="1">
      <c r="C1978" s="122"/>
      <c r="P1978" s="123"/>
    </row>
    <row r="1979" spans="3:16" ht="15" thickBot="1">
      <c r="C1979" s="371" t="s">
        <v>72</v>
      </c>
      <c r="D1979" s="372"/>
      <c r="E1979" s="372"/>
      <c r="F1979" s="372"/>
      <c r="G1979" s="372"/>
      <c r="H1979" s="372"/>
      <c r="I1979" s="372"/>
      <c r="J1979" s="372"/>
      <c r="K1979" s="372"/>
      <c r="L1979" s="372"/>
      <c r="M1979" s="372"/>
      <c r="N1979" s="372"/>
      <c r="O1979" s="373"/>
      <c r="P1979" s="286">
        <f>ROUND(SUM(P1977+P1969+P1962+P1953),0)</f>
        <v>109886</v>
      </c>
    </row>
    <row r="1980" spans="3:16">
      <c r="C1980" s="367" t="s">
        <v>23</v>
      </c>
      <c r="D1980" s="368"/>
      <c r="E1980" s="368"/>
      <c r="F1980" s="368"/>
      <c r="G1980" s="368"/>
      <c r="H1980" s="368"/>
      <c r="I1980" s="368"/>
      <c r="J1980" s="155"/>
      <c r="K1980" s="156"/>
      <c r="L1980" s="157">
        <v>0.31</v>
      </c>
      <c r="M1980" s="232"/>
      <c r="N1980" s="392">
        <f>P1979*L1980</f>
        <v>34064.659999999996</v>
      </c>
      <c r="O1980" s="393"/>
      <c r="P1980" s="158"/>
    </row>
    <row r="1981" spans="3:16">
      <c r="C1981" s="130" t="s">
        <v>77</v>
      </c>
      <c r="D1981" s="131"/>
      <c r="E1981" s="131"/>
      <c r="F1981" s="131"/>
      <c r="G1981" s="131"/>
      <c r="H1981" s="131"/>
      <c r="I1981" s="131"/>
      <c r="J1981" s="155"/>
      <c r="K1981" s="156"/>
      <c r="L1981" s="157">
        <v>0.01</v>
      </c>
      <c r="M1981" s="232"/>
      <c r="N1981" s="392">
        <f>P1979*L1981</f>
        <v>1098.8600000000001</v>
      </c>
      <c r="O1981" s="393"/>
      <c r="P1981" s="158"/>
    </row>
    <row r="1982" spans="3:16" ht="15" thickBot="1">
      <c r="C1982" s="116" t="s">
        <v>78</v>
      </c>
      <c r="D1982" s="117"/>
      <c r="E1982" s="117"/>
      <c r="F1982" s="117"/>
      <c r="G1982" s="117"/>
      <c r="H1982" s="117"/>
      <c r="I1982" s="117"/>
      <c r="J1982" s="159"/>
      <c r="K1982" s="160"/>
      <c r="L1982" s="157">
        <v>0.05</v>
      </c>
      <c r="M1982" s="232"/>
      <c r="N1982" s="392">
        <f>P1979*L1982</f>
        <v>5494.3</v>
      </c>
      <c r="O1982" s="393"/>
      <c r="P1982" s="158"/>
    </row>
    <row r="1983" spans="3:16" ht="15" thickBot="1">
      <c r="C1983" s="371" t="s">
        <v>59</v>
      </c>
      <c r="D1983" s="372"/>
      <c r="E1983" s="372"/>
      <c r="F1983" s="372"/>
      <c r="G1983" s="372"/>
      <c r="H1983" s="372"/>
      <c r="I1983" s="372"/>
      <c r="J1983" s="372"/>
      <c r="K1983" s="372"/>
      <c r="L1983" s="372"/>
      <c r="M1983" s="372"/>
      <c r="N1983" s="372"/>
      <c r="O1983" s="373"/>
      <c r="P1983" s="161">
        <f>N1980+N1981+N1982</f>
        <v>40657.82</v>
      </c>
    </row>
    <row r="1984" spans="3:16" ht="15" thickBot="1">
      <c r="C1984" s="122"/>
      <c r="P1984" s="123"/>
    </row>
    <row r="1985" spans="3:16" ht="15" thickBot="1">
      <c r="C1985" s="371" t="s">
        <v>79</v>
      </c>
      <c r="D1985" s="372"/>
      <c r="E1985" s="372"/>
      <c r="F1985" s="372"/>
      <c r="G1985" s="372"/>
      <c r="H1985" s="372"/>
      <c r="I1985" s="372"/>
      <c r="J1985" s="372"/>
      <c r="K1985" s="372"/>
      <c r="L1985" s="372"/>
      <c r="M1985" s="372"/>
      <c r="N1985" s="372"/>
      <c r="O1985" s="373"/>
      <c r="P1985" s="161">
        <f>ROUND(P1979+P1983,2)</f>
        <v>150543.82</v>
      </c>
    </row>
    <row r="1986" spans="3:16">
      <c r="C1986" s="119"/>
      <c r="D1986" s="120"/>
      <c r="E1986" s="120"/>
      <c r="F1986" s="120"/>
      <c r="G1986" s="120"/>
      <c r="H1986" s="120"/>
      <c r="I1986" s="120"/>
      <c r="J1986" s="120"/>
      <c r="K1986" s="120"/>
      <c r="L1986" s="120"/>
      <c r="M1986" s="120"/>
      <c r="N1986" s="120"/>
      <c r="O1986" s="120"/>
      <c r="P1986" s="121"/>
    </row>
    <row r="1987" spans="3:16">
      <c r="C1987" s="122"/>
      <c r="P1987" s="123"/>
    </row>
    <row r="1988" spans="3:16">
      <c r="C1988" s="122"/>
      <c r="P1988" s="123"/>
    </row>
    <row r="1989" spans="3:16" ht="15">
      <c r="C1989" s="122"/>
      <c r="H1989" s="276" t="s">
        <v>80</v>
      </c>
      <c r="I1989" s="276"/>
      <c r="J1989" s="276"/>
      <c r="K1989" s="276"/>
      <c r="P1989" s="123"/>
    </row>
    <row r="1990" spans="3:16" ht="15">
      <c r="C1990" s="122"/>
      <c r="H1990" s="276" t="s">
        <v>81</v>
      </c>
      <c r="I1990" s="350" t="s">
        <v>120</v>
      </c>
      <c r="J1990" s="350"/>
      <c r="K1990" s="350"/>
      <c r="P1990" s="123"/>
    </row>
    <row r="1991" spans="3:16" ht="15">
      <c r="C1991" s="122"/>
      <c r="H1991" s="349" t="s">
        <v>121</v>
      </c>
      <c r="I1991" s="349"/>
      <c r="J1991" s="349"/>
      <c r="K1991" s="349"/>
      <c r="P1991" s="123"/>
    </row>
    <row r="1992" spans="3:16" ht="15">
      <c r="C1992" s="108"/>
      <c r="D1992" s="163"/>
      <c r="E1992" s="163"/>
      <c r="F1992" s="163"/>
      <c r="G1992" s="163"/>
      <c r="H1992" s="276" t="s">
        <v>82</v>
      </c>
      <c r="I1992" s="349" t="s">
        <v>122</v>
      </c>
      <c r="J1992" s="349"/>
      <c r="K1992" s="349"/>
      <c r="L1992" s="163"/>
      <c r="M1992" s="163"/>
      <c r="N1992" s="163"/>
      <c r="O1992" s="163"/>
      <c r="P1992" s="164"/>
    </row>
    <row r="1993" spans="3:16">
      <c r="C1993" s="122"/>
      <c r="H1993" s="95" t="s">
        <v>83</v>
      </c>
      <c r="P1993" s="123"/>
    </row>
    <row r="1994" spans="3:16">
      <c r="C1994" s="165"/>
      <c r="D1994" s="127"/>
      <c r="E1994" s="127"/>
      <c r="F1994" s="127"/>
      <c r="G1994" s="127"/>
      <c r="H1994" s="127"/>
      <c r="I1994" s="127"/>
      <c r="J1994" s="127"/>
      <c r="K1994" s="127"/>
      <c r="L1994" s="127"/>
      <c r="M1994" s="127"/>
      <c r="N1994" s="127"/>
      <c r="O1994" s="127"/>
      <c r="P1994" s="166"/>
    </row>
    <row r="1998" spans="3:16">
      <c r="C1998" s="351" t="s">
        <v>38</v>
      </c>
      <c r="D1998" s="351"/>
      <c r="E1998" s="351"/>
      <c r="F1998" s="351"/>
      <c r="G1998" s="351"/>
      <c r="H1998" s="351"/>
      <c r="I1998" s="351"/>
      <c r="J1998" s="351"/>
      <c r="K1998" s="351"/>
      <c r="L1998" s="351"/>
      <c r="M1998" s="351"/>
      <c r="N1998" s="351"/>
      <c r="O1998" s="351"/>
      <c r="P1998" s="351"/>
    </row>
    <row r="1999" spans="3:16" ht="15" thickBot="1"/>
    <row r="2000" spans="3:16">
      <c r="C2000" s="378"/>
      <c r="D2000" s="380"/>
      <c r="E2000" s="381"/>
      <c r="F2000" s="381"/>
      <c r="G2000" s="381"/>
      <c r="H2000" s="381"/>
      <c r="I2000" s="381"/>
      <c r="J2000" s="381"/>
      <c r="K2000" s="382"/>
      <c r="L2000" s="383"/>
      <c r="M2000" s="384"/>
      <c r="N2000" s="384"/>
      <c r="O2000" s="384"/>
      <c r="P2000" s="385"/>
    </row>
    <row r="2001" spans="3:16">
      <c r="C2001" s="379"/>
      <c r="D2001" s="389" t="s">
        <v>39</v>
      </c>
      <c r="E2001" s="390"/>
      <c r="F2001" s="390"/>
      <c r="G2001" s="390"/>
      <c r="H2001" s="390"/>
      <c r="I2001" s="390"/>
      <c r="J2001" s="390"/>
      <c r="K2001" s="391"/>
      <c r="L2001" s="386"/>
      <c r="M2001" s="387"/>
      <c r="N2001" s="387"/>
      <c r="O2001" s="387"/>
      <c r="P2001" s="388"/>
    </row>
    <row r="2002" spans="3:16">
      <c r="C2002" s="379"/>
      <c r="D2002" s="389"/>
      <c r="E2002" s="390"/>
      <c r="F2002" s="390"/>
      <c r="G2002" s="390"/>
      <c r="H2002" s="390"/>
      <c r="I2002" s="390"/>
      <c r="J2002" s="390"/>
      <c r="K2002" s="391"/>
      <c r="L2002" s="428" t="s">
        <v>40</v>
      </c>
      <c r="M2002" s="220"/>
      <c r="N2002" s="430"/>
      <c r="O2002" s="431"/>
      <c r="P2002" s="432"/>
    </row>
    <row r="2003" spans="3:16">
      <c r="C2003" s="379"/>
      <c r="D2003" s="389" t="s">
        <v>41</v>
      </c>
      <c r="E2003" s="390"/>
      <c r="F2003" s="390"/>
      <c r="G2003" s="390"/>
      <c r="H2003" s="390"/>
      <c r="I2003" s="390"/>
      <c r="J2003" s="390"/>
      <c r="K2003" s="391"/>
      <c r="L2003" s="429"/>
      <c r="M2003" s="221"/>
      <c r="N2003" s="433"/>
      <c r="O2003" s="434"/>
      <c r="P2003" s="435"/>
    </row>
    <row r="2004" spans="3:16">
      <c r="C2004" s="379"/>
      <c r="D2004" s="436"/>
      <c r="E2004" s="437"/>
      <c r="F2004" s="437"/>
      <c r="G2004" s="437"/>
      <c r="H2004" s="437"/>
      <c r="I2004" s="437"/>
      <c r="J2004" s="437"/>
      <c r="K2004" s="438"/>
      <c r="L2004" s="428" t="s">
        <v>42</v>
      </c>
      <c r="M2004" s="219"/>
      <c r="N2004" s="428">
        <v>1</v>
      </c>
      <c r="O2004" s="428" t="s">
        <v>43</v>
      </c>
      <c r="P2004" s="440">
        <v>1</v>
      </c>
    </row>
    <row r="2005" spans="3:16">
      <c r="C2005" s="379"/>
      <c r="D2005" s="436"/>
      <c r="E2005" s="437"/>
      <c r="F2005" s="437"/>
      <c r="G2005" s="437"/>
      <c r="H2005" s="437"/>
      <c r="I2005" s="437"/>
      <c r="J2005" s="437"/>
      <c r="K2005" s="438"/>
      <c r="L2005" s="439"/>
      <c r="M2005" s="222"/>
      <c r="N2005" s="439"/>
      <c r="O2005" s="439"/>
      <c r="P2005" s="441"/>
    </row>
    <row r="2006" spans="3:16">
      <c r="C2006" s="379"/>
      <c r="D2006" s="389" t="s">
        <v>44</v>
      </c>
      <c r="E2006" s="390"/>
      <c r="F2006" s="390"/>
      <c r="G2006" s="390"/>
      <c r="H2006" s="390"/>
      <c r="I2006" s="390"/>
      <c r="J2006" s="390"/>
      <c r="K2006" s="391"/>
      <c r="L2006" s="439"/>
      <c r="M2006" s="222"/>
      <c r="N2006" s="439"/>
      <c r="O2006" s="439"/>
      <c r="P2006" s="441"/>
    </row>
    <row r="2007" spans="3:16" ht="15" thickBot="1">
      <c r="C2007" s="100"/>
      <c r="D2007" s="101"/>
      <c r="E2007" s="101"/>
      <c r="F2007" s="101"/>
      <c r="G2007" s="101"/>
      <c r="H2007" s="101"/>
      <c r="I2007" s="101"/>
      <c r="J2007" s="101"/>
      <c r="K2007" s="101"/>
      <c r="L2007" s="101"/>
      <c r="M2007" s="101"/>
      <c r="N2007" s="102"/>
      <c r="O2007" s="102"/>
      <c r="P2007" s="103"/>
    </row>
    <row r="2008" spans="3:16">
      <c r="C2008" s="104"/>
      <c r="D2008" s="98"/>
      <c r="E2008" s="98"/>
      <c r="F2008" s="98"/>
      <c r="G2008" s="98"/>
      <c r="H2008" s="98"/>
      <c r="I2008" s="98"/>
      <c r="J2008" s="98"/>
      <c r="K2008" s="98"/>
      <c r="L2008" s="105" t="s">
        <v>45</v>
      </c>
      <c r="M2008" s="105"/>
      <c r="N2008" s="106" t="s">
        <v>46</v>
      </c>
      <c r="O2008" s="106" t="s">
        <v>47</v>
      </c>
      <c r="P2008" s="107" t="s">
        <v>48</v>
      </c>
    </row>
    <row r="2009" spans="3:16">
      <c r="C2009" s="108"/>
      <c r="D2009" s="99"/>
      <c r="E2009" s="99"/>
      <c r="F2009" s="99"/>
      <c r="G2009" s="99"/>
      <c r="H2009" s="99"/>
      <c r="I2009" s="99"/>
      <c r="J2009" s="99"/>
      <c r="K2009" s="99"/>
      <c r="L2009" s="109"/>
      <c r="M2009" s="109"/>
      <c r="N2009" s="110"/>
      <c r="O2009" s="110"/>
      <c r="P2009" s="111"/>
    </row>
    <row r="2010" spans="3:16">
      <c r="C2010" s="406" t="s">
        <v>49</v>
      </c>
      <c r="D2010" s="407"/>
      <c r="E2010" s="407"/>
      <c r="F2010" s="407"/>
      <c r="G2010" s="99"/>
      <c r="H2010" s="99"/>
      <c r="I2010" s="99" t="s">
        <v>50</v>
      </c>
      <c r="K2010" s="99"/>
      <c r="L2010" s="109"/>
      <c r="M2010" s="109"/>
      <c r="P2010" s="112"/>
    </row>
    <row r="2011" spans="3:16">
      <c r="C2011" s="113"/>
      <c r="D2011" s="114"/>
      <c r="E2011" s="114"/>
      <c r="F2011" s="114"/>
      <c r="G2011" s="114"/>
      <c r="H2011" s="114"/>
      <c r="I2011" s="114"/>
      <c r="J2011" s="114"/>
      <c r="K2011" s="114"/>
      <c r="L2011" s="114"/>
      <c r="M2011" s="114"/>
      <c r="N2011" s="114"/>
      <c r="O2011" s="114"/>
      <c r="P2011" s="115"/>
    </row>
    <row r="2012" spans="3:16" ht="15" thickBot="1">
      <c r="C2012" s="408" t="s">
        <v>114</v>
      </c>
      <c r="D2012" s="409"/>
      <c r="E2012" s="409"/>
      <c r="F2012" s="409"/>
      <c r="G2012" s="409"/>
      <c r="H2012" s="409"/>
      <c r="I2012" s="409"/>
      <c r="J2012" s="409"/>
      <c r="K2012" s="409"/>
      <c r="L2012" s="409"/>
      <c r="M2012" s="409"/>
      <c r="N2012" s="409"/>
      <c r="O2012" s="409"/>
      <c r="P2012" s="410"/>
    </row>
    <row r="2013" spans="3:16" ht="15" thickBot="1">
      <c r="C2013" s="116"/>
      <c r="D2013" s="117"/>
      <c r="E2013" s="117"/>
      <c r="F2013" s="117"/>
      <c r="G2013" s="117"/>
      <c r="H2013" s="117"/>
      <c r="I2013" s="117"/>
      <c r="J2013" s="117"/>
      <c r="K2013" s="117"/>
      <c r="L2013" s="117"/>
      <c r="M2013" s="117"/>
      <c r="N2013" s="117"/>
      <c r="O2013" s="117"/>
      <c r="P2013" s="118"/>
    </row>
    <row r="2014" spans="3:16" ht="15" thickBot="1">
      <c r="C2014" s="119"/>
      <c r="D2014" s="120"/>
      <c r="E2014" s="120"/>
      <c r="F2014" s="120"/>
      <c r="G2014" s="120"/>
      <c r="H2014" s="120"/>
      <c r="K2014" s="120"/>
      <c r="L2014" s="120"/>
      <c r="M2014" s="120"/>
      <c r="N2014" s="120"/>
      <c r="O2014" s="120"/>
      <c r="P2014" s="121"/>
    </row>
    <row r="2015" spans="3:16">
      <c r="C2015" s="287" t="s">
        <v>52</v>
      </c>
      <c r="D2015" s="411" t="s">
        <v>53</v>
      </c>
      <c r="E2015" s="412"/>
      <c r="F2015" s="412"/>
      <c r="G2015" s="412"/>
      <c r="H2015" s="412"/>
      <c r="I2015" s="412"/>
      <c r="J2015" s="412"/>
      <c r="K2015" s="412"/>
      <c r="L2015" s="413"/>
      <c r="M2015" s="288"/>
      <c r="N2015" s="414" t="s">
        <v>54</v>
      </c>
      <c r="O2015" s="415"/>
      <c r="P2015" s="287" t="s">
        <v>11</v>
      </c>
    </row>
    <row r="2016" spans="3:16" ht="15" thickBot="1">
      <c r="C2016" s="283">
        <v>2.15</v>
      </c>
      <c r="D2016" s="416" t="s">
        <v>188</v>
      </c>
      <c r="E2016" s="417"/>
      <c r="F2016" s="417"/>
      <c r="G2016" s="417"/>
      <c r="H2016" s="417"/>
      <c r="I2016" s="417"/>
      <c r="J2016" s="417"/>
      <c r="K2016" s="417"/>
      <c r="L2016" s="418"/>
      <c r="M2016" s="284"/>
      <c r="N2016" s="416" t="s">
        <v>88</v>
      </c>
      <c r="O2016" s="418"/>
      <c r="P2016" s="285">
        <f>'PRESUPUESTO OFICIAL (Entidad)'!I43</f>
        <v>2</v>
      </c>
    </row>
    <row r="2017" spans="3:16">
      <c r="C2017" s="352" t="s">
        <v>55</v>
      </c>
      <c r="D2017" s="353"/>
      <c r="E2017" s="353"/>
      <c r="F2017" s="353"/>
      <c r="G2017" s="353"/>
      <c r="H2017" s="353"/>
      <c r="I2017" s="353"/>
      <c r="J2017" s="353"/>
      <c r="K2017" s="353"/>
      <c r="L2017" s="353"/>
      <c r="M2017" s="353"/>
      <c r="N2017" s="353"/>
      <c r="O2017" s="353"/>
      <c r="P2017" s="354"/>
    </row>
    <row r="2018" spans="3:16">
      <c r="C2018" s="355"/>
      <c r="D2018" s="356"/>
      <c r="E2018" s="356"/>
      <c r="F2018" s="356"/>
      <c r="G2018" s="356"/>
      <c r="H2018" s="356"/>
      <c r="I2018" s="356"/>
      <c r="J2018" s="356"/>
      <c r="K2018" s="356"/>
      <c r="L2018" s="356"/>
      <c r="M2018" s="356"/>
      <c r="N2018" s="356"/>
      <c r="O2018" s="356"/>
      <c r="P2018" s="357"/>
    </row>
    <row r="2019" spans="3:16" ht="15" thickBot="1">
      <c r="C2019" s="358"/>
      <c r="D2019" s="359"/>
      <c r="E2019" s="359"/>
      <c r="F2019" s="359"/>
      <c r="G2019" s="359"/>
      <c r="H2019" s="359"/>
      <c r="I2019" s="359"/>
      <c r="J2019" s="359"/>
      <c r="K2019" s="359"/>
      <c r="L2019" s="359"/>
      <c r="M2019" s="359"/>
      <c r="N2019" s="359"/>
      <c r="O2019" s="359"/>
      <c r="P2019" s="360"/>
    </row>
    <row r="2020" spans="3:16" ht="15">
      <c r="C2020" s="361" t="s">
        <v>53</v>
      </c>
      <c r="D2020" s="452"/>
      <c r="E2020" s="452"/>
      <c r="F2020" s="452"/>
      <c r="G2020" s="453"/>
      <c r="H2020" s="365" t="s">
        <v>100</v>
      </c>
      <c r="I2020" s="452"/>
      <c r="J2020" s="454" t="s">
        <v>11</v>
      </c>
      <c r="K2020" s="455"/>
      <c r="L2020" s="125" t="s">
        <v>56</v>
      </c>
      <c r="M2020" s="124"/>
      <c r="N2020" s="365" t="s">
        <v>57</v>
      </c>
      <c r="O2020" s="366"/>
      <c r="P2020" s="126" t="s">
        <v>58</v>
      </c>
    </row>
    <row r="2021" spans="3:16">
      <c r="C2021" s="367" t="s">
        <v>110</v>
      </c>
      <c r="D2021" s="368"/>
      <c r="E2021" s="368"/>
      <c r="F2021" s="368"/>
      <c r="G2021" s="421"/>
      <c r="H2021" s="422" t="s">
        <v>111</v>
      </c>
      <c r="I2021" s="423"/>
      <c r="J2021" s="426">
        <v>0.15</v>
      </c>
      <c r="K2021" s="427"/>
      <c r="L2021" s="128">
        <v>40000</v>
      </c>
      <c r="M2021" s="224"/>
      <c r="N2021" s="426"/>
      <c r="O2021" s="427"/>
      <c r="P2021" s="188">
        <f>ROUND(J2021*L2021,0)</f>
        <v>6000</v>
      </c>
    </row>
    <row r="2022" spans="3:16">
      <c r="C2022" s="399" t="s">
        <v>251</v>
      </c>
      <c r="D2022" s="400"/>
      <c r="E2022" s="400"/>
      <c r="F2022" s="400"/>
      <c r="G2022" s="401"/>
      <c r="H2022" s="422" t="s">
        <v>111</v>
      </c>
      <c r="I2022" s="423"/>
      <c r="J2022" s="426">
        <v>0.25</v>
      </c>
      <c r="K2022" s="427"/>
      <c r="L2022" s="128">
        <v>50000</v>
      </c>
      <c r="M2022" s="224"/>
      <c r="N2022" s="426"/>
      <c r="O2022" s="427"/>
      <c r="P2022" s="188">
        <f t="shared" ref="P2022:P2023" si="24">ROUND(J2022*L2022,0)</f>
        <v>12500</v>
      </c>
    </row>
    <row r="2023" spans="3:16" ht="15" thickBot="1">
      <c r="C2023" s="374" t="s">
        <v>98</v>
      </c>
      <c r="D2023" s="375"/>
      <c r="E2023" s="375"/>
      <c r="F2023" s="375"/>
      <c r="G2023" s="396"/>
      <c r="H2023" s="376" t="s">
        <v>94</v>
      </c>
      <c r="I2023" s="377"/>
      <c r="J2023" s="376">
        <v>2</v>
      </c>
      <c r="K2023" s="377"/>
      <c r="L2023" s="133">
        <v>2000</v>
      </c>
      <c r="M2023" s="225"/>
      <c r="N2023" s="448"/>
      <c r="O2023" s="449"/>
      <c r="P2023" s="188">
        <f t="shared" si="24"/>
        <v>4000</v>
      </c>
    </row>
    <row r="2024" spans="3:16" ht="15" thickBot="1">
      <c r="C2024" s="371" t="s">
        <v>59</v>
      </c>
      <c r="D2024" s="372"/>
      <c r="E2024" s="372"/>
      <c r="F2024" s="372"/>
      <c r="G2024" s="372"/>
      <c r="H2024" s="372"/>
      <c r="I2024" s="372"/>
      <c r="J2024" s="372"/>
      <c r="K2024" s="372"/>
      <c r="L2024" s="372"/>
      <c r="M2024" s="372"/>
      <c r="N2024" s="372"/>
      <c r="O2024" s="373"/>
      <c r="P2024" s="138">
        <f>SUM(P2021:P2023)</f>
        <v>22500</v>
      </c>
    </row>
    <row r="2025" spans="3:16">
      <c r="C2025" s="352" t="s">
        <v>60</v>
      </c>
      <c r="D2025" s="353"/>
      <c r="E2025" s="353"/>
      <c r="F2025" s="353"/>
      <c r="G2025" s="353"/>
      <c r="H2025" s="353"/>
      <c r="I2025" s="353"/>
      <c r="J2025" s="353"/>
      <c r="K2025" s="353"/>
      <c r="L2025" s="353"/>
      <c r="M2025" s="353"/>
      <c r="N2025" s="353"/>
      <c r="O2025" s="353"/>
      <c r="P2025" s="354"/>
    </row>
    <row r="2026" spans="3:16">
      <c r="C2026" s="355"/>
      <c r="D2026" s="356"/>
      <c r="E2026" s="356"/>
      <c r="F2026" s="356"/>
      <c r="G2026" s="356"/>
      <c r="H2026" s="356"/>
      <c r="I2026" s="356"/>
      <c r="J2026" s="356"/>
      <c r="K2026" s="356"/>
      <c r="L2026" s="356"/>
      <c r="M2026" s="356"/>
      <c r="N2026" s="356"/>
      <c r="O2026" s="356"/>
      <c r="P2026" s="357"/>
    </row>
    <row r="2027" spans="3:16" ht="15" thickBot="1">
      <c r="C2027" s="358"/>
      <c r="D2027" s="359"/>
      <c r="E2027" s="359"/>
      <c r="F2027" s="359"/>
      <c r="G2027" s="359"/>
      <c r="H2027" s="359"/>
      <c r="I2027" s="359"/>
      <c r="J2027" s="359"/>
      <c r="K2027" s="359"/>
      <c r="L2027" s="359"/>
      <c r="M2027" s="359"/>
      <c r="N2027" s="359"/>
      <c r="O2027" s="359"/>
      <c r="P2027" s="360"/>
    </row>
    <row r="2028" spans="3:16">
      <c r="C2028" s="361" t="s">
        <v>53</v>
      </c>
      <c r="D2028" s="362"/>
      <c r="E2028" s="362"/>
      <c r="F2028" s="362"/>
      <c r="G2028" s="362"/>
      <c r="H2028" s="362"/>
      <c r="I2028" s="362"/>
      <c r="J2028" s="366"/>
      <c r="K2028" s="124" t="s">
        <v>54</v>
      </c>
      <c r="L2028" s="125" t="s">
        <v>11</v>
      </c>
      <c r="M2028" s="124" t="s">
        <v>117</v>
      </c>
      <c r="N2028" s="365" t="s">
        <v>61</v>
      </c>
      <c r="O2028" s="366"/>
      <c r="P2028" s="126" t="s">
        <v>58</v>
      </c>
    </row>
    <row r="2029" spans="3:16" ht="14.25" customHeight="1">
      <c r="C2029" s="399" t="s">
        <v>242</v>
      </c>
      <c r="D2029" s="400"/>
      <c r="E2029" s="400"/>
      <c r="F2029" s="400"/>
      <c r="G2029" s="400"/>
      <c r="H2029" s="400"/>
      <c r="I2029" s="400"/>
      <c r="J2029" s="401"/>
      <c r="K2029" s="316" t="s">
        <v>107</v>
      </c>
      <c r="L2029" s="202">
        <v>0.13</v>
      </c>
      <c r="M2029" s="241">
        <v>1</v>
      </c>
      <c r="N2029" s="459">
        <v>16000</v>
      </c>
      <c r="O2029" s="460"/>
      <c r="P2029" s="129">
        <f>ROUND(N2029*M2029*L2029,0)</f>
        <v>2080</v>
      </c>
    </row>
    <row r="2030" spans="3:16" ht="14.25" customHeight="1">
      <c r="C2030" s="399" t="s">
        <v>243</v>
      </c>
      <c r="D2030" s="400"/>
      <c r="E2030" s="400"/>
      <c r="F2030" s="400"/>
      <c r="G2030" s="400"/>
      <c r="H2030" s="400"/>
      <c r="I2030" s="400"/>
      <c r="J2030" s="401"/>
      <c r="K2030" s="316" t="s">
        <v>93</v>
      </c>
      <c r="L2030" s="203">
        <v>0.45</v>
      </c>
      <c r="M2030" s="242">
        <v>1</v>
      </c>
      <c r="N2030" s="459">
        <v>23000</v>
      </c>
      <c r="O2030" s="460"/>
      <c r="P2030" s="129">
        <f t="shared" ref="P2030:P2035" si="25">ROUND(N2030*M2030*L2030,0)</f>
        <v>10350</v>
      </c>
    </row>
    <row r="2031" spans="3:16" ht="14.25" customHeight="1">
      <c r="C2031" s="399" t="s">
        <v>244</v>
      </c>
      <c r="D2031" s="400"/>
      <c r="E2031" s="400"/>
      <c r="F2031" s="400"/>
      <c r="G2031" s="400"/>
      <c r="H2031" s="400"/>
      <c r="I2031" s="400"/>
      <c r="J2031" s="401"/>
      <c r="K2031" s="303" t="s">
        <v>88</v>
      </c>
      <c r="L2031" s="203">
        <v>0.6</v>
      </c>
      <c r="M2031" s="242">
        <v>1.05</v>
      </c>
      <c r="N2031" s="459">
        <v>95000</v>
      </c>
      <c r="O2031" s="460"/>
      <c r="P2031" s="129">
        <f t="shared" si="25"/>
        <v>59850</v>
      </c>
    </row>
    <row r="2032" spans="3:16" ht="14.25" customHeight="1">
      <c r="C2032" s="399" t="s">
        <v>245</v>
      </c>
      <c r="D2032" s="400"/>
      <c r="E2032" s="400"/>
      <c r="F2032" s="400"/>
      <c r="G2032" s="400"/>
      <c r="H2032" s="400"/>
      <c r="I2032" s="400"/>
      <c r="J2032" s="401"/>
      <c r="K2032" s="303" t="s">
        <v>88</v>
      </c>
      <c r="L2032" s="203">
        <v>1.25</v>
      </c>
      <c r="M2032" s="242">
        <v>1.05</v>
      </c>
      <c r="N2032" s="404">
        <v>35000</v>
      </c>
      <c r="O2032" s="405"/>
      <c r="P2032" s="129">
        <f t="shared" si="25"/>
        <v>45938</v>
      </c>
    </row>
    <row r="2033" spans="3:16" ht="14.25" customHeight="1">
      <c r="C2033" s="399" t="s">
        <v>246</v>
      </c>
      <c r="D2033" s="400"/>
      <c r="E2033" s="400"/>
      <c r="F2033" s="400"/>
      <c r="G2033" s="400"/>
      <c r="H2033" s="400"/>
      <c r="I2033" s="400"/>
      <c r="J2033" s="401"/>
      <c r="K2033" s="303" t="s">
        <v>88</v>
      </c>
      <c r="L2033" s="304">
        <v>1</v>
      </c>
      <c r="M2033" s="305">
        <v>1</v>
      </c>
      <c r="N2033" s="404">
        <v>20000</v>
      </c>
      <c r="O2033" s="405"/>
      <c r="P2033" s="129">
        <f t="shared" si="25"/>
        <v>20000</v>
      </c>
    </row>
    <row r="2034" spans="3:16" ht="14.25" customHeight="1">
      <c r="C2034" s="399" t="s">
        <v>247</v>
      </c>
      <c r="D2034" s="400"/>
      <c r="E2034" s="400"/>
      <c r="F2034" s="400"/>
      <c r="G2034" s="400"/>
      <c r="H2034" s="400"/>
      <c r="I2034" s="400"/>
      <c r="J2034" s="401"/>
      <c r="K2034" s="312" t="s">
        <v>88</v>
      </c>
      <c r="L2034" s="304">
        <v>0.6</v>
      </c>
      <c r="M2034" s="305">
        <v>1.05</v>
      </c>
      <c r="N2034" s="459">
        <v>50000</v>
      </c>
      <c r="O2034" s="460"/>
      <c r="P2034" s="129">
        <f t="shared" si="25"/>
        <v>31500</v>
      </c>
    </row>
    <row r="2035" spans="3:16" ht="14.25" customHeight="1">
      <c r="C2035" s="399" t="s">
        <v>248</v>
      </c>
      <c r="D2035" s="400"/>
      <c r="E2035" s="400"/>
      <c r="F2035" s="400"/>
      <c r="G2035" s="400"/>
      <c r="H2035" s="400"/>
      <c r="I2035" s="400"/>
      <c r="J2035" s="401"/>
      <c r="K2035" s="312" t="s">
        <v>85</v>
      </c>
      <c r="L2035" s="304">
        <v>0.08</v>
      </c>
      <c r="M2035" s="305">
        <v>1.05</v>
      </c>
      <c r="N2035" s="459">
        <v>676450</v>
      </c>
      <c r="O2035" s="460"/>
      <c r="P2035" s="129">
        <f t="shared" si="25"/>
        <v>56822</v>
      </c>
    </row>
    <row r="2036" spans="3:16">
      <c r="C2036" s="399"/>
      <c r="D2036" s="400"/>
      <c r="E2036" s="400"/>
      <c r="F2036" s="400"/>
      <c r="G2036" s="400"/>
      <c r="H2036" s="400"/>
      <c r="I2036" s="400"/>
      <c r="J2036" s="401"/>
      <c r="K2036" s="200"/>
      <c r="L2036" s="194"/>
      <c r="M2036" s="235"/>
      <c r="N2036" s="459"/>
      <c r="O2036" s="460"/>
      <c r="P2036" s="129"/>
    </row>
    <row r="2037" spans="3:16" ht="15" thickBot="1">
      <c r="C2037" s="442"/>
      <c r="D2037" s="443"/>
      <c r="E2037" s="443"/>
      <c r="F2037" s="443"/>
      <c r="G2037" s="443"/>
      <c r="H2037" s="443"/>
      <c r="I2037" s="443"/>
      <c r="J2037" s="444"/>
      <c r="K2037" s="301"/>
      <c r="L2037" s="194"/>
      <c r="M2037" s="235"/>
      <c r="N2037" s="445"/>
      <c r="O2037" s="446"/>
      <c r="P2037" s="129"/>
    </row>
    <row r="2038" spans="3:16" ht="15" thickBot="1">
      <c r="C2038" s="371" t="s">
        <v>59</v>
      </c>
      <c r="D2038" s="372"/>
      <c r="E2038" s="372"/>
      <c r="F2038" s="372"/>
      <c r="G2038" s="372"/>
      <c r="H2038" s="372"/>
      <c r="I2038" s="372"/>
      <c r="J2038" s="372"/>
      <c r="K2038" s="372"/>
      <c r="L2038" s="372"/>
      <c r="M2038" s="372"/>
      <c r="N2038" s="372"/>
      <c r="O2038" s="373"/>
      <c r="P2038" s="138">
        <f>SUM(P2029:P2037)</f>
        <v>226540</v>
      </c>
    </row>
    <row r="2039" spans="3:16">
      <c r="C2039" s="352" t="s">
        <v>62</v>
      </c>
      <c r="D2039" s="353"/>
      <c r="E2039" s="353"/>
      <c r="F2039" s="353"/>
      <c r="G2039" s="353"/>
      <c r="H2039" s="353"/>
      <c r="I2039" s="353"/>
      <c r="J2039" s="353"/>
      <c r="K2039" s="353"/>
      <c r="L2039" s="353"/>
      <c r="M2039" s="353"/>
      <c r="N2039" s="353"/>
      <c r="O2039" s="353"/>
      <c r="P2039" s="354"/>
    </row>
    <row r="2040" spans="3:16">
      <c r="C2040" s="355"/>
      <c r="D2040" s="356"/>
      <c r="E2040" s="356"/>
      <c r="F2040" s="356"/>
      <c r="G2040" s="356"/>
      <c r="H2040" s="356"/>
      <c r="I2040" s="356"/>
      <c r="J2040" s="356"/>
      <c r="K2040" s="356"/>
      <c r="L2040" s="356"/>
      <c r="M2040" s="356"/>
      <c r="N2040" s="356"/>
      <c r="O2040" s="356"/>
      <c r="P2040" s="357"/>
    </row>
    <row r="2041" spans="3:16" ht="15" thickBot="1">
      <c r="C2041" s="358"/>
      <c r="D2041" s="359"/>
      <c r="E2041" s="359"/>
      <c r="F2041" s="359"/>
      <c r="G2041" s="359"/>
      <c r="H2041" s="359"/>
      <c r="I2041" s="359"/>
      <c r="J2041" s="359"/>
      <c r="K2041" s="359"/>
      <c r="L2041" s="359"/>
      <c r="M2041" s="359"/>
      <c r="N2041" s="359"/>
      <c r="O2041" s="359"/>
      <c r="P2041" s="360"/>
    </row>
    <row r="2042" spans="3:16" ht="15.75">
      <c r="C2042" s="361" t="s">
        <v>63</v>
      </c>
      <c r="D2042" s="362"/>
      <c r="E2042" s="362"/>
      <c r="F2042" s="362"/>
      <c r="G2042" s="362"/>
      <c r="H2042" s="362"/>
      <c r="I2042" s="362"/>
      <c r="J2042" s="125" t="s">
        <v>64</v>
      </c>
      <c r="K2042" s="134" t="s">
        <v>65</v>
      </c>
      <c r="L2042" s="139" t="s">
        <v>66</v>
      </c>
      <c r="M2042" s="229"/>
      <c r="N2042" s="365" t="s">
        <v>67</v>
      </c>
      <c r="O2042" s="366"/>
      <c r="P2042" s="126" t="s">
        <v>58</v>
      </c>
    </row>
    <row r="2043" spans="3:16">
      <c r="C2043" s="367"/>
      <c r="D2043" s="368"/>
      <c r="E2043" s="368"/>
      <c r="F2043" s="368"/>
      <c r="G2043" s="368"/>
      <c r="H2043" s="368"/>
      <c r="I2043" s="368"/>
      <c r="J2043" s="140"/>
      <c r="K2043" s="141"/>
      <c r="L2043" s="140"/>
      <c r="M2043" s="217"/>
      <c r="N2043" s="369"/>
      <c r="O2043" s="370"/>
      <c r="P2043" s="129"/>
    </row>
    <row r="2044" spans="3:16" ht="15" thickBot="1">
      <c r="C2044" s="374"/>
      <c r="D2044" s="375"/>
      <c r="E2044" s="375"/>
      <c r="F2044" s="375"/>
      <c r="G2044" s="375"/>
      <c r="H2044" s="375"/>
      <c r="I2044" s="375"/>
      <c r="J2044" s="142"/>
      <c r="K2044" s="143"/>
      <c r="L2044" s="142"/>
      <c r="M2044" s="230"/>
      <c r="N2044" s="376"/>
      <c r="O2044" s="377"/>
      <c r="P2044" s="144"/>
    </row>
    <row r="2045" spans="3:16" ht="15" thickBot="1">
      <c r="C2045" s="371" t="s">
        <v>59</v>
      </c>
      <c r="D2045" s="372"/>
      <c r="E2045" s="372"/>
      <c r="F2045" s="372"/>
      <c r="G2045" s="372"/>
      <c r="H2045" s="372"/>
      <c r="I2045" s="372"/>
      <c r="J2045" s="372"/>
      <c r="K2045" s="372"/>
      <c r="L2045" s="372"/>
      <c r="M2045" s="372"/>
      <c r="N2045" s="372"/>
      <c r="O2045" s="373"/>
      <c r="P2045" s="138">
        <f>SUM(P2043:P2044)</f>
        <v>0</v>
      </c>
    </row>
    <row r="2046" spans="3:16">
      <c r="C2046" s="352" t="s">
        <v>68</v>
      </c>
      <c r="D2046" s="353"/>
      <c r="E2046" s="353"/>
      <c r="F2046" s="353"/>
      <c r="G2046" s="353"/>
      <c r="H2046" s="353"/>
      <c r="I2046" s="353"/>
      <c r="J2046" s="353"/>
      <c r="K2046" s="353"/>
      <c r="L2046" s="353"/>
      <c r="M2046" s="353"/>
      <c r="N2046" s="353"/>
      <c r="O2046" s="353"/>
      <c r="P2046" s="354"/>
    </row>
    <row r="2047" spans="3:16">
      <c r="C2047" s="355"/>
      <c r="D2047" s="356"/>
      <c r="E2047" s="356"/>
      <c r="F2047" s="356"/>
      <c r="G2047" s="356"/>
      <c r="H2047" s="356"/>
      <c r="I2047" s="356"/>
      <c r="J2047" s="356"/>
      <c r="K2047" s="356"/>
      <c r="L2047" s="356"/>
      <c r="M2047" s="356"/>
      <c r="N2047" s="356"/>
      <c r="O2047" s="356"/>
      <c r="P2047" s="357"/>
    </row>
    <row r="2048" spans="3:16" ht="15" thickBot="1">
      <c r="C2048" s="358"/>
      <c r="D2048" s="359"/>
      <c r="E2048" s="359"/>
      <c r="F2048" s="359"/>
      <c r="G2048" s="359"/>
      <c r="H2048" s="359"/>
      <c r="I2048" s="359"/>
      <c r="J2048" s="359"/>
      <c r="K2048" s="359"/>
      <c r="L2048" s="359"/>
      <c r="M2048" s="359"/>
      <c r="N2048" s="359"/>
      <c r="O2048" s="359"/>
      <c r="P2048" s="360"/>
    </row>
    <row r="2049" spans="3:16" ht="28.5">
      <c r="C2049" s="361" t="s">
        <v>69</v>
      </c>
      <c r="D2049" s="362"/>
      <c r="E2049" s="362"/>
      <c r="F2049" s="362"/>
      <c r="G2049" s="362"/>
      <c r="H2049" s="362"/>
      <c r="I2049" s="362"/>
      <c r="J2049" s="125" t="s">
        <v>70</v>
      </c>
      <c r="K2049" s="145" t="s">
        <v>11</v>
      </c>
      <c r="L2049" s="146" t="s">
        <v>71</v>
      </c>
      <c r="M2049" s="218"/>
      <c r="N2049" s="363" t="s">
        <v>57</v>
      </c>
      <c r="O2049" s="364"/>
      <c r="P2049" s="148" t="s">
        <v>58</v>
      </c>
    </row>
    <row r="2050" spans="3:16">
      <c r="C2050" s="399" t="s">
        <v>249</v>
      </c>
      <c r="D2050" s="400"/>
      <c r="E2050" s="400"/>
      <c r="F2050" s="400"/>
      <c r="G2050" s="400"/>
      <c r="H2050" s="400"/>
      <c r="I2050" s="401"/>
      <c r="J2050" s="151" t="s">
        <v>97</v>
      </c>
      <c r="K2050" s="152">
        <v>0.6</v>
      </c>
      <c r="L2050" s="153">
        <v>36440.710312499999</v>
      </c>
      <c r="M2050" s="231"/>
      <c r="N2050" s="402"/>
      <c r="O2050" s="403"/>
      <c r="P2050" s="129">
        <f>ROUND(K2050*L2050,0)</f>
        <v>21864</v>
      </c>
    </row>
    <row r="2051" spans="3:16">
      <c r="C2051" s="399" t="s">
        <v>250</v>
      </c>
      <c r="D2051" s="400"/>
      <c r="E2051" s="400"/>
      <c r="F2051" s="400"/>
      <c r="G2051" s="400"/>
      <c r="H2051" s="400"/>
      <c r="I2051" s="401"/>
      <c r="J2051" s="151" t="s">
        <v>97</v>
      </c>
      <c r="K2051" s="152">
        <v>2</v>
      </c>
      <c r="L2051" s="153">
        <v>49937.269687500004</v>
      </c>
      <c r="M2051" s="231"/>
      <c r="N2051" s="369"/>
      <c r="O2051" s="370"/>
      <c r="P2051" s="129">
        <f>ROUND(K2051*L2051,0)</f>
        <v>99875</v>
      </c>
    </row>
    <row r="2052" spans="3:16" ht="15" thickBot="1">
      <c r="C2052" s="374"/>
      <c r="D2052" s="375"/>
      <c r="E2052" s="375"/>
      <c r="F2052" s="375"/>
      <c r="G2052" s="375"/>
      <c r="H2052" s="375"/>
      <c r="I2052" s="375"/>
      <c r="J2052" s="142"/>
      <c r="K2052" s="143"/>
      <c r="L2052" s="142"/>
      <c r="M2052" s="230"/>
      <c r="N2052" s="376"/>
      <c r="O2052" s="377"/>
      <c r="P2052" s="144"/>
    </row>
    <row r="2053" spans="3:16" ht="15" thickBot="1">
      <c r="C2053" s="371" t="s">
        <v>59</v>
      </c>
      <c r="D2053" s="372"/>
      <c r="E2053" s="372"/>
      <c r="F2053" s="372"/>
      <c r="G2053" s="372"/>
      <c r="H2053" s="372"/>
      <c r="I2053" s="372"/>
      <c r="J2053" s="372"/>
      <c r="K2053" s="372"/>
      <c r="L2053" s="372"/>
      <c r="M2053" s="372"/>
      <c r="N2053" s="372"/>
      <c r="O2053" s="373"/>
      <c r="P2053" s="138">
        <f>SUM(P2050:P2052)</f>
        <v>121739</v>
      </c>
    </row>
    <row r="2054" spans="3:16" ht="15" thickBot="1">
      <c r="C2054" s="122"/>
      <c r="P2054" s="123"/>
    </row>
    <row r="2055" spans="3:16" ht="15" thickBot="1">
      <c r="C2055" s="371" t="s">
        <v>72</v>
      </c>
      <c r="D2055" s="372"/>
      <c r="E2055" s="372"/>
      <c r="F2055" s="372"/>
      <c r="G2055" s="372"/>
      <c r="H2055" s="372"/>
      <c r="I2055" s="372"/>
      <c r="J2055" s="372"/>
      <c r="K2055" s="372"/>
      <c r="L2055" s="372"/>
      <c r="M2055" s="372"/>
      <c r="N2055" s="372"/>
      <c r="O2055" s="373"/>
      <c r="P2055" s="286">
        <f>SUM(P2053+P2045+P2038+P2024)</f>
        <v>370779</v>
      </c>
    </row>
    <row r="2056" spans="3:16">
      <c r="C2056" s="367" t="s">
        <v>23</v>
      </c>
      <c r="D2056" s="368"/>
      <c r="E2056" s="368"/>
      <c r="F2056" s="368"/>
      <c r="G2056" s="368"/>
      <c r="H2056" s="368"/>
      <c r="I2056" s="368"/>
      <c r="J2056" s="155"/>
      <c r="K2056" s="156"/>
      <c r="L2056" s="157">
        <v>0.31</v>
      </c>
      <c r="M2056" s="232"/>
      <c r="N2056" s="392">
        <f>P2055*L2056</f>
        <v>114941.49</v>
      </c>
      <c r="O2056" s="393"/>
      <c r="P2056" s="158"/>
    </row>
    <row r="2057" spans="3:16">
      <c r="C2057" s="130" t="s">
        <v>77</v>
      </c>
      <c r="D2057" s="131"/>
      <c r="E2057" s="131"/>
      <c r="F2057" s="131"/>
      <c r="G2057" s="131"/>
      <c r="H2057" s="131"/>
      <c r="I2057" s="131"/>
      <c r="J2057" s="155"/>
      <c r="K2057" s="156"/>
      <c r="L2057" s="157">
        <v>0.01</v>
      </c>
      <c r="M2057" s="232"/>
      <c r="N2057" s="392">
        <f>P2055*L2057</f>
        <v>3707.79</v>
      </c>
      <c r="O2057" s="393"/>
      <c r="P2057" s="158"/>
    </row>
    <row r="2058" spans="3:16" ht="15" thickBot="1">
      <c r="C2058" s="116" t="s">
        <v>78</v>
      </c>
      <c r="D2058" s="117"/>
      <c r="E2058" s="117"/>
      <c r="F2058" s="117"/>
      <c r="G2058" s="117"/>
      <c r="H2058" s="117"/>
      <c r="I2058" s="117"/>
      <c r="J2058" s="159"/>
      <c r="K2058" s="160"/>
      <c r="L2058" s="157">
        <v>0.05</v>
      </c>
      <c r="M2058" s="232"/>
      <c r="N2058" s="392">
        <f>P2055*L2058</f>
        <v>18538.95</v>
      </c>
      <c r="O2058" s="393"/>
      <c r="P2058" s="158"/>
    </row>
    <row r="2059" spans="3:16" ht="15" thickBot="1">
      <c r="C2059" s="371" t="s">
        <v>59</v>
      </c>
      <c r="D2059" s="372"/>
      <c r="E2059" s="372"/>
      <c r="F2059" s="372"/>
      <c r="G2059" s="372"/>
      <c r="H2059" s="372"/>
      <c r="I2059" s="372"/>
      <c r="J2059" s="372"/>
      <c r="K2059" s="372"/>
      <c r="L2059" s="372"/>
      <c r="M2059" s="372"/>
      <c r="N2059" s="372"/>
      <c r="O2059" s="373"/>
      <c r="P2059" s="161">
        <f>N2056+N2057+N2058</f>
        <v>137188.23000000001</v>
      </c>
    </row>
    <row r="2060" spans="3:16" ht="15" thickBot="1">
      <c r="C2060" s="122"/>
      <c r="P2060" s="123"/>
    </row>
    <row r="2061" spans="3:16" ht="15" thickBot="1">
      <c r="C2061" s="371" t="s">
        <v>79</v>
      </c>
      <c r="D2061" s="372"/>
      <c r="E2061" s="372"/>
      <c r="F2061" s="372"/>
      <c r="G2061" s="372"/>
      <c r="H2061" s="372"/>
      <c r="I2061" s="372"/>
      <c r="J2061" s="372"/>
      <c r="K2061" s="372"/>
      <c r="L2061" s="372"/>
      <c r="M2061" s="372"/>
      <c r="N2061" s="372"/>
      <c r="O2061" s="373"/>
      <c r="P2061" s="161">
        <f>ROUND(P2055+P2059,2)</f>
        <v>507967.23</v>
      </c>
    </row>
    <row r="2062" spans="3:16">
      <c r="C2062" s="119"/>
      <c r="D2062" s="120"/>
      <c r="E2062" s="120"/>
      <c r="F2062" s="120"/>
      <c r="G2062" s="120"/>
      <c r="H2062" s="120"/>
      <c r="I2062" s="120"/>
      <c r="J2062" s="120"/>
      <c r="K2062" s="120"/>
      <c r="L2062" s="120"/>
      <c r="M2062" s="120"/>
      <c r="N2062" s="120"/>
      <c r="O2062" s="120"/>
      <c r="P2062" s="121"/>
    </row>
    <row r="2063" spans="3:16">
      <c r="C2063" s="122"/>
      <c r="P2063" s="123"/>
    </row>
    <row r="2064" spans="3:16">
      <c r="C2064" s="122"/>
      <c r="P2064" s="123"/>
    </row>
    <row r="2065" spans="3:16" ht="15">
      <c r="C2065" s="122"/>
      <c r="H2065" s="276" t="s">
        <v>80</v>
      </c>
      <c r="I2065" s="276"/>
      <c r="J2065" s="276"/>
      <c r="K2065" s="276"/>
      <c r="P2065" s="123"/>
    </row>
    <row r="2066" spans="3:16" ht="15">
      <c r="C2066" s="122"/>
      <c r="H2066" s="276" t="s">
        <v>81</v>
      </c>
      <c r="I2066" s="350" t="s">
        <v>120</v>
      </c>
      <c r="J2066" s="350"/>
      <c r="K2066" s="350"/>
      <c r="P2066" s="123"/>
    </row>
    <row r="2067" spans="3:16" ht="15">
      <c r="C2067" s="122"/>
      <c r="H2067" s="349" t="s">
        <v>121</v>
      </c>
      <c r="I2067" s="349"/>
      <c r="J2067" s="349"/>
      <c r="K2067" s="349"/>
      <c r="P2067" s="123"/>
    </row>
    <row r="2068" spans="3:16" ht="15">
      <c r="C2068" s="108"/>
      <c r="D2068" s="163"/>
      <c r="E2068" s="163"/>
      <c r="F2068" s="163"/>
      <c r="G2068" s="163"/>
      <c r="H2068" s="276" t="s">
        <v>82</v>
      </c>
      <c r="I2068" s="349" t="s">
        <v>122</v>
      </c>
      <c r="J2068" s="349"/>
      <c r="K2068" s="349"/>
      <c r="L2068" s="163"/>
      <c r="M2068" s="163"/>
      <c r="N2068" s="163"/>
      <c r="O2068" s="163"/>
      <c r="P2068" s="164"/>
    </row>
    <row r="2069" spans="3:16">
      <c r="C2069" s="122"/>
      <c r="H2069" s="95" t="s">
        <v>83</v>
      </c>
      <c r="P2069" s="123"/>
    </row>
    <row r="2070" spans="3:16">
      <c r="C2070" s="165"/>
      <c r="D2070" s="127"/>
      <c r="E2070" s="127"/>
      <c r="F2070" s="127"/>
      <c r="G2070" s="127"/>
      <c r="H2070" s="127"/>
      <c r="I2070" s="127"/>
      <c r="J2070" s="127"/>
      <c r="K2070" s="127"/>
      <c r="L2070" s="127"/>
      <c r="M2070" s="127"/>
      <c r="N2070" s="127"/>
      <c r="O2070" s="127"/>
      <c r="P2070" s="166"/>
    </row>
    <row r="2074" spans="3:16">
      <c r="C2074" s="351" t="s">
        <v>38</v>
      </c>
      <c r="D2074" s="351"/>
      <c r="E2074" s="351"/>
      <c r="F2074" s="351"/>
      <c r="G2074" s="351"/>
      <c r="H2074" s="351"/>
      <c r="I2074" s="351"/>
      <c r="J2074" s="351"/>
      <c r="K2074" s="351"/>
      <c r="L2074" s="351"/>
      <c r="M2074" s="351"/>
      <c r="N2074" s="351"/>
      <c r="O2074" s="351"/>
      <c r="P2074" s="351"/>
    </row>
    <row r="2075" spans="3:16" ht="15" thickBot="1"/>
    <row r="2076" spans="3:16">
      <c r="C2076" s="378"/>
      <c r="D2076" s="380"/>
      <c r="E2076" s="381"/>
      <c r="F2076" s="381"/>
      <c r="G2076" s="381"/>
      <c r="H2076" s="381"/>
      <c r="I2076" s="381"/>
      <c r="J2076" s="381"/>
      <c r="K2076" s="382"/>
      <c r="L2076" s="383"/>
      <c r="M2076" s="384"/>
      <c r="N2076" s="384"/>
      <c r="O2076" s="384"/>
      <c r="P2076" s="385"/>
    </row>
    <row r="2077" spans="3:16">
      <c r="C2077" s="379"/>
      <c r="D2077" s="389" t="s">
        <v>39</v>
      </c>
      <c r="E2077" s="390"/>
      <c r="F2077" s="390"/>
      <c r="G2077" s="390"/>
      <c r="H2077" s="390"/>
      <c r="I2077" s="390"/>
      <c r="J2077" s="390"/>
      <c r="K2077" s="391"/>
      <c r="L2077" s="386"/>
      <c r="M2077" s="387"/>
      <c r="N2077" s="387"/>
      <c r="O2077" s="387"/>
      <c r="P2077" s="388"/>
    </row>
    <row r="2078" spans="3:16">
      <c r="C2078" s="379"/>
      <c r="D2078" s="389"/>
      <c r="E2078" s="390"/>
      <c r="F2078" s="390"/>
      <c r="G2078" s="390"/>
      <c r="H2078" s="390"/>
      <c r="I2078" s="390"/>
      <c r="J2078" s="390"/>
      <c r="K2078" s="391"/>
      <c r="L2078" s="428" t="s">
        <v>40</v>
      </c>
      <c r="M2078" s="220"/>
      <c r="N2078" s="430"/>
      <c r="O2078" s="431"/>
      <c r="P2078" s="432"/>
    </row>
    <row r="2079" spans="3:16">
      <c r="C2079" s="379"/>
      <c r="D2079" s="389" t="s">
        <v>41</v>
      </c>
      <c r="E2079" s="390"/>
      <c r="F2079" s="390"/>
      <c r="G2079" s="390"/>
      <c r="H2079" s="390"/>
      <c r="I2079" s="390"/>
      <c r="J2079" s="390"/>
      <c r="K2079" s="391"/>
      <c r="L2079" s="429"/>
      <c r="M2079" s="221"/>
      <c r="N2079" s="433"/>
      <c r="O2079" s="434"/>
      <c r="P2079" s="435"/>
    </row>
    <row r="2080" spans="3:16">
      <c r="C2080" s="379"/>
      <c r="D2080" s="436"/>
      <c r="E2080" s="437"/>
      <c r="F2080" s="437"/>
      <c r="G2080" s="437"/>
      <c r="H2080" s="437"/>
      <c r="I2080" s="437"/>
      <c r="J2080" s="437"/>
      <c r="K2080" s="438"/>
      <c r="L2080" s="428" t="s">
        <v>42</v>
      </c>
      <c r="M2080" s="219"/>
      <c r="N2080" s="428">
        <v>1</v>
      </c>
      <c r="O2080" s="428" t="s">
        <v>43</v>
      </c>
      <c r="P2080" s="440">
        <v>1</v>
      </c>
    </row>
    <row r="2081" spans="3:16">
      <c r="C2081" s="379"/>
      <c r="D2081" s="436"/>
      <c r="E2081" s="437"/>
      <c r="F2081" s="437"/>
      <c r="G2081" s="437"/>
      <c r="H2081" s="437"/>
      <c r="I2081" s="437"/>
      <c r="J2081" s="437"/>
      <c r="K2081" s="438"/>
      <c r="L2081" s="439"/>
      <c r="M2081" s="222"/>
      <c r="N2081" s="439"/>
      <c r="O2081" s="439"/>
      <c r="P2081" s="441"/>
    </row>
    <row r="2082" spans="3:16">
      <c r="C2082" s="379"/>
      <c r="D2082" s="389" t="s">
        <v>44</v>
      </c>
      <c r="E2082" s="390"/>
      <c r="F2082" s="390"/>
      <c r="G2082" s="390"/>
      <c r="H2082" s="390"/>
      <c r="I2082" s="390"/>
      <c r="J2082" s="390"/>
      <c r="K2082" s="391"/>
      <c r="L2082" s="439"/>
      <c r="M2082" s="222"/>
      <c r="N2082" s="439"/>
      <c r="O2082" s="439"/>
      <c r="P2082" s="441"/>
    </row>
    <row r="2083" spans="3:16" ht="15" thickBot="1">
      <c r="C2083" s="100"/>
      <c r="D2083" s="101"/>
      <c r="E2083" s="101"/>
      <c r="F2083" s="101"/>
      <c r="G2083" s="101"/>
      <c r="H2083" s="101"/>
      <c r="I2083" s="101"/>
      <c r="J2083" s="101"/>
      <c r="K2083" s="101"/>
      <c r="L2083" s="101"/>
      <c r="M2083" s="101"/>
      <c r="N2083" s="102"/>
      <c r="O2083" s="102"/>
      <c r="P2083" s="103"/>
    </row>
    <row r="2084" spans="3:16">
      <c r="C2084" s="104"/>
      <c r="D2084" s="98"/>
      <c r="E2084" s="98"/>
      <c r="F2084" s="98"/>
      <c r="G2084" s="98"/>
      <c r="H2084" s="98"/>
      <c r="I2084" s="98"/>
      <c r="J2084" s="98"/>
      <c r="K2084" s="98"/>
      <c r="L2084" s="105" t="s">
        <v>45</v>
      </c>
      <c r="M2084" s="105"/>
      <c r="N2084" s="106" t="s">
        <v>46</v>
      </c>
      <c r="O2084" s="106" t="s">
        <v>47</v>
      </c>
      <c r="P2084" s="107" t="s">
        <v>48</v>
      </c>
    </row>
    <row r="2085" spans="3:16">
      <c r="C2085" s="108"/>
      <c r="D2085" s="99"/>
      <c r="E2085" s="99"/>
      <c r="F2085" s="99"/>
      <c r="G2085" s="99"/>
      <c r="H2085" s="99"/>
      <c r="I2085" s="99"/>
      <c r="J2085" s="99"/>
      <c r="K2085" s="99"/>
      <c r="L2085" s="109"/>
      <c r="M2085" s="109"/>
      <c r="N2085" s="110"/>
      <c r="O2085" s="110"/>
      <c r="P2085" s="111"/>
    </row>
    <row r="2086" spans="3:16">
      <c r="C2086" s="406" t="s">
        <v>49</v>
      </c>
      <c r="D2086" s="407"/>
      <c r="E2086" s="407"/>
      <c r="F2086" s="407"/>
      <c r="G2086" s="99"/>
      <c r="H2086" s="99"/>
      <c r="I2086" s="99" t="s">
        <v>50</v>
      </c>
      <c r="K2086" s="99"/>
      <c r="L2086" s="109"/>
      <c r="M2086" s="109"/>
      <c r="P2086" s="112"/>
    </row>
    <row r="2087" spans="3:16">
      <c r="C2087" s="113"/>
      <c r="D2087" s="114"/>
      <c r="E2087" s="114"/>
      <c r="F2087" s="114"/>
      <c r="G2087" s="114"/>
      <c r="H2087" s="114"/>
      <c r="I2087" s="114"/>
      <c r="J2087" s="114"/>
      <c r="K2087" s="114"/>
      <c r="L2087" s="114"/>
      <c r="M2087" s="114"/>
      <c r="N2087" s="114"/>
      <c r="O2087" s="114"/>
      <c r="P2087" s="115"/>
    </row>
    <row r="2088" spans="3:16" ht="15" thickBot="1">
      <c r="C2088" s="408" t="s">
        <v>114</v>
      </c>
      <c r="D2088" s="409"/>
      <c r="E2088" s="409"/>
      <c r="F2088" s="409"/>
      <c r="G2088" s="409"/>
      <c r="H2088" s="409"/>
      <c r="I2088" s="409"/>
      <c r="J2088" s="409"/>
      <c r="K2088" s="409"/>
      <c r="L2088" s="409"/>
      <c r="M2088" s="409"/>
      <c r="N2088" s="409"/>
      <c r="O2088" s="409"/>
      <c r="P2088" s="410"/>
    </row>
    <row r="2089" spans="3:16" ht="15" thickBot="1">
      <c r="C2089" s="116"/>
      <c r="D2089" s="117"/>
      <c r="E2089" s="117"/>
      <c r="F2089" s="117"/>
      <c r="G2089" s="117"/>
      <c r="H2089" s="117"/>
      <c r="I2089" s="117"/>
      <c r="J2089" s="117"/>
      <c r="K2089" s="117"/>
      <c r="L2089" s="117"/>
      <c r="M2089" s="117"/>
      <c r="N2089" s="117"/>
      <c r="O2089" s="117"/>
      <c r="P2089" s="118"/>
    </row>
    <row r="2090" spans="3:16" ht="15" thickBot="1">
      <c r="C2090" s="119"/>
      <c r="D2090" s="120"/>
      <c r="E2090" s="120"/>
      <c r="F2090" s="120"/>
      <c r="G2090" s="120"/>
      <c r="H2090" s="120"/>
      <c r="K2090" s="120"/>
      <c r="L2090" s="120"/>
      <c r="M2090" s="120"/>
      <c r="N2090" s="120"/>
      <c r="O2090" s="120"/>
      <c r="P2090" s="121"/>
    </row>
    <row r="2091" spans="3:16">
      <c r="C2091" s="287" t="s">
        <v>52</v>
      </c>
      <c r="D2091" s="411" t="s">
        <v>53</v>
      </c>
      <c r="E2091" s="412"/>
      <c r="F2091" s="412"/>
      <c r="G2091" s="412"/>
      <c r="H2091" s="412"/>
      <c r="I2091" s="412"/>
      <c r="J2091" s="412"/>
      <c r="K2091" s="412"/>
      <c r="L2091" s="413"/>
      <c r="M2091" s="288"/>
      <c r="N2091" s="414" t="s">
        <v>54</v>
      </c>
      <c r="O2091" s="415"/>
      <c r="P2091" s="287" t="s">
        <v>11</v>
      </c>
    </row>
    <row r="2092" spans="3:16" ht="15" thickBot="1">
      <c r="C2092" s="283">
        <v>2.16</v>
      </c>
      <c r="D2092" s="416" t="s">
        <v>189</v>
      </c>
      <c r="E2092" s="417"/>
      <c r="F2092" s="417"/>
      <c r="G2092" s="417"/>
      <c r="H2092" s="417"/>
      <c r="I2092" s="417"/>
      <c r="J2092" s="417"/>
      <c r="K2092" s="417"/>
      <c r="L2092" s="418"/>
      <c r="M2092" s="284"/>
      <c r="N2092" s="416" t="s">
        <v>88</v>
      </c>
      <c r="O2092" s="418"/>
      <c r="P2092" s="285">
        <f>'PRESUPUESTO OFICIAL (Entidad)'!I44</f>
        <v>2</v>
      </c>
    </row>
    <row r="2093" spans="3:16">
      <c r="C2093" s="352" t="s">
        <v>55</v>
      </c>
      <c r="D2093" s="353"/>
      <c r="E2093" s="353"/>
      <c r="F2093" s="353"/>
      <c r="G2093" s="353"/>
      <c r="H2093" s="353"/>
      <c r="I2093" s="353"/>
      <c r="J2093" s="353"/>
      <c r="K2093" s="353"/>
      <c r="L2093" s="353"/>
      <c r="M2093" s="353"/>
      <c r="N2093" s="353"/>
      <c r="O2093" s="353"/>
      <c r="P2093" s="354"/>
    </row>
    <row r="2094" spans="3:16">
      <c r="C2094" s="355"/>
      <c r="D2094" s="356"/>
      <c r="E2094" s="356"/>
      <c r="F2094" s="356"/>
      <c r="G2094" s="356"/>
      <c r="H2094" s="356"/>
      <c r="I2094" s="356"/>
      <c r="J2094" s="356"/>
      <c r="K2094" s="356"/>
      <c r="L2094" s="356"/>
      <c r="M2094" s="356"/>
      <c r="N2094" s="356"/>
      <c r="O2094" s="356"/>
      <c r="P2094" s="357"/>
    </row>
    <row r="2095" spans="3:16" ht="15" thickBot="1">
      <c r="C2095" s="358"/>
      <c r="D2095" s="359"/>
      <c r="E2095" s="359"/>
      <c r="F2095" s="359"/>
      <c r="G2095" s="359"/>
      <c r="H2095" s="359"/>
      <c r="I2095" s="359"/>
      <c r="J2095" s="359"/>
      <c r="K2095" s="359"/>
      <c r="L2095" s="359"/>
      <c r="M2095" s="359"/>
      <c r="N2095" s="359"/>
      <c r="O2095" s="359"/>
      <c r="P2095" s="360"/>
    </row>
    <row r="2096" spans="3:16" ht="15">
      <c r="C2096" s="361" t="s">
        <v>53</v>
      </c>
      <c r="D2096" s="452"/>
      <c r="E2096" s="452"/>
      <c r="F2096" s="452"/>
      <c r="G2096" s="453"/>
      <c r="H2096" s="365" t="s">
        <v>100</v>
      </c>
      <c r="I2096" s="452"/>
      <c r="J2096" s="454" t="s">
        <v>11</v>
      </c>
      <c r="K2096" s="455"/>
      <c r="L2096" s="125" t="s">
        <v>56</v>
      </c>
      <c r="M2096" s="124"/>
      <c r="N2096" s="365" t="s">
        <v>57</v>
      </c>
      <c r="O2096" s="366"/>
      <c r="P2096" s="126" t="s">
        <v>58</v>
      </c>
    </row>
    <row r="2097" spans="3:16">
      <c r="C2097" s="367" t="s">
        <v>98</v>
      </c>
      <c r="D2097" s="368"/>
      <c r="E2097" s="368"/>
      <c r="F2097" s="368"/>
      <c r="G2097" s="421"/>
      <c r="H2097" s="422" t="s">
        <v>94</v>
      </c>
      <c r="I2097" s="423"/>
      <c r="J2097" s="424">
        <v>0.4</v>
      </c>
      <c r="K2097" s="425"/>
      <c r="L2097" s="128">
        <v>2000</v>
      </c>
      <c r="M2097" s="224"/>
      <c r="N2097" s="426"/>
      <c r="O2097" s="427"/>
      <c r="P2097" s="188">
        <f>ROUND(J2097*L2097,0)</f>
        <v>800</v>
      </c>
    </row>
    <row r="2098" spans="3:16">
      <c r="C2098" s="399"/>
      <c r="D2098" s="400"/>
      <c r="E2098" s="400"/>
      <c r="F2098" s="400"/>
      <c r="G2098" s="401"/>
      <c r="H2098" s="422"/>
      <c r="I2098" s="423"/>
      <c r="J2098" s="424"/>
      <c r="K2098" s="425"/>
      <c r="L2098" s="128"/>
      <c r="M2098" s="224"/>
      <c r="N2098" s="426"/>
      <c r="O2098" s="427"/>
      <c r="P2098" s="188"/>
    </row>
    <row r="2099" spans="3:16" ht="15" thickBot="1">
      <c r="C2099" s="374"/>
      <c r="D2099" s="375"/>
      <c r="E2099" s="375"/>
      <c r="F2099" s="375"/>
      <c r="G2099" s="396"/>
      <c r="H2099" s="447"/>
      <c r="I2099" s="396"/>
      <c r="J2099" s="447"/>
      <c r="K2099" s="396"/>
      <c r="L2099" s="133"/>
      <c r="M2099" s="225"/>
      <c r="N2099" s="448"/>
      <c r="O2099" s="449"/>
      <c r="P2099" s="129"/>
    </row>
    <row r="2100" spans="3:16" ht="15" thickBot="1">
      <c r="C2100" s="371" t="s">
        <v>59</v>
      </c>
      <c r="D2100" s="372"/>
      <c r="E2100" s="372"/>
      <c r="F2100" s="372"/>
      <c r="G2100" s="372"/>
      <c r="H2100" s="372"/>
      <c r="I2100" s="372"/>
      <c r="J2100" s="372"/>
      <c r="K2100" s="372"/>
      <c r="L2100" s="372"/>
      <c r="M2100" s="372"/>
      <c r="N2100" s="372"/>
      <c r="O2100" s="373"/>
      <c r="P2100" s="138">
        <f>SUM(P2097:P2099)</f>
        <v>800</v>
      </c>
    </row>
    <row r="2101" spans="3:16">
      <c r="C2101" s="352" t="s">
        <v>60</v>
      </c>
      <c r="D2101" s="353"/>
      <c r="E2101" s="353"/>
      <c r="F2101" s="353"/>
      <c r="G2101" s="353"/>
      <c r="H2101" s="353"/>
      <c r="I2101" s="353"/>
      <c r="J2101" s="353"/>
      <c r="K2101" s="353"/>
      <c r="L2101" s="353"/>
      <c r="M2101" s="353"/>
      <c r="N2101" s="353"/>
      <c r="O2101" s="353"/>
      <c r="P2101" s="354"/>
    </row>
    <row r="2102" spans="3:16">
      <c r="C2102" s="355"/>
      <c r="D2102" s="356"/>
      <c r="E2102" s="356"/>
      <c r="F2102" s="356"/>
      <c r="G2102" s="356"/>
      <c r="H2102" s="356"/>
      <c r="I2102" s="356"/>
      <c r="J2102" s="356"/>
      <c r="K2102" s="356"/>
      <c r="L2102" s="356"/>
      <c r="M2102" s="356"/>
      <c r="N2102" s="356"/>
      <c r="O2102" s="356"/>
      <c r="P2102" s="357"/>
    </row>
    <row r="2103" spans="3:16" ht="15" thickBot="1">
      <c r="C2103" s="358"/>
      <c r="D2103" s="359"/>
      <c r="E2103" s="359"/>
      <c r="F2103" s="359"/>
      <c r="G2103" s="359"/>
      <c r="H2103" s="359"/>
      <c r="I2103" s="359"/>
      <c r="J2103" s="359"/>
      <c r="K2103" s="359"/>
      <c r="L2103" s="359"/>
      <c r="M2103" s="359"/>
      <c r="N2103" s="359"/>
      <c r="O2103" s="359"/>
      <c r="P2103" s="360"/>
    </row>
    <row r="2104" spans="3:16">
      <c r="C2104" s="361" t="s">
        <v>53</v>
      </c>
      <c r="D2104" s="362"/>
      <c r="E2104" s="362"/>
      <c r="F2104" s="362"/>
      <c r="G2104" s="362"/>
      <c r="H2104" s="362"/>
      <c r="I2104" s="362"/>
      <c r="J2104" s="366"/>
      <c r="K2104" s="124" t="s">
        <v>54</v>
      </c>
      <c r="L2104" s="125" t="s">
        <v>11</v>
      </c>
      <c r="M2104" s="124"/>
      <c r="N2104" s="365" t="s">
        <v>61</v>
      </c>
      <c r="O2104" s="366"/>
      <c r="P2104" s="126" t="s">
        <v>58</v>
      </c>
    </row>
    <row r="2105" spans="3:16">
      <c r="C2105" s="399" t="s">
        <v>252</v>
      </c>
      <c r="D2105" s="400"/>
      <c r="E2105" s="400"/>
      <c r="F2105" s="400"/>
      <c r="G2105" s="400"/>
      <c r="H2105" s="400"/>
      <c r="I2105" s="400"/>
      <c r="J2105" s="401"/>
      <c r="K2105" s="316" t="s">
        <v>88</v>
      </c>
      <c r="L2105" s="202">
        <v>1</v>
      </c>
      <c r="M2105" s="241"/>
      <c r="N2105" s="459">
        <v>26000</v>
      </c>
      <c r="O2105" s="460"/>
      <c r="P2105" s="129">
        <f>ROUND(N2105*L2105,0)</f>
        <v>26000</v>
      </c>
    </row>
    <row r="2106" spans="3:16">
      <c r="C2106" s="399" t="s">
        <v>253</v>
      </c>
      <c r="D2106" s="400"/>
      <c r="E2106" s="400"/>
      <c r="F2106" s="400"/>
      <c r="G2106" s="400"/>
      <c r="H2106" s="400"/>
      <c r="I2106" s="400"/>
      <c r="J2106" s="401"/>
      <c r="K2106" s="316" t="s">
        <v>88</v>
      </c>
      <c r="L2106" s="203">
        <v>1</v>
      </c>
      <c r="M2106" s="242"/>
      <c r="N2106" s="459">
        <v>23000</v>
      </c>
      <c r="O2106" s="460"/>
      <c r="P2106" s="129">
        <f t="shared" ref="P2106:P2110" si="26">ROUND(N2106*L2106,0)</f>
        <v>23000</v>
      </c>
    </row>
    <row r="2107" spans="3:16">
      <c r="C2107" s="399" t="s">
        <v>254</v>
      </c>
      <c r="D2107" s="400"/>
      <c r="E2107" s="400"/>
      <c r="F2107" s="400"/>
      <c r="G2107" s="400"/>
      <c r="H2107" s="400"/>
      <c r="I2107" s="400"/>
      <c r="J2107" s="401"/>
      <c r="K2107" s="303" t="s">
        <v>88</v>
      </c>
      <c r="L2107" s="203">
        <v>1</v>
      </c>
      <c r="M2107" s="242"/>
      <c r="N2107" s="459">
        <v>29000</v>
      </c>
      <c r="O2107" s="460"/>
      <c r="P2107" s="129">
        <f t="shared" si="26"/>
        <v>29000</v>
      </c>
    </row>
    <row r="2108" spans="3:16">
      <c r="C2108" s="399" t="s">
        <v>255</v>
      </c>
      <c r="D2108" s="400"/>
      <c r="E2108" s="400"/>
      <c r="F2108" s="400"/>
      <c r="G2108" s="400"/>
      <c r="H2108" s="400"/>
      <c r="I2108" s="400"/>
      <c r="J2108" s="401"/>
      <c r="K2108" s="303" t="s">
        <v>88</v>
      </c>
      <c r="L2108" s="203">
        <v>4.0000000000000001E-3</v>
      </c>
      <c r="M2108" s="242"/>
      <c r="N2108" s="404">
        <v>90000</v>
      </c>
      <c r="O2108" s="405"/>
      <c r="P2108" s="129">
        <f t="shared" si="26"/>
        <v>360</v>
      </c>
    </row>
    <row r="2109" spans="3:16">
      <c r="C2109" s="399" t="s">
        <v>256</v>
      </c>
      <c r="D2109" s="400"/>
      <c r="E2109" s="400"/>
      <c r="F2109" s="400"/>
      <c r="G2109" s="400"/>
      <c r="H2109" s="400"/>
      <c r="I2109" s="400"/>
      <c r="J2109" s="401"/>
      <c r="K2109" s="303" t="s">
        <v>86</v>
      </c>
      <c r="L2109" s="304">
        <v>1</v>
      </c>
      <c r="M2109" s="235"/>
      <c r="N2109" s="404">
        <v>22000</v>
      </c>
      <c r="O2109" s="405"/>
      <c r="P2109" s="129">
        <f t="shared" si="26"/>
        <v>22000</v>
      </c>
    </row>
    <row r="2110" spans="3:16">
      <c r="C2110" s="399" t="s">
        <v>257</v>
      </c>
      <c r="D2110" s="400"/>
      <c r="E2110" s="400"/>
      <c r="F2110" s="400"/>
      <c r="G2110" s="400"/>
      <c r="H2110" s="400"/>
      <c r="I2110" s="400"/>
      <c r="J2110" s="401"/>
      <c r="K2110" s="312" t="s">
        <v>88</v>
      </c>
      <c r="L2110" s="304">
        <v>4.0000000000000001E-3</v>
      </c>
      <c r="M2110" s="235"/>
      <c r="N2110" s="459">
        <v>60000</v>
      </c>
      <c r="O2110" s="460"/>
      <c r="P2110" s="129">
        <f t="shared" si="26"/>
        <v>240</v>
      </c>
    </row>
    <row r="2111" spans="3:16">
      <c r="C2111" s="399"/>
      <c r="D2111" s="400"/>
      <c r="E2111" s="400"/>
      <c r="F2111" s="400"/>
      <c r="G2111" s="400"/>
      <c r="H2111" s="400"/>
      <c r="I2111" s="400"/>
      <c r="J2111" s="401"/>
      <c r="K2111" s="200"/>
      <c r="L2111" s="194"/>
      <c r="M2111" s="235"/>
      <c r="N2111" s="459"/>
      <c r="O2111" s="460"/>
      <c r="P2111" s="129"/>
    </row>
    <row r="2112" spans="3:16" ht="15" thickBot="1">
      <c r="C2112" s="442"/>
      <c r="D2112" s="443"/>
      <c r="E2112" s="443"/>
      <c r="F2112" s="443"/>
      <c r="G2112" s="443"/>
      <c r="H2112" s="443"/>
      <c r="I2112" s="443"/>
      <c r="J2112" s="444"/>
      <c r="K2112" s="301"/>
      <c r="L2112" s="194"/>
      <c r="M2112" s="235"/>
      <c r="N2112" s="445"/>
      <c r="O2112" s="446"/>
      <c r="P2112" s="129"/>
    </row>
    <row r="2113" spans="3:16" ht="15" thickBot="1">
      <c r="C2113" s="371" t="s">
        <v>59</v>
      </c>
      <c r="D2113" s="372"/>
      <c r="E2113" s="372"/>
      <c r="F2113" s="372"/>
      <c r="G2113" s="372"/>
      <c r="H2113" s="372"/>
      <c r="I2113" s="372"/>
      <c r="J2113" s="372"/>
      <c r="K2113" s="372"/>
      <c r="L2113" s="372"/>
      <c r="M2113" s="372"/>
      <c r="N2113" s="372"/>
      <c r="O2113" s="373"/>
      <c r="P2113" s="138">
        <f>SUM(P2105:P2112)</f>
        <v>100600</v>
      </c>
    </row>
    <row r="2114" spans="3:16">
      <c r="C2114" s="352" t="s">
        <v>62</v>
      </c>
      <c r="D2114" s="353"/>
      <c r="E2114" s="353"/>
      <c r="F2114" s="353"/>
      <c r="G2114" s="353"/>
      <c r="H2114" s="353"/>
      <c r="I2114" s="353"/>
      <c r="J2114" s="353"/>
      <c r="K2114" s="353"/>
      <c r="L2114" s="353"/>
      <c r="M2114" s="353"/>
      <c r="N2114" s="353"/>
      <c r="O2114" s="353"/>
      <c r="P2114" s="354"/>
    </row>
    <row r="2115" spans="3:16">
      <c r="C2115" s="355"/>
      <c r="D2115" s="356"/>
      <c r="E2115" s="356"/>
      <c r="F2115" s="356"/>
      <c r="G2115" s="356"/>
      <c r="H2115" s="356"/>
      <c r="I2115" s="356"/>
      <c r="J2115" s="356"/>
      <c r="K2115" s="356"/>
      <c r="L2115" s="356"/>
      <c r="M2115" s="356"/>
      <c r="N2115" s="356"/>
      <c r="O2115" s="356"/>
      <c r="P2115" s="357"/>
    </row>
    <row r="2116" spans="3:16" ht="15" thickBot="1">
      <c r="C2116" s="358"/>
      <c r="D2116" s="359"/>
      <c r="E2116" s="359"/>
      <c r="F2116" s="359"/>
      <c r="G2116" s="359"/>
      <c r="H2116" s="359"/>
      <c r="I2116" s="359"/>
      <c r="J2116" s="359"/>
      <c r="K2116" s="359"/>
      <c r="L2116" s="359"/>
      <c r="M2116" s="359"/>
      <c r="N2116" s="359"/>
      <c r="O2116" s="359"/>
      <c r="P2116" s="360"/>
    </row>
    <row r="2117" spans="3:16" ht="15.75">
      <c r="C2117" s="361" t="s">
        <v>63</v>
      </c>
      <c r="D2117" s="362"/>
      <c r="E2117" s="362"/>
      <c r="F2117" s="362"/>
      <c r="G2117" s="362"/>
      <c r="H2117" s="362"/>
      <c r="I2117" s="362"/>
      <c r="J2117" s="125" t="s">
        <v>64</v>
      </c>
      <c r="K2117" s="134" t="s">
        <v>65</v>
      </c>
      <c r="L2117" s="139" t="s">
        <v>66</v>
      </c>
      <c r="M2117" s="229"/>
      <c r="N2117" s="365" t="s">
        <v>67</v>
      </c>
      <c r="O2117" s="366"/>
      <c r="P2117" s="126" t="s">
        <v>58</v>
      </c>
    </row>
    <row r="2118" spans="3:16">
      <c r="C2118" s="367"/>
      <c r="D2118" s="368"/>
      <c r="E2118" s="368"/>
      <c r="F2118" s="368"/>
      <c r="G2118" s="368"/>
      <c r="H2118" s="368"/>
      <c r="I2118" s="368"/>
      <c r="J2118" s="140"/>
      <c r="K2118" s="141"/>
      <c r="L2118" s="140"/>
      <c r="M2118" s="217"/>
      <c r="N2118" s="369"/>
      <c r="O2118" s="370"/>
      <c r="P2118" s="129"/>
    </row>
    <row r="2119" spans="3:16" ht="15" thickBot="1">
      <c r="C2119" s="374"/>
      <c r="D2119" s="375"/>
      <c r="E2119" s="375"/>
      <c r="F2119" s="375"/>
      <c r="G2119" s="375"/>
      <c r="H2119" s="375"/>
      <c r="I2119" s="375"/>
      <c r="J2119" s="142"/>
      <c r="K2119" s="143"/>
      <c r="L2119" s="142"/>
      <c r="M2119" s="230"/>
      <c r="N2119" s="376"/>
      <c r="O2119" s="377"/>
      <c r="P2119" s="144"/>
    </row>
    <row r="2120" spans="3:16" ht="15" thickBot="1">
      <c r="C2120" s="371" t="s">
        <v>59</v>
      </c>
      <c r="D2120" s="372"/>
      <c r="E2120" s="372"/>
      <c r="F2120" s="372"/>
      <c r="G2120" s="372"/>
      <c r="H2120" s="372"/>
      <c r="I2120" s="372"/>
      <c r="J2120" s="372"/>
      <c r="K2120" s="372"/>
      <c r="L2120" s="372"/>
      <c r="M2120" s="372"/>
      <c r="N2120" s="372"/>
      <c r="O2120" s="373"/>
      <c r="P2120" s="138">
        <f>SUM(P2118:P2119)</f>
        <v>0</v>
      </c>
    </row>
    <row r="2121" spans="3:16">
      <c r="C2121" s="352" t="s">
        <v>68</v>
      </c>
      <c r="D2121" s="353"/>
      <c r="E2121" s="353"/>
      <c r="F2121" s="353"/>
      <c r="G2121" s="353"/>
      <c r="H2121" s="353"/>
      <c r="I2121" s="353"/>
      <c r="J2121" s="353"/>
      <c r="K2121" s="353"/>
      <c r="L2121" s="353"/>
      <c r="M2121" s="353"/>
      <c r="N2121" s="353"/>
      <c r="O2121" s="353"/>
      <c r="P2121" s="354"/>
    </row>
    <row r="2122" spans="3:16">
      <c r="C2122" s="355"/>
      <c r="D2122" s="356"/>
      <c r="E2122" s="356"/>
      <c r="F2122" s="356"/>
      <c r="G2122" s="356"/>
      <c r="H2122" s="356"/>
      <c r="I2122" s="356"/>
      <c r="J2122" s="356"/>
      <c r="K2122" s="356"/>
      <c r="L2122" s="356"/>
      <c r="M2122" s="356"/>
      <c r="N2122" s="356"/>
      <c r="O2122" s="356"/>
      <c r="P2122" s="357"/>
    </row>
    <row r="2123" spans="3:16" ht="15" thickBot="1">
      <c r="C2123" s="358"/>
      <c r="D2123" s="359"/>
      <c r="E2123" s="359"/>
      <c r="F2123" s="359"/>
      <c r="G2123" s="359"/>
      <c r="H2123" s="359"/>
      <c r="I2123" s="359"/>
      <c r="J2123" s="359"/>
      <c r="K2123" s="359"/>
      <c r="L2123" s="359"/>
      <c r="M2123" s="359"/>
      <c r="N2123" s="359"/>
      <c r="O2123" s="359"/>
      <c r="P2123" s="360"/>
    </row>
    <row r="2124" spans="3:16" ht="28.5">
      <c r="C2124" s="361" t="s">
        <v>69</v>
      </c>
      <c r="D2124" s="362"/>
      <c r="E2124" s="362"/>
      <c r="F2124" s="362"/>
      <c r="G2124" s="362"/>
      <c r="H2124" s="362"/>
      <c r="I2124" s="362"/>
      <c r="J2124" s="125" t="s">
        <v>70</v>
      </c>
      <c r="K2124" s="145" t="s">
        <v>11</v>
      </c>
      <c r="L2124" s="146" t="s">
        <v>71</v>
      </c>
      <c r="M2124" s="218"/>
      <c r="N2124" s="363" t="s">
        <v>57</v>
      </c>
      <c r="O2124" s="364"/>
      <c r="P2124" s="148" t="s">
        <v>58</v>
      </c>
    </row>
    <row r="2125" spans="3:16">
      <c r="C2125" s="399" t="s">
        <v>258</v>
      </c>
      <c r="D2125" s="400"/>
      <c r="E2125" s="400"/>
      <c r="F2125" s="400"/>
      <c r="G2125" s="400"/>
      <c r="H2125" s="400"/>
      <c r="I2125" s="401"/>
      <c r="J2125" s="151" t="s">
        <v>97</v>
      </c>
      <c r="K2125" s="152">
        <v>0.95</v>
      </c>
      <c r="L2125" s="153">
        <v>36440.710312499999</v>
      </c>
      <c r="M2125" s="231"/>
      <c r="N2125" s="402"/>
      <c r="O2125" s="403"/>
      <c r="P2125" s="129">
        <f>ROUND(K2125*L2125,0)</f>
        <v>34619</v>
      </c>
    </row>
    <row r="2126" spans="3:16">
      <c r="C2126" s="149"/>
      <c r="D2126" s="150"/>
      <c r="E2126" s="150"/>
      <c r="F2126" s="150"/>
      <c r="G2126" s="150"/>
      <c r="H2126" s="150"/>
      <c r="I2126" s="150"/>
      <c r="J2126" s="151"/>
      <c r="K2126" s="152"/>
      <c r="L2126" s="153"/>
      <c r="M2126" s="231"/>
      <c r="N2126" s="369"/>
      <c r="O2126" s="370"/>
      <c r="P2126" s="154"/>
    </row>
    <row r="2127" spans="3:16" ht="15" thickBot="1">
      <c r="C2127" s="374"/>
      <c r="D2127" s="375"/>
      <c r="E2127" s="375"/>
      <c r="F2127" s="375"/>
      <c r="G2127" s="375"/>
      <c r="H2127" s="375"/>
      <c r="I2127" s="375"/>
      <c r="J2127" s="142"/>
      <c r="K2127" s="143"/>
      <c r="L2127" s="142"/>
      <c r="M2127" s="230"/>
      <c r="N2127" s="376"/>
      <c r="O2127" s="377"/>
      <c r="P2127" s="144"/>
    </row>
    <row r="2128" spans="3:16" ht="15" thickBot="1">
      <c r="C2128" s="371" t="s">
        <v>59</v>
      </c>
      <c r="D2128" s="372"/>
      <c r="E2128" s="372"/>
      <c r="F2128" s="372"/>
      <c r="G2128" s="372"/>
      <c r="H2128" s="372"/>
      <c r="I2128" s="372"/>
      <c r="J2128" s="372"/>
      <c r="K2128" s="372"/>
      <c r="L2128" s="372"/>
      <c r="M2128" s="372"/>
      <c r="N2128" s="372"/>
      <c r="O2128" s="373"/>
      <c r="P2128" s="138">
        <f>SUM(P2125:P2127)</f>
        <v>34619</v>
      </c>
    </row>
    <row r="2129" spans="3:16" ht="15" thickBot="1">
      <c r="C2129" s="122"/>
      <c r="P2129" s="123"/>
    </row>
    <row r="2130" spans="3:16" ht="15" thickBot="1">
      <c r="C2130" s="371" t="s">
        <v>72</v>
      </c>
      <c r="D2130" s="372"/>
      <c r="E2130" s="372"/>
      <c r="F2130" s="372"/>
      <c r="G2130" s="372"/>
      <c r="H2130" s="372"/>
      <c r="I2130" s="372"/>
      <c r="J2130" s="372"/>
      <c r="K2130" s="372"/>
      <c r="L2130" s="372"/>
      <c r="M2130" s="372"/>
      <c r="N2130" s="372"/>
      <c r="O2130" s="373"/>
      <c r="P2130" s="286">
        <f>SUM(P2128+P2120+P2113+P2100)</f>
        <v>136019</v>
      </c>
    </row>
    <row r="2131" spans="3:16">
      <c r="C2131" s="367" t="s">
        <v>23</v>
      </c>
      <c r="D2131" s="368"/>
      <c r="E2131" s="368"/>
      <c r="F2131" s="368"/>
      <c r="G2131" s="368"/>
      <c r="H2131" s="368"/>
      <c r="I2131" s="368"/>
      <c r="J2131" s="155"/>
      <c r="K2131" s="156"/>
      <c r="L2131" s="157">
        <v>0.31</v>
      </c>
      <c r="M2131" s="232"/>
      <c r="N2131" s="392">
        <f>P2130*L2131</f>
        <v>42165.89</v>
      </c>
      <c r="O2131" s="393"/>
      <c r="P2131" s="158"/>
    </row>
    <row r="2132" spans="3:16">
      <c r="C2132" s="130" t="s">
        <v>77</v>
      </c>
      <c r="D2132" s="131"/>
      <c r="E2132" s="131"/>
      <c r="F2132" s="131"/>
      <c r="G2132" s="131"/>
      <c r="H2132" s="131"/>
      <c r="I2132" s="131"/>
      <c r="J2132" s="155"/>
      <c r="K2132" s="156"/>
      <c r="L2132" s="157">
        <v>0.01</v>
      </c>
      <c r="M2132" s="232"/>
      <c r="N2132" s="392">
        <f>P2130*L2132</f>
        <v>1360.19</v>
      </c>
      <c r="O2132" s="393"/>
      <c r="P2132" s="158"/>
    </row>
    <row r="2133" spans="3:16" ht="15" thickBot="1">
      <c r="C2133" s="116" t="s">
        <v>78</v>
      </c>
      <c r="D2133" s="117"/>
      <c r="E2133" s="117"/>
      <c r="F2133" s="117"/>
      <c r="G2133" s="117"/>
      <c r="H2133" s="117"/>
      <c r="I2133" s="117"/>
      <c r="J2133" s="159"/>
      <c r="K2133" s="160"/>
      <c r="L2133" s="157">
        <v>0.05</v>
      </c>
      <c r="M2133" s="232"/>
      <c r="N2133" s="392">
        <f>P2130*L2133</f>
        <v>6800.9500000000007</v>
      </c>
      <c r="O2133" s="393"/>
      <c r="P2133" s="158"/>
    </row>
    <row r="2134" spans="3:16" ht="15" thickBot="1">
      <c r="C2134" s="371" t="s">
        <v>59</v>
      </c>
      <c r="D2134" s="372"/>
      <c r="E2134" s="372"/>
      <c r="F2134" s="372"/>
      <c r="G2134" s="372"/>
      <c r="H2134" s="372"/>
      <c r="I2134" s="372"/>
      <c r="J2134" s="372"/>
      <c r="K2134" s="372"/>
      <c r="L2134" s="372"/>
      <c r="M2134" s="372"/>
      <c r="N2134" s="372"/>
      <c r="O2134" s="373"/>
      <c r="P2134" s="161">
        <f>N2131+N2132+N2133</f>
        <v>50327.03</v>
      </c>
    </row>
    <row r="2135" spans="3:16" ht="15" thickBot="1">
      <c r="C2135" s="122"/>
      <c r="P2135" s="123"/>
    </row>
    <row r="2136" spans="3:16" ht="15" thickBot="1">
      <c r="C2136" s="371" t="s">
        <v>79</v>
      </c>
      <c r="D2136" s="372"/>
      <c r="E2136" s="372"/>
      <c r="F2136" s="372"/>
      <c r="G2136" s="372"/>
      <c r="H2136" s="372"/>
      <c r="I2136" s="372"/>
      <c r="J2136" s="372"/>
      <c r="K2136" s="372"/>
      <c r="L2136" s="372"/>
      <c r="M2136" s="372"/>
      <c r="N2136" s="372"/>
      <c r="O2136" s="373"/>
      <c r="P2136" s="161">
        <f>ROUND(P2130+P2134,2)</f>
        <v>186346.03</v>
      </c>
    </row>
    <row r="2137" spans="3:16">
      <c r="C2137" s="119"/>
      <c r="D2137" s="120"/>
      <c r="E2137" s="120"/>
      <c r="F2137" s="120"/>
      <c r="G2137" s="120"/>
      <c r="H2137" s="120"/>
      <c r="I2137" s="120"/>
      <c r="J2137" s="120"/>
      <c r="K2137" s="120"/>
      <c r="L2137" s="120"/>
      <c r="M2137" s="120"/>
      <c r="N2137" s="120"/>
      <c r="O2137" s="120"/>
      <c r="P2137" s="121"/>
    </row>
    <row r="2138" spans="3:16">
      <c r="C2138" s="122"/>
      <c r="P2138" s="123"/>
    </row>
    <row r="2139" spans="3:16">
      <c r="C2139" s="122"/>
      <c r="P2139" s="123"/>
    </row>
    <row r="2140" spans="3:16" ht="15">
      <c r="C2140" s="122"/>
      <c r="H2140" s="276" t="s">
        <v>80</v>
      </c>
      <c r="I2140" s="276"/>
      <c r="J2140" s="276"/>
      <c r="K2140" s="276"/>
      <c r="P2140" s="123"/>
    </row>
    <row r="2141" spans="3:16" ht="15">
      <c r="C2141" s="122"/>
      <c r="H2141" s="276" t="s">
        <v>81</v>
      </c>
      <c r="I2141" s="350" t="s">
        <v>120</v>
      </c>
      <c r="J2141" s="350"/>
      <c r="K2141" s="350"/>
      <c r="P2141" s="123"/>
    </row>
    <row r="2142" spans="3:16" ht="15">
      <c r="C2142" s="122"/>
      <c r="H2142" s="349" t="s">
        <v>121</v>
      </c>
      <c r="I2142" s="349"/>
      <c r="J2142" s="349"/>
      <c r="K2142" s="349"/>
      <c r="P2142" s="123"/>
    </row>
    <row r="2143" spans="3:16" ht="15">
      <c r="C2143" s="108"/>
      <c r="D2143" s="163"/>
      <c r="E2143" s="163"/>
      <c r="F2143" s="163"/>
      <c r="G2143" s="163"/>
      <c r="H2143" s="276" t="s">
        <v>82</v>
      </c>
      <c r="I2143" s="349" t="s">
        <v>122</v>
      </c>
      <c r="J2143" s="349"/>
      <c r="K2143" s="349"/>
      <c r="L2143" s="163"/>
      <c r="M2143" s="163"/>
      <c r="N2143" s="163"/>
      <c r="O2143" s="163"/>
      <c r="P2143" s="164"/>
    </row>
    <row r="2144" spans="3:16">
      <c r="C2144" s="122"/>
      <c r="H2144" s="95" t="s">
        <v>83</v>
      </c>
      <c r="P2144" s="123"/>
    </row>
    <row r="2145" spans="3:16">
      <c r="C2145" s="165"/>
      <c r="D2145" s="127"/>
      <c r="E2145" s="127"/>
      <c r="F2145" s="127"/>
      <c r="G2145" s="127"/>
      <c r="H2145" s="127"/>
      <c r="I2145" s="127"/>
      <c r="J2145" s="127"/>
      <c r="K2145" s="127"/>
      <c r="L2145" s="127"/>
      <c r="M2145" s="127"/>
      <c r="N2145" s="127"/>
      <c r="O2145" s="127"/>
      <c r="P2145" s="166"/>
    </row>
    <row r="2149" spans="3:16">
      <c r="C2149" s="351" t="s">
        <v>38</v>
      </c>
      <c r="D2149" s="351"/>
      <c r="E2149" s="351"/>
      <c r="F2149" s="351"/>
      <c r="G2149" s="351"/>
      <c r="H2149" s="351"/>
      <c r="I2149" s="351"/>
      <c r="J2149" s="351"/>
      <c r="K2149" s="351"/>
      <c r="L2149" s="351"/>
      <c r="M2149" s="351"/>
      <c r="N2149" s="351"/>
      <c r="O2149" s="351"/>
      <c r="P2149" s="351"/>
    </row>
    <row r="2150" spans="3:16" ht="15" thickBot="1"/>
    <row r="2151" spans="3:16">
      <c r="C2151" s="378"/>
      <c r="D2151" s="380"/>
      <c r="E2151" s="381"/>
      <c r="F2151" s="381"/>
      <c r="G2151" s="381"/>
      <c r="H2151" s="381"/>
      <c r="I2151" s="381"/>
      <c r="J2151" s="381"/>
      <c r="K2151" s="382"/>
      <c r="L2151" s="383"/>
      <c r="M2151" s="384"/>
      <c r="N2151" s="384"/>
      <c r="O2151" s="384"/>
      <c r="P2151" s="385"/>
    </row>
    <row r="2152" spans="3:16">
      <c r="C2152" s="379"/>
      <c r="D2152" s="389" t="s">
        <v>39</v>
      </c>
      <c r="E2152" s="390"/>
      <c r="F2152" s="390"/>
      <c r="G2152" s="390"/>
      <c r="H2152" s="390"/>
      <c r="I2152" s="390"/>
      <c r="J2152" s="390"/>
      <c r="K2152" s="391"/>
      <c r="L2152" s="386"/>
      <c r="M2152" s="387"/>
      <c r="N2152" s="387"/>
      <c r="O2152" s="387"/>
      <c r="P2152" s="388"/>
    </row>
    <row r="2153" spans="3:16">
      <c r="C2153" s="379"/>
      <c r="D2153" s="389"/>
      <c r="E2153" s="390"/>
      <c r="F2153" s="390"/>
      <c r="G2153" s="390"/>
      <c r="H2153" s="390"/>
      <c r="I2153" s="390"/>
      <c r="J2153" s="390"/>
      <c r="K2153" s="391"/>
      <c r="L2153" s="428" t="s">
        <v>40</v>
      </c>
      <c r="M2153" s="220"/>
      <c r="N2153" s="430"/>
      <c r="O2153" s="431"/>
      <c r="P2153" s="432"/>
    </row>
    <row r="2154" spans="3:16">
      <c r="C2154" s="379"/>
      <c r="D2154" s="389" t="s">
        <v>41</v>
      </c>
      <c r="E2154" s="390"/>
      <c r="F2154" s="390"/>
      <c r="G2154" s="390"/>
      <c r="H2154" s="390"/>
      <c r="I2154" s="390"/>
      <c r="J2154" s="390"/>
      <c r="K2154" s="391"/>
      <c r="L2154" s="429"/>
      <c r="M2154" s="221"/>
      <c r="N2154" s="433"/>
      <c r="O2154" s="434"/>
      <c r="P2154" s="435"/>
    </row>
    <row r="2155" spans="3:16">
      <c r="C2155" s="379"/>
      <c r="D2155" s="436"/>
      <c r="E2155" s="437"/>
      <c r="F2155" s="437"/>
      <c r="G2155" s="437"/>
      <c r="H2155" s="437"/>
      <c r="I2155" s="437"/>
      <c r="J2155" s="437"/>
      <c r="K2155" s="438"/>
      <c r="L2155" s="428" t="s">
        <v>42</v>
      </c>
      <c r="M2155" s="219"/>
      <c r="N2155" s="428">
        <v>1</v>
      </c>
      <c r="O2155" s="428" t="s">
        <v>43</v>
      </c>
      <c r="P2155" s="440">
        <v>1</v>
      </c>
    </row>
    <row r="2156" spans="3:16">
      <c r="C2156" s="379"/>
      <c r="D2156" s="436"/>
      <c r="E2156" s="437"/>
      <c r="F2156" s="437"/>
      <c r="G2156" s="437"/>
      <c r="H2156" s="437"/>
      <c r="I2156" s="437"/>
      <c r="J2156" s="437"/>
      <c r="K2156" s="438"/>
      <c r="L2156" s="439"/>
      <c r="M2156" s="222"/>
      <c r="N2156" s="439"/>
      <c r="O2156" s="439"/>
      <c r="P2156" s="441"/>
    </row>
    <row r="2157" spans="3:16">
      <c r="C2157" s="379"/>
      <c r="D2157" s="389" t="s">
        <v>44</v>
      </c>
      <c r="E2157" s="390"/>
      <c r="F2157" s="390"/>
      <c r="G2157" s="390"/>
      <c r="H2157" s="390"/>
      <c r="I2157" s="390"/>
      <c r="J2157" s="390"/>
      <c r="K2157" s="391"/>
      <c r="L2157" s="439"/>
      <c r="M2157" s="222"/>
      <c r="N2157" s="439"/>
      <c r="O2157" s="439"/>
      <c r="P2157" s="441"/>
    </row>
    <row r="2158" spans="3:16" ht="15" thickBot="1">
      <c r="C2158" s="100"/>
      <c r="D2158" s="101"/>
      <c r="E2158" s="101"/>
      <c r="F2158" s="101"/>
      <c r="G2158" s="101"/>
      <c r="H2158" s="101"/>
      <c r="I2158" s="101"/>
      <c r="J2158" s="101"/>
      <c r="K2158" s="101"/>
      <c r="L2158" s="101"/>
      <c r="M2158" s="101"/>
      <c r="N2158" s="102"/>
      <c r="O2158" s="102"/>
      <c r="P2158" s="103"/>
    </row>
    <row r="2159" spans="3:16">
      <c r="C2159" s="104"/>
      <c r="D2159" s="98"/>
      <c r="E2159" s="98"/>
      <c r="F2159" s="98"/>
      <c r="G2159" s="98"/>
      <c r="H2159" s="98"/>
      <c r="I2159" s="98"/>
      <c r="J2159" s="98"/>
      <c r="K2159" s="98"/>
      <c r="L2159" s="105" t="s">
        <v>45</v>
      </c>
      <c r="M2159" s="105"/>
      <c r="N2159" s="106" t="s">
        <v>46</v>
      </c>
      <c r="O2159" s="106" t="s">
        <v>47</v>
      </c>
      <c r="P2159" s="107" t="s">
        <v>48</v>
      </c>
    </row>
    <row r="2160" spans="3:16">
      <c r="C2160" s="108"/>
      <c r="D2160" s="99"/>
      <c r="E2160" s="99"/>
      <c r="F2160" s="99"/>
      <c r="G2160" s="99"/>
      <c r="H2160" s="99"/>
      <c r="I2160" s="99"/>
      <c r="J2160" s="99"/>
      <c r="K2160" s="99"/>
      <c r="L2160" s="109"/>
      <c r="M2160" s="109"/>
      <c r="N2160" s="110"/>
      <c r="O2160" s="110"/>
      <c r="P2160" s="111"/>
    </row>
    <row r="2161" spans="3:16">
      <c r="C2161" s="406" t="s">
        <v>49</v>
      </c>
      <c r="D2161" s="407"/>
      <c r="E2161" s="407"/>
      <c r="F2161" s="407"/>
      <c r="G2161" s="99"/>
      <c r="H2161" s="99"/>
      <c r="I2161" s="99" t="s">
        <v>50</v>
      </c>
      <c r="K2161" s="99"/>
      <c r="L2161" s="109"/>
      <c r="M2161" s="109"/>
      <c r="P2161" s="112"/>
    </row>
    <row r="2162" spans="3:16">
      <c r="C2162" s="113"/>
      <c r="D2162" s="114"/>
      <c r="E2162" s="114"/>
      <c r="F2162" s="114"/>
      <c r="G2162" s="114"/>
      <c r="H2162" s="114"/>
      <c r="I2162" s="114"/>
      <c r="J2162" s="114"/>
      <c r="K2162" s="114"/>
      <c r="L2162" s="114"/>
      <c r="M2162" s="114"/>
      <c r="N2162" s="114"/>
      <c r="O2162" s="114"/>
      <c r="P2162" s="115"/>
    </row>
    <row r="2163" spans="3:16" ht="15" thickBot="1">
      <c r="C2163" s="408" t="s">
        <v>114</v>
      </c>
      <c r="D2163" s="409"/>
      <c r="E2163" s="409"/>
      <c r="F2163" s="409"/>
      <c r="G2163" s="409"/>
      <c r="H2163" s="409"/>
      <c r="I2163" s="409"/>
      <c r="J2163" s="409"/>
      <c r="K2163" s="409"/>
      <c r="L2163" s="409"/>
      <c r="M2163" s="409"/>
      <c r="N2163" s="409"/>
      <c r="O2163" s="409"/>
      <c r="P2163" s="410"/>
    </row>
    <row r="2164" spans="3:16" ht="15" thickBot="1">
      <c r="C2164" s="116"/>
      <c r="D2164" s="117"/>
      <c r="E2164" s="117"/>
      <c r="F2164" s="117"/>
      <c r="G2164" s="117"/>
      <c r="H2164" s="117"/>
      <c r="I2164" s="117"/>
      <c r="J2164" s="117"/>
      <c r="K2164" s="117"/>
      <c r="L2164" s="117"/>
      <c r="M2164" s="117"/>
      <c r="N2164" s="117"/>
      <c r="O2164" s="117"/>
      <c r="P2164" s="118"/>
    </row>
    <row r="2165" spans="3:16" ht="15" thickBot="1">
      <c r="C2165" s="119"/>
      <c r="D2165" s="120"/>
      <c r="E2165" s="120"/>
      <c r="F2165" s="120"/>
      <c r="G2165" s="120"/>
      <c r="H2165" s="120"/>
      <c r="K2165" s="120"/>
      <c r="L2165" s="120"/>
      <c r="M2165" s="120"/>
      <c r="N2165" s="120"/>
      <c r="O2165" s="120"/>
      <c r="P2165" s="121"/>
    </row>
    <row r="2166" spans="3:16">
      <c r="C2166" s="287" t="s">
        <v>52</v>
      </c>
      <c r="D2166" s="411" t="s">
        <v>53</v>
      </c>
      <c r="E2166" s="412"/>
      <c r="F2166" s="412"/>
      <c r="G2166" s="412"/>
      <c r="H2166" s="412"/>
      <c r="I2166" s="412"/>
      <c r="J2166" s="412"/>
      <c r="K2166" s="412"/>
      <c r="L2166" s="413"/>
      <c r="M2166" s="288"/>
      <c r="N2166" s="414" t="s">
        <v>54</v>
      </c>
      <c r="O2166" s="415"/>
      <c r="P2166" s="287" t="s">
        <v>11</v>
      </c>
    </row>
    <row r="2167" spans="3:16" ht="15" thickBot="1">
      <c r="C2167" s="283">
        <v>2.17</v>
      </c>
      <c r="D2167" s="416" t="s">
        <v>190</v>
      </c>
      <c r="E2167" s="417"/>
      <c r="F2167" s="417"/>
      <c r="G2167" s="417"/>
      <c r="H2167" s="417"/>
      <c r="I2167" s="417"/>
      <c r="J2167" s="417"/>
      <c r="K2167" s="417"/>
      <c r="L2167" s="418"/>
      <c r="M2167" s="284"/>
      <c r="N2167" s="416" t="s">
        <v>88</v>
      </c>
      <c r="O2167" s="418"/>
      <c r="P2167" s="285">
        <f>'PRESUPUESTO OFICIAL (Entidad)'!I45</f>
        <v>2</v>
      </c>
    </row>
    <row r="2168" spans="3:16">
      <c r="C2168" s="352" t="s">
        <v>55</v>
      </c>
      <c r="D2168" s="353"/>
      <c r="E2168" s="353"/>
      <c r="F2168" s="353"/>
      <c r="G2168" s="353"/>
      <c r="H2168" s="353"/>
      <c r="I2168" s="353"/>
      <c r="J2168" s="353"/>
      <c r="K2168" s="353"/>
      <c r="L2168" s="353"/>
      <c r="M2168" s="353"/>
      <c r="N2168" s="353"/>
      <c r="O2168" s="353"/>
      <c r="P2168" s="354"/>
    </row>
    <row r="2169" spans="3:16">
      <c r="C2169" s="355"/>
      <c r="D2169" s="356"/>
      <c r="E2169" s="356"/>
      <c r="F2169" s="356"/>
      <c r="G2169" s="356"/>
      <c r="H2169" s="356"/>
      <c r="I2169" s="356"/>
      <c r="J2169" s="356"/>
      <c r="K2169" s="356"/>
      <c r="L2169" s="356"/>
      <c r="M2169" s="356"/>
      <c r="N2169" s="356"/>
      <c r="O2169" s="356"/>
      <c r="P2169" s="357"/>
    </row>
    <row r="2170" spans="3:16" ht="15" thickBot="1">
      <c r="C2170" s="358"/>
      <c r="D2170" s="359"/>
      <c r="E2170" s="359"/>
      <c r="F2170" s="359"/>
      <c r="G2170" s="359"/>
      <c r="H2170" s="359"/>
      <c r="I2170" s="359"/>
      <c r="J2170" s="359"/>
      <c r="K2170" s="359"/>
      <c r="L2170" s="359"/>
      <c r="M2170" s="359"/>
      <c r="N2170" s="359"/>
      <c r="O2170" s="359"/>
      <c r="P2170" s="360"/>
    </row>
    <row r="2171" spans="3:16" ht="15">
      <c r="C2171" s="361" t="s">
        <v>53</v>
      </c>
      <c r="D2171" s="452"/>
      <c r="E2171" s="452"/>
      <c r="F2171" s="452"/>
      <c r="G2171" s="453"/>
      <c r="H2171" s="365" t="s">
        <v>100</v>
      </c>
      <c r="I2171" s="452"/>
      <c r="J2171" s="454" t="s">
        <v>11</v>
      </c>
      <c r="K2171" s="455"/>
      <c r="L2171" s="125" t="s">
        <v>56</v>
      </c>
      <c r="M2171" s="124"/>
      <c r="N2171" s="365" t="s">
        <v>57</v>
      </c>
      <c r="O2171" s="366"/>
      <c r="P2171" s="126" t="s">
        <v>58</v>
      </c>
    </row>
    <row r="2172" spans="3:16">
      <c r="C2172" s="367" t="s">
        <v>98</v>
      </c>
      <c r="D2172" s="368"/>
      <c r="E2172" s="368"/>
      <c r="F2172" s="368"/>
      <c r="G2172" s="421"/>
      <c r="H2172" s="422" t="s">
        <v>94</v>
      </c>
      <c r="I2172" s="423"/>
      <c r="J2172" s="424">
        <v>2.33</v>
      </c>
      <c r="K2172" s="425"/>
      <c r="L2172" s="128">
        <v>2000</v>
      </c>
      <c r="M2172" s="224"/>
      <c r="N2172" s="426"/>
      <c r="O2172" s="427"/>
      <c r="P2172" s="188">
        <f>ROUND(J2172*L2172,0)</f>
        <v>4660</v>
      </c>
    </row>
    <row r="2173" spans="3:16">
      <c r="C2173" s="399"/>
      <c r="D2173" s="400"/>
      <c r="E2173" s="400"/>
      <c r="F2173" s="400"/>
      <c r="G2173" s="401"/>
      <c r="H2173" s="422"/>
      <c r="I2173" s="423"/>
      <c r="J2173" s="424"/>
      <c r="K2173" s="425"/>
      <c r="L2173" s="128"/>
      <c r="M2173" s="224"/>
      <c r="N2173" s="426"/>
      <c r="O2173" s="427"/>
      <c r="P2173" s="188"/>
    </row>
    <row r="2174" spans="3:16" ht="15" thickBot="1">
      <c r="C2174" s="374"/>
      <c r="D2174" s="375"/>
      <c r="E2174" s="375"/>
      <c r="F2174" s="375"/>
      <c r="G2174" s="396"/>
      <c r="H2174" s="447"/>
      <c r="I2174" s="396"/>
      <c r="J2174" s="447"/>
      <c r="K2174" s="396"/>
      <c r="L2174" s="133"/>
      <c r="M2174" s="225"/>
      <c r="N2174" s="448"/>
      <c r="O2174" s="449"/>
      <c r="P2174" s="129"/>
    </row>
    <row r="2175" spans="3:16" ht="15" thickBot="1">
      <c r="C2175" s="371" t="s">
        <v>59</v>
      </c>
      <c r="D2175" s="372"/>
      <c r="E2175" s="372"/>
      <c r="F2175" s="372"/>
      <c r="G2175" s="372"/>
      <c r="H2175" s="372"/>
      <c r="I2175" s="372"/>
      <c r="J2175" s="372"/>
      <c r="K2175" s="372"/>
      <c r="L2175" s="372"/>
      <c r="M2175" s="372"/>
      <c r="N2175" s="372"/>
      <c r="O2175" s="373"/>
      <c r="P2175" s="138">
        <f>SUM(P2172:P2174)</f>
        <v>4660</v>
      </c>
    </row>
    <row r="2176" spans="3:16">
      <c r="C2176" s="352" t="s">
        <v>60</v>
      </c>
      <c r="D2176" s="353"/>
      <c r="E2176" s="353"/>
      <c r="F2176" s="353"/>
      <c r="G2176" s="353"/>
      <c r="H2176" s="353"/>
      <c r="I2176" s="353"/>
      <c r="J2176" s="353"/>
      <c r="K2176" s="353"/>
      <c r="L2176" s="353"/>
      <c r="M2176" s="353"/>
      <c r="N2176" s="353"/>
      <c r="O2176" s="353"/>
      <c r="P2176" s="354"/>
    </row>
    <row r="2177" spans="3:16">
      <c r="C2177" s="355"/>
      <c r="D2177" s="356"/>
      <c r="E2177" s="356"/>
      <c r="F2177" s="356"/>
      <c r="G2177" s="356"/>
      <c r="H2177" s="356"/>
      <c r="I2177" s="356"/>
      <c r="J2177" s="356"/>
      <c r="K2177" s="356"/>
      <c r="L2177" s="356"/>
      <c r="M2177" s="356"/>
      <c r="N2177" s="356"/>
      <c r="O2177" s="356"/>
      <c r="P2177" s="357"/>
    </row>
    <row r="2178" spans="3:16" ht="15" thickBot="1">
      <c r="C2178" s="358"/>
      <c r="D2178" s="359"/>
      <c r="E2178" s="359"/>
      <c r="F2178" s="359"/>
      <c r="G2178" s="359"/>
      <c r="H2178" s="359"/>
      <c r="I2178" s="359"/>
      <c r="J2178" s="359"/>
      <c r="K2178" s="359"/>
      <c r="L2178" s="359"/>
      <c r="M2178" s="359"/>
      <c r="N2178" s="359"/>
      <c r="O2178" s="359"/>
      <c r="P2178" s="360"/>
    </row>
    <row r="2179" spans="3:16">
      <c r="C2179" s="361" t="s">
        <v>53</v>
      </c>
      <c r="D2179" s="362"/>
      <c r="E2179" s="362"/>
      <c r="F2179" s="362"/>
      <c r="G2179" s="362"/>
      <c r="H2179" s="362"/>
      <c r="I2179" s="362"/>
      <c r="J2179" s="366"/>
      <c r="K2179" s="124" t="s">
        <v>54</v>
      </c>
      <c r="L2179" s="125" t="s">
        <v>11</v>
      </c>
      <c r="M2179" s="124"/>
      <c r="N2179" s="365" t="s">
        <v>61</v>
      </c>
      <c r="O2179" s="366"/>
      <c r="P2179" s="126" t="s">
        <v>58</v>
      </c>
    </row>
    <row r="2180" spans="3:16">
      <c r="C2180" s="399" t="s">
        <v>136</v>
      </c>
      <c r="D2180" s="400"/>
      <c r="E2180" s="400"/>
      <c r="F2180" s="400"/>
      <c r="G2180" s="400"/>
      <c r="H2180" s="400"/>
      <c r="I2180" s="400"/>
      <c r="J2180" s="401"/>
      <c r="K2180" s="316" t="s">
        <v>86</v>
      </c>
      <c r="L2180" s="202">
        <v>10</v>
      </c>
      <c r="M2180" s="241"/>
      <c r="N2180" s="459">
        <v>2500</v>
      </c>
      <c r="O2180" s="460"/>
      <c r="P2180" s="129">
        <f>ROUND(N2180*L2180,0)</f>
        <v>25000</v>
      </c>
    </row>
    <row r="2181" spans="3:16">
      <c r="C2181" s="399" t="s">
        <v>259</v>
      </c>
      <c r="D2181" s="400"/>
      <c r="E2181" s="400"/>
      <c r="F2181" s="400"/>
      <c r="G2181" s="400"/>
      <c r="H2181" s="400"/>
      <c r="I2181" s="400"/>
      <c r="J2181" s="401"/>
      <c r="K2181" s="316" t="s">
        <v>88</v>
      </c>
      <c r="L2181" s="203">
        <v>1</v>
      </c>
      <c r="M2181" s="242"/>
      <c r="N2181" s="459">
        <v>145000</v>
      </c>
      <c r="O2181" s="460"/>
      <c r="P2181" s="129">
        <f t="shared" ref="P2181:P2182" si="27">ROUND(N2181*L2181,0)</f>
        <v>145000</v>
      </c>
    </row>
    <row r="2182" spans="3:16">
      <c r="C2182" s="399" t="s">
        <v>260</v>
      </c>
      <c r="D2182" s="400"/>
      <c r="E2182" s="400"/>
      <c r="F2182" s="400"/>
      <c r="G2182" s="400"/>
      <c r="H2182" s="400"/>
      <c r="I2182" s="400"/>
      <c r="J2182" s="401"/>
      <c r="K2182" s="303" t="s">
        <v>88</v>
      </c>
      <c r="L2182" s="203">
        <v>1</v>
      </c>
      <c r="M2182" s="242"/>
      <c r="N2182" s="459">
        <v>200</v>
      </c>
      <c r="O2182" s="460"/>
      <c r="P2182" s="129">
        <f t="shared" si="27"/>
        <v>200</v>
      </c>
    </row>
    <row r="2183" spans="3:16">
      <c r="C2183" s="399"/>
      <c r="D2183" s="400"/>
      <c r="E2183" s="400"/>
      <c r="F2183" s="400"/>
      <c r="G2183" s="400"/>
      <c r="H2183" s="400"/>
      <c r="I2183" s="400"/>
      <c r="J2183" s="401"/>
      <c r="K2183" s="189"/>
      <c r="L2183" s="203"/>
      <c r="M2183" s="242"/>
      <c r="N2183" s="404"/>
      <c r="O2183" s="405"/>
      <c r="P2183" s="129"/>
    </row>
    <row r="2184" spans="3:16" ht="15" thickBot="1">
      <c r="C2184" s="442"/>
      <c r="D2184" s="443"/>
      <c r="E2184" s="443"/>
      <c r="F2184" s="443"/>
      <c r="G2184" s="443"/>
      <c r="H2184" s="443"/>
      <c r="I2184" s="443"/>
      <c r="J2184" s="444"/>
      <c r="K2184" s="301"/>
      <c r="L2184" s="194"/>
      <c r="M2184" s="235"/>
      <c r="N2184" s="445"/>
      <c r="O2184" s="446"/>
      <c r="P2184" s="129"/>
    </row>
    <row r="2185" spans="3:16" ht="15" thickBot="1">
      <c r="C2185" s="371" t="s">
        <v>59</v>
      </c>
      <c r="D2185" s="372"/>
      <c r="E2185" s="372"/>
      <c r="F2185" s="372"/>
      <c r="G2185" s="372"/>
      <c r="H2185" s="372"/>
      <c r="I2185" s="372"/>
      <c r="J2185" s="372"/>
      <c r="K2185" s="372"/>
      <c r="L2185" s="372"/>
      <c r="M2185" s="372"/>
      <c r="N2185" s="372"/>
      <c r="O2185" s="373"/>
      <c r="P2185" s="138">
        <f>SUM(P2180:P2184)</f>
        <v>170200</v>
      </c>
    </row>
    <row r="2186" spans="3:16">
      <c r="C2186" s="352" t="s">
        <v>62</v>
      </c>
      <c r="D2186" s="353"/>
      <c r="E2186" s="353"/>
      <c r="F2186" s="353"/>
      <c r="G2186" s="353"/>
      <c r="H2186" s="353"/>
      <c r="I2186" s="353"/>
      <c r="J2186" s="353"/>
      <c r="K2186" s="353"/>
      <c r="L2186" s="353"/>
      <c r="M2186" s="353"/>
      <c r="N2186" s="353"/>
      <c r="O2186" s="353"/>
      <c r="P2186" s="354"/>
    </row>
    <row r="2187" spans="3:16">
      <c r="C2187" s="355"/>
      <c r="D2187" s="356"/>
      <c r="E2187" s="356"/>
      <c r="F2187" s="356"/>
      <c r="G2187" s="356"/>
      <c r="H2187" s="356"/>
      <c r="I2187" s="356"/>
      <c r="J2187" s="356"/>
      <c r="K2187" s="356"/>
      <c r="L2187" s="356"/>
      <c r="M2187" s="356"/>
      <c r="N2187" s="356"/>
      <c r="O2187" s="356"/>
      <c r="P2187" s="357"/>
    </row>
    <row r="2188" spans="3:16" ht="15" thickBot="1">
      <c r="C2188" s="358"/>
      <c r="D2188" s="359"/>
      <c r="E2188" s="359"/>
      <c r="F2188" s="359"/>
      <c r="G2188" s="359"/>
      <c r="H2188" s="359"/>
      <c r="I2188" s="359"/>
      <c r="J2188" s="359"/>
      <c r="K2188" s="359"/>
      <c r="L2188" s="359"/>
      <c r="M2188" s="359"/>
      <c r="N2188" s="359"/>
      <c r="O2188" s="359"/>
      <c r="P2188" s="360"/>
    </row>
    <row r="2189" spans="3:16" ht="15.75">
      <c r="C2189" s="361" t="s">
        <v>63</v>
      </c>
      <c r="D2189" s="362"/>
      <c r="E2189" s="362"/>
      <c r="F2189" s="362"/>
      <c r="G2189" s="362"/>
      <c r="H2189" s="362"/>
      <c r="I2189" s="362"/>
      <c r="J2189" s="125" t="s">
        <v>64</v>
      </c>
      <c r="K2189" s="134" t="s">
        <v>65</v>
      </c>
      <c r="L2189" s="139" t="s">
        <v>66</v>
      </c>
      <c r="M2189" s="229"/>
      <c r="N2189" s="365" t="s">
        <v>67</v>
      </c>
      <c r="O2189" s="366"/>
      <c r="P2189" s="126" t="s">
        <v>58</v>
      </c>
    </row>
    <row r="2190" spans="3:16">
      <c r="C2190" s="367"/>
      <c r="D2190" s="368"/>
      <c r="E2190" s="368"/>
      <c r="F2190" s="368"/>
      <c r="G2190" s="368"/>
      <c r="H2190" s="368"/>
      <c r="I2190" s="368"/>
      <c r="J2190" s="140"/>
      <c r="K2190" s="141"/>
      <c r="L2190" s="140"/>
      <c r="M2190" s="217"/>
      <c r="N2190" s="369"/>
      <c r="O2190" s="370"/>
      <c r="P2190" s="129"/>
    </row>
    <row r="2191" spans="3:16" ht="15" thickBot="1">
      <c r="C2191" s="374"/>
      <c r="D2191" s="375"/>
      <c r="E2191" s="375"/>
      <c r="F2191" s="375"/>
      <c r="G2191" s="375"/>
      <c r="H2191" s="375"/>
      <c r="I2191" s="375"/>
      <c r="J2191" s="142"/>
      <c r="K2191" s="143"/>
      <c r="L2191" s="142"/>
      <c r="M2191" s="230"/>
      <c r="N2191" s="376"/>
      <c r="O2191" s="377"/>
      <c r="P2191" s="144"/>
    </row>
    <row r="2192" spans="3:16" ht="15" thickBot="1">
      <c r="C2192" s="371" t="s">
        <v>59</v>
      </c>
      <c r="D2192" s="372"/>
      <c r="E2192" s="372"/>
      <c r="F2192" s="372"/>
      <c r="G2192" s="372"/>
      <c r="H2192" s="372"/>
      <c r="I2192" s="372"/>
      <c r="J2192" s="372"/>
      <c r="K2192" s="372"/>
      <c r="L2192" s="372"/>
      <c r="M2192" s="372"/>
      <c r="N2192" s="372"/>
      <c r="O2192" s="373"/>
      <c r="P2192" s="138">
        <f>SUM(P2190:P2191)</f>
        <v>0</v>
      </c>
    </row>
    <row r="2193" spans="3:16">
      <c r="C2193" s="352" t="s">
        <v>68</v>
      </c>
      <c r="D2193" s="353"/>
      <c r="E2193" s="353"/>
      <c r="F2193" s="353"/>
      <c r="G2193" s="353"/>
      <c r="H2193" s="353"/>
      <c r="I2193" s="353"/>
      <c r="J2193" s="353"/>
      <c r="K2193" s="353"/>
      <c r="L2193" s="353"/>
      <c r="M2193" s="353"/>
      <c r="N2193" s="353"/>
      <c r="O2193" s="353"/>
      <c r="P2193" s="354"/>
    </row>
    <row r="2194" spans="3:16">
      <c r="C2194" s="355"/>
      <c r="D2194" s="356"/>
      <c r="E2194" s="356"/>
      <c r="F2194" s="356"/>
      <c r="G2194" s="356"/>
      <c r="H2194" s="356"/>
      <c r="I2194" s="356"/>
      <c r="J2194" s="356"/>
      <c r="K2194" s="356"/>
      <c r="L2194" s="356"/>
      <c r="M2194" s="356"/>
      <c r="N2194" s="356"/>
      <c r="O2194" s="356"/>
      <c r="P2194" s="357"/>
    </row>
    <row r="2195" spans="3:16" ht="15" thickBot="1">
      <c r="C2195" s="358"/>
      <c r="D2195" s="359"/>
      <c r="E2195" s="359"/>
      <c r="F2195" s="359"/>
      <c r="G2195" s="359"/>
      <c r="H2195" s="359"/>
      <c r="I2195" s="359"/>
      <c r="J2195" s="359"/>
      <c r="K2195" s="359"/>
      <c r="L2195" s="359"/>
      <c r="M2195" s="359"/>
      <c r="N2195" s="359"/>
      <c r="O2195" s="359"/>
      <c r="P2195" s="360"/>
    </row>
    <row r="2196" spans="3:16" ht="28.5">
      <c r="C2196" s="361" t="s">
        <v>69</v>
      </c>
      <c r="D2196" s="362"/>
      <c r="E2196" s="362"/>
      <c r="F2196" s="362"/>
      <c r="G2196" s="362"/>
      <c r="H2196" s="362"/>
      <c r="I2196" s="362"/>
      <c r="J2196" s="125" t="s">
        <v>70</v>
      </c>
      <c r="K2196" s="145" t="s">
        <v>11</v>
      </c>
      <c r="L2196" s="146" t="s">
        <v>71</v>
      </c>
      <c r="M2196" s="218"/>
      <c r="N2196" s="363" t="s">
        <v>57</v>
      </c>
      <c r="O2196" s="364"/>
      <c r="P2196" s="148" t="s">
        <v>58</v>
      </c>
    </row>
    <row r="2197" spans="3:16">
      <c r="C2197" s="399" t="s">
        <v>261</v>
      </c>
      <c r="D2197" s="400"/>
      <c r="E2197" s="400"/>
      <c r="F2197" s="400"/>
      <c r="G2197" s="400"/>
      <c r="H2197" s="400"/>
      <c r="I2197" s="401"/>
      <c r="J2197" s="151" t="s">
        <v>97</v>
      </c>
      <c r="K2197" s="152">
        <v>1</v>
      </c>
      <c r="L2197" s="153">
        <v>62084.173125000008</v>
      </c>
      <c r="M2197" s="231"/>
      <c r="N2197" s="402"/>
      <c r="O2197" s="403"/>
      <c r="P2197" s="129">
        <f>ROUND(L2197*K2197,0)</f>
        <v>62084</v>
      </c>
    </row>
    <row r="2198" spans="3:16">
      <c r="C2198" s="149"/>
      <c r="D2198" s="150"/>
      <c r="E2198" s="150"/>
      <c r="F2198" s="150"/>
      <c r="G2198" s="150"/>
      <c r="H2198" s="150"/>
      <c r="I2198" s="150"/>
      <c r="J2198" s="151"/>
      <c r="K2198" s="152"/>
      <c r="L2198" s="153"/>
      <c r="M2198" s="231"/>
      <c r="N2198" s="369"/>
      <c r="O2198" s="370"/>
      <c r="P2198" s="154"/>
    </row>
    <row r="2199" spans="3:16" ht="15" thickBot="1">
      <c r="C2199" s="374"/>
      <c r="D2199" s="375"/>
      <c r="E2199" s="375"/>
      <c r="F2199" s="375"/>
      <c r="G2199" s="375"/>
      <c r="H2199" s="375"/>
      <c r="I2199" s="375"/>
      <c r="J2199" s="142"/>
      <c r="K2199" s="143"/>
      <c r="L2199" s="142"/>
      <c r="M2199" s="230"/>
      <c r="N2199" s="376"/>
      <c r="O2199" s="377"/>
      <c r="P2199" s="144"/>
    </row>
    <row r="2200" spans="3:16" ht="15" thickBot="1">
      <c r="C2200" s="371" t="s">
        <v>59</v>
      </c>
      <c r="D2200" s="372"/>
      <c r="E2200" s="372"/>
      <c r="F2200" s="372"/>
      <c r="G2200" s="372"/>
      <c r="H2200" s="372"/>
      <c r="I2200" s="372"/>
      <c r="J2200" s="372"/>
      <c r="K2200" s="372"/>
      <c r="L2200" s="372"/>
      <c r="M2200" s="372"/>
      <c r="N2200" s="372"/>
      <c r="O2200" s="373"/>
      <c r="P2200" s="138">
        <f>SUM(P2197:P2199)</f>
        <v>62084</v>
      </c>
    </row>
    <row r="2201" spans="3:16" ht="15" thickBot="1">
      <c r="C2201" s="122"/>
      <c r="P2201" s="123"/>
    </row>
    <row r="2202" spans="3:16" ht="15" thickBot="1">
      <c r="C2202" s="371" t="s">
        <v>72</v>
      </c>
      <c r="D2202" s="372"/>
      <c r="E2202" s="372"/>
      <c r="F2202" s="372"/>
      <c r="G2202" s="372"/>
      <c r="H2202" s="372"/>
      <c r="I2202" s="372"/>
      <c r="J2202" s="372"/>
      <c r="K2202" s="372"/>
      <c r="L2202" s="372"/>
      <c r="M2202" s="372"/>
      <c r="N2202" s="372"/>
      <c r="O2202" s="373"/>
      <c r="P2202" s="286">
        <f>SUM(P2200+P2192+P2185+P2175)</f>
        <v>236944</v>
      </c>
    </row>
    <row r="2203" spans="3:16">
      <c r="C2203" s="367" t="s">
        <v>23</v>
      </c>
      <c r="D2203" s="368"/>
      <c r="E2203" s="368"/>
      <c r="F2203" s="368"/>
      <c r="G2203" s="368"/>
      <c r="H2203" s="368"/>
      <c r="I2203" s="368"/>
      <c r="J2203" s="155"/>
      <c r="K2203" s="156"/>
      <c r="L2203" s="157">
        <v>0.31</v>
      </c>
      <c r="M2203" s="232"/>
      <c r="N2203" s="392">
        <f>P2202*L2203</f>
        <v>73452.639999999999</v>
      </c>
      <c r="O2203" s="393"/>
      <c r="P2203" s="158"/>
    </row>
    <row r="2204" spans="3:16">
      <c r="C2204" s="130" t="s">
        <v>77</v>
      </c>
      <c r="D2204" s="131"/>
      <c r="E2204" s="131"/>
      <c r="F2204" s="131"/>
      <c r="G2204" s="131"/>
      <c r="H2204" s="131"/>
      <c r="I2204" s="131"/>
      <c r="J2204" s="155"/>
      <c r="K2204" s="156"/>
      <c r="L2204" s="157">
        <v>0.01</v>
      </c>
      <c r="M2204" s="232"/>
      <c r="N2204" s="392">
        <f>P2202*L2204</f>
        <v>2369.44</v>
      </c>
      <c r="O2204" s="393"/>
      <c r="P2204" s="158"/>
    </row>
    <row r="2205" spans="3:16" ht="15" thickBot="1">
      <c r="C2205" s="116" t="s">
        <v>78</v>
      </c>
      <c r="D2205" s="117"/>
      <c r="E2205" s="117"/>
      <c r="F2205" s="117"/>
      <c r="G2205" s="117"/>
      <c r="H2205" s="117"/>
      <c r="I2205" s="117"/>
      <c r="J2205" s="159"/>
      <c r="K2205" s="160"/>
      <c r="L2205" s="157">
        <v>0.05</v>
      </c>
      <c r="M2205" s="232"/>
      <c r="N2205" s="392">
        <f>P2202*L2205</f>
        <v>11847.2</v>
      </c>
      <c r="O2205" s="393"/>
      <c r="P2205" s="158"/>
    </row>
    <row r="2206" spans="3:16" ht="15" thickBot="1">
      <c r="C2206" s="371" t="s">
        <v>59</v>
      </c>
      <c r="D2206" s="372"/>
      <c r="E2206" s="372"/>
      <c r="F2206" s="372"/>
      <c r="G2206" s="372"/>
      <c r="H2206" s="372"/>
      <c r="I2206" s="372"/>
      <c r="J2206" s="372"/>
      <c r="K2206" s="372"/>
      <c r="L2206" s="372"/>
      <c r="M2206" s="372"/>
      <c r="N2206" s="372"/>
      <c r="O2206" s="373"/>
      <c r="P2206" s="161">
        <f>N2203+N2204+N2205</f>
        <v>87669.28</v>
      </c>
    </row>
    <row r="2207" spans="3:16" ht="15" thickBot="1">
      <c r="C2207" s="122"/>
      <c r="P2207" s="123"/>
    </row>
    <row r="2208" spans="3:16" ht="15" thickBot="1">
      <c r="C2208" s="371" t="s">
        <v>79</v>
      </c>
      <c r="D2208" s="372"/>
      <c r="E2208" s="372"/>
      <c r="F2208" s="372"/>
      <c r="G2208" s="372"/>
      <c r="H2208" s="372"/>
      <c r="I2208" s="372"/>
      <c r="J2208" s="372"/>
      <c r="K2208" s="372"/>
      <c r="L2208" s="372"/>
      <c r="M2208" s="372"/>
      <c r="N2208" s="372"/>
      <c r="O2208" s="373"/>
      <c r="P2208" s="161">
        <f>ROUND(P2202+P2206,2)</f>
        <v>324613.28000000003</v>
      </c>
    </row>
    <row r="2209" spans="3:16">
      <c r="C2209" s="119"/>
      <c r="D2209" s="120"/>
      <c r="E2209" s="120"/>
      <c r="F2209" s="120"/>
      <c r="G2209" s="120"/>
      <c r="H2209" s="120"/>
      <c r="I2209" s="120"/>
      <c r="J2209" s="120"/>
      <c r="K2209" s="120"/>
      <c r="L2209" s="120"/>
      <c r="M2209" s="120"/>
      <c r="N2209" s="120"/>
      <c r="O2209" s="120"/>
      <c r="P2209" s="121"/>
    </row>
    <row r="2210" spans="3:16">
      <c r="C2210" s="122"/>
      <c r="P2210" s="123"/>
    </row>
    <row r="2211" spans="3:16">
      <c r="C2211" s="122"/>
      <c r="P2211" s="123"/>
    </row>
    <row r="2212" spans="3:16" ht="15">
      <c r="C2212" s="122"/>
      <c r="H2212" s="276" t="s">
        <v>80</v>
      </c>
      <c r="I2212" s="276"/>
      <c r="J2212" s="276"/>
      <c r="K2212" s="276"/>
      <c r="P2212" s="123"/>
    </row>
    <row r="2213" spans="3:16" ht="15">
      <c r="C2213" s="122"/>
      <c r="H2213" s="276" t="s">
        <v>81</v>
      </c>
      <c r="I2213" s="350" t="s">
        <v>120</v>
      </c>
      <c r="J2213" s="350"/>
      <c r="K2213" s="350"/>
      <c r="P2213" s="123"/>
    </row>
    <row r="2214" spans="3:16" ht="15">
      <c r="C2214" s="122"/>
      <c r="H2214" s="349" t="s">
        <v>121</v>
      </c>
      <c r="I2214" s="349"/>
      <c r="J2214" s="349"/>
      <c r="K2214" s="349"/>
      <c r="P2214" s="123"/>
    </row>
    <row r="2215" spans="3:16" ht="15">
      <c r="C2215" s="108"/>
      <c r="D2215" s="163"/>
      <c r="E2215" s="163"/>
      <c r="F2215" s="163"/>
      <c r="G2215" s="163"/>
      <c r="H2215" s="276" t="s">
        <v>82</v>
      </c>
      <c r="I2215" s="349" t="s">
        <v>122</v>
      </c>
      <c r="J2215" s="349"/>
      <c r="K2215" s="349"/>
      <c r="L2215" s="163"/>
      <c r="M2215" s="163"/>
      <c r="N2215" s="163"/>
      <c r="O2215" s="163"/>
      <c r="P2215" s="164"/>
    </row>
    <row r="2216" spans="3:16">
      <c r="C2216" s="122"/>
      <c r="H2216" s="95" t="s">
        <v>83</v>
      </c>
      <c r="P2216" s="123"/>
    </row>
    <row r="2217" spans="3:16">
      <c r="C2217" s="165"/>
      <c r="D2217" s="127"/>
      <c r="E2217" s="127"/>
      <c r="F2217" s="127"/>
      <c r="G2217" s="127"/>
      <c r="H2217" s="127"/>
      <c r="I2217" s="127"/>
      <c r="J2217" s="127"/>
      <c r="K2217" s="127"/>
      <c r="L2217" s="127"/>
      <c r="M2217" s="127"/>
      <c r="N2217" s="127"/>
      <c r="O2217" s="127"/>
      <c r="P2217" s="166"/>
    </row>
    <row r="2221" spans="3:16">
      <c r="C2221" s="351" t="s">
        <v>38</v>
      </c>
      <c r="D2221" s="351"/>
      <c r="E2221" s="351"/>
      <c r="F2221" s="351"/>
      <c r="G2221" s="351"/>
      <c r="H2221" s="351"/>
      <c r="I2221" s="351"/>
      <c r="J2221" s="351"/>
      <c r="K2221" s="351"/>
      <c r="L2221" s="351"/>
      <c r="M2221" s="351"/>
      <c r="N2221" s="351"/>
      <c r="O2221" s="351"/>
      <c r="P2221" s="351"/>
    </row>
    <row r="2222" spans="3:16" ht="15" thickBot="1"/>
    <row r="2223" spans="3:16">
      <c r="C2223" s="378"/>
      <c r="D2223" s="380"/>
      <c r="E2223" s="381"/>
      <c r="F2223" s="381"/>
      <c r="G2223" s="381"/>
      <c r="H2223" s="381"/>
      <c r="I2223" s="381"/>
      <c r="J2223" s="381"/>
      <c r="K2223" s="382"/>
      <c r="L2223" s="383"/>
      <c r="M2223" s="384"/>
      <c r="N2223" s="384"/>
      <c r="O2223" s="384"/>
      <c r="P2223" s="385"/>
    </row>
    <row r="2224" spans="3:16">
      <c r="C2224" s="379"/>
      <c r="D2224" s="389" t="s">
        <v>39</v>
      </c>
      <c r="E2224" s="390"/>
      <c r="F2224" s="390"/>
      <c r="G2224" s="390"/>
      <c r="H2224" s="390"/>
      <c r="I2224" s="390"/>
      <c r="J2224" s="390"/>
      <c r="K2224" s="391"/>
      <c r="L2224" s="386"/>
      <c r="M2224" s="387"/>
      <c r="N2224" s="387"/>
      <c r="O2224" s="387"/>
      <c r="P2224" s="388"/>
    </row>
    <row r="2225" spans="3:16">
      <c r="C2225" s="379"/>
      <c r="D2225" s="389"/>
      <c r="E2225" s="390"/>
      <c r="F2225" s="390"/>
      <c r="G2225" s="390"/>
      <c r="H2225" s="390"/>
      <c r="I2225" s="390"/>
      <c r="J2225" s="390"/>
      <c r="K2225" s="391"/>
      <c r="L2225" s="428" t="s">
        <v>40</v>
      </c>
      <c r="M2225" s="220"/>
      <c r="N2225" s="430"/>
      <c r="O2225" s="431"/>
      <c r="P2225" s="432"/>
    </row>
    <row r="2226" spans="3:16">
      <c r="C2226" s="379"/>
      <c r="D2226" s="389" t="s">
        <v>41</v>
      </c>
      <c r="E2226" s="390"/>
      <c r="F2226" s="390"/>
      <c r="G2226" s="390"/>
      <c r="H2226" s="390"/>
      <c r="I2226" s="390"/>
      <c r="J2226" s="390"/>
      <c r="K2226" s="391"/>
      <c r="L2226" s="429"/>
      <c r="M2226" s="221"/>
      <c r="N2226" s="433"/>
      <c r="O2226" s="434"/>
      <c r="P2226" s="435"/>
    </row>
    <row r="2227" spans="3:16">
      <c r="C2227" s="379"/>
      <c r="D2227" s="436"/>
      <c r="E2227" s="437"/>
      <c r="F2227" s="437"/>
      <c r="G2227" s="437"/>
      <c r="H2227" s="437"/>
      <c r="I2227" s="437"/>
      <c r="J2227" s="437"/>
      <c r="K2227" s="438"/>
      <c r="L2227" s="428" t="s">
        <v>42</v>
      </c>
      <c r="M2227" s="219"/>
      <c r="N2227" s="428">
        <v>1</v>
      </c>
      <c r="O2227" s="428" t="s">
        <v>43</v>
      </c>
      <c r="P2227" s="440">
        <v>1</v>
      </c>
    </row>
    <row r="2228" spans="3:16">
      <c r="C2228" s="379"/>
      <c r="D2228" s="436"/>
      <c r="E2228" s="437"/>
      <c r="F2228" s="437"/>
      <c r="G2228" s="437"/>
      <c r="H2228" s="437"/>
      <c r="I2228" s="437"/>
      <c r="J2228" s="437"/>
      <c r="K2228" s="438"/>
      <c r="L2228" s="439"/>
      <c r="M2228" s="222"/>
      <c r="N2228" s="439"/>
      <c r="O2228" s="439"/>
      <c r="P2228" s="441"/>
    </row>
    <row r="2229" spans="3:16">
      <c r="C2229" s="379"/>
      <c r="D2229" s="389" t="s">
        <v>44</v>
      </c>
      <c r="E2229" s="390"/>
      <c r="F2229" s="390"/>
      <c r="G2229" s="390"/>
      <c r="H2229" s="390"/>
      <c r="I2229" s="390"/>
      <c r="J2229" s="390"/>
      <c r="K2229" s="391"/>
      <c r="L2229" s="439"/>
      <c r="M2229" s="222"/>
      <c r="N2229" s="439"/>
      <c r="O2229" s="439"/>
      <c r="P2229" s="441"/>
    </row>
    <row r="2230" spans="3:16" ht="15" thickBot="1">
      <c r="C2230" s="100"/>
      <c r="D2230" s="101"/>
      <c r="E2230" s="101"/>
      <c r="F2230" s="101"/>
      <c r="G2230" s="101"/>
      <c r="H2230" s="101"/>
      <c r="I2230" s="101"/>
      <c r="J2230" s="101"/>
      <c r="K2230" s="101"/>
      <c r="L2230" s="101"/>
      <c r="M2230" s="101"/>
      <c r="N2230" s="102"/>
      <c r="O2230" s="102"/>
      <c r="P2230" s="103"/>
    </row>
    <row r="2231" spans="3:16">
      <c r="C2231" s="104"/>
      <c r="D2231" s="98"/>
      <c r="E2231" s="98"/>
      <c r="F2231" s="98"/>
      <c r="G2231" s="98"/>
      <c r="H2231" s="98"/>
      <c r="I2231" s="98"/>
      <c r="J2231" s="98"/>
      <c r="K2231" s="98"/>
      <c r="L2231" s="105" t="s">
        <v>45</v>
      </c>
      <c r="M2231" s="105"/>
      <c r="N2231" s="106" t="s">
        <v>46</v>
      </c>
      <c r="O2231" s="106" t="s">
        <v>47</v>
      </c>
      <c r="P2231" s="107" t="s">
        <v>48</v>
      </c>
    </row>
    <row r="2232" spans="3:16">
      <c r="C2232" s="108"/>
      <c r="D2232" s="99"/>
      <c r="E2232" s="99"/>
      <c r="F2232" s="99"/>
      <c r="G2232" s="99"/>
      <c r="H2232" s="99"/>
      <c r="I2232" s="99"/>
      <c r="J2232" s="99"/>
      <c r="K2232" s="99"/>
      <c r="L2232" s="109"/>
      <c r="M2232" s="109"/>
      <c r="N2232" s="110"/>
      <c r="O2232" s="110"/>
      <c r="P2232" s="111"/>
    </row>
    <row r="2233" spans="3:16">
      <c r="C2233" s="406" t="s">
        <v>49</v>
      </c>
      <c r="D2233" s="407"/>
      <c r="E2233" s="407"/>
      <c r="F2233" s="407"/>
      <c r="G2233" s="99"/>
      <c r="H2233" s="99"/>
      <c r="I2233" s="99" t="s">
        <v>50</v>
      </c>
      <c r="K2233" s="99"/>
      <c r="L2233" s="109"/>
      <c r="M2233" s="109"/>
      <c r="P2233" s="112"/>
    </row>
    <row r="2234" spans="3:16">
      <c r="C2234" s="113"/>
      <c r="D2234" s="114"/>
      <c r="E2234" s="114"/>
      <c r="F2234" s="114"/>
      <c r="G2234" s="114"/>
      <c r="H2234" s="114"/>
      <c r="I2234" s="114"/>
      <c r="J2234" s="114"/>
      <c r="K2234" s="114"/>
      <c r="L2234" s="114"/>
      <c r="M2234" s="114"/>
      <c r="N2234" s="114"/>
      <c r="O2234" s="114"/>
      <c r="P2234" s="115"/>
    </row>
    <row r="2235" spans="3:16" ht="15" thickBot="1">
      <c r="C2235" s="408" t="s">
        <v>114</v>
      </c>
      <c r="D2235" s="409"/>
      <c r="E2235" s="409"/>
      <c r="F2235" s="409"/>
      <c r="G2235" s="409"/>
      <c r="H2235" s="409"/>
      <c r="I2235" s="409"/>
      <c r="J2235" s="409"/>
      <c r="K2235" s="409"/>
      <c r="L2235" s="409"/>
      <c r="M2235" s="409"/>
      <c r="N2235" s="409"/>
      <c r="O2235" s="409"/>
      <c r="P2235" s="410"/>
    </row>
    <row r="2236" spans="3:16" ht="15" thickBot="1">
      <c r="C2236" s="116"/>
      <c r="D2236" s="117"/>
      <c r="E2236" s="117"/>
      <c r="F2236" s="117"/>
      <c r="G2236" s="117"/>
      <c r="H2236" s="117"/>
      <c r="I2236" s="117"/>
      <c r="J2236" s="117"/>
      <c r="K2236" s="117"/>
      <c r="L2236" s="117"/>
      <c r="M2236" s="117"/>
      <c r="N2236" s="117"/>
      <c r="O2236" s="117"/>
      <c r="P2236" s="118"/>
    </row>
    <row r="2237" spans="3:16" ht="15" thickBot="1">
      <c r="C2237" s="119"/>
      <c r="D2237" s="120"/>
      <c r="E2237" s="120"/>
      <c r="F2237" s="120"/>
      <c r="G2237" s="120"/>
      <c r="H2237" s="120"/>
      <c r="K2237" s="120"/>
      <c r="L2237" s="120"/>
      <c r="M2237" s="120"/>
      <c r="N2237" s="120"/>
      <c r="O2237" s="120"/>
      <c r="P2237" s="121"/>
    </row>
    <row r="2238" spans="3:16">
      <c r="C2238" s="287" t="s">
        <v>52</v>
      </c>
      <c r="D2238" s="411" t="s">
        <v>53</v>
      </c>
      <c r="E2238" s="412"/>
      <c r="F2238" s="412"/>
      <c r="G2238" s="412"/>
      <c r="H2238" s="412"/>
      <c r="I2238" s="412"/>
      <c r="J2238" s="412"/>
      <c r="K2238" s="412"/>
      <c r="L2238" s="413"/>
      <c r="M2238" s="288"/>
      <c r="N2238" s="414" t="s">
        <v>54</v>
      </c>
      <c r="O2238" s="415"/>
      <c r="P2238" s="287" t="s">
        <v>11</v>
      </c>
    </row>
    <row r="2239" spans="3:16" ht="15" thickBot="1">
      <c r="C2239" s="283">
        <v>2.1800000000000002</v>
      </c>
      <c r="D2239" s="416" t="s">
        <v>191</v>
      </c>
      <c r="E2239" s="417"/>
      <c r="F2239" s="417"/>
      <c r="G2239" s="417"/>
      <c r="H2239" s="417"/>
      <c r="I2239" s="417"/>
      <c r="J2239" s="417"/>
      <c r="K2239" s="417"/>
      <c r="L2239" s="418"/>
      <c r="M2239" s="284"/>
      <c r="N2239" s="416" t="s">
        <v>84</v>
      </c>
      <c r="O2239" s="418"/>
      <c r="P2239" s="285">
        <f>'PRESUPUESTO OFICIAL (Entidad)'!I46</f>
        <v>2.2999999999999998</v>
      </c>
    </row>
    <row r="2240" spans="3:16">
      <c r="C2240" s="352" t="s">
        <v>55</v>
      </c>
      <c r="D2240" s="353"/>
      <c r="E2240" s="353"/>
      <c r="F2240" s="353"/>
      <c r="G2240" s="353"/>
      <c r="H2240" s="353"/>
      <c r="I2240" s="353"/>
      <c r="J2240" s="353"/>
      <c r="K2240" s="353"/>
      <c r="L2240" s="353"/>
      <c r="M2240" s="353"/>
      <c r="N2240" s="353"/>
      <c r="O2240" s="353"/>
      <c r="P2240" s="354"/>
    </row>
    <row r="2241" spans="3:16">
      <c r="C2241" s="355"/>
      <c r="D2241" s="356"/>
      <c r="E2241" s="356"/>
      <c r="F2241" s="356"/>
      <c r="G2241" s="356"/>
      <c r="H2241" s="356"/>
      <c r="I2241" s="356"/>
      <c r="J2241" s="356"/>
      <c r="K2241" s="356"/>
      <c r="L2241" s="356"/>
      <c r="M2241" s="356"/>
      <c r="N2241" s="356"/>
      <c r="O2241" s="356"/>
      <c r="P2241" s="357"/>
    </row>
    <row r="2242" spans="3:16" ht="15" thickBot="1">
      <c r="C2242" s="358"/>
      <c r="D2242" s="359"/>
      <c r="E2242" s="359"/>
      <c r="F2242" s="359"/>
      <c r="G2242" s="359"/>
      <c r="H2242" s="359"/>
      <c r="I2242" s="359"/>
      <c r="J2242" s="359"/>
      <c r="K2242" s="359"/>
      <c r="L2242" s="359"/>
      <c r="M2242" s="359"/>
      <c r="N2242" s="359"/>
      <c r="O2242" s="359"/>
      <c r="P2242" s="360"/>
    </row>
    <row r="2243" spans="3:16" ht="15">
      <c r="C2243" s="361" t="s">
        <v>53</v>
      </c>
      <c r="D2243" s="452"/>
      <c r="E2243" s="452"/>
      <c r="F2243" s="452"/>
      <c r="G2243" s="453"/>
      <c r="H2243" s="365" t="s">
        <v>100</v>
      </c>
      <c r="I2243" s="452"/>
      <c r="J2243" s="454" t="s">
        <v>11</v>
      </c>
      <c r="K2243" s="455"/>
      <c r="L2243" s="125" t="s">
        <v>56</v>
      </c>
      <c r="M2243" s="124"/>
      <c r="N2243" s="365" t="s">
        <v>57</v>
      </c>
      <c r="O2243" s="366"/>
      <c r="P2243" s="126" t="s">
        <v>58</v>
      </c>
    </row>
    <row r="2244" spans="3:16">
      <c r="C2244" s="367" t="s">
        <v>98</v>
      </c>
      <c r="D2244" s="368"/>
      <c r="E2244" s="368"/>
      <c r="F2244" s="368"/>
      <c r="G2244" s="421"/>
      <c r="H2244" s="422" t="s">
        <v>94</v>
      </c>
      <c r="I2244" s="423"/>
      <c r="J2244" s="424">
        <v>0.33</v>
      </c>
      <c r="K2244" s="425"/>
      <c r="L2244" s="128">
        <v>2000</v>
      </c>
      <c r="M2244" s="224"/>
      <c r="N2244" s="426"/>
      <c r="O2244" s="427"/>
      <c r="P2244" s="188">
        <f>ROUND(J2244*L2244,0)</f>
        <v>660</v>
      </c>
    </row>
    <row r="2245" spans="3:16">
      <c r="C2245" s="399" t="s">
        <v>268</v>
      </c>
      <c r="D2245" s="400"/>
      <c r="E2245" s="400"/>
      <c r="F2245" s="400"/>
      <c r="G2245" s="401"/>
      <c r="H2245" s="422" t="s">
        <v>111</v>
      </c>
      <c r="I2245" s="423"/>
      <c r="J2245" s="424">
        <v>0.02</v>
      </c>
      <c r="K2245" s="425"/>
      <c r="L2245" s="128">
        <v>55000</v>
      </c>
      <c r="M2245" s="224"/>
      <c r="N2245" s="426"/>
      <c r="O2245" s="427"/>
      <c r="P2245" s="188">
        <f>ROUND(J2245*L2245,0)</f>
        <v>1100</v>
      </c>
    </row>
    <row r="2246" spans="3:16" ht="15" thickBot="1">
      <c r="C2246" s="374"/>
      <c r="D2246" s="375"/>
      <c r="E2246" s="375"/>
      <c r="F2246" s="375"/>
      <c r="G2246" s="396"/>
      <c r="H2246" s="447"/>
      <c r="I2246" s="396"/>
      <c r="J2246" s="447"/>
      <c r="K2246" s="396"/>
      <c r="L2246" s="133"/>
      <c r="M2246" s="225"/>
      <c r="N2246" s="448"/>
      <c r="O2246" s="449"/>
      <c r="P2246" s="129"/>
    </row>
    <row r="2247" spans="3:16" ht="15" thickBot="1">
      <c r="C2247" s="371" t="s">
        <v>59</v>
      </c>
      <c r="D2247" s="372"/>
      <c r="E2247" s="372"/>
      <c r="F2247" s="372"/>
      <c r="G2247" s="372"/>
      <c r="H2247" s="372"/>
      <c r="I2247" s="372"/>
      <c r="J2247" s="372"/>
      <c r="K2247" s="372"/>
      <c r="L2247" s="372"/>
      <c r="M2247" s="372"/>
      <c r="N2247" s="372"/>
      <c r="O2247" s="373"/>
      <c r="P2247" s="138">
        <f>SUM(P2244:P2246)</f>
        <v>1760</v>
      </c>
    </row>
    <row r="2248" spans="3:16">
      <c r="C2248" s="352" t="s">
        <v>60</v>
      </c>
      <c r="D2248" s="353"/>
      <c r="E2248" s="353"/>
      <c r="F2248" s="353"/>
      <c r="G2248" s="353"/>
      <c r="H2248" s="353"/>
      <c r="I2248" s="353"/>
      <c r="J2248" s="353"/>
      <c r="K2248" s="353"/>
      <c r="L2248" s="353"/>
      <c r="M2248" s="353"/>
      <c r="N2248" s="353"/>
      <c r="O2248" s="353"/>
      <c r="P2248" s="354"/>
    </row>
    <row r="2249" spans="3:16">
      <c r="C2249" s="355"/>
      <c r="D2249" s="356"/>
      <c r="E2249" s="356"/>
      <c r="F2249" s="356"/>
      <c r="G2249" s="356"/>
      <c r="H2249" s="356"/>
      <c r="I2249" s="356"/>
      <c r="J2249" s="356"/>
      <c r="K2249" s="356"/>
      <c r="L2249" s="356"/>
      <c r="M2249" s="356"/>
      <c r="N2249" s="356"/>
      <c r="O2249" s="356"/>
      <c r="P2249" s="357"/>
    </row>
    <row r="2250" spans="3:16" ht="15" thickBot="1">
      <c r="C2250" s="358"/>
      <c r="D2250" s="359"/>
      <c r="E2250" s="359"/>
      <c r="F2250" s="359"/>
      <c r="G2250" s="359"/>
      <c r="H2250" s="359"/>
      <c r="I2250" s="359"/>
      <c r="J2250" s="359"/>
      <c r="K2250" s="359"/>
      <c r="L2250" s="359"/>
      <c r="M2250" s="359"/>
      <c r="N2250" s="359"/>
      <c r="O2250" s="359"/>
      <c r="P2250" s="360"/>
    </row>
    <row r="2251" spans="3:16">
      <c r="C2251" s="361" t="s">
        <v>53</v>
      </c>
      <c r="D2251" s="362"/>
      <c r="E2251" s="362"/>
      <c r="F2251" s="362"/>
      <c r="G2251" s="362"/>
      <c r="H2251" s="362"/>
      <c r="I2251" s="362"/>
      <c r="J2251" s="366"/>
      <c r="K2251" s="124" t="s">
        <v>54</v>
      </c>
      <c r="L2251" s="125" t="s">
        <v>11</v>
      </c>
      <c r="M2251" s="124"/>
      <c r="N2251" s="365" t="s">
        <v>61</v>
      </c>
      <c r="O2251" s="366"/>
      <c r="P2251" s="126" t="s">
        <v>58</v>
      </c>
    </row>
    <row r="2252" spans="3:16">
      <c r="C2252" s="399" t="s">
        <v>262</v>
      </c>
      <c r="D2252" s="400"/>
      <c r="E2252" s="400"/>
      <c r="F2252" s="400"/>
      <c r="G2252" s="400"/>
      <c r="H2252" s="400"/>
      <c r="I2252" s="400"/>
      <c r="J2252" s="401"/>
      <c r="K2252" s="316" t="s">
        <v>88</v>
      </c>
      <c r="L2252" s="202">
        <v>0.5</v>
      </c>
      <c r="M2252" s="241"/>
      <c r="N2252" s="459">
        <v>28000</v>
      </c>
      <c r="O2252" s="460"/>
      <c r="P2252" s="129">
        <f>ROUND(N2252*L2252,0)</f>
        <v>14000</v>
      </c>
    </row>
    <row r="2253" spans="3:16">
      <c r="C2253" s="399" t="s">
        <v>263</v>
      </c>
      <c r="D2253" s="400"/>
      <c r="E2253" s="400"/>
      <c r="F2253" s="400"/>
      <c r="G2253" s="400"/>
      <c r="H2253" s="400"/>
      <c r="I2253" s="400"/>
      <c r="J2253" s="401"/>
      <c r="K2253" s="316" t="s">
        <v>109</v>
      </c>
      <c r="L2253" s="203">
        <v>0.2</v>
      </c>
      <c r="M2253" s="242"/>
      <c r="N2253" s="459">
        <v>6500</v>
      </c>
      <c r="O2253" s="460"/>
      <c r="P2253" s="129">
        <f t="shared" ref="P2253:P2256" si="28">ROUND(N2253*L2253,0)</f>
        <v>1300</v>
      </c>
    </row>
    <row r="2254" spans="3:16">
      <c r="C2254" s="399" t="s">
        <v>264</v>
      </c>
      <c r="D2254" s="400"/>
      <c r="E2254" s="400"/>
      <c r="F2254" s="400"/>
      <c r="G2254" s="400"/>
      <c r="H2254" s="400"/>
      <c r="I2254" s="400"/>
      <c r="J2254" s="401"/>
      <c r="K2254" s="303" t="s">
        <v>88</v>
      </c>
      <c r="L2254" s="203">
        <v>0.7</v>
      </c>
      <c r="M2254" s="242"/>
      <c r="N2254" s="459">
        <v>19500</v>
      </c>
      <c r="O2254" s="460"/>
      <c r="P2254" s="129">
        <f t="shared" si="28"/>
        <v>13650</v>
      </c>
    </row>
    <row r="2255" spans="3:16">
      <c r="C2255" s="399" t="s">
        <v>265</v>
      </c>
      <c r="D2255" s="400"/>
      <c r="E2255" s="400"/>
      <c r="F2255" s="400"/>
      <c r="G2255" s="400"/>
      <c r="H2255" s="400"/>
      <c r="I2255" s="400"/>
      <c r="J2255" s="401"/>
      <c r="K2255" s="303" t="s">
        <v>85</v>
      </c>
      <c r="L2255" s="203">
        <v>0.12</v>
      </c>
      <c r="M2255" s="242"/>
      <c r="N2255" s="404">
        <v>676450</v>
      </c>
      <c r="O2255" s="405"/>
      <c r="P2255" s="129">
        <f t="shared" si="28"/>
        <v>81174</v>
      </c>
    </row>
    <row r="2256" spans="3:16">
      <c r="C2256" s="399" t="s">
        <v>267</v>
      </c>
      <c r="D2256" s="400"/>
      <c r="E2256" s="400"/>
      <c r="F2256" s="400"/>
      <c r="G2256" s="400"/>
      <c r="H2256" s="400"/>
      <c r="I2256" s="400"/>
      <c r="J2256" s="401"/>
      <c r="K2256" s="303" t="s">
        <v>84</v>
      </c>
      <c r="L2256" s="304">
        <v>1</v>
      </c>
      <c r="M2256" s="235"/>
      <c r="N2256" s="404">
        <v>5173</v>
      </c>
      <c r="O2256" s="405"/>
      <c r="P2256" s="129">
        <f t="shared" si="28"/>
        <v>5173</v>
      </c>
    </row>
    <row r="2257" spans="3:16">
      <c r="C2257" s="399"/>
      <c r="D2257" s="400"/>
      <c r="E2257" s="400"/>
      <c r="F2257" s="400"/>
      <c r="G2257" s="400"/>
      <c r="H2257" s="400"/>
      <c r="I2257" s="400"/>
      <c r="J2257" s="401"/>
      <c r="K2257" s="200"/>
      <c r="L2257" s="194"/>
      <c r="M2257" s="235"/>
      <c r="N2257" s="459"/>
      <c r="O2257" s="460"/>
      <c r="P2257" s="129"/>
    </row>
    <row r="2258" spans="3:16" ht="15" thickBot="1">
      <c r="C2258" s="442"/>
      <c r="D2258" s="443"/>
      <c r="E2258" s="443"/>
      <c r="F2258" s="443"/>
      <c r="G2258" s="443"/>
      <c r="H2258" s="443"/>
      <c r="I2258" s="443"/>
      <c r="J2258" s="444"/>
      <c r="K2258" s="301"/>
      <c r="L2258" s="194"/>
      <c r="M2258" s="235"/>
      <c r="N2258" s="445"/>
      <c r="O2258" s="446"/>
      <c r="P2258" s="129"/>
    </row>
    <row r="2259" spans="3:16" ht="15" thickBot="1">
      <c r="C2259" s="371" t="s">
        <v>59</v>
      </c>
      <c r="D2259" s="372"/>
      <c r="E2259" s="372"/>
      <c r="F2259" s="372"/>
      <c r="G2259" s="372"/>
      <c r="H2259" s="372"/>
      <c r="I2259" s="372"/>
      <c r="J2259" s="372"/>
      <c r="K2259" s="372"/>
      <c r="L2259" s="372"/>
      <c r="M2259" s="372"/>
      <c r="N2259" s="372"/>
      <c r="O2259" s="373"/>
      <c r="P2259" s="138">
        <f>SUM(P2252:P2258)</f>
        <v>115297</v>
      </c>
    </row>
    <row r="2260" spans="3:16">
      <c r="C2260" s="352" t="s">
        <v>62</v>
      </c>
      <c r="D2260" s="353"/>
      <c r="E2260" s="353"/>
      <c r="F2260" s="353"/>
      <c r="G2260" s="353"/>
      <c r="H2260" s="353"/>
      <c r="I2260" s="353"/>
      <c r="J2260" s="353"/>
      <c r="K2260" s="353"/>
      <c r="L2260" s="353"/>
      <c r="M2260" s="353"/>
      <c r="N2260" s="353"/>
      <c r="O2260" s="353"/>
      <c r="P2260" s="354"/>
    </row>
    <row r="2261" spans="3:16">
      <c r="C2261" s="355"/>
      <c r="D2261" s="356"/>
      <c r="E2261" s="356"/>
      <c r="F2261" s="356"/>
      <c r="G2261" s="356"/>
      <c r="H2261" s="356"/>
      <c r="I2261" s="356"/>
      <c r="J2261" s="356"/>
      <c r="K2261" s="356"/>
      <c r="L2261" s="356"/>
      <c r="M2261" s="356"/>
      <c r="N2261" s="356"/>
      <c r="O2261" s="356"/>
      <c r="P2261" s="357"/>
    </row>
    <row r="2262" spans="3:16" ht="15" thickBot="1">
      <c r="C2262" s="358"/>
      <c r="D2262" s="359"/>
      <c r="E2262" s="359"/>
      <c r="F2262" s="359"/>
      <c r="G2262" s="359"/>
      <c r="H2262" s="359"/>
      <c r="I2262" s="359"/>
      <c r="J2262" s="359"/>
      <c r="K2262" s="359"/>
      <c r="L2262" s="359"/>
      <c r="M2262" s="359"/>
      <c r="N2262" s="359"/>
      <c r="O2262" s="359"/>
      <c r="P2262" s="360"/>
    </row>
    <row r="2263" spans="3:16" ht="15.75">
      <c r="C2263" s="361" t="s">
        <v>63</v>
      </c>
      <c r="D2263" s="362"/>
      <c r="E2263" s="362"/>
      <c r="F2263" s="362"/>
      <c r="G2263" s="362"/>
      <c r="H2263" s="362"/>
      <c r="I2263" s="362"/>
      <c r="J2263" s="125" t="s">
        <v>64</v>
      </c>
      <c r="K2263" s="134" t="s">
        <v>65</v>
      </c>
      <c r="L2263" s="139" t="s">
        <v>66</v>
      </c>
      <c r="M2263" s="229"/>
      <c r="N2263" s="365" t="s">
        <v>67</v>
      </c>
      <c r="O2263" s="366"/>
      <c r="P2263" s="126" t="s">
        <v>58</v>
      </c>
    </row>
    <row r="2264" spans="3:16">
      <c r="C2264" s="367"/>
      <c r="D2264" s="368"/>
      <c r="E2264" s="368"/>
      <c r="F2264" s="368"/>
      <c r="G2264" s="368"/>
      <c r="H2264" s="368"/>
      <c r="I2264" s="368"/>
      <c r="J2264" s="140"/>
      <c r="K2264" s="141"/>
      <c r="L2264" s="140"/>
      <c r="M2264" s="217"/>
      <c r="N2264" s="369"/>
      <c r="O2264" s="370"/>
      <c r="P2264" s="129"/>
    </row>
    <row r="2265" spans="3:16" ht="15" thickBot="1">
      <c r="C2265" s="374"/>
      <c r="D2265" s="375"/>
      <c r="E2265" s="375"/>
      <c r="F2265" s="375"/>
      <c r="G2265" s="375"/>
      <c r="H2265" s="375"/>
      <c r="I2265" s="375"/>
      <c r="J2265" s="142"/>
      <c r="K2265" s="143"/>
      <c r="L2265" s="142"/>
      <c r="M2265" s="230"/>
      <c r="N2265" s="376"/>
      <c r="O2265" s="377"/>
      <c r="P2265" s="144"/>
    </row>
    <row r="2266" spans="3:16" ht="15" thickBot="1">
      <c r="C2266" s="371" t="s">
        <v>59</v>
      </c>
      <c r="D2266" s="372"/>
      <c r="E2266" s="372"/>
      <c r="F2266" s="372"/>
      <c r="G2266" s="372"/>
      <c r="H2266" s="372"/>
      <c r="I2266" s="372"/>
      <c r="J2266" s="372"/>
      <c r="K2266" s="372"/>
      <c r="L2266" s="372"/>
      <c r="M2266" s="372"/>
      <c r="N2266" s="372"/>
      <c r="O2266" s="373"/>
      <c r="P2266" s="138">
        <f>SUM(P2264:P2265)</f>
        <v>0</v>
      </c>
    </row>
    <row r="2267" spans="3:16">
      <c r="C2267" s="352" t="s">
        <v>68</v>
      </c>
      <c r="D2267" s="353"/>
      <c r="E2267" s="353"/>
      <c r="F2267" s="353"/>
      <c r="G2267" s="353"/>
      <c r="H2267" s="353"/>
      <c r="I2267" s="353"/>
      <c r="J2267" s="353"/>
      <c r="K2267" s="353"/>
      <c r="L2267" s="353"/>
      <c r="M2267" s="353"/>
      <c r="N2267" s="353"/>
      <c r="O2267" s="353"/>
      <c r="P2267" s="354"/>
    </row>
    <row r="2268" spans="3:16">
      <c r="C2268" s="355"/>
      <c r="D2268" s="356"/>
      <c r="E2268" s="356"/>
      <c r="F2268" s="356"/>
      <c r="G2268" s="356"/>
      <c r="H2268" s="356"/>
      <c r="I2268" s="356"/>
      <c r="J2268" s="356"/>
      <c r="K2268" s="356"/>
      <c r="L2268" s="356"/>
      <c r="M2268" s="356"/>
      <c r="N2268" s="356"/>
      <c r="O2268" s="356"/>
      <c r="P2268" s="357"/>
    </row>
    <row r="2269" spans="3:16" ht="15" thickBot="1">
      <c r="C2269" s="358"/>
      <c r="D2269" s="359"/>
      <c r="E2269" s="359"/>
      <c r="F2269" s="359"/>
      <c r="G2269" s="359"/>
      <c r="H2269" s="359"/>
      <c r="I2269" s="359"/>
      <c r="J2269" s="359"/>
      <c r="K2269" s="359"/>
      <c r="L2269" s="359"/>
      <c r="M2269" s="359"/>
      <c r="N2269" s="359"/>
      <c r="O2269" s="359"/>
      <c r="P2269" s="360"/>
    </row>
    <row r="2270" spans="3:16" ht="28.5">
      <c r="C2270" s="361" t="s">
        <v>69</v>
      </c>
      <c r="D2270" s="362"/>
      <c r="E2270" s="362"/>
      <c r="F2270" s="362"/>
      <c r="G2270" s="362"/>
      <c r="H2270" s="362"/>
      <c r="I2270" s="362"/>
      <c r="J2270" s="125" t="s">
        <v>70</v>
      </c>
      <c r="K2270" s="145" t="s">
        <v>11</v>
      </c>
      <c r="L2270" s="146" t="s">
        <v>71</v>
      </c>
      <c r="M2270" s="218"/>
      <c r="N2270" s="363" t="s">
        <v>57</v>
      </c>
      <c r="O2270" s="364"/>
      <c r="P2270" s="148" t="s">
        <v>58</v>
      </c>
    </row>
    <row r="2271" spans="3:16">
      <c r="C2271" s="399" t="s">
        <v>266</v>
      </c>
      <c r="D2271" s="400"/>
      <c r="E2271" s="400"/>
      <c r="F2271" s="400"/>
      <c r="G2271" s="400"/>
      <c r="H2271" s="400"/>
      <c r="I2271" s="401"/>
      <c r="J2271" s="151" t="s">
        <v>97</v>
      </c>
      <c r="K2271" s="152">
        <v>0.8</v>
      </c>
      <c r="L2271" s="153">
        <v>63433.829062500008</v>
      </c>
      <c r="M2271" s="231"/>
      <c r="N2271" s="402"/>
      <c r="O2271" s="403"/>
      <c r="P2271" s="129">
        <f>ROUND(K2271*L2271,0)</f>
        <v>50747</v>
      </c>
    </row>
    <row r="2272" spans="3:16">
      <c r="C2272" s="149"/>
      <c r="D2272" s="150"/>
      <c r="E2272" s="150"/>
      <c r="F2272" s="150"/>
      <c r="G2272" s="150"/>
      <c r="H2272" s="150"/>
      <c r="I2272" s="150"/>
      <c r="J2272" s="151"/>
      <c r="K2272" s="152"/>
      <c r="L2272" s="153"/>
      <c r="M2272" s="231"/>
      <c r="N2272" s="369"/>
      <c r="O2272" s="370"/>
      <c r="P2272" s="154"/>
    </row>
    <row r="2273" spans="3:16" ht="15" thickBot="1">
      <c r="C2273" s="374"/>
      <c r="D2273" s="375"/>
      <c r="E2273" s="375"/>
      <c r="F2273" s="375"/>
      <c r="G2273" s="375"/>
      <c r="H2273" s="375"/>
      <c r="I2273" s="375"/>
      <c r="J2273" s="142"/>
      <c r="K2273" s="143"/>
      <c r="L2273" s="142"/>
      <c r="M2273" s="230"/>
      <c r="N2273" s="376"/>
      <c r="O2273" s="377"/>
      <c r="P2273" s="144"/>
    </row>
    <row r="2274" spans="3:16" ht="15" thickBot="1">
      <c r="C2274" s="371" t="s">
        <v>59</v>
      </c>
      <c r="D2274" s="372"/>
      <c r="E2274" s="372"/>
      <c r="F2274" s="372"/>
      <c r="G2274" s="372"/>
      <c r="H2274" s="372"/>
      <c r="I2274" s="372"/>
      <c r="J2274" s="372"/>
      <c r="K2274" s="372"/>
      <c r="L2274" s="372"/>
      <c r="M2274" s="372"/>
      <c r="N2274" s="372"/>
      <c r="O2274" s="373"/>
      <c r="P2274" s="138">
        <f>SUM(P2271:P2273)</f>
        <v>50747</v>
      </c>
    </row>
    <row r="2275" spans="3:16" ht="15" thickBot="1">
      <c r="C2275" s="122"/>
      <c r="P2275" s="123"/>
    </row>
    <row r="2276" spans="3:16" ht="15" thickBot="1">
      <c r="C2276" s="371" t="s">
        <v>72</v>
      </c>
      <c r="D2276" s="372"/>
      <c r="E2276" s="372"/>
      <c r="F2276" s="372"/>
      <c r="G2276" s="372"/>
      <c r="H2276" s="372"/>
      <c r="I2276" s="372"/>
      <c r="J2276" s="372"/>
      <c r="K2276" s="372"/>
      <c r="L2276" s="372"/>
      <c r="M2276" s="372"/>
      <c r="N2276" s="372"/>
      <c r="O2276" s="373"/>
      <c r="P2276" s="286">
        <f>SUM(P2274+P2266+P2259+P2247)</f>
        <v>167804</v>
      </c>
    </row>
    <row r="2277" spans="3:16">
      <c r="C2277" s="367" t="s">
        <v>23</v>
      </c>
      <c r="D2277" s="368"/>
      <c r="E2277" s="368"/>
      <c r="F2277" s="368"/>
      <c r="G2277" s="368"/>
      <c r="H2277" s="368"/>
      <c r="I2277" s="368"/>
      <c r="J2277" s="155"/>
      <c r="K2277" s="156"/>
      <c r="L2277" s="157">
        <v>0.31</v>
      </c>
      <c r="M2277" s="232"/>
      <c r="N2277" s="392">
        <f>P2276*L2277</f>
        <v>52019.24</v>
      </c>
      <c r="O2277" s="393"/>
      <c r="P2277" s="158"/>
    </row>
    <row r="2278" spans="3:16">
      <c r="C2278" s="130" t="s">
        <v>77</v>
      </c>
      <c r="D2278" s="131"/>
      <c r="E2278" s="131"/>
      <c r="F2278" s="131"/>
      <c r="G2278" s="131"/>
      <c r="H2278" s="131"/>
      <c r="I2278" s="131"/>
      <c r="J2278" s="155"/>
      <c r="K2278" s="156"/>
      <c r="L2278" s="157">
        <v>0.01</v>
      </c>
      <c r="M2278" s="232"/>
      <c r="N2278" s="392">
        <f>P2276*L2278</f>
        <v>1678.04</v>
      </c>
      <c r="O2278" s="393"/>
      <c r="P2278" s="158"/>
    </row>
    <row r="2279" spans="3:16" ht="15" thickBot="1">
      <c r="C2279" s="116" t="s">
        <v>78</v>
      </c>
      <c r="D2279" s="117"/>
      <c r="E2279" s="117"/>
      <c r="F2279" s="117"/>
      <c r="G2279" s="117"/>
      <c r="H2279" s="117"/>
      <c r="I2279" s="117"/>
      <c r="J2279" s="159"/>
      <c r="K2279" s="160"/>
      <c r="L2279" s="157">
        <v>0.05</v>
      </c>
      <c r="M2279" s="232"/>
      <c r="N2279" s="392">
        <f>P2276*L2279</f>
        <v>8390.2000000000007</v>
      </c>
      <c r="O2279" s="393"/>
      <c r="P2279" s="158"/>
    </row>
    <row r="2280" spans="3:16" ht="15" thickBot="1">
      <c r="C2280" s="371" t="s">
        <v>59</v>
      </c>
      <c r="D2280" s="372"/>
      <c r="E2280" s="372"/>
      <c r="F2280" s="372"/>
      <c r="G2280" s="372"/>
      <c r="H2280" s="372"/>
      <c r="I2280" s="372"/>
      <c r="J2280" s="372"/>
      <c r="K2280" s="372"/>
      <c r="L2280" s="372"/>
      <c r="M2280" s="372"/>
      <c r="N2280" s="372"/>
      <c r="O2280" s="373"/>
      <c r="P2280" s="161">
        <f>N2277+N2278+N2279</f>
        <v>62087.479999999996</v>
      </c>
    </row>
    <row r="2281" spans="3:16" ht="15" thickBot="1">
      <c r="C2281" s="122"/>
      <c r="P2281" s="123"/>
    </row>
    <row r="2282" spans="3:16" ht="15" thickBot="1">
      <c r="C2282" s="371" t="s">
        <v>79</v>
      </c>
      <c r="D2282" s="372"/>
      <c r="E2282" s="372"/>
      <c r="F2282" s="372"/>
      <c r="G2282" s="372"/>
      <c r="H2282" s="372"/>
      <c r="I2282" s="372"/>
      <c r="J2282" s="372"/>
      <c r="K2282" s="372"/>
      <c r="L2282" s="372"/>
      <c r="M2282" s="372"/>
      <c r="N2282" s="372"/>
      <c r="O2282" s="373"/>
      <c r="P2282" s="161">
        <f>ROUND(P2276+P2280,2)</f>
        <v>229891.48</v>
      </c>
    </row>
    <row r="2283" spans="3:16">
      <c r="C2283" s="119"/>
      <c r="D2283" s="120"/>
      <c r="E2283" s="120"/>
      <c r="F2283" s="120"/>
      <c r="G2283" s="120"/>
      <c r="H2283" s="120"/>
      <c r="I2283" s="120"/>
      <c r="J2283" s="120"/>
      <c r="K2283" s="120"/>
      <c r="L2283" s="120"/>
      <c r="M2283" s="120"/>
      <c r="N2283" s="120"/>
      <c r="O2283" s="120"/>
      <c r="P2283" s="121"/>
    </row>
    <row r="2284" spans="3:16">
      <c r="C2284" s="122"/>
      <c r="P2284" s="123"/>
    </row>
    <row r="2285" spans="3:16">
      <c r="C2285" s="122"/>
      <c r="P2285" s="123"/>
    </row>
    <row r="2286" spans="3:16" ht="15">
      <c r="C2286" s="122"/>
      <c r="H2286" s="276" t="s">
        <v>80</v>
      </c>
      <c r="I2286" s="276"/>
      <c r="J2286" s="276"/>
      <c r="K2286" s="276"/>
      <c r="P2286" s="123"/>
    </row>
    <row r="2287" spans="3:16" ht="15">
      <c r="C2287" s="122"/>
      <c r="H2287" s="276" t="s">
        <v>81</v>
      </c>
      <c r="I2287" s="350" t="s">
        <v>120</v>
      </c>
      <c r="J2287" s="350"/>
      <c r="K2287" s="350"/>
      <c r="P2287" s="123"/>
    </row>
    <row r="2288" spans="3:16" ht="15">
      <c r="C2288" s="122"/>
      <c r="H2288" s="349" t="s">
        <v>121</v>
      </c>
      <c r="I2288" s="349"/>
      <c r="J2288" s="349"/>
      <c r="K2288" s="349"/>
      <c r="P2288" s="123"/>
    </row>
    <row r="2289" spans="3:16" ht="15">
      <c r="C2289" s="108"/>
      <c r="D2289" s="163"/>
      <c r="E2289" s="163"/>
      <c r="F2289" s="163"/>
      <c r="G2289" s="163"/>
      <c r="H2289" s="276" t="s">
        <v>82</v>
      </c>
      <c r="I2289" s="349" t="s">
        <v>122</v>
      </c>
      <c r="J2289" s="349"/>
      <c r="K2289" s="349"/>
      <c r="L2289" s="163"/>
      <c r="M2289" s="163"/>
      <c r="N2289" s="163"/>
      <c r="O2289" s="163"/>
      <c r="P2289" s="164"/>
    </row>
    <row r="2290" spans="3:16">
      <c r="C2290" s="122"/>
      <c r="H2290" s="95" t="s">
        <v>83</v>
      </c>
      <c r="P2290" s="123"/>
    </row>
    <row r="2291" spans="3:16">
      <c r="C2291" s="165"/>
      <c r="D2291" s="127"/>
      <c r="E2291" s="127"/>
      <c r="F2291" s="127"/>
      <c r="G2291" s="127"/>
      <c r="H2291" s="127"/>
      <c r="I2291" s="127"/>
      <c r="J2291" s="127"/>
      <c r="K2291" s="127"/>
      <c r="L2291" s="127"/>
      <c r="M2291" s="127"/>
      <c r="N2291" s="127"/>
      <c r="O2291" s="127"/>
      <c r="P2291" s="166"/>
    </row>
    <row r="2296" spans="3:16">
      <c r="C2296" s="351" t="s">
        <v>38</v>
      </c>
      <c r="D2296" s="351"/>
      <c r="E2296" s="351"/>
      <c r="F2296" s="351"/>
      <c r="G2296" s="351"/>
      <c r="H2296" s="351"/>
      <c r="I2296" s="351"/>
      <c r="J2296" s="351"/>
      <c r="K2296" s="351"/>
      <c r="L2296" s="351"/>
      <c r="M2296" s="351"/>
      <c r="N2296" s="351"/>
      <c r="O2296" s="351"/>
      <c r="P2296" s="351"/>
    </row>
    <row r="2297" spans="3:16" ht="15" thickBot="1"/>
    <row r="2298" spans="3:16">
      <c r="C2298" s="378"/>
      <c r="D2298" s="380"/>
      <c r="E2298" s="381"/>
      <c r="F2298" s="381"/>
      <c r="G2298" s="381"/>
      <c r="H2298" s="381"/>
      <c r="I2298" s="381"/>
      <c r="J2298" s="381"/>
      <c r="K2298" s="382"/>
      <c r="L2298" s="383"/>
      <c r="M2298" s="384"/>
      <c r="N2298" s="384"/>
      <c r="O2298" s="384"/>
      <c r="P2298" s="385"/>
    </row>
    <row r="2299" spans="3:16">
      <c r="C2299" s="379"/>
      <c r="D2299" s="389" t="s">
        <v>39</v>
      </c>
      <c r="E2299" s="390"/>
      <c r="F2299" s="390"/>
      <c r="G2299" s="390"/>
      <c r="H2299" s="390"/>
      <c r="I2299" s="390"/>
      <c r="J2299" s="390"/>
      <c r="K2299" s="391"/>
      <c r="L2299" s="386"/>
      <c r="M2299" s="387"/>
      <c r="N2299" s="387"/>
      <c r="O2299" s="387"/>
      <c r="P2299" s="388"/>
    </row>
    <row r="2300" spans="3:16">
      <c r="C2300" s="379"/>
      <c r="D2300" s="389"/>
      <c r="E2300" s="390"/>
      <c r="F2300" s="390"/>
      <c r="G2300" s="390"/>
      <c r="H2300" s="390"/>
      <c r="I2300" s="390"/>
      <c r="J2300" s="390"/>
      <c r="K2300" s="391"/>
      <c r="L2300" s="428" t="s">
        <v>40</v>
      </c>
      <c r="M2300" s="220"/>
      <c r="N2300" s="430"/>
      <c r="O2300" s="431"/>
      <c r="P2300" s="432"/>
    </row>
    <row r="2301" spans="3:16">
      <c r="C2301" s="379"/>
      <c r="D2301" s="389" t="s">
        <v>41</v>
      </c>
      <c r="E2301" s="390"/>
      <c r="F2301" s="390"/>
      <c r="G2301" s="390"/>
      <c r="H2301" s="390"/>
      <c r="I2301" s="390"/>
      <c r="J2301" s="390"/>
      <c r="K2301" s="391"/>
      <c r="L2301" s="429"/>
      <c r="M2301" s="221"/>
      <c r="N2301" s="433"/>
      <c r="O2301" s="434"/>
      <c r="P2301" s="435"/>
    </row>
    <row r="2302" spans="3:16">
      <c r="C2302" s="379"/>
      <c r="D2302" s="436"/>
      <c r="E2302" s="437"/>
      <c r="F2302" s="437"/>
      <c r="G2302" s="437"/>
      <c r="H2302" s="437"/>
      <c r="I2302" s="437"/>
      <c r="J2302" s="437"/>
      <c r="K2302" s="438"/>
      <c r="L2302" s="428" t="s">
        <v>42</v>
      </c>
      <c r="M2302" s="219"/>
      <c r="N2302" s="428">
        <v>1</v>
      </c>
      <c r="O2302" s="428" t="s">
        <v>43</v>
      </c>
      <c r="P2302" s="440">
        <v>1</v>
      </c>
    </row>
    <row r="2303" spans="3:16">
      <c r="C2303" s="379"/>
      <c r="D2303" s="436"/>
      <c r="E2303" s="437"/>
      <c r="F2303" s="437"/>
      <c r="G2303" s="437"/>
      <c r="H2303" s="437"/>
      <c r="I2303" s="437"/>
      <c r="J2303" s="437"/>
      <c r="K2303" s="438"/>
      <c r="L2303" s="439"/>
      <c r="M2303" s="222"/>
      <c r="N2303" s="439"/>
      <c r="O2303" s="439"/>
      <c r="P2303" s="441"/>
    </row>
    <row r="2304" spans="3:16">
      <c r="C2304" s="379"/>
      <c r="D2304" s="389" t="s">
        <v>44</v>
      </c>
      <c r="E2304" s="390"/>
      <c r="F2304" s="390"/>
      <c r="G2304" s="390"/>
      <c r="H2304" s="390"/>
      <c r="I2304" s="390"/>
      <c r="J2304" s="390"/>
      <c r="K2304" s="391"/>
      <c r="L2304" s="439"/>
      <c r="M2304" s="222"/>
      <c r="N2304" s="439"/>
      <c r="O2304" s="439"/>
      <c r="P2304" s="441"/>
    </row>
    <row r="2305" spans="3:16" ht="15" thickBot="1">
      <c r="C2305" s="100"/>
      <c r="D2305" s="101"/>
      <c r="E2305" s="101"/>
      <c r="F2305" s="101"/>
      <c r="G2305" s="101"/>
      <c r="H2305" s="101"/>
      <c r="I2305" s="101"/>
      <c r="J2305" s="101"/>
      <c r="K2305" s="101"/>
      <c r="L2305" s="101"/>
      <c r="M2305" s="101"/>
      <c r="N2305" s="102"/>
      <c r="O2305" s="102"/>
      <c r="P2305" s="103"/>
    </row>
    <row r="2306" spans="3:16">
      <c r="C2306" s="104"/>
      <c r="D2306" s="98"/>
      <c r="E2306" s="98"/>
      <c r="F2306" s="98"/>
      <c r="G2306" s="98"/>
      <c r="H2306" s="98"/>
      <c r="I2306" s="98"/>
      <c r="J2306" s="98"/>
      <c r="K2306" s="98"/>
      <c r="L2306" s="105" t="s">
        <v>45</v>
      </c>
      <c r="M2306" s="105"/>
      <c r="N2306" s="106" t="s">
        <v>46</v>
      </c>
      <c r="O2306" s="106" t="s">
        <v>47</v>
      </c>
      <c r="P2306" s="107" t="s">
        <v>48</v>
      </c>
    </row>
    <row r="2307" spans="3:16">
      <c r="C2307" s="108"/>
      <c r="D2307" s="99"/>
      <c r="E2307" s="99"/>
      <c r="F2307" s="99"/>
      <c r="G2307" s="99"/>
      <c r="H2307" s="99"/>
      <c r="I2307" s="99"/>
      <c r="J2307" s="99"/>
      <c r="K2307" s="99"/>
      <c r="L2307" s="109"/>
      <c r="M2307" s="109"/>
      <c r="N2307" s="110"/>
      <c r="O2307" s="110"/>
      <c r="P2307" s="111"/>
    </row>
    <row r="2308" spans="3:16">
      <c r="C2308" s="406" t="s">
        <v>49</v>
      </c>
      <c r="D2308" s="407"/>
      <c r="E2308" s="407"/>
      <c r="F2308" s="407"/>
      <c r="G2308" s="99"/>
      <c r="H2308" s="99"/>
      <c r="I2308" s="99" t="s">
        <v>50</v>
      </c>
      <c r="K2308" s="99"/>
      <c r="L2308" s="109"/>
      <c r="M2308" s="109"/>
      <c r="P2308" s="112"/>
    </row>
    <row r="2309" spans="3:16">
      <c r="C2309" s="113"/>
      <c r="D2309" s="114"/>
      <c r="E2309" s="114"/>
      <c r="F2309" s="114"/>
      <c r="G2309" s="114"/>
      <c r="H2309" s="114"/>
      <c r="I2309" s="114"/>
      <c r="J2309" s="114"/>
      <c r="K2309" s="114"/>
      <c r="L2309" s="114"/>
      <c r="M2309" s="114"/>
      <c r="N2309" s="114"/>
      <c r="O2309" s="114"/>
      <c r="P2309" s="115"/>
    </row>
    <row r="2310" spans="3:16" ht="15" thickBot="1">
      <c r="C2310" s="408" t="s">
        <v>114</v>
      </c>
      <c r="D2310" s="409"/>
      <c r="E2310" s="409"/>
      <c r="F2310" s="409"/>
      <c r="G2310" s="409"/>
      <c r="H2310" s="409"/>
      <c r="I2310" s="409"/>
      <c r="J2310" s="409"/>
      <c r="K2310" s="409"/>
      <c r="L2310" s="409"/>
      <c r="M2310" s="409"/>
      <c r="N2310" s="409"/>
      <c r="O2310" s="409"/>
      <c r="P2310" s="410"/>
    </row>
    <row r="2311" spans="3:16" ht="15" thickBot="1">
      <c r="C2311" s="116"/>
      <c r="D2311" s="117"/>
      <c r="E2311" s="117"/>
      <c r="F2311" s="117"/>
      <c r="G2311" s="117"/>
      <c r="H2311" s="117"/>
      <c r="I2311" s="117"/>
      <c r="J2311" s="117"/>
      <c r="K2311" s="117"/>
      <c r="L2311" s="117"/>
      <c r="M2311" s="117"/>
      <c r="N2311" s="117"/>
      <c r="O2311" s="117"/>
      <c r="P2311" s="118"/>
    </row>
    <row r="2312" spans="3:16" ht="15" thickBot="1">
      <c r="C2312" s="119"/>
      <c r="D2312" s="120"/>
      <c r="E2312" s="120"/>
      <c r="F2312" s="120"/>
      <c r="G2312" s="120"/>
      <c r="H2312" s="120"/>
      <c r="K2312" s="120"/>
      <c r="L2312" s="120"/>
      <c r="M2312" s="120"/>
      <c r="N2312" s="120"/>
      <c r="O2312" s="120"/>
      <c r="P2312" s="121"/>
    </row>
    <row r="2313" spans="3:16">
      <c r="C2313" s="287" t="s">
        <v>52</v>
      </c>
      <c r="D2313" s="411" t="s">
        <v>53</v>
      </c>
      <c r="E2313" s="412"/>
      <c r="F2313" s="412"/>
      <c r="G2313" s="412"/>
      <c r="H2313" s="412"/>
      <c r="I2313" s="412"/>
      <c r="J2313" s="412"/>
      <c r="K2313" s="412"/>
      <c r="L2313" s="413"/>
      <c r="M2313" s="288"/>
      <c r="N2313" s="414" t="s">
        <v>54</v>
      </c>
      <c r="O2313" s="415"/>
      <c r="P2313" s="287" t="s">
        <v>11</v>
      </c>
    </row>
    <row r="2314" spans="3:16" ht="15" thickBot="1">
      <c r="C2314" s="283">
        <v>2.19</v>
      </c>
      <c r="D2314" s="416" t="s">
        <v>192</v>
      </c>
      <c r="E2314" s="417"/>
      <c r="F2314" s="417"/>
      <c r="G2314" s="417"/>
      <c r="H2314" s="417"/>
      <c r="I2314" s="417"/>
      <c r="J2314" s="417"/>
      <c r="K2314" s="417"/>
      <c r="L2314" s="418"/>
      <c r="M2314" s="284"/>
      <c r="N2314" s="416" t="s">
        <v>93</v>
      </c>
      <c r="O2314" s="418"/>
      <c r="P2314" s="285">
        <f>'PRESUPUESTO OFICIAL (Entidad)'!I47</f>
        <v>46.72</v>
      </c>
    </row>
    <row r="2315" spans="3:16">
      <c r="C2315" s="352" t="s">
        <v>55</v>
      </c>
      <c r="D2315" s="353"/>
      <c r="E2315" s="353"/>
      <c r="F2315" s="353"/>
      <c r="G2315" s="353"/>
      <c r="H2315" s="353"/>
      <c r="I2315" s="353"/>
      <c r="J2315" s="353"/>
      <c r="K2315" s="353"/>
      <c r="L2315" s="353"/>
      <c r="M2315" s="353"/>
      <c r="N2315" s="353"/>
      <c r="O2315" s="353"/>
      <c r="P2315" s="354"/>
    </row>
    <row r="2316" spans="3:16">
      <c r="C2316" s="355"/>
      <c r="D2316" s="356"/>
      <c r="E2316" s="356"/>
      <c r="F2316" s="356"/>
      <c r="G2316" s="356"/>
      <c r="H2316" s="356"/>
      <c r="I2316" s="356"/>
      <c r="J2316" s="356"/>
      <c r="K2316" s="356"/>
      <c r="L2316" s="356"/>
      <c r="M2316" s="356"/>
      <c r="N2316" s="356"/>
      <c r="O2316" s="356"/>
      <c r="P2316" s="357"/>
    </row>
    <row r="2317" spans="3:16" ht="15" thickBot="1">
      <c r="C2317" s="358"/>
      <c r="D2317" s="359"/>
      <c r="E2317" s="359"/>
      <c r="F2317" s="359"/>
      <c r="G2317" s="359"/>
      <c r="H2317" s="359"/>
      <c r="I2317" s="359"/>
      <c r="J2317" s="359"/>
      <c r="K2317" s="359"/>
      <c r="L2317" s="359"/>
      <c r="M2317" s="359"/>
      <c r="N2317" s="359"/>
      <c r="O2317" s="359"/>
      <c r="P2317" s="360"/>
    </row>
    <row r="2318" spans="3:16" ht="15">
      <c r="C2318" s="361" t="s">
        <v>53</v>
      </c>
      <c r="D2318" s="452"/>
      <c r="E2318" s="452"/>
      <c r="F2318" s="452"/>
      <c r="G2318" s="453"/>
      <c r="H2318" s="365" t="s">
        <v>100</v>
      </c>
      <c r="I2318" s="452"/>
      <c r="J2318" s="454" t="s">
        <v>11</v>
      </c>
      <c r="K2318" s="455"/>
      <c r="L2318" s="125" t="s">
        <v>56</v>
      </c>
      <c r="M2318" s="124"/>
      <c r="N2318" s="365" t="s">
        <v>57</v>
      </c>
      <c r="O2318" s="366"/>
      <c r="P2318" s="126" t="s">
        <v>58</v>
      </c>
    </row>
    <row r="2319" spans="3:16">
      <c r="C2319" s="367" t="s">
        <v>98</v>
      </c>
      <c r="D2319" s="368"/>
      <c r="E2319" s="368"/>
      <c r="F2319" s="368"/>
      <c r="G2319" s="421"/>
      <c r="H2319" s="422" t="s">
        <v>94</v>
      </c>
      <c r="I2319" s="423"/>
      <c r="J2319" s="424">
        <v>2.8000000000000001E-2</v>
      </c>
      <c r="K2319" s="425"/>
      <c r="L2319" s="128">
        <v>2000</v>
      </c>
      <c r="M2319" s="224"/>
      <c r="N2319" s="426"/>
      <c r="O2319" s="427"/>
      <c r="P2319" s="188">
        <f>ROUND(J2319*L2319,0)</f>
        <v>56</v>
      </c>
    </row>
    <row r="2320" spans="3:16">
      <c r="C2320" s="399"/>
      <c r="D2320" s="400"/>
      <c r="E2320" s="400"/>
      <c r="F2320" s="400"/>
      <c r="G2320" s="401"/>
      <c r="H2320" s="422"/>
      <c r="I2320" s="423"/>
      <c r="J2320" s="424"/>
      <c r="K2320" s="425"/>
      <c r="L2320" s="128"/>
      <c r="M2320" s="224"/>
      <c r="N2320" s="426"/>
      <c r="O2320" s="427"/>
      <c r="P2320" s="188"/>
    </row>
    <row r="2321" spans="3:16" ht="15" thickBot="1">
      <c r="C2321" s="374"/>
      <c r="D2321" s="375"/>
      <c r="E2321" s="375"/>
      <c r="F2321" s="375"/>
      <c r="G2321" s="396"/>
      <c r="H2321" s="447"/>
      <c r="I2321" s="396"/>
      <c r="J2321" s="447"/>
      <c r="K2321" s="396"/>
      <c r="L2321" s="133"/>
      <c r="M2321" s="225"/>
      <c r="N2321" s="448"/>
      <c r="O2321" s="449"/>
      <c r="P2321" s="129"/>
    </row>
    <row r="2322" spans="3:16" ht="15" thickBot="1">
      <c r="C2322" s="371" t="s">
        <v>59</v>
      </c>
      <c r="D2322" s="372"/>
      <c r="E2322" s="372"/>
      <c r="F2322" s="372"/>
      <c r="G2322" s="372"/>
      <c r="H2322" s="372"/>
      <c r="I2322" s="372"/>
      <c r="J2322" s="372"/>
      <c r="K2322" s="372"/>
      <c r="L2322" s="372"/>
      <c r="M2322" s="372"/>
      <c r="N2322" s="372"/>
      <c r="O2322" s="373"/>
      <c r="P2322" s="138">
        <f>SUM(P2319:P2321)</f>
        <v>56</v>
      </c>
    </row>
    <row r="2323" spans="3:16">
      <c r="C2323" s="352" t="s">
        <v>60</v>
      </c>
      <c r="D2323" s="353"/>
      <c r="E2323" s="353"/>
      <c r="F2323" s="353"/>
      <c r="G2323" s="353"/>
      <c r="H2323" s="353"/>
      <c r="I2323" s="353"/>
      <c r="J2323" s="353"/>
      <c r="K2323" s="353"/>
      <c r="L2323" s="353"/>
      <c r="M2323" s="353"/>
      <c r="N2323" s="353"/>
      <c r="O2323" s="353"/>
      <c r="P2323" s="354"/>
    </row>
    <row r="2324" spans="3:16">
      <c r="C2324" s="355"/>
      <c r="D2324" s="356"/>
      <c r="E2324" s="356"/>
      <c r="F2324" s="356"/>
      <c r="G2324" s="356"/>
      <c r="H2324" s="356"/>
      <c r="I2324" s="356"/>
      <c r="J2324" s="356"/>
      <c r="K2324" s="356"/>
      <c r="L2324" s="356"/>
      <c r="M2324" s="356"/>
      <c r="N2324" s="356"/>
      <c r="O2324" s="356"/>
      <c r="P2324" s="357"/>
    </row>
    <row r="2325" spans="3:16" ht="15" thickBot="1">
      <c r="C2325" s="358"/>
      <c r="D2325" s="359"/>
      <c r="E2325" s="359"/>
      <c r="F2325" s="359"/>
      <c r="G2325" s="359"/>
      <c r="H2325" s="359"/>
      <c r="I2325" s="359"/>
      <c r="J2325" s="359"/>
      <c r="K2325" s="359"/>
      <c r="L2325" s="359"/>
      <c r="M2325" s="359"/>
      <c r="N2325" s="359"/>
      <c r="O2325" s="359"/>
      <c r="P2325" s="360"/>
    </row>
    <row r="2326" spans="3:16">
      <c r="C2326" s="361" t="s">
        <v>53</v>
      </c>
      <c r="D2326" s="362"/>
      <c r="E2326" s="362"/>
      <c r="F2326" s="362"/>
      <c r="G2326" s="362"/>
      <c r="H2326" s="362"/>
      <c r="I2326" s="362"/>
      <c r="J2326" s="366"/>
      <c r="K2326" s="124" t="s">
        <v>54</v>
      </c>
      <c r="L2326" s="125" t="s">
        <v>11</v>
      </c>
      <c r="M2326" s="124" t="s">
        <v>117</v>
      </c>
      <c r="N2326" s="365" t="s">
        <v>61</v>
      </c>
      <c r="O2326" s="366"/>
      <c r="P2326" s="126" t="s">
        <v>58</v>
      </c>
    </row>
    <row r="2327" spans="3:16">
      <c r="C2327" s="399" t="s">
        <v>269</v>
      </c>
      <c r="D2327" s="400"/>
      <c r="E2327" s="400"/>
      <c r="F2327" s="400"/>
      <c r="G2327" s="400"/>
      <c r="H2327" s="400"/>
      <c r="I2327" s="400"/>
      <c r="J2327" s="401"/>
      <c r="K2327" s="316" t="s">
        <v>93</v>
      </c>
      <c r="L2327" s="202">
        <v>0.04</v>
      </c>
      <c r="M2327" s="241">
        <v>1</v>
      </c>
      <c r="N2327" s="459">
        <v>8000</v>
      </c>
      <c r="O2327" s="460"/>
      <c r="P2327" s="129">
        <f>ROUND(N2327*M2327*L2327,0)</f>
        <v>320</v>
      </c>
    </row>
    <row r="2328" spans="3:16">
      <c r="C2328" s="399" t="s">
        <v>270</v>
      </c>
      <c r="D2328" s="400"/>
      <c r="E2328" s="400"/>
      <c r="F2328" s="400"/>
      <c r="G2328" s="400"/>
      <c r="H2328" s="400"/>
      <c r="I2328" s="400"/>
      <c r="J2328" s="401"/>
      <c r="K2328" s="316" t="s">
        <v>88</v>
      </c>
      <c r="L2328" s="203">
        <v>0.04</v>
      </c>
      <c r="M2328" s="242">
        <v>1</v>
      </c>
      <c r="N2328" s="459">
        <v>7200</v>
      </c>
      <c r="O2328" s="460"/>
      <c r="P2328" s="129">
        <f t="shared" ref="P2328:P2329" si="29">ROUND(N2328*M2328*L2328,0)</f>
        <v>288</v>
      </c>
    </row>
    <row r="2329" spans="3:16">
      <c r="C2329" s="399" t="s">
        <v>271</v>
      </c>
      <c r="D2329" s="400"/>
      <c r="E2329" s="400"/>
      <c r="F2329" s="400"/>
      <c r="G2329" s="400"/>
      <c r="H2329" s="400"/>
      <c r="I2329" s="400"/>
      <c r="J2329" s="401"/>
      <c r="K2329" s="303" t="s">
        <v>272</v>
      </c>
      <c r="L2329" s="203">
        <v>1</v>
      </c>
      <c r="M2329" s="242">
        <v>1.03</v>
      </c>
      <c r="N2329" s="459">
        <v>5900</v>
      </c>
      <c r="O2329" s="460"/>
      <c r="P2329" s="129">
        <f t="shared" si="29"/>
        <v>6077</v>
      </c>
    </row>
    <row r="2330" spans="3:16">
      <c r="C2330" s="399"/>
      <c r="D2330" s="400"/>
      <c r="E2330" s="400"/>
      <c r="F2330" s="400"/>
      <c r="G2330" s="400"/>
      <c r="H2330" s="400"/>
      <c r="I2330" s="400"/>
      <c r="J2330" s="401"/>
      <c r="K2330" s="189"/>
      <c r="L2330" s="203"/>
      <c r="M2330" s="242"/>
      <c r="N2330" s="404"/>
      <c r="O2330" s="405"/>
      <c r="P2330" s="129"/>
    </row>
    <row r="2331" spans="3:16">
      <c r="C2331" s="399"/>
      <c r="D2331" s="400"/>
      <c r="E2331" s="400"/>
      <c r="F2331" s="400"/>
      <c r="G2331" s="400"/>
      <c r="H2331" s="400"/>
      <c r="I2331" s="400"/>
      <c r="J2331" s="401"/>
      <c r="K2331" s="199"/>
      <c r="L2331" s="194"/>
      <c r="M2331" s="235"/>
      <c r="N2331" s="404"/>
      <c r="O2331" s="405"/>
      <c r="P2331" s="129"/>
    </row>
    <row r="2332" spans="3:16">
      <c r="C2332" s="399"/>
      <c r="D2332" s="400"/>
      <c r="E2332" s="400"/>
      <c r="F2332" s="400"/>
      <c r="G2332" s="400"/>
      <c r="H2332" s="400"/>
      <c r="I2332" s="400"/>
      <c r="J2332" s="401"/>
      <c r="K2332" s="200"/>
      <c r="L2332" s="194"/>
      <c r="M2332" s="235"/>
      <c r="N2332" s="459"/>
      <c r="O2332" s="460"/>
      <c r="P2332" s="129"/>
    </row>
    <row r="2333" spans="3:16">
      <c r="C2333" s="399"/>
      <c r="D2333" s="400"/>
      <c r="E2333" s="400"/>
      <c r="F2333" s="400"/>
      <c r="G2333" s="400"/>
      <c r="H2333" s="400"/>
      <c r="I2333" s="400"/>
      <c r="J2333" s="401"/>
      <c r="K2333" s="200"/>
      <c r="L2333" s="194"/>
      <c r="M2333" s="235"/>
      <c r="N2333" s="459"/>
      <c r="O2333" s="460"/>
      <c r="P2333" s="129"/>
    </row>
    <row r="2334" spans="3:16">
      <c r="C2334" s="399"/>
      <c r="D2334" s="400"/>
      <c r="E2334" s="400"/>
      <c r="F2334" s="400"/>
      <c r="G2334" s="400"/>
      <c r="H2334" s="400"/>
      <c r="I2334" s="400"/>
      <c r="J2334" s="401"/>
      <c r="K2334" s="200"/>
      <c r="L2334" s="194"/>
      <c r="M2334" s="235"/>
      <c r="N2334" s="459"/>
      <c r="O2334" s="460"/>
      <c r="P2334" s="129"/>
    </row>
    <row r="2335" spans="3:16">
      <c r="C2335" s="399"/>
      <c r="D2335" s="400"/>
      <c r="E2335" s="400"/>
      <c r="F2335" s="400"/>
      <c r="G2335" s="400"/>
      <c r="H2335" s="400"/>
      <c r="I2335" s="400"/>
      <c r="J2335" s="401"/>
      <c r="K2335" s="200"/>
      <c r="L2335" s="194"/>
      <c r="M2335" s="235"/>
      <c r="N2335" s="459"/>
      <c r="O2335" s="460"/>
      <c r="P2335" s="129"/>
    </row>
    <row r="2336" spans="3:16">
      <c r="C2336" s="399"/>
      <c r="D2336" s="400"/>
      <c r="E2336" s="400"/>
      <c r="F2336" s="400"/>
      <c r="G2336" s="400"/>
      <c r="H2336" s="400"/>
      <c r="I2336" s="400"/>
      <c r="J2336" s="401"/>
      <c r="K2336" s="200"/>
      <c r="L2336" s="194"/>
      <c r="M2336" s="235"/>
      <c r="N2336" s="459"/>
      <c r="O2336" s="460"/>
      <c r="P2336" s="129"/>
    </row>
    <row r="2337" spans="3:16">
      <c r="C2337" s="399"/>
      <c r="D2337" s="400"/>
      <c r="E2337" s="400"/>
      <c r="F2337" s="400"/>
      <c r="G2337" s="400"/>
      <c r="H2337" s="400"/>
      <c r="I2337" s="400"/>
      <c r="J2337" s="401"/>
      <c r="K2337" s="200"/>
      <c r="L2337" s="194"/>
      <c r="M2337" s="235"/>
      <c r="N2337" s="459"/>
      <c r="O2337" s="460"/>
      <c r="P2337" s="129"/>
    </row>
    <row r="2338" spans="3:16" ht="15" thickBot="1">
      <c r="C2338" s="399"/>
      <c r="D2338" s="400"/>
      <c r="E2338" s="400"/>
      <c r="F2338" s="400"/>
      <c r="G2338" s="400"/>
      <c r="H2338" s="400"/>
      <c r="I2338" s="400"/>
      <c r="J2338" s="401"/>
      <c r="K2338" s="201"/>
      <c r="L2338" s="193"/>
      <c r="M2338" s="234"/>
      <c r="N2338" s="459"/>
      <c r="O2338" s="460"/>
      <c r="P2338" s="129"/>
    </row>
    <row r="2339" spans="3:16" ht="15" thickBot="1">
      <c r="C2339" s="371" t="s">
        <v>59</v>
      </c>
      <c r="D2339" s="372"/>
      <c r="E2339" s="372"/>
      <c r="F2339" s="372"/>
      <c r="G2339" s="372"/>
      <c r="H2339" s="372"/>
      <c r="I2339" s="372"/>
      <c r="J2339" s="372"/>
      <c r="K2339" s="372"/>
      <c r="L2339" s="457"/>
      <c r="M2339" s="457"/>
      <c r="N2339" s="372"/>
      <c r="O2339" s="373"/>
      <c r="P2339" s="138">
        <f>SUM(P2327:P2338)</f>
        <v>6685</v>
      </c>
    </row>
    <row r="2340" spans="3:16">
      <c r="C2340" s="352" t="s">
        <v>62</v>
      </c>
      <c r="D2340" s="353"/>
      <c r="E2340" s="353"/>
      <c r="F2340" s="353"/>
      <c r="G2340" s="353"/>
      <c r="H2340" s="353"/>
      <c r="I2340" s="353"/>
      <c r="J2340" s="353"/>
      <c r="K2340" s="353"/>
      <c r="L2340" s="353"/>
      <c r="M2340" s="353"/>
      <c r="N2340" s="353"/>
      <c r="O2340" s="353"/>
      <c r="P2340" s="354"/>
    </row>
    <row r="2341" spans="3:16">
      <c r="C2341" s="355"/>
      <c r="D2341" s="356"/>
      <c r="E2341" s="356"/>
      <c r="F2341" s="356"/>
      <c r="G2341" s="356"/>
      <c r="H2341" s="356"/>
      <c r="I2341" s="356"/>
      <c r="J2341" s="356"/>
      <c r="K2341" s="356"/>
      <c r="L2341" s="356"/>
      <c r="M2341" s="356"/>
      <c r="N2341" s="356"/>
      <c r="O2341" s="356"/>
      <c r="P2341" s="357"/>
    </row>
    <row r="2342" spans="3:16" ht="15" thickBot="1">
      <c r="C2342" s="358"/>
      <c r="D2342" s="359"/>
      <c r="E2342" s="359"/>
      <c r="F2342" s="359"/>
      <c r="G2342" s="359"/>
      <c r="H2342" s="359"/>
      <c r="I2342" s="359"/>
      <c r="J2342" s="359"/>
      <c r="K2342" s="359"/>
      <c r="L2342" s="359"/>
      <c r="M2342" s="359"/>
      <c r="N2342" s="359"/>
      <c r="O2342" s="359"/>
      <c r="P2342" s="360"/>
    </row>
    <row r="2343" spans="3:16" ht="15.75">
      <c r="C2343" s="361" t="s">
        <v>63</v>
      </c>
      <c r="D2343" s="362"/>
      <c r="E2343" s="362"/>
      <c r="F2343" s="362"/>
      <c r="G2343" s="362"/>
      <c r="H2343" s="362"/>
      <c r="I2343" s="362"/>
      <c r="J2343" s="125" t="s">
        <v>64</v>
      </c>
      <c r="K2343" s="134" t="s">
        <v>65</v>
      </c>
      <c r="L2343" s="139" t="s">
        <v>66</v>
      </c>
      <c r="M2343" s="229"/>
      <c r="N2343" s="365" t="s">
        <v>67</v>
      </c>
      <c r="O2343" s="366"/>
      <c r="P2343" s="126" t="s">
        <v>58</v>
      </c>
    </row>
    <row r="2344" spans="3:16">
      <c r="C2344" s="367"/>
      <c r="D2344" s="368"/>
      <c r="E2344" s="368"/>
      <c r="F2344" s="368"/>
      <c r="G2344" s="368"/>
      <c r="H2344" s="368"/>
      <c r="I2344" s="368"/>
      <c r="J2344" s="140"/>
      <c r="K2344" s="141"/>
      <c r="L2344" s="140"/>
      <c r="M2344" s="217"/>
      <c r="N2344" s="369"/>
      <c r="O2344" s="370"/>
      <c r="P2344" s="129"/>
    </row>
    <row r="2345" spans="3:16" ht="15" thickBot="1">
      <c r="C2345" s="374"/>
      <c r="D2345" s="375"/>
      <c r="E2345" s="375"/>
      <c r="F2345" s="375"/>
      <c r="G2345" s="375"/>
      <c r="H2345" s="375"/>
      <c r="I2345" s="375"/>
      <c r="J2345" s="142"/>
      <c r="K2345" s="143"/>
      <c r="L2345" s="142"/>
      <c r="M2345" s="230"/>
      <c r="N2345" s="376"/>
      <c r="O2345" s="377"/>
      <c r="P2345" s="144"/>
    </row>
    <row r="2346" spans="3:16" ht="15" thickBot="1">
      <c r="C2346" s="371" t="s">
        <v>59</v>
      </c>
      <c r="D2346" s="372"/>
      <c r="E2346" s="372"/>
      <c r="F2346" s="372"/>
      <c r="G2346" s="372"/>
      <c r="H2346" s="372"/>
      <c r="I2346" s="372"/>
      <c r="J2346" s="372"/>
      <c r="K2346" s="372"/>
      <c r="L2346" s="372"/>
      <c r="M2346" s="372"/>
      <c r="N2346" s="372"/>
      <c r="O2346" s="373"/>
      <c r="P2346" s="138">
        <f>SUM(P2344:P2345)</f>
        <v>0</v>
      </c>
    </row>
    <row r="2347" spans="3:16">
      <c r="C2347" s="352" t="s">
        <v>68</v>
      </c>
      <c r="D2347" s="353"/>
      <c r="E2347" s="353"/>
      <c r="F2347" s="353"/>
      <c r="G2347" s="353"/>
      <c r="H2347" s="353"/>
      <c r="I2347" s="353"/>
      <c r="J2347" s="353"/>
      <c r="K2347" s="353"/>
      <c r="L2347" s="353"/>
      <c r="M2347" s="353"/>
      <c r="N2347" s="353"/>
      <c r="O2347" s="353"/>
      <c r="P2347" s="354"/>
    </row>
    <row r="2348" spans="3:16">
      <c r="C2348" s="355"/>
      <c r="D2348" s="356"/>
      <c r="E2348" s="356"/>
      <c r="F2348" s="356"/>
      <c r="G2348" s="356"/>
      <c r="H2348" s="356"/>
      <c r="I2348" s="356"/>
      <c r="J2348" s="356"/>
      <c r="K2348" s="356"/>
      <c r="L2348" s="356"/>
      <c r="M2348" s="356"/>
      <c r="N2348" s="356"/>
      <c r="O2348" s="356"/>
      <c r="P2348" s="357"/>
    </row>
    <row r="2349" spans="3:16" ht="15" thickBot="1">
      <c r="C2349" s="358"/>
      <c r="D2349" s="359"/>
      <c r="E2349" s="359"/>
      <c r="F2349" s="359"/>
      <c r="G2349" s="359"/>
      <c r="H2349" s="359"/>
      <c r="I2349" s="359"/>
      <c r="J2349" s="359"/>
      <c r="K2349" s="359"/>
      <c r="L2349" s="359"/>
      <c r="M2349" s="359"/>
      <c r="N2349" s="359"/>
      <c r="O2349" s="359"/>
      <c r="P2349" s="360"/>
    </row>
    <row r="2350" spans="3:16" ht="28.5">
      <c r="C2350" s="361" t="s">
        <v>69</v>
      </c>
      <c r="D2350" s="362"/>
      <c r="E2350" s="362"/>
      <c r="F2350" s="362"/>
      <c r="G2350" s="362"/>
      <c r="H2350" s="362"/>
      <c r="I2350" s="362"/>
      <c r="J2350" s="125" t="s">
        <v>70</v>
      </c>
      <c r="K2350" s="145" t="s">
        <v>11</v>
      </c>
      <c r="L2350" s="146" t="s">
        <v>71</v>
      </c>
      <c r="M2350" s="218"/>
      <c r="N2350" s="363" t="s">
        <v>57</v>
      </c>
      <c r="O2350" s="364"/>
      <c r="P2350" s="148" t="s">
        <v>58</v>
      </c>
    </row>
    <row r="2351" spans="3:16">
      <c r="C2351" s="399" t="s">
        <v>163</v>
      </c>
      <c r="D2351" s="400"/>
      <c r="E2351" s="400"/>
      <c r="F2351" s="400"/>
      <c r="G2351" s="400"/>
      <c r="H2351" s="400"/>
      <c r="I2351" s="401"/>
      <c r="J2351" s="151" t="s">
        <v>97</v>
      </c>
      <c r="K2351" s="152">
        <v>0.1</v>
      </c>
      <c r="L2351" s="153">
        <v>13496.559375000001</v>
      </c>
      <c r="M2351" s="231"/>
      <c r="N2351" s="402"/>
      <c r="O2351" s="403"/>
      <c r="P2351" s="129">
        <f>ROUND(K2351*L2351,0)</f>
        <v>1350</v>
      </c>
    </row>
    <row r="2352" spans="3:16">
      <c r="C2352" s="149"/>
      <c r="D2352" s="150"/>
      <c r="E2352" s="150"/>
      <c r="F2352" s="150"/>
      <c r="G2352" s="150"/>
      <c r="H2352" s="150"/>
      <c r="I2352" s="150"/>
      <c r="J2352" s="151"/>
      <c r="K2352" s="152"/>
      <c r="L2352" s="153"/>
      <c r="M2352" s="231"/>
      <c r="N2352" s="369"/>
      <c r="O2352" s="370"/>
      <c r="P2352" s="154"/>
    </row>
    <row r="2353" spans="3:16" ht="15" thickBot="1">
      <c r="C2353" s="374"/>
      <c r="D2353" s="375"/>
      <c r="E2353" s="375"/>
      <c r="F2353" s="375"/>
      <c r="G2353" s="375"/>
      <c r="H2353" s="375"/>
      <c r="I2353" s="375"/>
      <c r="J2353" s="142"/>
      <c r="K2353" s="143"/>
      <c r="L2353" s="142"/>
      <c r="M2353" s="230"/>
      <c r="N2353" s="376"/>
      <c r="O2353" s="377"/>
      <c r="P2353" s="144"/>
    </row>
    <row r="2354" spans="3:16" ht="15" thickBot="1">
      <c r="C2354" s="371" t="s">
        <v>59</v>
      </c>
      <c r="D2354" s="372"/>
      <c r="E2354" s="372"/>
      <c r="F2354" s="372"/>
      <c r="G2354" s="372"/>
      <c r="H2354" s="372"/>
      <c r="I2354" s="372"/>
      <c r="J2354" s="372"/>
      <c r="K2354" s="372"/>
      <c r="L2354" s="372"/>
      <c r="M2354" s="372"/>
      <c r="N2354" s="372"/>
      <c r="O2354" s="373"/>
      <c r="P2354" s="138">
        <f>SUM(P2351:P2353)</f>
        <v>1350</v>
      </c>
    </row>
    <row r="2355" spans="3:16" ht="15" thickBot="1">
      <c r="C2355" s="122"/>
      <c r="P2355" s="123"/>
    </row>
    <row r="2356" spans="3:16" ht="15" thickBot="1">
      <c r="C2356" s="371" t="s">
        <v>72</v>
      </c>
      <c r="D2356" s="372"/>
      <c r="E2356" s="372"/>
      <c r="F2356" s="372"/>
      <c r="G2356" s="372"/>
      <c r="H2356" s="372"/>
      <c r="I2356" s="372"/>
      <c r="J2356" s="372"/>
      <c r="K2356" s="372"/>
      <c r="L2356" s="372"/>
      <c r="M2356" s="372"/>
      <c r="N2356" s="372"/>
      <c r="O2356" s="373"/>
      <c r="P2356" s="286">
        <f>SUM(P2354+P2346+P2339+P2322)</f>
        <v>8091</v>
      </c>
    </row>
    <row r="2357" spans="3:16">
      <c r="C2357" s="367" t="s">
        <v>23</v>
      </c>
      <c r="D2357" s="368"/>
      <c r="E2357" s="368"/>
      <c r="F2357" s="368"/>
      <c r="G2357" s="368"/>
      <c r="H2357" s="368"/>
      <c r="I2357" s="368"/>
      <c r="J2357" s="155"/>
      <c r="K2357" s="156"/>
      <c r="L2357" s="157">
        <v>0.31</v>
      </c>
      <c r="M2357" s="232"/>
      <c r="N2357" s="392">
        <f>P2356*L2357</f>
        <v>2508.21</v>
      </c>
      <c r="O2357" s="393"/>
      <c r="P2357" s="158"/>
    </row>
    <row r="2358" spans="3:16">
      <c r="C2358" s="130" t="s">
        <v>77</v>
      </c>
      <c r="D2358" s="131"/>
      <c r="E2358" s="131"/>
      <c r="F2358" s="131"/>
      <c r="G2358" s="131"/>
      <c r="H2358" s="131"/>
      <c r="I2358" s="131"/>
      <c r="J2358" s="155"/>
      <c r="K2358" s="156"/>
      <c r="L2358" s="157">
        <v>0.01</v>
      </c>
      <c r="M2358" s="232"/>
      <c r="N2358" s="392">
        <f>P2356*L2358</f>
        <v>80.91</v>
      </c>
      <c r="O2358" s="393"/>
      <c r="P2358" s="158"/>
    </row>
    <row r="2359" spans="3:16" ht="15" thickBot="1">
      <c r="C2359" s="116" t="s">
        <v>78</v>
      </c>
      <c r="D2359" s="117"/>
      <c r="E2359" s="117"/>
      <c r="F2359" s="117"/>
      <c r="G2359" s="117"/>
      <c r="H2359" s="117"/>
      <c r="I2359" s="117"/>
      <c r="J2359" s="159"/>
      <c r="K2359" s="160"/>
      <c r="L2359" s="157">
        <v>0.05</v>
      </c>
      <c r="M2359" s="232"/>
      <c r="N2359" s="392">
        <f>P2356*L2359</f>
        <v>404.55</v>
      </c>
      <c r="O2359" s="393"/>
      <c r="P2359" s="158"/>
    </row>
    <row r="2360" spans="3:16" ht="15" thickBot="1">
      <c r="C2360" s="371" t="s">
        <v>59</v>
      </c>
      <c r="D2360" s="372"/>
      <c r="E2360" s="372"/>
      <c r="F2360" s="372"/>
      <c r="G2360" s="372"/>
      <c r="H2360" s="372"/>
      <c r="I2360" s="372"/>
      <c r="J2360" s="372"/>
      <c r="K2360" s="372"/>
      <c r="L2360" s="372"/>
      <c r="M2360" s="372"/>
      <c r="N2360" s="372"/>
      <c r="O2360" s="373"/>
      <c r="P2360" s="161">
        <f>N2357+N2358+N2359</f>
        <v>2993.67</v>
      </c>
    </row>
    <row r="2361" spans="3:16" ht="15" thickBot="1">
      <c r="C2361" s="122"/>
      <c r="P2361" s="123"/>
    </row>
    <row r="2362" spans="3:16" ht="15" thickBot="1">
      <c r="C2362" s="371" t="s">
        <v>79</v>
      </c>
      <c r="D2362" s="372"/>
      <c r="E2362" s="372"/>
      <c r="F2362" s="372"/>
      <c r="G2362" s="372"/>
      <c r="H2362" s="372"/>
      <c r="I2362" s="372"/>
      <c r="J2362" s="372"/>
      <c r="K2362" s="372"/>
      <c r="L2362" s="372"/>
      <c r="M2362" s="372"/>
      <c r="N2362" s="372"/>
      <c r="O2362" s="373"/>
      <c r="P2362" s="161">
        <f>ROUND(P2356+P2360,2)</f>
        <v>11084.67</v>
      </c>
    </row>
    <row r="2363" spans="3:16">
      <c r="C2363" s="119"/>
      <c r="D2363" s="120"/>
      <c r="E2363" s="120"/>
      <c r="F2363" s="120"/>
      <c r="G2363" s="120"/>
      <c r="H2363" s="120"/>
      <c r="I2363" s="120"/>
      <c r="J2363" s="120"/>
      <c r="K2363" s="120"/>
      <c r="L2363" s="120"/>
      <c r="M2363" s="120"/>
      <c r="N2363" s="120"/>
      <c r="O2363" s="120"/>
      <c r="P2363" s="121"/>
    </row>
    <row r="2364" spans="3:16">
      <c r="C2364" s="122"/>
      <c r="P2364" s="123"/>
    </row>
    <row r="2365" spans="3:16">
      <c r="C2365" s="122"/>
      <c r="P2365" s="123"/>
    </row>
    <row r="2366" spans="3:16" ht="15">
      <c r="C2366" s="122"/>
      <c r="H2366" s="276" t="s">
        <v>80</v>
      </c>
      <c r="I2366" s="276"/>
      <c r="J2366" s="276"/>
      <c r="K2366" s="276"/>
      <c r="P2366" s="123"/>
    </row>
    <row r="2367" spans="3:16" ht="15">
      <c r="C2367" s="122"/>
      <c r="H2367" s="276" t="s">
        <v>81</v>
      </c>
      <c r="I2367" s="350" t="s">
        <v>120</v>
      </c>
      <c r="J2367" s="350"/>
      <c r="K2367" s="350"/>
      <c r="P2367" s="123"/>
    </row>
    <row r="2368" spans="3:16" ht="15">
      <c r="C2368" s="122"/>
      <c r="H2368" s="349" t="s">
        <v>121</v>
      </c>
      <c r="I2368" s="349"/>
      <c r="J2368" s="349"/>
      <c r="K2368" s="349"/>
      <c r="P2368" s="123"/>
    </row>
    <row r="2369" spans="3:16" ht="15">
      <c r="C2369" s="108"/>
      <c r="D2369" s="163"/>
      <c r="E2369" s="163"/>
      <c r="F2369" s="163"/>
      <c r="G2369" s="163"/>
      <c r="H2369" s="276" t="s">
        <v>82</v>
      </c>
      <c r="I2369" s="349" t="s">
        <v>122</v>
      </c>
      <c r="J2369" s="349"/>
      <c r="K2369" s="349"/>
      <c r="L2369" s="163"/>
      <c r="M2369" s="163"/>
      <c r="N2369" s="163"/>
      <c r="O2369" s="163"/>
      <c r="P2369" s="164"/>
    </row>
    <row r="2370" spans="3:16">
      <c r="C2370" s="122"/>
      <c r="H2370" s="95" t="s">
        <v>83</v>
      </c>
      <c r="P2370" s="123"/>
    </row>
    <row r="2371" spans="3:16">
      <c r="C2371" s="165"/>
      <c r="D2371" s="127"/>
      <c r="E2371" s="127"/>
      <c r="F2371" s="127"/>
      <c r="G2371" s="127"/>
      <c r="H2371" s="127"/>
      <c r="I2371" s="127"/>
      <c r="J2371" s="127"/>
      <c r="K2371" s="127"/>
      <c r="L2371" s="127"/>
      <c r="M2371" s="127"/>
      <c r="N2371" s="127"/>
      <c r="O2371" s="127"/>
      <c r="P2371" s="166"/>
    </row>
    <row r="2376" spans="3:16">
      <c r="C2376" s="351" t="s">
        <v>38</v>
      </c>
      <c r="D2376" s="351"/>
      <c r="E2376" s="351"/>
      <c r="F2376" s="351"/>
      <c r="G2376" s="351"/>
      <c r="H2376" s="351"/>
      <c r="I2376" s="351"/>
      <c r="J2376" s="351"/>
      <c r="K2376" s="351"/>
      <c r="L2376" s="351"/>
      <c r="M2376" s="351"/>
      <c r="N2376" s="351"/>
      <c r="O2376" s="351"/>
      <c r="P2376" s="351"/>
    </row>
    <row r="2377" spans="3:16" ht="15" thickBot="1"/>
    <row r="2378" spans="3:16">
      <c r="C2378" s="378"/>
      <c r="D2378" s="380"/>
      <c r="E2378" s="381"/>
      <c r="F2378" s="381"/>
      <c r="G2378" s="381"/>
      <c r="H2378" s="381"/>
      <c r="I2378" s="381"/>
      <c r="J2378" s="381"/>
      <c r="K2378" s="382"/>
      <c r="L2378" s="383"/>
      <c r="M2378" s="384"/>
      <c r="N2378" s="384"/>
      <c r="O2378" s="384"/>
      <c r="P2378" s="385"/>
    </row>
    <row r="2379" spans="3:16">
      <c r="C2379" s="379"/>
      <c r="D2379" s="389" t="s">
        <v>39</v>
      </c>
      <c r="E2379" s="390"/>
      <c r="F2379" s="390"/>
      <c r="G2379" s="390"/>
      <c r="H2379" s="390"/>
      <c r="I2379" s="390"/>
      <c r="J2379" s="390"/>
      <c r="K2379" s="391"/>
      <c r="L2379" s="386"/>
      <c r="M2379" s="387"/>
      <c r="N2379" s="387"/>
      <c r="O2379" s="387"/>
      <c r="P2379" s="388"/>
    </row>
    <row r="2380" spans="3:16">
      <c r="C2380" s="379"/>
      <c r="D2380" s="389"/>
      <c r="E2380" s="390"/>
      <c r="F2380" s="390"/>
      <c r="G2380" s="390"/>
      <c r="H2380" s="390"/>
      <c r="I2380" s="390"/>
      <c r="J2380" s="390"/>
      <c r="K2380" s="391"/>
      <c r="L2380" s="428" t="s">
        <v>40</v>
      </c>
      <c r="M2380" s="220"/>
      <c r="N2380" s="430"/>
      <c r="O2380" s="431"/>
      <c r="P2380" s="432"/>
    </row>
    <row r="2381" spans="3:16">
      <c r="C2381" s="379"/>
      <c r="D2381" s="389" t="s">
        <v>41</v>
      </c>
      <c r="E2381" s="390"/>
      <c r="F2381" s="390"/>
      <c r="G2381" s="390"/>
      <c r="H2381" s="390"/>
      <c r="I2381" s="390"/>
      <c r="J2381" s="390"/>
      <c r="K2381" s="391"/>
      <c r="L2381" s="429"/>
      <c r="M2381" s="221"/>
      <c r="N2381" s="433"/>
      <c r="O2381" s="434"/>
      <c r="P2381" s="435"/>
    </row>
    <row r="2382" spans="3:16">
      <c r="C2382" s="379"/>
      <c r="D2382" s="436"/>
      <c r="E2382" s="437"/>
      <c r="F2382" s="437"/>
      <c r="G2382" s="437"/>
      <c r="H2382" s="437"/>
      <c r="I2382" s="437"/>
      <c r="J2382" s="437"/>
      <c r="K2382" s="438"/>
      <c r="L2382" s="428" t="s">
        <v>42</v>
      </c>
      <c r="M2382" s="219"/>
      <c r="N2382" s="428">
        <v>1</v>
      </c>
      <c r="O2382" s="428" t="s">
        <v>43</v>
      </c>
      <c r="P2382" s="440">
        <v>1</v>
      </c>
    </row>
    <row r="2383" spans="3:16">
      <c r="C2383" s="379"/>
      <c r="D2383" s="436"/>
      <c r="E2383" s="437"/>
      <c r="F2383" s="437"/>
      <c r="G2383" s="437"/>
      <c r="H2383" s="437"/>
      <c r="I2383" s="437"/>
      <c r="J2383" s="437"/>
      <c r="K2383" s="438"/>
      <c r="L2383" s="439"/>
      <c r="M2383" s="222"/>
      <c r="N2383" s="439"/>
      <c r="O2383" s="439"/>
      <c r="P2383" s="441"/>
    </row>
    <row r="2384" spans="3:16">
      <c r="C2384" s="379"/>
      <c r="D2384" s="389" t="s">
        <v>44</v>
      </c>
      <c r="E2384" s="390"/>
      <c r="F2384" s="390"/>
      <c r="G2384" s="390"/>
      <c r="H2384" s="390"/>
      <c r="I2384" s="390"/>
      <c r="J2384" s="390"/>
      <c r="K2384" s="391"/>
      <c r="L2384" s="439"/>
      <c r="M2384" s="222"/>
      <c r="N2384" s="439"/>
      <c r="O2384" s="439"/>
      <c r="P2384" s="441"/>
    </row>
    <row r="2385" spans="3:16" ht="15" thickBot="1">
      <c r="C2385" s="100"/>
      <c r="D2385" s="101"/>
      <c r="E2385" s="101"/>
      <c r="F2385" s="101"/>
      <c r="G2385" s="101"/>
      <c r="H2385" s="101"/>
      <c r="I2385" s="101"/>
      <c r="J2385" s="101"/>
      <c r="K2385" s="101"/>
      <c r="L2385" s="101"/>
      <c r="M2385" s="101"/>
      <c r="N2385" s="102"/>
      <c r="O2385" s="102"/>
      <c r="P2385" s="103"/>
    </row>
    <row r="2386" spans="3:16">
      <c r="C2386" s="104"/>
      <c r="D2386" s="98"/>
      <c r="E2386" s="98"/>
      <c r="F2386" s="98"/>
      <c r="G2386" s="98"/>
      <c r="H2386" s="98"/>
      <c r="I2386" s="98"/>
      <c r="J2386" s="98"/>
      <c r="K2386" s="98"/>
      <c r="L2386" s="105" t="s">
        <v>45</v>
      </c>
      <c r="M2386" s="105"/>
      <c r="N2386" s="106" t="s">
        <v>46</v>
      </c>
      <c r="O2386" s="106" t="s">
        <v>47</v>
      </c>
      <c r="P2386" s="107" t="s">
        <v>48</v>
      </c>
    </row>
    <row r="2387" spans="3:16">
      <c r="C2387" s="108"/>
      <c r="D2387" s="99"/>
      <c r="E2387" s="99"/>
      <c r="F2387" s="99"/>
      <c r="G2387" s="99"/>
      <c r="H2387" s="99"/>
      <c r="I2387" s="99"/>
      <c r="J2387" s="99"/>
      <c r="K2387" s="99"/>
      <c r="L2387" s="109"/>
      <c r="M2387" s="109"/>
      <c r="N2387" s="110"/>
      <c r="O2387" s="110"/>
      <c r="P2387" s="111"/>
    </row>
    <row r="2388" spans="3:16">
      <c r="C2388" s="406" t="s">
        <v>49</v>
      </c>
      <c r="D2388" s="407"/>
      <c r="E2388" s="407"/>
      <c r="F2388" s="407"/>
      <c r="G2388" s="99"/>
      <c r="H2388" s="99"/>
      <c r="I2388" s="99" t="s">
        <v>50</v>
      </c>
      <c r="K2388" s="99"/>
      <c r="L2388" s="109"/>
      <c r="M2388" s="109"/>
      <c r="P2388" s="112"/>
    </row>
    <row r="2389" spans="3:16">
      <c r="C2389" s="113"/>
      <c r="D2389" s="114"/>
      <c r="E2389" s="114"/>
      <c r="F2389" s="114"/>
      <c r="G2389" s="114"/>
      <c r="H2389" s="114"/>
      <c r="I2389" s="114"/>
      <c r="J2389" s="114"/>
      <c r="K2389" s="114"/>
      <c r="L2389" s="114"/>
      <c r="M2389" s="114"/>
      <c r="N2389" s="114"/>
      <c r="O2389" s="114"/>
      <c r="P2389" s="115"/>
    </row>
    <row r="2390" spans="3:16" ht="15" thickBot="1">
      <c r="C2390" s="408" t="s">
        <v>114</v>
      </c>
      <c r="D2390" s="409"/>
      <c r="E2390" s="409"/>
      <c r="F2390" s="409"/>
      <c r="G2390" s="409"/>
      <c r="H2390" s="409"/>
      <c r="I2390" s="409"/>
      <c r="J2390" s="409"/>
      <c r="K2390" s="409"/>
      <c r="L2390" s="409"/>
      <c r="M2390" s="409"/>
      <c r="N2390" s="409"/>
      <c r="O2390" s="409"/>
      <c r="P2390" s="410"/>
    </row>
    <row r="2391" spans="3:16" ht="15" thickBot="1">
      <c r="C2391" s="116"/>
      <c r="D2391" s="117"/>
      <c r="E2391" s="117"/>
      <c r="F2391" s="117"/>
      <c r="G2391" s="117"/>
      <c r="H2391" s="117"/>
      <c r="I2391" s="117"/>
      <c r="J2391" s="117"/>
      <c r="K2391" s="117"/>
      <c r="L2391" s="117"/>
      <c r="M2391" s="117"/>
      <c r="N2391" s="117"/>
      <c r="O2391" s="117"/>
      <c r="P2391" s="118"/>
    </row>
    <row r="2392" spans="3:16" ht="15" thickBot="1">
      <c r="C2392" s="119"/>
      <c r="D2392" s="120"/>
      <c r="E2392" s="120"/>
      <c r="F2392" s="120"/>
      <c r="G2392" s="120"/>
      <c r="H2392" s="120"/>
      <c r="K2392" s="120"/>
      <c r="L2392" s="120"/>
      <c r="M2392" s="120"/>
      <c r="N2392" s="120"/>
      <c r="O2392" s="120"/>
      <c r="P2392" s="121"/>
    </row>
    <row r="2393" spans="3:16" ht="14.25" customHeight="1">
      <c r="C2393" s="287" t="s">
        <v>52</v>
      </c>
      <c r="D2393" s="411" t="s">
        <v>53</v>
      </c>
      <c r="E2393" s="412"/>
      <c r="F2393" s="412"/>
      <c r="G2393" s="412"/>
      <c r="H2393" s="412"/>
      <c r="I2393" s="412"/>
      <c r="J2393" s="412"/>
      <c r="K2393" s="412"/>
      <c r="L2393" s="413"/>
      <c r="M2393" s="288"/>
      <c r="N2393" s="414" t="s">
        <v>54</v>
      </c>
      <c r="O2393" s="415"/>
      <c r="P2393" s="287" t="s">
        <v>11</v>
      </c>
    </row>
    <row r="2394" spans="3:16" ht="15" thickBot="1">
      <c r="C2394" s="283">
        <v>3.1</v>
      </c>
      <c r="D2394" s="416" t="s">
        <v>135</v>
      </c>
      <c r="E2394" s="417"/>
      <c r="F2394" s="417"/>
      <c r="G2394" s="417"/>
      <c r="H2394" s="417"/>
      <c r="I2394" s="417"/>
      <c r="J2394" s="417"/>
      <c r="K2394" s="417"/>
      <c r="L2394" s="418"/>
      <c r="M2394" s="284"/>
      <c r="N2394" s="416" t="s">
        <v>84</v>
      </c>
      <c r="O2394" s="418"/>
      <c r="P2394" s="285">
        <f>'PRESUPUESTO OFICIAL (Entidad)'!I50</f>
        <v>264.60000000000002</v>
      </c>
    </row>
    <row r="2395" spans="3:16">
      <c r="C2395" s="352" t="s">
        <v>55</v>
      </c>
      <c r="D2395" s="353"/>
      <c r="E2395" s="353"/>
      <c r="F2395" s="353"/>
      <c r="G2395" s="353"/>
      <c r="H2395" s="353"/>
      <c r="I2395" s="353"/>
      <c r="J2395" s="353"/>
      <c r="K2395" s="353"/>
      <c r="L2395" s="353"/>
      <c r="M2395" s="353"/>
      <c r="N2395" s="353"/>
      <c r="O2395" s="353"/>
      <c r="P2395" s="354"/>
    </row>
    <row r="2396" spans="3:16">
      <c r="C2396" s="355"/>
      <c r="D2396" s="356"/>
      <c r="E2396" s="356"/>
      <c r="F2396" s="356"/>
      <c r="G2396" s="356"/>
      <c r="H2396" s="356"/>
      <c r="I2396" s="356"/>
      <c r="J2396" s="356"/>
      <c r="K2396" s="356"/>
      <c r="L2396" s="356"/>
      <c r="M2396" s="356"/>
      <c r="N2396" s="356"/>
      <c r="O2396" s="356"/>
      <c r="P2396" s="357"/>
    </row>
    <row r="2397" spans="3:16" ht="15" thickBot="1">
      <c r="C2397" s="358"/>
      <c r="D2397" s="359"/>
      <c r="E2397" s="359"/>
      <c r="F2397" s="359"/>
      <c r="G2397" s="359"/>
      <c r="H2397" s="359"/>
      <c r="I2397" s="359"/>
      <c r="J2397" s="359"/>
      <c r="K2397" s="359"/>
      <c r="L2397" s="359"/>
      <c r="M2397" s="359"/>
      <c r="N2397" s="359"/>
      <c r="O2397" s="359"/>
      <c r="P2397" s="360"/>
    </row>
    <row r="2398" spans="3:16" ht="15">
      <c r="C2398" s="361" t="s">
        <v>53</v>
      </c>
      <c r="D2398" s="452"/>
      <c r="E2398" s="452"/>
      <c r="F2398" s="452"/>
      <c r="G2398" s="453"/>
      <c r="H2398" s="365" t="s">
        <v>100</v>
      </c>
      <c r="I2398" s="452"/>
      <c r="J2398" s="454" t="s">
        <v>11</v>
      </c>
      <c r="K2398" s="455"/>
      <c r="L2398" s="125" t="s">
        <v>56</v>
      </c>
      <c r="M2398" s="124"/>
      <c r="N2398" s="365" t="s">
        <v>57</v>
      </c>
      <c r="O2398" s="366"/>
      <c r="P2398" s="126" t="s">
        <v>58</v>
      </c>
    </row>
    <row r="2399" spans="3:16">
      <c r="C2399" s="367" t="s">
        <v>98</v>
      </c>
      <c r="D2399" s="368"/>
      <c r="E2399" s="368"/>
      <c r="F2399" s="368"/>
      <c r="G2399" s="421"/>
      <c r="H2399" s="422" t="s">
        <v>94</v>
      </c>
      <c r="I2399" s="423"/>
      <c r="J2399" s="424">
        <v>0.125</v>
      </c>
      <c r="K2399" s="425"/>
      <c r="L2399" s="128">
        <v>2000</v>
      </c>
      <c r="M2399" s="224"/>
      <c r="N2399" s="426"/>
      <c r="O2399" s="427"/>
      <c r="P2399" s="129">
        <f>ROUND(J2399*L2399,0)</f>
        <v>250</v>
      </c>
    </row>
    <row r="2400" spans="3:16">
      <c r="C2400" s="399" t="s">
        <v>174</v>
      </c>
      <c r="D2400" s="400"/>
      <c r="E2400" s="400"/>
      <c r="F2400" s="400"/>
      <c r="G2400" s="132"/>
      <c r="H2400" s="422" t="s">
        <v>111</v>
      </c>
      <c r="I2400" s="423"/>
      <c r="J2400" s="424">
        <v>0.04</v>
      </c>
      <c r="K2400" s="425"/>
      <c r="L2400" s="128">
        <v>261130</v>
      </c>
      <c r="M2400" s="224"/>
      <c r="N2400" s="426"/>
      <c r="O2400" s="427"/>
      <c r="P2400" s="129">
        <f>ROUND(J2400*L2400,0)</f>
        <v>10445</v>
      </c>
    </row>
    <row r="2401" spans="3:16" ht="15" thickBot="1">
      <c r="C2401" s="374"/>
      <c r="D2401" s="375"/>
      <c r="E2401" s="375"/>
      <c r="F2401" s="375"/>
      <c r="G2401" s="396"/>
      <c r="H2401" s="447"/>
      <c r="I2401" s="396"/>
      <c r="J2401" s="447"/>
      <c r="K2401" s="396"/>
      <c r="L2401" s="133"/>
      <c r="M2401" s="225"/>
      <c r="N2401" s="448"/>
      <c r="O2401" s="449"/>
      <c r="P2401" s="129"/>
    </row>
    <row r="2402" spans="3:16" ht="15" thickBot="1">
      <c r="C2402" s="371" t="s">
        <v>59</v>
      </c>
      <c r="D2402" s="372"/>
      <c r="E2402" s="372"/>
      <c r="F2402" s="372"/>
      <c r="G2402" s="372"/>
      <c r="H2402" s="372"/>
      <c r="I2402" s="372"/>
      <c r="J2402" s="372"/>
      <c r="K2402" s="372"/>
      <c r="L2402" s="372"/>
      <c r="M2402" s="372"/>
      <c r="N2402" s="372"/>
      <c r="O2402" s="373"/>
      <c r="P2402" s="138">
        <f>SUM(P2399:P2401)</f>
        <v>10695</v>
      </c>
    </row>
    <row r="2403" spans="3:16">
      <c r="C2403" s="352" t="s">
        <v>60</v>
      </c>
      <c r="D2403" s="353"/>
      <c r="E2403" s="353"/>
      <c r="F2403" s="353"/>
      <c r="G2403" s="353"/>
      <c r="H2403" s="353"/>
      <c r="I2403" s="353"/>
      <c r="J2403" s="353"/>
      <c r="K2403" s="353"/>
      <c r="L2403" s="353"/>
      <c r="M2403" s="353"/>
      <c r="N2403" s="353"/>
      <c r="O2403" s="353"/>
      <c r="P2403" s="354"/>
    </row>
    <row r="2404" spans="3:16">
      <c r="C2404" s="355"/>
      <c r="D2404" s="356"/>
      <c r="E2404" s="356"/>
      <c r="F2404" s="356"/>
      <c r="G2404" s="356"/>
      <c r="H2404" s="356"/>
      <c r="I2404" s="356"/>
      <c r="J2404" s="356"/>
      <c r="K2404" s="356"/>
      <c r="L2404" s="356"/>
      <c r="M2404" s="356"/>
      <c r="N2404" s="356"/>
      <c r="O2404" s="356"/>
      <c r="P2404" s="357"/>
    </row>
    <row r="2405" spans="3:16" ht="15" thickBot="1">
      <c r="C2405" s="358"/>
      <c r="D2405" s="359"/>
      <c r="E2405" s="359"/>
      <c r="F2405" s="359"/>
      <c r="G2405" s="359"/>
      <c r="H2405" s="359"/>
      <c r="I2405" s="359"/>
      <c r="J2405" s="359"/>
      <c r="K2405" s="359"/>
      <c r="L2405" s="359"/>
      <c r="M2405" s="359"/>
      <c r="N2405" s="359"/>
      <c r="O2405" s="359"/>
      <c r="P2405" s="360"/>
    </row>
    <row r="2406" spans="3:16">
      <c r="C2406" s="361" t="s">
        <v>53</v>
      </c>
      <c r="D2406" s="362"/>
      <c r="E2406" s="362"/>
      <c r="F2406" s="362"/>
      <c r="G2406" s="362"/>
      <c r="H2406" s="362"/>
      <c r="I2406" s="362"/>
      <c r="J2406" s="366"/>
      <c r="K2406" s="124" t="s">
        <v>54</v>
      </c>
      <c r="L2406" s="125" t="s">
        <v>11</v>
      </c>
      <c r="M2406" s="124" t="s">
        <v>117</v>
      </c>
      <c r="N2406" s="365" t="s">
        <v>61</v>
      </c>
      <c r="O2406" s="366"/>
      <c r="P2406" s="126" t="s">
        <v>58</v>
      </c>
    </row>
    <row r="2407" spans="3:16">
      <c r="C2407" s="399" t="s">
        <v>175</v>
      </c>
      <c r="D2407" s="400"/>
      <c r="E2407" s="400"/>
      <c r="F2407" s="400"/>
      <c r="G2407" s="400"/>
      <c r="H2407" s="400"/>
      <c r="I2407" s="400"/>
      <c r="J2407" s="401"/>
      <c r="K2407" s="203" t="s">
        <v>95</v>
      </c>
      <c r="L2407" s="203">
        <v>5.0000000000000001E-3</v>
      </c>
      <c r="M2407" s="235">
        <v>1</v>
      </c>
      <c r="N2407" s="450">
        <v>21900</v>
      </c>
      <c r="O2407" s="451"/>
      <c r="P2407" s="129">
        <f>ROUND(L2407*N2407*M2407,0)</f>
        <v>110</v>
      </c>
    </row>
    <row r="2408" spans="3:16">
      <c r="C2408" s="399"/>
      <c r="D2408" s="400"/>
      <c r="E2408" s="400"/>
      <c r="F2408" s="400"/>
      <c r="G2408" s="400"/>
      <c r="H2408" s="400"/>
      <c r="I2408" s="400"/>
      <c r="J2408" s="401"/>
      <c r="K2408" s="203"/>
      <c r="L2408" s="203"/>
      <c r="M2408" s="235"/>
      <c r="N2408" s="404"/>
      <c r="O2408" s="405"/>
      <c r="P2408" s="129">
        <f t="shared" ref="P2408" si="30">ROUND(L2408*N2408*M2408,0)</f>
        <v>0</v>
      </c>
    </row>
    <row r="2409" spans="3:16">
      <c r="C2409" s="399"/>
      <c r="D2409" s="400"/>
      <c r="E2409" s="400"/>
      <c r="F2409" s="400"/>
      <c r="G2409" s="400"/>
      <c r="H2409" s="400"/>
      <c r="I2409" s="400"/>
      <c r="J2409" s="401"/>
      <c r="K2409" s="203"/>
      <c r="L2409" s="203"/>
      <c r="M2409" s="235"/>
      <c r="N2409" s="459"/>
      <c r="O2409" s="460"/>
      <c r="P2409" s="129">
        <f>ROUND(L2409*N2409*M2409,0)</f>
        <v>0</v>
      </c>
    </row>
    <row r="2410" spans="3:16">
      <c r="C2410" s="399"/>
      <c r="D2410" s="400"/>
      <c r="E2410" s="400"/>
      <c r="F2410" s="400"/>
      <c r="G2410" s="400"/>
      <c r="H2410" s="400"/>
      <c r="I2410" s="400"/>
      <c r="J2410" s="401"/>
      <c r="K2410" s="200"/>
      <c r="L2410" s="194"/>
      <c r="M2410" s="235"/>
      <c r="N2410" s="459"/>
      <c r="O2410" s="460"/>
      <c r="P2410" s="129"/>
    </row>
    <row r="2411" spans="3:16" ht="15" thickBot="1">
      <c r="C2411" s="461"/>
      <c r="D2411" s="462"/>
      <c r="E2411" s="462"/>
      <c r="F2411" s="462"/>
      <c r="G2411" s="462"/>
      <c r="H2411" s="462"/>
      <c r="I2411" s="462"/>
      <c r="J2411" s="463"/>
      <c r="K2411" s="292"/>
      <c r="L2411" s="293"/>
      <c r="M2411" s="294"/>
      <c r="N2411" s="464"/>
      <c r="O2411" s="465"/>
      <c r="P2411" s="295"/>
    </row>
    <row r="2412" spans="3:16" ht="15" thickBot="1">
      <c r="C2412" s="456" t="s">
        <v>59</v>
      </c>
      <c r="D2412" s="457"/>
      <c r="E2412" s="457"/>
      <c r="F2412" s="457"/>
      <c r="G2412" s="457"/>
      <c r="H2412" s="457"/>
      <c r="I2412" s="457"/>
      <c r="J2412" s="457"/>
      <c r="K2412" s="457"/>
      <c r="L2412" s="457"/>
      <c r="M2412" s="457"/>
      <c r="N2412" s="457"/>
      <c r="O2412" s="458"/>
      <c r="P2412" s="291">
        <f>SUM(P2407:P2411)</f>
        <v>110</v>
      </c>
    </row>
    <row r="2413" spans="3:16">
      <c r="C2413" s="352" t="s">
        <v>62</v>
      </c>
      <c r="D2413" s="353"/>
      <c r="E2413" s="353"/>
      <c r="F2413" s="353"/>
      <c r="G2413" s="353"/>
      <c r="H2413" s="353"/>
      <c r="I2413" s="353"/>
      <c r="J2413" s="353"/>
      <c r="K2413" s="353"/>
      <c r="L2413" s="353"/>
      <c r="M2413" s="353"/>
      <c r="N2413" s="353"/>
      <c r="O2413" s="353"/>
      <c r="P2413" s="354"/>
    </row>
    <row r="2414" spans="3:16">
      <c r="C2414" s="355"/>
      <c r="D2414" s="356"/>
      <c r="E2414" s="356"/>
      <c r="F2414" s="356"/>
      <c r="G2414" s="356"/>
      <c r="H2414" s="356"/>
      <c r="I2414" s="356"/>
      <c r="J2414" s="356"/>
      <c r="K2414" s="356"/>
      <c r="L2414" s="356"/>
      <c r="M2414" s="356"/>
      <c r="N2414" s="356"/>
      <c r="O2414" s="356"/>
      <c r="P2414" s="357"/>
    </row>
    <row r="2415" spans="3:16" ht="15" thickBot="1">
      <c r="C2415" s="358"/>
      <c r="D2415" s="359"/>
      <c r="E2415" s="359"/>
      <c r="F2415" s="359"/>
      <c r="G2415" s="359"/>
      <c r="H2415" s="359"/>
      <c r="I2415" s="359"/>
      <c r="J2415" s="359"/>
      <c r="K2415" s="359"/>
      <c r="L2415" s="359"/>
      <c r="M2415" s="359"/>
      <c r="N2415" s="359"/>
      <c r="O2415" s="359"/>
      <c r="P2415" s="360"/>
    </row>
    <row r="2416" spans="3:16" ht="15.75">
      <c r="C2416" s="361" t="s">
        <v>63</v>
      </c>
      <c r="D2416" s="362"/>
      <c r="E2416" s="362"/>
      <c r="F2416" s="362"/>
      <c r="G2416" s="362"/>
      <c r="H2416" s="362"/>
      <c r="I2416" s="362"/>
      <c r="J2416" s="125" t="s">
        <v>64</v>
      </c>
      <c r="K2416" s="134" t="s">
        <v>65</v>
      </c>
      <c r="L2416" s="139" t="s">
        <v>66</v>
      </c>
      <c r="M2416" s="229"/>
      <c r="N2416" s="365" t="s">
        <v>67</v>
      </c>
      <c r="O2416" s="366"/>
      <c r="P2416" s="126" t="s">
        <v>58</v>
      </c>
    </row>
    <row r="2417" spans="3:16">
      <c r="C2417" s="367"/>
      <c r="D2417" s="368"/>
      <c r="E2417" s="368"/>
      <c r="F2417" s="368"/>
      <c r="G2417" s="368"/>
      <c r="H2417" s="368"/>
      <c r="I2417" s="368"/>
      <c r="J2417" s="140"/>
      <c r="K2417" s="141"/>
      <c r="L2417" s="140"/>
      <c r="M2417" s="217"/>
      <c r="N2417" s="369"/>
      <c r="O2417" s="370"/>
      <c r="P2417" s="129"/>
    </row>
    <row r="2418" spans="3:16" ht="15" thickBot="1">
      <c r="C2418" s="374"/>
      <c r="D2418" s="375"/>
      <c r="E2418" s="375"/>
      <c r="F2418" s="375"/>
      <c r="G2418" s="375"/>
      <c r="H2418" s="375"/>
      <c r="I2418" s="375"/>
      <c r="J2418" s="142"/>
      <c r="K2418" s="143"/>
      <c r="L2418" s="142"/>
      <c r="M2418" s="230"/>
      <c r="N2418" s="376"/>
      <c r="O2418" s="377"/>
      <c r="P2418" s="144"/>
    </row>
    <row r="2419" spans="3:16" ht="15" thickBot="1">
      <c r="C2419" s="371" t="s">
        <v>59</v>
      </c>
      <c r="D2419" s="372"/>
      <c r="E2419" s="372"/>
      <c r="F2419" s="372"/>
      <c r="G2419" s="372"/>
      <c r="H2419" s="372"/>
      <c r="I2419" s="372"/>
      <c r="J2419" s="372"/>
      <c r="K2419" s="372"/>
      <c r="L2419" s="372"/>
      <c r="M2419" s="372"/>
      <c r="N2419" s="372"/>
      <c r="O2419" s="373"/>
      <c r="P2419" s="138">
        <f>SUM(P2417:P2418)</f>
        <v>0</v>
      </c>
    </row>
    <row r="2420" spans="3:16">
      <c r="C2420" s="352" t="s">
        <v>68</v>
      </c>
      <c r="D2420" s="353"/>
      <c r="E2420" s="353"/>
      <c r="F2420" s="353"/>
      <c r="G2420" s="353"/>
      <c r="H2420" s="353"/>
      <c r="I2420" s="353"/>
      <c r="J2420" s="353"/>
      <c r="K2420" s="353"/>
      <c r="L2420" s="353"/>
      <c r="M2420" s="353"/>
      <c r="N2420" s="353"/>
      <c r="O2420" s="353"/>
      <c r="P2420" s="354"/>
    </row>
    <row r="2421" spans="3:16">
      <c r="C2421" s="355"/>
      <c r="D2421" s="356"/>
      <c r="E2421" s="356"/>
      <c r="F2421" s="356"/>
      <c r="G2421" s="356"/>
      <c r="H2421" s="356"/>
      <c r="I2421" s="356"/>
      <c r="J2421" s="356"/>
      <c r="K2421" s="356"/>
      <c r="L2421" s="356"/>
      <c r="M2421" s="356"/>
      <c r="N2421" s="356"/>
      <c r="O2421" s="356"/>
      <c r="P2421" s="357"/>
    </row>
    <row r="2422" spans="3:16" ht="15" thickBot="1">
      <c r="C2422" s="358"/>
      <c r="D2422" s="359"/>
      <c r="E2422" s="359"/>
      <c r="F2422" s="359"/>
      <c r="G2422" s="359"/>
      <c r="H2422" s="359"/>
      <c r="I2422" s="359"/>
      <c r="J2422" s="359"/>
      <c r="K2422" s="359"/>
      <c r="L2422" s="359"/>
      <c r="M2422" s="359"/>
      <c r="N2422" s="359"/>
      <c r="O2422" s="359"/>
      <c r="P2422" s="360"/>
    </row>
    <row r="2423" spans="3:16" ht="28.5">
      <c r="C2423" s="361" t="s">
        <v>69</v>
      </c>
      <c r="D2423" s="362"/>
      <c r="E2423" s="362"/>
      <c r="F2423" s="362"/>
      <c r="G2423" s="362"/>
      <c r="H2423" s="362"/>
      <c r="I2423" s="362"/>
      <c r="J2423" s="125" t="s">
        <v>70</v>
      </c>
      <c r="K2423" s="145" t="s">
        <v>11</v>
      </c>
      <c r="L2423" s="146" t="s">
        <v>71</v>
      </c>
      <c r="M2423" s="218"/>
      <c r="N2423" s="363" t="s">
        <v>57</v>
      </c>
      <c r="O2423" s="364"/>
      <c r="P2423" s="148" t="s">
        <v>58</v>
      </c>
    </row>
    <row r="2424" spans="3:16">
      <c r="C2424" s="399" t="s">
        <v>167</v>
      </c>
      <c r="D2424" s="400"/>
      <c r="E2424" s="400"/>
      <c r="F2424" s="400"/>
      <c r="G2424" s="400"/>
      <c r="H2424" s="400"/>
      <c r="I2424" s="401"/>
      <c r="J2424" s="151" t="s">
        <v>97</v>
      </c>
      <c r="K2424" s="152">
        <v>0.08</v>
      </c>
      <c r="L2424" s="153">
        <v>36440.710312499999</v>
      </c>
      <c r="M2424" s="231"/>
      <c r="N2424" s="402"/>
      <c r="O2424" s="403"/>
      <c r="P2424" s="129">
        <f>ROUND(K2424*L2424,0)</f>
        <v>2915</v>
      </c>
    </row>
    <row r="2425" spans="3:16">
      <c r="C2425" s="149"/>
      <c r="D2425" s="150"/>
      <c r="E2425" s="150"/>
      <c r="F2425" s="150"/>
      <c r="G2425" s="150"/>
      <c r="H2425" s="150"/>
      <c r="I2425" s="150"/>
      <c r="J2425" s="151"/>
      <c r="K2425" s="152"/>
      <c r="L2425" s="153"/>
      <c r="M2425" s="231"/>
      <c r="N2425" s="369"/>
      <c r="O2425" s="370"/>
      <c r="P2425" s="154"/>
    </row>
    <row r="2426" spans="3:16" ht="15" thickBot="1">
      <c r="C2426" s="374"/>
      <c r="D2426" s="375"/>
      <c r="E2426" s="375"/>
      <c r="F2426" s="375"/>
      <c r="G2426" s="375"/>
      <c r="H2426" s="375"/>
      <c r="I2426" s="375"/>
      <c r="J2426" s="142"/>
      <c r="K2426" s="143"/>
      <c r="L2426" s="142"/>
      <c r="M2426" s="230"/>
      <c r="N2426" s="376"/>
      <c r="O2426" s="377"/>
      <c r="P2426" s="144"/>
    </row>
    <row r="2427" spans="3:16" ht="15" thickBot="1">
      <c r="C2427" s="371" t="s">
        <v>59</v>
      </c>
      <c r="D2427" s="372"/>
      <c r="E2427" s="372"/>
      <c r="F2427" s="372"/>
      <c r="G2427" s="372"/>
      <c r="H2427" s="372"/>
      <c r="I2427" s="372"/>
      <c r="J2427" s="372"/>
      <c r="K2427" s="372"/>
      <c r="L2427" s="372"/>
      <c r="M2427" s="372"/>
      <c r="N2427" s="372"/>
      <c r="O2427" s="373"/>
      <c r="P2427" s="138">
        <f>SUM(P2424:P2426)</f>
        <v>2915</v>
      </c>
    </row>
    <row r="2428" spans="3:16" ht="15" thickBot="1">
      <c r="C2428" s="122"/>
      <c r="P2428" s="123"/>
    </row>
    <row r="2429" spans="3:16" ht="15" thickBot="1">
      <c r="C2429" s="371" t="s">
        <v>72</v>
      </c>
      <c r="D2429" s="372"/>
      <c r="E2429" s="372"/>
      <c r="F2429" s="372"/>
      <c r="G2429" s="372"/>
      <c r="H2429" s="372"/>
      <c r="I2429" s="372"/>
      <c r="J2429" s="372"/>
      <c r="K2429" s="372"/>
      <c r="L2429" s="372"/>
      <c r="M2429" s="372"/>
      <c r="N2429" s="372"/>
      <c r="O2429" s="373"/>
      <c r="P2429" s="286">
        <f>SUM(P2427+P2419+P2412+P2402)</f>
        <v>13720</v>
      </c>
    </row>
    <row r="2430" spans="3:16">
      <c r="C2430" s="367" t="s">
        <v>23</v>
      </c>
      <c r="D2430" s="368"/>
      <c r="E2430" s="368"/>
      <c r="F2430" s="368"/>
      <c r="G2430" s="368"/>
      <c r="H2430" s="368"/>
      <c r="I2430" s="368"/>
      <c r="J2430" s="155"/>
      <c r="K2430" s="156"/>
      <c r="L2430" s="157">
        <v>0.31</v>
      </c>
      <c r="M2430" s="232"/>
      <c r="N2430" s="392">
        <f>P2429*L2430</f>
        <v>4253.2</v>
      </c>
      <c r="O2430" s="393"/>
      <c r="P2430" s="158"/>
    </row>
    <row r="2431" spans="3:16">
      <c r="C2431" s="130" t="s">
        <v>77</v>
      </c>
      <c r="D2431" s="131"/>
      <c r="E2431" s="131"/>
      <c r="F2431" s="131"/>
      <c r="G2431" s="131"/>
      <c r="H2431" s="131"/>
      <c r="I2431" s="131"/>
      <c r="J2431" s="155"/>
      <c r="K2431" s="156"/>
      <c r="L2431" s="157">
        <v>0.01</v>
      </c>
      <c r="M2431" s="232"/>
      <c r="N2431" s="392">
        <f>P2429*L2431</f>
        <v>137.20000000000002</v>
      </c>
      <c r="O2431" s="393"/>
      <c r="P2431" s="158"/>
    </row>
    <row r="2432" spans="3:16" ht="15" thickBot="1">
      <c r="C2432" s="116" t="s">
        <v>78</v>
      </c>
      <c r="D2432" s="117"/>
      <c r="E2432" s="117"/>
      <c r="F2432" s="117"/>
      <c r="G2432" s="117"/>
      <c r="H2432" s="117"/>
      <c r="I2432" s="117"/>
      <c r="J2432" s="159"/>
      <c r="K2432" s="160"/>
      <c r="L2432" s="157">
        <v>0.05</v>
      </c>
      <c r="M2432" s="232"/>
      <c r="N2432" s="392">
        <f>P2429*L2432</f>
        <v>686</v>
      </c>
      <c r="O2432" s="393"/>
      <c r="P2432" s="158"/>
    </row>
    <row r="2433" spans="3:16" ht="15" thickBot="1">
      <c r="C2433" s="371" t="s">
        <v>59</v>
      </c>
      <c r="D2433" s="372"/>
      <c r="E2433" s="372"/>
      <c r="F2433" s="372"/>
      <c r="G2433" s="372"/>
      <c r="H2433" s="372"/>
      <c r="I2433" s="372"/>
      <c r="J2433" s="372"/>
      <c r="K2433" s="372"/>
      <c r="L2433" s="372"/>
      <c r="M2433" s="372"/>
      <c r="N2433" s="372"/>
      <c r="O2433" s="373"/>
      <c r="P2433" s="161">
        <f>N2430+N2431+N2432</f>
        <v>5076.3999999999996</v>
      </c>
    </row>
    <row r="2434" spans="3:16" ht="15" thickBot="1">
      <c r="C2434" s="122"/>
      <c r="P2434" s="123"/>
    </row>
    <row r="2435" spans="3:16" ht="15" thickBot="1">
      <c r="C2435" s="371" t="s">
        <v>79</v>
      </c>
      <c r="D2435" s="372"/>
      <c r="E2435" s="372"/>
      <c r="F2435" s="372"/>
      <c r="G2435" s="372"/>
      <c r="H2435" s="372"/>
      <c r="I2435" s="372"/>
      <c r="J2435" s="372"/>
      <c r="K2435" s="372"/>
      <c r="L2435" s="372"/>
      <c r="M2435" s="372"/>
      <c r="N2435" s="372"/>
      <c r="O2435" s="373"/>
      <c r="P2435" s="161">
        <f>ROUND(P2429+P2433,2)</f>
        <v>18796.400000000001</v>
      </c>
    </row>
    <row r="2436" spans="3:16">
      <c r="C2436" s="119"/>
      <c r="D2436" s="120"/>
      <c r="E2436" s="120"/>
      <c r="F2436" s="120"/>
      <c r="G2436" s="120"/>
      <c r="H2436" s="120"/>
      <c r="I2436" s="120"/>
      <c r="J2436" s="120"/>
      <c r="K2436" s="120"/>
      <c r="L2436" s="120"/>
      <c r="M2436" s="120"/>
      <c r="N2436" s="120"/>
      <c r="O2436" s="120"/>
      <c r="P2436" s="121"/>
    </row>
    <row r="2437" spans="3:16">
      <c r="C2437" s="122"/>
      <c r="P2437" s="123"/>
    </row>
    <row r="2438" spans="3:16">
      <c r="C2438" s="122"/>
      <c r="P2438" s="123"/>
    </row>
    <row r="2439" spans="3:16" ht="15">
      <c r="C2439" s="122"/>
      <c r="H2439" s="276" t="s">
        <v>80</v>
      </c>
      <c r="I2439" s="276"/>
      <c r="J2439" s="276"/>
      <c r="K2439" s="276"/>
      <c r="P2439" s="123"/>
    </row>
    <row r="2440" spans="3:16" ht="15">
      <c r="C2440" s="122"/>
      <c r="H2440" s="276" t="s">
        <v>81</v>
      </c>
      <c r="I2440" s="350" t="s">
        <v>120</v>
      </c>
      <c r="J2440" s="350"/>
      <c r="K2440" s="350"/>
      <c r="P2440" s="123"/>
    </row>
    <row r="2441" spans="3:16" ht="15">
      <c r="C2441" s="122"/>
      <c r="H2441" s="349" t="s">
        <v>121</v>
      </c>
      <c r="I2441" s="349"/>
      <c r="J2441" s="349"/>
      <c r="K2441" s="349"/>
      <c r="P2441" s="123"/>
    </row>
    <row r="2442" spans="3:16" ht="15">
      <c r="C2442" s="108"/>
      <c r="D2442" s="163"/>
      <c r="E2442" s="163"/>
      <c r="F2442" s="163"/>
      <c r="G2442" s="163"/>
      <c r="H2442" s="276" t="s">
        <v>82</v>
      </c>
      <c r="I2442" s="349" t="s">
        <v>122</v>
      </c>
      <c r="J2442" s="349"/>
      <c r="K2442" s="349"/>
      <c r="L2442" s="163"/>
      <c r="M2442" s="163"/>
      <c r="N2442" s="163"/>
      <c r="O2442" s="163"/>
      <c r="P2442" s="164"/>
    </row>
    <row r="2443" spans="3:16">
      <c r="C2443" s="122"/>
      <c r="H2443" s="95" t="s">
        <v>83</v>
      </c>
      <c r="P2443" s="123"/>
    </row>
    <row r="2444" spans="3:16">
      <c r="C2444" s="165"/>
      <c r="D2444" s="127"/>
      <c r="E2444" s="127"/>
      <c r="F2444" s="127"/>
      <c r="G2444" s="127"/>
      <c r="H2444" s="127"/>
      <c r="I2444" s="127"/>
      <c r="J2444" s="127"/>
      <c r="K2444" s="127"/>
      <c r="L2444" s="127"/>
      <c r="M2444" s="127"/>
      <c r="N2444" s="127"/>
      <c r="O2444" s="127"/>
      <c r="P2444" s="166"/>
    </row>
    <row r="2448" spans="3:16">
      <c r="C2448" s="351" t="s">
        <v>38</v>
      </c>
      <c r="D2448" s="351"/>
      <c r="E2448" s="351"/>
      <c r="F2448" s="351"/>
      <c r="G2448" s="351"/>
      <c r="H2448" s="351"/>
      <c r="I2448" s="351"/>
      <c r="J2448" s="351"/>
      <c r="K2448" s="351"/>
      <c r="L2448" s="351"/>
      <c r="M2448" s="351"/>
      <c r="N2448" s="351"/>
      <c r="O2448" s="351"/>
      <c r="P2448" s="351"/>
    </row>
    <row r="2449" spans="3:16" ht="15" thickBot="1"/>
    <row r="2450" spans="3:16">
      <c r="C2450" s="378"/>
      <c r="D2450" s="380"/>
      <c r="E2450" s="381"/>
      <c r="F2450" s="381"/>
      <c r="G2450" s="381"/>
      <c r="H2450" s="381"/>
      <c r="I2450" s="381"/>
      <c r="J2450" s="381"/>
      <c r="K2450" s="382"/>
      <c r="L2450" s="383"/>
      <c r="M2450" s="384"/>
      <c r="N2450" s="384"/>
      <c r="O2450" s="384"/>
      <c r="P2450" s="385"/>
    </row>
    <row r="2451" spans="3:16">
      <c r="C2451" s="379"/>
      <c r="D2451" s="389" t="s">
        <v>39</v>
      </c>
      <c r="E2451" s="390"/>
      <c r="F2451" s="390"/>
      <c r="G2451" s="390"/>
      <c r="H2451" s="390"/>
      <c r="I2451" s="390"/>
      <c r="J2451" s="390"/>
      <c r="K2451" s="391"/>
      <c r="L2451" s="386"/>
      <c r="M2451" s="387"/>
      <c r="N2451" s="387"/>
      <c r="O2451" s="387"/>
      <c r="P2451" s="388"/>
    </row>
    <row r="2452" spans="3:16">
      <c r="C2452" s="379"/>
      <c r="D2452" s="389"/>
      <c r="E2452" s="390"/>
      <c r="F2452" s="390"/>
      <c r="G2452" s="390"/>
      <c r="H2452" s="390"/>
      <c r="I2452" s="390"/>
      <c r="J2452" s="390"/>
      <c r="K2452" s="391"/>
      <c r="L2452" s="428" t="s">
        <v>40</v>
      </c>
      <c r="M2452" s="220"/>
      <c r="N2452" s="430"/>
      <c r="O2452" s="431"/>
      <c r="P2452" s="432"/>
    </row>
    <row r="2453" spans="3:16">
      <c r="C2453" s="379"/>
      <c r="D2453" s="389" t="s">
        <v>41</v>
      </c>
      <c r="E2453" s="390"/>
      <c r="F2453" s="390"/>
      <c r="G2453" s="390"/>
      <c r="H2453" s="390"/>
      <c r="I2453" s="390"/>
      <c r="J2453" s="390"/>
      <c r="K2453" s="391"/>
      <c r="L2453" s="429"/>
      <c r="M2453" s="221"/>
      <c r="N2453" s="433"/>
      <c r="O2453" s="434"/>
      <c r="P2453" s="435"/>
    </row>
    <row r="2454" spans="3:16">
      <c r="C2454" s="379"/>
      <c r="D2454" s="436"/>
      <c r="E2454" s="437"/>
      <c r="F2454" s="437"/>
      <c r="G2454" s="437"/>
      <c r="H2454" s="437"/>
      <c r="I2454" s="437"/>
      <c r="J2454" s="437"/>
      <c r="K2454" s="438"/>
      <c r="L2454" s="428" t="s">
        <v>42</v>
      </c>
      <c r="M2454" s="219"/>
      <c r="N2454" s="428">
        <v>1</v>
      </c>
      <c r="O2454" s="428" t="s">
        <v>43</v>
      </c>
      <c r="P2454" s="440">
        <v>1</v>
      </c>
    </row>
    <row r="2455" spans="3:16">
      <c r="C2455" s="379"/>
      <c r="D2455" s="436"/>
      <c r="E2455" s="437"/>
      <c r="F2455" s="437"/>
      <c r="G2455" s="437"/>
      <c r="H2455" s="437"/>
      <c r="I2455" s="437"/>
      <c r="J2455" s="437"/>
      <c r="K2455" s="438"/>
      <c r="L2455" s="439"/>
      <c r="M2455" s="222"/>
      <c r="N2455" s="439"/>
      <c r="O2455" s="439"/>
      <c r="P2455" s="441"/>
    </row>
    <row r="2456" spans="3:16">
      <c r="C2456" s="379"/>
      <c r="D2456" s="389" t="s">
        <v>44</v>
      </c>
      <c r="E2456" s="390"/>
      <c r="F2456" s="390"/>
      <c r="G2456" s="390"/>
      <c r="H2456" s="390"/>
      <c r="I2456" s="390"/>
      <c r="J2456" s="390"/>
      <c r="K2456" s="391"/>
      <c r="L2456" s="439"/>
      <c r="M2456" s="222"/>
      <c r="N2456" s="439"/>
      <c r="O2456" s="439"/>
      <c r="P2456" s="441"/>
    </row>
    <row r="2457" spans="3:16" ht="15" thickBot="1">
      <c r="C2457" s="100"/>
      <c r="D2457" s="101"/>
      <c r="E2457" s="101"/>
      <c r="F2457" s="101"/>
      <c r="G2457" s="101"/>
      <c r="H2457" s="101"/>
      <c r="I2457" s="101"/>
      <c r="J2457" s="101"/>
      <c r="K2457" s="101"/>
      <c r="L2457" s="101"/>
      <c r="M2457" s="101"/>
      <c r="N2457" s="102"/>
      <c r="O2457" s="102"/>
      <c r="P2457" s="103"/>
    </row>
    <row r="2458" spans="3:16">
      <c r="C2458" s="104"/>
      <c r="D2458" s="98"/>
      <c r="E2458" s="98"/>
      <c r="F2458" s="98"/>
      <c r="G2458" s="98"/>
      <c r="H2458" s="98"/>
      <c r="I2458" s="98"/>
      <c r="J2458" s="98"/>
      <c r="K2458" s="98"/>
      <c r="L2458" s="105" t="s">
        <v>45</v>
      </c>
      <c r="M2458" s="105"/>
      <c r="N2458" s="106" t="s">
        <v>46</v>
      </c>
      <c r="O2458" s="106" t="s">
        <v>47</v>
      </c>
      <c r="P2458" s="107" t="s">
        <v>48</v>
      </c>
    </row>
    <row r="2459" spans="3:16">
      <c r="C2459" s="108"/>
      <c r="D2459" s="99"/>
      <c r="E2459" s="99"/>
      <c r="F2459" s="99"/>
      <c r="G2459" s="99"/>
      <c r="H2459" s="99"/>
      <c r="I2459" s="99"/>
      <c r="J2459" s="99"/>
      <c r="K2459" s="99"/>
      <c r="L2459" s="109"/>
      <c r="M2459" s="109"/>
      <c r="N2459" s="110"/>
      <c r="O2459" s="110"/>
      <c r="P2459" s="111"/>
    </row>
    <row r="2460" spans="3:16">
      <c r="C2460" s="406" t="s">
        <v>49</v>
      </c>
      <c r="D2460" s="407"/>
      <c r="E2460" s="407"/>
      <c r="F2460" s="407"/>
      <c r="G2460" s="99"/>
      <c r="H2460" s="99"/>
      <c r="I2460" s="99" t="s">
        <v>50</v>
      </c>
      <c r="K2460" s="99"/>
      <c r="L2460" s="109"/>
      <c r="M2460" s="109"/>
      <c r="P2460" s="112"/>
    </row>
    <row r="2461" spans="3:16">
      <c r="C2461" s="113"/>
      <c r="D2461" s="114"/>
      <c r="E2461" s="114"/>
      <c r="F2461" s="114"/>
      <c r="G2461" s="114"/>
      <c r="H2461" s="114"/>
      <c r="I2461" s="114"/>
      <c r="J2461" s="114"/>
      <c r="K2461" s="114"/>
      <c r="L2461" s="114"/>
      <c r="M2461" s="114"/>
      <c r="N2461" s="114"/>
      <c r="O2461" s="114"/>
      <c r="P2461" s="115"/>
    </row>
    <row r="2462" spans="3:16" ht="15" thickBot="1">
      <c r="C2462" s="408" t="s">
        <v>114</v>
      </c>
      <c r="D2462" s="409"/>
      <c r="E2462" s="409"/>
      <c r="F2462" s="409"/>
      <c r="G2462" s="409"/>
      <c r="H2462" s="409"/>
      <c r="I2462" s="409"/>
      <c r="J2462" s="409"/>
      <c r="K2462" s="409"/>
      <c r="L2462" s="409"/>
      <c r="M2462" s="409"/>
      <c r="N2462" s="409"/>
      <c r="O2462" s="409"/>
      <c r="P2462" s="410"/>
    </row>
    <row r="2463" spans="3:16" ht="15" thickBot="1">
      <c r="C2463" s="116"/>
      <c r="D2463" s="117"/>
      <c r="E2463" s="117"/>
      <c r="F2463" s="117"/>
      <c r="G2463" s="117"/>
      <c r="H2463" s="117"/>
      <c r="I2463" s="117"/>
      <c r="J2463" s="117"/>
      <c r="K2463" s="117"/>
      <c r="L2463" s="117"/>
      <c r="M2463" s="117"/>
      <c r="N2463" s="117"/>
      <c r="O2463" s="117"/>
      <c r="P2463" s="118"/>
    </row>
    <row r="2464" spans="3:16" ht="15" thickBot="1">
      <c r="C2464" s="119"/>
      <c r="D2464" s="120"/>
      <c r="E2464" s="120"/>
      <c r="F2464" s="120"/>
      <c r="G2464" s="120"/>
      <c r="H2464" s="120"/>
      <c r="K2464" s="120"/>
      <c r="L2464" s="120"/>
      <c r="M2464" s="120"/>
      <c r="N2464" s="120"/>
      <c r="O2464" s="120"/>
      <c r="P2464" s="121"/>
    </row>
    <row r="2465" spans="3:16">
      <c r="C2465" s="287" t="s">
        <v>52</v>
      </c>
      <c r="D2465" s="411" t="s">
        <v>53</v>
      </c>
      <c r="E2465" s="412"/>
      <c r="F2465" s="412"/>
      <c r="G2465" s="412"/>
      <c r="H2465" s="412"/>
      <c r="I2465" s="412"/>
      <c r="J2465" s="412"/>
      <c r="K2465" s="412"/>
      <c r="L2465" s="413"/>
      <c r="M2465" s="288"/>
      <c r="N2465" s="414" t="s">
        <v>54</v>
      </c>
      <c r="O2465" s="415"/>
      <c r="P2465" s="287" t="s">
        <v>11</v>
      </c>
    </row>
    <row r="2466" spans="3:16" ht="15" thickBot="1">
      <c r="C2466" s="283">
        <v>3.2</v>
      </c>
      <c r="D2466" s="416" t="s">
        <v>179</v>
      </c>
      <c r="E2466" s="417"/>
      <c r="F2466" s="417"/>
      <c r="G2466" s="417"/>
      <c r="H2466" s="417"/>
      <c r="I2466" s="417"/>
      <c r="J2466" s="417"/>
      <c r="K2466" s="417"/>
      <c r="L2466" s="418"/>
      <c r="M2466" s="284"/>
      <c r="N2466" s="416" t="s">
        <v>84</v>
      </c>
      <c r="O2466" s="418"/>
      <c r="P2466" s="285">
        <f>'PRESUPUESTO OFICIAL (Entidad)'!I51</f>
        <v>160</v>
      </c>
    </row>
    <row r="2467" spans="3:16">
      <c r="C2467" s="352" t="s">
        <v>55</v>
      </c>
      <c r="D2467" s="353"/>
      <c r="E2467" s="353"/>
      <c r="F2467" s="353"/>
      <c r="G2467" s="353"/>
      <c r="H2467" s="353"/>
      <c r="I2467" s="353"/>
      <c r="J2467" s="353"/>
      <c r="K2467" s="353"/>
      <c r="L2467" s="353"/>
      <c r="M2467" s="353"/>
      <c r="N2467" s="353"/>
      <c r="O2467" s="353"/>
      <c r="P2467" s="354"/>
    </row>
    <row r="2468" spans="3:16">
      <c r="C2468" s="355"/>
      <c r="D2468" s="356"/>
      <c r="E2468" s="356"/>
      <c r="F2468" s="356"/>
      <c r="G2468" s="356"/>
      <c r="H2468" s="356"/>
      <c r="I2468" s="356"/>
      <c r="J2468" s="356"/>
      <c r="K2468" s="356"/>
      <c r="L2468" s="356"/>
      <c r="M2468" s="356"/>
      <c r="N2468" s="356"/>
      <c r="O2468" s="356"/>
      <c r="P2468" s="357"/>
    </row>
    <row r="2469" spans="3:16" ht="15" thickBot="1">
      <c r="C2469" s="358"/>
      <c r="D2469" s="359"/>
      <c r="E2469" s="359"/>
      <c r="F2469" s="359"/>
      <c r="G2469" s="359"/>
      <c r="H2469" s="359"/>
      <c r="I2469" s="359"/>
      <c r="J2469" s="359"/>
      <c r="K2469" s="359"/>
      <c r="L2469" s="359"/>
      <c r="M2469" s="359"/>
      <c r="N2469" s="359"/>
      <c r="O2469" s="359"/>
      <c r="P2469" s="360"/>
    </row>
    <row r="2470" spans="3:16" ht="15">
      <c r="C2470" s="361" t="s">
        <v>53</v>
      </c>
      <c r="D2470" s="452"/>
      <c r="E2470" s="452"/>
      <c r="F2470" s="452"/>
      <c r="G2470" s="453"/>
      <c r="H2470" s="365" t="s">
        <v>100</v>
      </c>
      <c r="I2470" s="452"/>
      <c r="J2470" s="454" t="s">
        <v>11</v>
      </c>
      <c r="K2470" s="455"/>
      <c r="L2470" s="125" t="s">
        <v>56</v>
      </c>
      <c r="M2470" s="124"/>
      <c r="N2470" s="365" t="s">
        <v>57</v>
      </c>
      <c r="O2470" s="366"/>
      <c r="P2470" s="126" t="s">
        <v>58</v>
      </c>
    </row>
    <row r="2471" spans="3:16">
      <c r="C2471" s="367" t="s">
        <v>98</v>
      </c>
      <c r="D2471" s="368"/>
      <c r="E2471" s="368"/>
      <c r="F2471" s="368"/>
      <c r="G2471" s="421"/>
      <c r="H2471" s="422" t="s">
        <v>94</v>
      </c>
      <c r="I2471" s="423"/>
      <c r="J2471" s="424">
        <v>0.05</v>
      </c>
      <c r="K2471" s="425"/>
      <c r="L2471" s="128">
        <v>2000</v>
      </c>
      <c r="M2471" s="224"/>
      <c r="N2471" s="426"/>
      <c r="O2471" s="427"/>
      <c r="P2471" s="129">
        <f>ROUND(J2471*L2471,0)</f>
        <v>100</v>
      </c>
    </row>
    <row r="2472" spans="3:16">
      <c r="C2472" s="399"/>
      <c r="D2472" s="400"/>
      <c r="E2472" s="400"/>
      <c r="F2472" s="400"/>
      <c r="G2472" s="132"/>
      <c r="H2472" s="422"/>
      <c r="I2472" s="423"/>
      <c r="J2472" s="424"/>
      <c r="K2472" s="425"/>
      <c r="L2472" s="128"/>
      <c r="M2472" s="224"/>
      <c r="N2472" s="426"/>
      <c r="O2472" s="427"/>
      <c r="P2472" s="129">
        <f>ROUND(J2472*L2472,0)</f>
        <v>0</v>
      </c>
    </row>
    <row r="2473" spans="3:16" ht="15" thickBot="1">
      <c r="C2473" s="374"/>
      <c r="D2473" s="375"/>
      <c r="E2473" s="375"/>
      <c r="F2473" s="375"/>
      <c r="G2473" s="396"/>
      <c r="H2473" s="447"/>
      <c r="I2473" s="396"/>
      <c r="J2473" s="447"/>
      <c r="K2473" s="396"/>
      <c r="L2473" s="133"/>
      <c r="M2473" s="225"/>
      <c r="N2473" s="448"/>
      <c r="O2473" s="449"/>
      <c r="P2473" s="129"/>
    </row>
    <row r="2474" spans="3:16" ht="15" thickBot="1">
      <c r="C2474" s="371" t="s">
        <v>59</v>
      </c>
      <c r="D2474" s="372"/>
      <c r="E2474" s="372"/>
      <c r="F2474" s="372"/>
      <c r="G2474" s="372"/>
      <c r="H2474" s="372"/>
      <c r="I2474" s="372"/>
      <c r="J2474" s="372"/>
      <c r="K2474" s="372"/>
      <c r="L2474" s="372"/>
      <c r="M2474" s="372"/>
      <c r="N2474" s="372"/>
      <c r="O2474" s="373"/>
      <c r="P2474" s="138">
        <f>SUM(P2471:P2473)</f>
        <v>100</v>
      </c>
    </row>
    <row r="2475" spans="3:16">
      <c r="C2475" s="352" t="s">
        <v>60</v>
      </c>
      <c r="D2475" s="353"/>
      <c r="E2475" s="353"/>
      <c r="F2475" s="353"/>
      <c r="G2475" s="353"/>
      <c r="H2475" s="353"/>
      <c r="I2475" s="353"/>
      <c r="J2475" s="353"/>
      <c r="K2475" s="353"/>
      <c r="L2475" s="353"/>
      <c r="M2475" s="353"/>
      <c r="N2475" s="353"/>
      <c r="O2475" s="353"/>
      <c r="P2475" s="354"/>
    </row>
    <row r="2476" spans="3:16">
      <c r="C2476" s="355"/>
      <c r="D2476" s="356"/>
      <c r="E2476" s="356"/>
      <c r="F2476" s="356"/>
      <c r="G2476" s="356"/>
      <c r="H2476" s="356"/>
      <c r="I2476" s="356"/>
      <c r="J2476" s="356"/>
      <c r="K2476" s="356"/>
      <c r="L2476" s="356"/>
      <c r="M2476" s="356"/>
      <c r="N2476" s="356"/>
      <c r="O2476" s="356"/>
      <c r="P2476" s="357"/>
    </row>
    <row r="2477" spans="3:16" ht="15" thickBot="1">
      <c r="C2477" s="358"/>
      <c r="D2477" s="359"/>
      <c r="E2477" s="359"/>
      <c r="F2477" s="359"/>
      <c r="G2477" s="359"/>
      <c r="H2477" s="359"/>
      <c r="I2477" s="359"/>
      <c r="J2477" s="359"/>
      <c r="K2477" s="359"/>
      <c r="L2477" s="359"/>
      <c r="M2477" s="359"/>
      <c r="N2477" s="359"/>
      <c r="O2477" s="359"/>
      <c r="P2477" s="360"/>
    </row>
    <row r="2478" spans="3:16">
      <c r="C2478" s="361" t="s">
        <v>53</v>
      </c>
      <c r="D2478" s="362"/>
      <c r="E2478" s="362"/>
      <c r="F2478" s="362"/>
      <c r="G2478" s="362"/>
      <c r="H2478" s="362"/>
      <c r="I2478" s="362"/>
      <c r="J2478" s="366"/>
      <c r="K2478" s="124" t="s">
        <v>54</v>
      </c>
      <c r="L2478" s="125" t="s">
        <v>11</v>
      </c>
      <c r="M2478" s="124" t="s">
        <v>117</v>
      </c>
      <c r="N2478" s="365" t="s">
        <v>61</v>
      </c>
      <c r="O2478" s="366"/>
      <c r="P2478" s="126" t="s">
        <v>58</v>
      </c>
    </row>
    <row r="2479" spans="3:16">
      <c r="C2479" s="399" t="s">
        <v>195</v>
      </c>
      <c r="D2479" s="400"/>
      <c r="E2479" s="400"/>
      <c r="F2479" s="400"/>
      <c r="G2479" s="400"/>
      <c r="H2479" s="400"/>
      <c r="I2479" s="400"/>
      <c r="J2479" s="401"/>
      <c r="K2479" s="203" t="s">
        <v>93</v>
      </c>
      <c r="L2479" s="203">
        <v>0.6</v>
      </c>
      <c r="M2479" s="235">
        <v>1</v>
      </c>
      <c r="N2479" s="450">
        <v>32000</v>
      </c>
      <c r="O2479" s="451"/>
      <c r="P2479" s="129">
        <f>ROUND(L2479*N2479*M2479,0)</f>
        <v>19200</v>
      </c>
    </row>
    <row r="2480" spans="3:16">
      <c r="C2480" s="399" t="s">
        <v>196</v>
      </c>
      <c r="D2480" s="400"/>
      <c r="E2480" s="400"/>
      <c r="F2480" s="400"/>
      <c r="G2480" s="400"/>
      <c r="H2480" s="400"/>
      <c r="I2480" s="400"/>
      <c r="J2480" s="401"/>
      <c r="K2480" s="203" t="s">
        <v>85</v>
      </c>
      <c r="L2480" s="203">
        <v>0.03</v>
      </c>
      <c r="M2480" s="235">
        <v>1</v>
      </c>
      <c r="N2480" s="404">
        <v>604448.06203124998</v>
      </c>
      <c r="O2480" s="405"/>
      <c r="P2480" s="129">
        <f t="shared" ref="P2480:P2483" si="31">ROUND(L2480*N2480*M2480,0)</f>
        <v>18133</v>
      </c>
    </row>
    <row r="2481" spans="3:16">
      <c r="C2481" s="399"/>
      <c r="D2481" s="400"/>
      <c r="E2481" s="400"/>
      <c r="F2481" s="400"/>
      <c r="G2481" s="400"/>
      <c r="H2481" s="400"/>
      <c r="I2481" s="400"/>
      <c r="J2481" s="401"/>
      <c r="K2481" s="203"/>
      <c r="L2481" s="203"/>
      <c r="M2481" s="235"/>
      <c r="N2481" s="404"/>
      <c r="O2481" s="405"/>
      <c r="P2481" s="129">
        <f t="shared" si="31"/>
        <v>0</v>
      </c>
    </row>
    <row r="2482" spans="3:16">
      <c r="C2482" s="399"/>
      <c r="D2482" s="400"/>
      <c r="E2482" s="400"/>
      <c r="F2482" s="400"/>
      <c r="G2482" s="400"/>
      <c r="H2482" s="400"/>
      <c r="I2482" s="400"/>
      <c r="J2482" s="401"/>
      <c r="K2482" s="203"/>
      <c r="L2482" s="203"/>
      <c r="M2482" s="235"/>
      <c r="N2482" s="404"/>
      <c r="O2482" s="405"/>
      <c r="P2482" s="129">
        <f t="shared" si="31"/>
        <v>0</v>
      </c>
    </row>
    <row r="2483" spans="3:16">
      <c r="C2483" s="399"/>
      <c r="D2483" s="400"/>
      <c r="E2483" s="400"/>
      <c r="F2483" s="400"/>
      <c r="G2483" s="400"/>
      <c r="H2483" s="400"/>
      <c r="I2483" s="400"/>
      <c r="J2483" s="401"/>
      <c r="K2483" s="203"/>
      <c r="L2483" s="203"/>
      <c r="M2483" s="235"/>
      <c r="N2483" s="404"/>
      <c r="O2483" s="405"/>
      <c r="P2483" s="129">
        <f t="shared" si="31"/>
        <v>0</v>
      </c>
    </row>
    <row r="2484" spans="3:16" ht="15" thickBot="1">
      <c r="C2484" s="442"/>
      <c r="D2484" s="443"/>
      <c r="E2484" s="443"/>
      <c r="F2484" s="443"/>
      <c r="G2484" s="443"/>
      <c r="H2484" s="443"/>
      <c r="I2484" s="443"/>
      <c r="J2484" s="444"/>
      <c r="K2484" s="301"/>
      <c r="L2484" s="194"/>
      <c r="M2484" s="235"/>
      <c r="N2484" s="445"/>
      <c r="O2484" s="446"/>
      <c r="P2484" s="129"/>
    </row>
    <row r="2485" spans="3:16" ht="15" thickBot="1">
      <c r="C2485" s="371" t="s">
        <v>59</v>
      </c>
      <c r="D2485" s="372"/>
      <c r="E2485" s="372"/>
      <c r="F2485" s="372"/>
      <c r="G2485" s="372"/>
      <c r="H2485" s="372"/>
      <c r="I2485" s="372"/>
      <c r="J2485" s="372"/>
      <c r="K2485" s="372"/>
      <c r="L2485" s="372"/>
      <c r="M2485" s="372"/>
      <c r="N2485" s="372"/>
      <c r="O2485" s="373"/>
      <c r="P2485" s="138">
        <f>SUM(P2479:P2484)</f>
        <v>37333</v>
      </c>
    </row>
    <row r="2486" spans="3:16">
      <c r="C2486" s="352" t="s">
        <v>62</v>
      </c>
      <c r="D2486" s="353"/>
      <c r="E2486" s="353"/>
      <c r="F2486" s="353"/>
      <c r="G2486" s="353"/>
      <c r="H2486" s="353"/>
      <c r="I2486" s="353"/>
      <c r="J2486" s="353"/>
      <c r="K2486" s="353"/>
      <c r="L2486" s="353"/>
      <c r="M2486" s="353"/>
      <c r="N2486" s="353"/>
      <c r="O2486" s="353"/>
      <c r="P2486" s="354"/>
    </row>
    <row r="2487" spans="3:16">
      <c r="C2487" s="355"/>
      <c r="D2487" s="356"/>
      <c r="E2487" s="356"/>
      <c r="F2487" s="356"/>
      <c r="G2487" s="356"/>
      <c r="H2487" s="356"/>
      <c r="I2487" s="356"/>
      <c r="J2487" s="356"/>
      <c r="K2487" s="356"/>
      <c r="L2487" s="356"/>
      <c r="M2487" s="356"/>
      <c r="N2487" s="356"/>
      <c r="O2487" s="356"/>
      <c r="P2487" s="357"/>
    </row>
    <row r="2488" spans="3:16" ht="15" thickBot="1">
      <c r="C2488" s="358"/>
      <c r="D2488" s="359"/>
      <c r="E2488" s="359"/>
      <c r="F2488" s="359"/>
      <c r="G2488" s="359"/>
      <c r="H2488" s="359"/>
      <c r="I2488" s="359"/>
      <c r="J2488" s="359"/>
      <c r="K2488" s="359"/>
      <c r="L2488" s="359"/>
      <c r="M2488" s="359"/>
      <c r="N2488" s="359"/>
      <c r="O2488" s="359"/>
      <c r="P2488" s="360"/>
    </row>
    <row r="2489" spans="3:16" ht="15.75">
      <c r="C2489" s="361" t="s">
        <v>63</v>
      </c>
      <c r="D2489" s="362"/>
      <c r="E2489" s="362"/>
      <c r="F2489" s="362"/>
      <c r="G2489" s="362"/>
      <c r="H2489" s="362"/>
      <c r="I2489" s="362"/>
      <c r="J2489" s="125" t="s">
        <v>64</v>
      </c>
      <c r="K2489" s="134" t="s">
        <v>65</v>
      </c>
      <c r="L2489" s="139" t="s">
        <v>66</v>
      </c>
      <c r="M2489" s="229"/>
      <c r="N2489" s="365" t="s">
        <v>67</v>
      </c>
      <c r="O2489" s="366"/>
      <c r="P2489" s="126" t="s">
        <v>58</v>
      </c>
    </row>
    <row r="2490" spans="3:16">
      <c r="C2490" s="367"/>
      <c r="D2490" s="368"/>
      <c r="E2490" s="368"/>
      <c r="F2490" s="368"/>
      <c r="G2490" s="368"/>
      <c r="H2490" s="368"/>
      <c r="I2490" s="368"/>
      <c r="J2490" s="140"/>
      <c r="K2490" s="141"/>
      <c r="L2490" s="140"/>
      <c r="M2490" s="217"/>
      <c r="N2490" s="369"/>
      <c r="O2490" s="370"/>
      <c r="P2490" s="129"/>
    </row>
    <row r="2491" spans="3:16" ht="15" thickBot="1">
      <c r="C2491" s="374"/>
      <c r="D2491" s="375"/>
      <c r="E2491" s="375"/>
      <c r="F2491" s="375"/>
      <c r="G2491" s="375"/>
      <c r="H2491" s="375"/>
      <c r="I2491" s="375"/>
      <c r="J2491" s="142"/>
      <c r="K2491" s="143"/>
      <c r="L2491" s="142"/>
      <c r="M2491" s="230"/>
      <c r="N2491" s="376"/>
      <c r="O2491" s="377"/>
      <c r="P2491" s="144"/>
    </row>
    <row r="2492" spans="3:16" ht="15" thickBot="1">
      <c r="C2492" s="371" t="s">
        <v>59</v>
      </c>
      <c r="D2492" s="372"/>
      <c r="E2492" s="372"/>
      <c r="F2492" s="372"/>
      <c r="G2492" s="372"/>
      <c r="H2492" s="372"/>
      <c r="I2492" s="372"/>
      <c r="J2492" s="372"/>
      <c r="K2492" s="372"/>
      <c r="L2492" s="372"/>
      <c r="M2492" s="372"/>
      <c r="N2492" s="372"/>
      <c r="O2492" s="373"/>
      <c r="P2492" s="138">
        <f>SUM(P2490:P2491)</f>
        <v>0</v>
      </c>
    </row>
    <row r="2493" spans="3:16">
      <c r="C2493" s="352" t="s">
        <v>68</v>
      </c>
      <c r="D2493" s="353"/>
      <c r="E2493" s="353"/>
      <c r="F2493" s="353"/>
      <c r="G2493" s="353"/>
      <c r="H2493" s="353"/>
      <c r="I2493" s="353"/>
      <c r="J2493" s="353"/>
      <c r="K2493" s="353"/>
      <c r="L2493" s="353"/>
      <c r="M2493" s="353"/>
      <c r="N2493" s="353"/>
      <c r="O2493" s="353"/>
      <c r="P2493" s="354"/>
    </row>
    <row r="2494" spans="3:16">
      <c r="C2494" s="355"/>
      <c r="D2494" s="356"/>
      <c r="E2494" s="356"/>
      <c r="F2494" s="356"/>
      <c r="G2494" s="356"/>
      <c r="H2494" s="356"/>
      <c r="I2494" s="356"/>
      <c r="J2494" s="356"/>
      <c r="K2494" s="356"/>
      <c r="L2494" s="356"/>
      <c r="M2494" s="356"/>
      <c r="N2494" s="356"/>
      <c r="O2494" s="356"/>
      <c r="P2494" s="357"/>
    </row>
    <row r="2495" spans="3:16" ht="15" thickBot="1">
      <c r="C2495" s="358"/>
      <c r="D2495" s="359"/>
      <c r="E2495" s="359"/>
      <c r="F2495" s="359"/>
      <c r="G2495" s="359"/>
      <c r="H2495" s="359"/>
      <c r="I2495" s="359"/>
      <c r="J2495" s="359"/>
      <c r="K2495" s="359"/>
      <c r="L2495" s="359"/>
      <c r="M2495" s="359"/>
      <c r="N2495" s="359"/>
      <c r="O2495" s="359"/>
      <c r="P2495" s="360"/>
    </row>
    <row r="2496" spans="3:16" ht="28.5">
      <c r="C2496" s="361" t="s">
        <v>69</v>
      </c>
      <c r="D2496" s="362"/>
      <c r="E2496" s="362"/>
      <c r="F2496" s="362"/>
      <c r="G2496" s="362"/>
      <c r="H2496" s="362"/>
      <c r="I2496" s="362"/>
      <c r="J2496" s="125" t="s">
        <v>70</v>
      </c>
      <c r="K2496" s="145" t="s">
        <v>11</v>
      </c>
      <c r="L2496" s="146" t="s">
        <v>71</v>
      </c>
      <c r="M2496" s="218"/>
      <c r="N2496" s="363" t="s">
        <v>57</v>
      </c>
      <c r="O2496" s="364"/>
      <c r="P2496" s="148" t="s">
        <v>58</v>
      </c>
    </row>
    <row r="2497" spans="3:16">
      <c r="C2497" s="399" t="s">
        <v>167</v>
      </c>
      <c r="D2497" s="400"/>
      <c r="E2497" s="400"/>
      <c r="F2497" s="400"/>
      <c r="G2497" s="400"/>
      <c r="H2497" s="400"/>
      <c r="I2497" s="401"/>
      <c r="J2497" s="151" t="s">
        <v>97</v>
      </c>
      <c r="K2497" s="152">
        <v>0.47</v>
      </c>
      <c r="L2497" s="153">
        <v>36440.710312499999</v>
      </c>
      <c r="M2497" s="231"/>
      <c r="N2497" s="402"/>
      <c r="O2497" s="403"/>
      <c r="P2497" s="129">
        <f>ROUND(K2497*L2497,0)</f>
        <v>17127</v>
      </c>
    </row>
    <row r="2498" spans="3:16">
      <c r="C2498" s="149"/>
      <c r="D2498" s="150"/>
      <c r="E2498" s="150"/>
      <c r="F2498" s="150"/>
      <c r="G2498" s="150"/>
      <c r="H2498" s="150"/>
      <c r="I2498" s="150"/>
      <c r="J2498" s="151"/>
      <c r="K2498" s="152"/>
      <c r="L2498" s="153"/>
      <c r="M2498" s="231"/>
      <c r="N2498" s="369"/>
      <c r="O2498" s="370"/>
      <c r="P2498" s="154"/>
    </row>
    <row r="2499" spans="3:16" ht="15" thickBot="1">
      <c r="C2499" s="374"/>
      <c r="D2499" s="375"/>
      <c r="E2499" s="375"/>
      <c r="F2499" s="375"/>
      <c r="G2499" s="375"/>
      <c r="H2499" s="375"/>
      <c r="I2499" s="375"/>
      <c r="J2499" s="142"/>
      <c r="K2499" s="143"/>
      <c r="L2499" s="142"/>
      <c r="M2499" s="230"/>
      <c r="N2499" s="376"/>
      <c r="O2499" s="377"/>
      <c r="P2499" s="144"/>
    </row>
    <row r="2500" spans="3:16" ht="15" thickBot="1">
      <c r="C2500" s="371" t="s">
        <v>59</v>
      </c>
      <c r="D2500" s="372"/>
      <c r="E2500" s="372"/>
      <c r="F2500" s="372"/>
      <c r="G2500" s="372"/>
      <c r="H2500" s="372"/>
      <c r="I2500" s="372"/>
      <c r="J2500" s="372"/>
      <c r="K2500" s="372"/>
      <c r="L2500" s="372"/>
      <c r="M2500" s="372"/>
      <c r="N2500" s="372"/>
      <c r="O2500" s="373"/>
      <c r="P2500" s="138">
        <f>SUM(P2497:P2499)</f>
        <v>17127</v>
      </c>
    </row>
    <row r="2501" spans="3:16" ht="15" thickBot="1">
      <c r="C2501" s="122"/>
      <c r="P2501" s="123"/>
    </row>
    <row r="2502" spans="3:16" ht="15" thickBot="1">
      <c r="C2502" s="371" t="s">
        <v>72</v>
      </c>
      <c r="D2502" s="372"/>
      <c r="E2502" s="372"/>
      <c r="F2502" s="372"/>
      <c r="G2502" s="372"/>
      <c r="H2502" s="372"/>
      <c r="I2502" s="372"/>
      <c r="J2502" s="372"/>
      <c r="K2502" s="372"/>
      <c r="L2502" s="372"/>
      <c r="M2502" s="372"/>
      <c r="N2502" s="372"/>
      <c r="O2502" s="373"/>
      <c r="P2502" s="286">
        <f>SUM(P2500+P2492+P2485+P2474)</f>
        <v>54560</v>
      </c>
    </row>
    <row r="2503" spans="3:16">
      <c r="C2503" s="367" t="s">
        <v>23</v>
      </c>
      <c r="D2503" s="368"/>
      <c r="E2503" s="368"/>
      <c r="F2503" s="368"/>
      <c r="G2503" s="368"/>
      <c r="H2503" s="368"/>
      <c r="I2503" s="368"/>
      <c r="J2503" s="155"/>
      <c r="K2503" s="156"/>
      <c r="L2503" s="157">
        <v>0.31</v>
      </c>
      <c r="M2503" s="232"/>
      <c r="N2503" s="392">
        <f>P2502*L2503</f>
        <v>16913.599999999999</v>
      </c>
      <c r="O2503" s="393"/>
      <c r="P2503" s="158"/>
    </row>
    <row r="2504" spans="3:16">
      <c r="C2504" s="130" t="s">
        <v>77</v>
      </c>
      <c r="D2504" s="131"/>
      <c r="E2504" s="131"/>
      <c r="F2504" s="131"/>
      <c r="G2504" s="131"/>
      <c r="H2504" s="131"/>
      <c r="I2504" s="131"/>
      <c r="J2504" s="155"/>
      <c r="K2504" s="156"/>
      <c r="L2504" s="157">
        <v>0.01</v>
      </c>
      <c r="M2504" s="232"/>
      <c r="N2504" s="392">
        <f>P2502*L2504</f>
        <v>545.6</v>
      </c>
      <c r="O2504" s="393"/>
      <c r="P2504" s="158"/>
    </row>
    <row r="2505" spans="3:16" ht="15" thickBot="1">
      <c r="C2505" s="116" t="s">
        <v>78</v>
      </c>
      <c r="D2505" s="117"/>
      <c r="E2505" s="117"/>
      <c r="F2505" s="117"/>
      <c r="G2505" s="117"/>
      <c r="H2505" s="117"/>
      <c r="I2505" s="117"/>
      <c r="J2505" s="159"/>
      <c r="K2505" s="160"/>
      <c r="L2505" s="157">
        <v>0.05</v>
      </c>
      <c r="M2505" s="232"/>
      <c r="N2505" s="392">
        <f>P2502*L2505</f>
        <v>2728</v>
      </c>
      <c r="O2505" s="393"/>
      <c r="P2505" s="158"/>
    </row>
    <row r="2506" spans="3:16" ht="15" thickBot="1">
      <c r="C2506" s="371" t="s">
        <v>59</v>
      </c>
      <c r="D2506" s="372"/>
      <c r="E2506" s="372"/>
      <c r="F2506" s="372"/>
      <c r="G2506" s="372"/>
      <c r="H2506" s="372"/>
      <c r="I2506" s="372"/>
      <c r="J2506" s="372"/>
      <c r="K2506" s="372"/>
      <c r="L2506" s="372"/>
      <c r="M2506" s="372"/>
      <c r="N2506" s="372"/>
      <c r="O2506" s="373"/>
      <c r="P2506" s="161">
        <f>N2503+N2504+N2505</f>
        <v>20187.199999999997</v>
      </c>
    </row>
    <row r="2507" spans="3:16" ht="15" thickBot="1">
      <c r="C2507" s="122"/>
      <c r="P2507" s="123"/>
    </row>
    <row r="2508" spans="3:16" ht="15" thickBot="1">
      <c r="C2508" s="371" t="s">
        <v>79</v>
      </c>
      <c r="D2508" s="372"/>
      <c r="E2508" s="372"/>
      <c r="F2508" s="372"/>
      <c r="G2508" s="372"/>
      <c r="H2508" s="372"/>
      <c r="I2508" s="372"/>
      <c r="J2508" s="372"/>
      <c r="K2508" s="372"/>
      <c r="L2508" s="372"/>
      <c r="M2508" s="372"/>
      <c r="N2508" s="372"/>
      <c r="O2508" s="373"/>
      <c r="P2508" s="161">
        <f>ROUND(P2502+P2506,2)</f>
        <v>74747.199999999997</v>
      </c>
    </row>
    <row r="2509" spans="3:16">
      <c r="C2509" s="119"/>
      <c r="D2509" s="120"/>
      <c r="E2509" s="120"/>
      <c r="F2509" s="120"/>
      <c r="G2509" s="120"/>
      <c r="H2509" s="120"/>
      <c r="I2509" s="120"/>
      <c r="J2509" s="120"/>
      <c r="K2509" s="120"/>
      <c r="L2509" s="120"/>
      <c r="M2509" s="120"/>
      <c r="N2509" s="120"/>
      <c r="O2509" s="120"/>
      <c r="P2509" s="121"/>
    </row>
    <row r="2510" spans="3:16">
      <c r="C2510" s="122"/>
      <c r="P2510" s="123"/>
    </row>
    <row r="2511" spans="3:16">
      <c r="C2511" s="122"/>
      <c r="P2511" s="123"/>
    </row>
    <row r="2512" spans="3:16" ht="15">
      <c r="C2512" s="122"/>
      <c r="H2512" s="276" t="s">
        <v>80</v>
      </c>
      <c r="I2512" s="276"/>
      <c r="J2512" s="276"/>
      <c r="K2512" s="276"/>
      <c r="P2512" s="123"/>
    </row>
    <row r="2513" spans="3:16" ht="15">
      <c r="C2513" s="122"/>
      <c r="H2513" s="276" t="s">
        <v>81</v>
      </c>
      <c r="I2513" s="350" t="s">
        <v>120</v>
      </c>
      <c r="J2513" s="350"/>
      <c r="K2513" s="350"/>
      <c r="P2513" s="123"/>
    </row>
    <row r="2514" spans="3:16" ht="15">
      <c r="C2514" s="122"/>
      <c r="H2514" s="349" t="s">
        <v>121</v>
      </c>
      <c r="I2514" s="349"/>
      <c r="J2514" s="349"/>
      <c r="K2514" s="349"/>
      <c r="P2514" s="123"/>
    </row>
    <row r="2515" spans="3:16" ht="15">
      <c r="C2515" s="108"/>
      <c r="D2515" s="163"/>
      <c r="E2515" s="163"/>
      <c r="F2515" s="163"/>
      <c r="G2515" s="163"/>
      <c r="H2515" s="276" t="s">
        <v>82</v>
      </c>
      <c r="I2515" s="349" t="s">
        <v>122</v>
      </c>
      <c r="J2515" s="349"/>
      <c r="K2515" s="349"/>
      <c r="L2515" s="163"/>
      <c r="M2515" s="163"/>
      <c r="N2515" s="163"/>
      <c r="O2515" s="163"/>
      <c r="P2515" s="164"/>
    </row>
    <row r="2516" spans="3:16">
      <c r="C2516" s="122"/>
      <c r="H2516" s="95" t="s">
        <v>83</v>
      </c>
      <c r="P2516" s="123"/>
    </row>
    <row r="2517" spans="3:16">
      <c r="C2517" s="165"/>
      <c r="D2517" s="127"/>
      <c r="E2517" s="127"/>
      <c r="F2517" s="127"/>
      <c r="G2517" s="127"/>
      <c r="H2517" s="127"/>
      <c r="I2517" s="127"/>
      <c r="J2517" s="127"/>
      <c r="K2517" s="127"/>
      <c r="L2517" s="127"/>
      <c r="M2517" s="127"/>
      <c r="N2517" s="127"/>
      <c r="O2517" s="127"/>
      <c r="P2517" s="166"/>
    </row>
    <row r="2521" spans="3:16">
      <c r="C2521" s="351" t="s">
        <v>38</v>
      </c>
      <c r="D2521" s="351"/>
      <c r="E2521" s="351"/>
      <c r="F2521" s="351"/>
      <c r="G2521" s="351"/>
      <c r="H2521" s="351"/>
      <c r="I2521" s="351"/>
      <c r="J2521" s="351"/>
      <c r="K2521" s="351"/>
      <c r="L2521" s="351"/>
      <c r="M2521" s="351"/>
      <c r="N2521" s="351"/>
      <c r="O2521" s="351"/>
      <c r="P2521" s="351"/>
    </row>
    <row r="2522" spans="3:16" ht="15" thickBot="1"/>
    <row r="2523" spans="3:16">
      <c r="C2523" s="378"/>
      <c r="D2523" s="380"/>
      <c r="E2523" s="381"/>
      <c r="F2523" s="381"/>
      <c r="G2523" s="381"/>
      <c r="H2523" s="381"/>
      <c r="I2523" s="381"/>
      <c r="J2523" s="381"/>
      <c r="K2523" s="382"/>
      <c r="L2523" s="383"/>
      <c r="M2523" s="384"/>
      <c r="N2523" s="384"/>
      <c r="O2523" s="384"/>
      <c r="P2523" s="385"/>
    </row>
    <row r="2524" spans="3:16">
      <c r="C2524" s="379"/>
      <c r="D2524" s="389" t="s">
        <v>39</v>
      </c>
      <c r="E2524" s="390"/>
      <c r="F2524" s="390"/>
      <c r="G2524" s="390"/>
      <c r="H2524" s="390"/>
      <c r="I2524" s="390"/>
      <c r="J2524" s="390"/>
      <c r="K2524" s="391"/>
      <c r="L2524" s="386"/>
      <c r="M2524" s="387"/>
      <c r="N2524" s="387"/>
      <c r="O2524" s="387"/>
      <c r="P2524" s="388"/>
    </row>
    <row r="2525" spans="3:16">
      <c r="C2525" s="379"/>
      <c r="D2525" s="389"/>
      <c r="E2525" s="390"/>
      <c r="F2525" s="390"/>
      <c r="G2525" s="390"/>
      <c r="H2525" s="390"/>
      <c r="I2525" s="390"/>
      <c r="J2525" s="390"/>
      <c r="K2525" s="391"/>
      <c r="L2525" s="428" t="s">
        <v>40</v>
      </c>
      <c r="M2525" s="220"/>
      <c r="N2525" s="430"/>
      <c r="O2525" s="431"/>
      <c r="P2525" s="432"/>
    </row>
    <row r="2526" spans="3:16">
      <c r="C2526" s="379"/>
      <c r="D2526" s="389" t="s">
        <v>41</v>
      </c>
      <c r="E2526" s="390"/>
      <c r="F2526" s="390"/>
      <c r="G2526" s="390"/>
      <c r="H2526" s="390"/>
      <c r="I2526" s="390"/>
      <c r="J2526" s="390"/>
      <c r="K2526" s="391"/>
      <c r="L2526" s="429"/>
      <c r="M2526" s="221"/>
      <c r="N2526" s="433"/>
      <c r="O2526" s="434"/>
      <c r="P2526" s="435"/>
    </row>
    <row r="2527" spans="3:16">
      <c r="C2527" s="379"/>
      <c r="D2527" s="436"/>
      <c r="E2527" s="437"/>
      <c r="F2527" s="437"/>
      <c r="G2527" s="437"/>
      <c r="H2527" s="437"/>
      <c r="I2527" s="437"/>
      <c r="J2527" s="437"/>
      <c r="K2527" s="438"/>
      <c r="L2527" s="428" t="s">
        <v>42</v>
      </c>
      <c r="M2527" s="219"/>
      <c r="N2527" s="428">
        <v>1</v>
      </c>
      <c r="O2527" s="428" t="s">
        <v>43</v>
      </c>
      <c r="P2527" s="440">
        <v>1</v>
      </c>
    </row>
    <row r="2528" spans="3:16">
      <c r="C2528" s="379"/>
      <c r="D2528" s="436"/>
      <c r="E2528" s="437"/>
      <c r="F2528" s="437"/>
      <c r="G2528" s="437"/>
      <c r="H2528" s="437"/>
      <c r="I2528" s="437"/>
      <c r="J2528" s="437"/>
      <c r="K2528" s="438"/>
      <c r="L2528" s="439"/>
      <c r="M2528" s="222"/>
      <c r="N2528" s="439"/>
      <c r="O2528" s="439"/>
      <c r="P2528" s="441"/>
    </row>
    <row r="2529" spans="3:16">
      <c r="C2529" s="379"/>
      <c r="D2529" s="389" t="s">
        <v>44</v>
      </c>
      <c r="E2529" s="390"/>
      <c r="F2529" s="390"/>
      <c r="G2529" s="390"/>
      <c r="H2529" s="390"/>
      <c r="I2529" s="390"/>
      <c r="J2529" s="390"/>
      <c r="K2529" s="391"/>
      <c r="L2529" s="439"/>
      <c r="M2529" s="222"/>
      <c r="N2529" s="439"/>
      <c r="O2529" s="439"/>
      <c r="P2529" s="441"/>
    </row>
    <row r="2530" spans="3:16" ht="15" thickBot="1">
      <c r="C2530" s="100"/>
      <c r="D2530" s="101"/>
      <c r="E2530" s="101"/>
      <c r="F2530" s="101"/>
      <c r="G2530" s="101"/>
      <c r="H2530" s="101"/>
      <c r="I2530" s="101"/>
      <c r="J2530" s="101"/>
      <c r="K2530" s="101"/>
      <c r="L2530" s="101"/>
      <c r="M2530" s="101"/>
      <c r="N2530" s="102"/>
      <c r="O2530" s="102"/>
      <c r="P2530" s="103"/>
    </row>
    <row r="2531" spans="3:16">
      <c r="C2531" s="104"/>
      <c r="D2531" s="98"/>
      <c r="E2531" s="98"/>
      <c r="F2531" s="98"/>
      <c r="G2531" s="98"/>
      <c r="H2531" s="98"/>
      <c r="I2531" s="98"/>
      <c r="J2531" s="98"/>
      <c r="K2531" s="98"/>
      <c r="L2531" s="105" t="s">
        <v>45</v>
      </c>
      <c r="M2531" s="105"/>
      <c r="N2531" s="106" t="s">
        <v>46</v>
      </c>
      <c r="O2531" s="106" t="s">
        <v>47</v>
      </c>
      <c r="P2531" s="107" t="s">
        <v>48</v>
      </c>
    </row>
    <row r="2532" spans="3:16">
      <c r="C2532" s="108"/>
      <c r="D2532" s="99"/>
      <c r="E2532" s="99"/>
      <c r="F2532" s="99"/>
      <c r="G2532" s="99"/>
      <c r="H2532" s="99"/>
      <c r="I2532" s="99"/>
      <c r="J2532" s="99"/>
      <c r="K2532" s="99"/>
      <c r="L2532" s="109"/>
      <c r="M2532" s="109"/>
      <c r="N2532" s="110"/>
      <c r="O2532" s="110"/>
      <c r="P2532" s="111"/>
    </row>
    <row r="2533" spans="3:16">
      <c r="C2533" s="406" t="s">
        <v>49</v>
      </c>
      <c r="D2533" s="407"/>
      <c r="E2533" s="407"/>
      <c r="F2533" s="407"/>
      <c r="G2533" s="99"/>
      <c r="H2533" s="99"/>
      <c r="I2533" s="99" t="s">
        <v>50</v>
      </c>
      <c r="K2533" s="99"/>
      <c r="L2533" s="109"/>
      <c r="M2533" s="109"/>
      <c r="P2533" s="112"/>
    </row>
    <row r="2534" spans="3:16">
      <c r="C2534" s="113"/>
      <c r="D2534" s="114"/>
      <c r="E2534" s="114"/>
      <c r="F2534" s="114"/>
      <c r="G2534" s="114"/>
      <c r="H2534" s="114"/>
      <c r="I2534" s="114"/>
      <c r="J2534" s="114"/>
      <c r="K2534" s="114"/>
      <c r="L2534" s="114"/>
      <c r="M2534" s="114"/>
      <c r="N2534" s="114"/>
      <c r="O2534" s="114"/>
      <c r="P2534" s="115"/>
    </row>
    <row r="2535" spans="3:16" ht="15" thickBot="1">
      <c r="C2535" s="408" t="s">
        <v>114</v>
      </c>
      <c r="D2535" s="409"/>
      <c r="E2535" s="409"/>
      <c r="F2535" s="409"/>
      <c r="G2535" s="409"/>
      <c r="H2535" s="409"/>
      <c r="I2535" s="409"/>
      <c r="J2535" s="409"/>
      <c r="K2535" s="409"/>
      <c r="L2535" s="409"/>
      <c r="M2535" s="409"/>
      <c r="N2535" s="409"/>
      <c r="O2535" s="409"/>
      <c r="P2535" s="410"/>
    </row>
    <row r="2536" spans="3:16" ht="15" thickBot="1">
      <c r="C2536" s="116"/>
      <c r="D2536" s="117"/>
      <c r="E2536" s="117"/>
      <c r="F2536" s="117"/>
      <c r="G2536" s="117"/>
      <c r="H2536" s="117"/>
      <c r="I2536" s="117"/>
      <c r="J2536" s="117"/>
      <c r="K2536" s="117"/>
      <c r="L2536" s="117"/>
      <c r="M2536" s="117"/>
      <c r="N2536" s="117"/>
      <c r="O2536" s="117"/>
      <c r="P2536" s="118"/>
    </row>
    <row r="2537" spans="3:16" ht="15" thickBot="1">
      <c r="C2537" s="119"/>
      <c r="D2537" s="120"/>
      <c r="E2537" s="120"/>
      <c r="F2537" s="120"/>
      <c r="G2537" s="120"/>
      <c r="H2537" s="120"/>
      <c r="K2537" s="120"/>
      <c r="L2537" s="120"/>
      <c r="M2537" s="120"/>
      <c r="N2537" s="120"/>
      <c r="O2537" s="120"/>
      <c r="P2537" s="121"/>
    </row>
    <row r="2538" spans="3:16">
      <c r="C2538" s="287" t="s">
        <v>52</v>
      </c>
      <c r="D2538" s="411" t="s">
        <v>53</v>
      </c>
      <c r="E2538" s="412"/>
      <c r="F2538" s="412"/>
      <c r="G2538" s="412"/>
      <c r="H2538" s="412"/>
      <c r="I2538" s="412"/>
      <c r="J2538" s="412"/>
      <c r="K2538" s="412"/>
      <c r="L2538" s="413"/>
      <c r="M2538" s="288"/>
      <c r="N2538" s="414" t="s">
        <v>54</v>
      </c>
      <c r="O2538" s="415"/>
      <c r="P2538" s="287" t="s">
        <v>11</v>
      </c>
    </row>
    <row r="2539" spans="3:16" ht="15" thickBot="1">
      <c r="C2539" s="342">
        <v>3.3</v>
      </c>
      <c r="D2539" s="416" t="s">
        <v>89</v>
      </c>
      <c r="E2539" s="417"/>
      <c r="F2539" s="417"/>
      <c r="G2539" s="417"/>
      <c r="H2539" s="417"/>
      <c r="I2539" s="417"/>
      <c r="J2539" s="417"/>
      <c r="K2539" s="417"/>
      <c r="L2539" s="418"/>
      <c r="M2539" s="284"/>
      <c r="N2539" s="416" t="s">
        <v>84</v>
      </c>
      <c r="O2539" s="418"/>
      <c r="P2539" s="285">
        <f>'PRESUPUESTO OFICIAL (Entidad)'!I52</f>
        <v>308.52</v>
      </c>
    </row>
    <row r="2540" spans="3:16">
      <c r="C2540" s="352" t="s">
        <v>55</v>
      </c>
      <c r="D2540" s="353"/>
      <c r="E2540" s="353"/>
      <c r="F2540" s="353"/>
      <c r="G2540" s="353"/>
      <c r="H2540" s="353"/>
      <c r="I2540" s="353"/>
      <c r="J2540" s="353"/>
      <c r="K2540" s="353"/>
      <c r="L2540" s="353"/>
      <c r="M2540" s="353"/>
      <c r="N2540" s="353"/>
      <c r="O2540" s="353"/>
      <c r="P2540" s="354"/>
    </row>
    <row r="2541" spans="3:16">
      <c r="C2541" s="355"/>
      <c r="D2541" s="356"/>
      <c r="E2541" s="356"/>
      <c r="F2541" s="356"/>
      <c r="G2541" s="356"/>
      <c r="H2541" s="356"/>
      <c r="I2541" s="356"/>
      <c r="J2541" s="356"/>
      <c r="K2541" s="356"/>
      <c r="L2541" s="356"/>
      <c r="M2541" s="356"/>
      <c r="N2541" s="356"/>
      <c r="O2541" s="356"/>
      <c r="P2541" s="357"/>
    </row>
    <row r="2542" spans="3:16" ht="15" thickBot="1">
      <c r="C2542" s="358"/>
      <c r="D2542" s="359"/>
      <c r="E2542" s="359"/>
      <c r="F2542" s="359"/>
      <c r="G2542" s="359"/>
      <c r="H2542" s="359"/>
      <c r="I2542" s="359"/>
      <c r="J2542" s="359"/>
      <c r="K2542" s="359"/>
      <c r="L2542" s="359"/>
      <c r="M2542" s="359"/>
      <c r="N2542" s="359"/>
      <c r="O2542" s="359"/>
      <c r="P2542" s="360"/>
    </row>
    <row r="2543" spans="3:16" ht="15">
      <c r="C2543" s="361" t="s">
        <v>53</v>
      </c>
      <c r="D2543" s="362"/>
      <c r="E2543" s="362"/>
      <c r="F2543" s="362"/>
      <c r="G2543" s="366"/>
      <c r="H2543" s="365" t="s">
        <v>100</v>
      </c>
      <c r="I2543" s="366"/>
      <c r="J2543" s="419" t="s">
        <v>11</v>
      </c>
      <c r="K2543" s="420"/>
      <c r="L2543" s="125" t="s">
        <v>56</v>
      </c>
      <c r="M2543" s="124"/>
      <c r="N2543" s="365" t="s">
        <v>57</v>
      </c>
      <c r="O2543" s="366"/>
      <c r="P2543" s="126" t="s">
        <v>58</v>
      </c>
    </row>
    <row r="2544" spans="3:16">
      <c r="C2544" s="367" t="s">
        <v>98</v>
      </c>
      <c r="D2544" s="368"/>
      <c r="E2544" s="368"/>
      <c r="F2544" s="368"/>
      <c r="G2544" s="421"/>
      <c r="H2544" s="422" t="s">
        <v>94</v>
      </c>
      <c r="I2544" s="423"/>
      <c r="J2544" s="424">
        <v>0.1</v>
      </c>
      <c r="K2544" s="425"/>
      <c r="L2544" s="128">
        <v>2000</v>
      </c>
      <c r="M2544" s="224"/>
      <c r="N2544" s="426"/>
      <c r="O2544" s="427"/>
      <c r="P2544" s="188">
        <f>J2544*L2544</f>
        <v>200</v>
      </c>
    </row>
    <row r="2545" spans="3:16">
      <c r="C2545" s="471" t="s">
        <v>99</v>
      </c>
      <c r="D2545" s="400"/>
      <c r="E2545" s="400"/>
      <c r="F2545" s="400"/>
      <c r="G2545" s="132"/>
      <c r="H2545" s="422" t="s">
        <v>158</v>
      </c>
      <c r="I2545" s="423"/>
      <c r="J2545" s="424">
        <v>0.1</v>
      </c>
      <c r="K2545" s="425"/>
      <c r="L2545" s="128">
        <v>18000</v>
      </c>
      <c r="M2545" s="224"/>
      <c r="N2545" s="426"/>
      <c r="O2545" s="427"/>
      <c r="P2545" s="188">
        <f>J2545*L2545</f>
        <v>1800</v>
      </c>
    </row>
    <row r="2546" spans="3:16" ht="15" thickBot="1">
      <c r="C2546" s="374"/>
      <c r="D2546" s="375"/>
      <c r="E2546" s="375"/>
      <c r="F2546" s="375"/>
      <c r="G2546" s="396"/>
      <c r="H2546" s="447"/>
      <c r="I2546" s="396"/>
      <c r="J2546" s="447"/>
      <c r="K2546" s="396"/>
      <c r="L2546" s="133"/>
      <c r="M2546" s="225"/>
      <c r="N2546" s="448"/>
      <c r="O2546" s="449"/>
      <c r="P2546" s="129"/>
    </row>
    <row r="2547" spans="3:16" ht="15" thickBot="1">
      <c r="C2547" s="371" t="s">
        <v>59</v>
      </c>
      <c r="D2547" s="372"/>
      <c r="E2547" s="372"/>
      <c r="F2547" s="372"/>
      <c r="G2547" s="372"/>
      <c r="H2547" s="372"/>
      <c r="I2547" s="372"/>
      <c r="J2547" s="372"/>
      <c r="K2547" s="372"/>
      <c r="L2547" s="372"/>
      <c r="M2547" s="372"/>
      <c r="N2547" s="372"/>
      <c r="O2547" s="373"/>
      <c r="P2547" s="138">
        <f>SUM(P2544:P2546)</f>
        <v>2000</v>
      </c>
    </row>
    <row r="2548" spans="3:16">
      <c r="C2548" s="352" t="s">
        <v>60</v>
      </c>
      <c r="D2548" s="353"/>
      <c r="E2548" s="353"/>
      <c r="F2548" s="353"/>
      <c r="G2548" s="353"/>
      <c r="H2548" s="353"/>
      <c r="I2548" s="353"/>
      <c r="J2548" s="353"/>
      <c r="K2548" s="353"/>
      <c r="L2548" s="353"/>
      <c r="M2548" s="353"/>
      <c r="N2548" s="353"/>
      <c r="O2548" s="353"/>
      <c r="P2548" s="354"/>
    </row>
    <row r="2549" spans="3:16">
      <c r="C2549" s="355"/>
      <c r="D2549" s="356"/>
      <c r="E2549" s="356"/>
      <c r="F2549" s="356"/>
      <c r="G2549" s="356"/>
      <c r="H2549" s="356"/>
      <c r="I2549" s="356"/>
      <c r="J2549" s="356"/>
      <c r="K2549" s="356"/>
      <c r="L2549" s="356"/>
      <c r="M2549" s="356"/>
      <c r="N2549" s="356"/>
      <c r="O2549" s="356"/>
      <c r="P2549" s="357"/>
    </row>
    <row r="2550" spans="3:16" ht="15" thickBot="1">
      <c r="C2550" s="358"/>
      <c r="D2550" s="359"/>
      <c r="E2550" s="359"/>
      <c r="F2550" s="359"/>
      <c r="G2550" s="359"/>
      <c r="H2550" s="359"/>
      <c r="I2550" s="359"/>
      <c r="J2550" s="359"/>
      <c r="K2550" s="359"/>
      <c r="L2550" s="359"/>
      <c r="M2550" s="359"/>
      <c r="N2550" s="359"/>
      <c r="O2550" s="359"/>
      <c r="P2550" s="360"/>
    </row>
    <row r="2551" spans="3:16">
      <c r="C2551" s="361" t="s">
        <v>53</v>
      </c>
      <c r="D2551" s="362"/>
      <c r="E2551" s="362"/>
      <c r="F2551" s="362"/>
      <c r="G2551" s="362"/>
      <c r="H2551" s="362"/>
      <c r="I2551" s="362"/>
      <c r="J2551" s="366"/>
      <c r="K2551" s="124" t="s">
        <v>54</v>
      </c>
      <c r="L2551" s="125" t="s">
        <v>11</v>
      </c>
      <c r="M2551" s="124" t="s">
        <v>117</v>
      </c>
      <c r="N2551" s="365" t="s">
        <v>61</v>
      </c>
      <c r="O2551" s="366"/>
      <c r="P2551" s="126" t="s">
        <v>58</v>
      </c>
    </row>
    <row r="2552" spans="3:16">
      <c r="C2552" s="367" t="s">
        <v>90</v>
      </c>
      <c r="D2552" s="368"/>
      <c r="E2552" s="368"/>
      <c r="F2552" s="368"/>
      <c r="G2552" s="368"/>
      <c r="H2552" s="368"/>
      <c r="I2552" s="368"/>
      <c r="J2552" s="421"/>
      <c r="K2552" s="135" t="s">
        <v>93</v>
      </c>
      <c r="L2552" s="194">
        <v>0.15</v>
      </c>
      <c r="M2552" s="235">
        <v>1</v>
      </c>
      <c r="N2552" s="450">
        <v>3500</v>
      </c>
      <c r="O2552" s="451"/>
      <c r="P2552" s="129">
        <f>ROUND(L2552*N2552*M2552,0)</f>
        <v>525</v>
      </c>
    </row>
    <row r="2553" spans="3:16">
      <c r="C2553" s="367" t="s">
        <v>91</v>
      </c>
      <c r="D2553" s="368"/>
      <c r="E2553" s="368"/>
      <c r="F2553" s="368"/>
      <c r="G2553" s="368"/>
      <c r="H2553" s="368"/>
      <c r="I2553" s="368"/>
      <c r="J2553" s="421"/>
      <c r="K2553" s="135" t="s">
        <v>96</v>
      </c>
      <c r="L2553" s="195">
        <v>0.01</v>
      </c>
      <c r="M2553" s="236">
        <v>1</v>
      </c>
      <c r="N2553" s="394">
        <v>2000</v>
      </c>
      <c r="O2553" s="395"/>
      <c r="P2553" s="129">
        <f t="shared" ref="P2553:P2554" si="32">ROUND(L2553*N2553*M2553,0)</f>
        <v>20</v>
      </c>
    </row>
    <row r="2554" spans="3:16">
      <c r="C2554" s="367" t="s">
        <v>92</v>
      </c>
      <c r="D2554" s="368"/>
      <c r="E2554" s="368"/>
      <c r="F2554" s="368"/>
      <c r="G2554" s="368"/>
      <c r="H2554" s="368"/>
      <c r="I2554" s="368"/>
      <c r="J2554" s="421"/>
      <c r="K2554" s="135" t="s">
        <v>95</v>
      </c>
      <c r="L2554" s="196">
        <v>5.0000000000000001E-3</v>
      </c>
      <c r="M2554" s="238">
        <v>1</v>
      </c>
      <c r="N2554" s="394">
        <v>53000</v>
      </c>
      <c r="O2554" s="395"/>
      <c r="P2554" s="129">
        <f t="shared" si="32"/>
        <v>265</v>
      </c>
    </row>
    <row r="2555" spans="3:16" ht="15" thickBot="1">
      <c r="C2555" s="374"/>
      <c r="D2555" s="375"/>
      <c r="E2555" s="375"/>
      <c r="F2555" s="375"/>
      <c r="G2555" s="375"/>
      <c r="H2555" s="375"/>
      <c r="I2555" s="375"/>
      <c r="J2555" s="396"/>
      <c r="K2555" s="302"/>
      <c r="L2555" s="142"/>
      <c r="M2555" s="230"/>
      <c r="N2555" s="397"/>
      <c r="O2555" s="398"/>
      <c r="P2555" s="295"/>
    </row>
    <row r="2556" spans="3:16" ht="15" thickBot="1">
      <c r="C2556" s="456" t="s">
        <v>59</v>
      </c>
      <c r="D2556" s="457"/>
      <c r="E2556" s="457"/>
      <c r="F2556" s="457"/>
      <c r="G2556" s="457"/>
      <c r="H2556" s="457"/>
      <c r="I2556" s="457"/>
      <c r="J2556" s="457"/>
      <c r="K2556" s="457"/>
      <c r="L2556" s="457"/>
      <c r="M2556" s="457"/>
      <c r="N2556" s="457"/>
      <c r="O2556" s="458"/>
      <c r="P2556" s="291">
        <f>SUM(P2552:P2555)</f>
        <v>810</v>
      </c>
    </row>
    <row r="2557" spans="3:16">
      <c r="C2557" s="352" t="s">
        <v>62</v>
      </c>
      <c r="D2557" s="353"/>
      <c r="E2557" s="353"/>
      <c r="F2557" s="353"/>
      <c r="G2557" s="353"/>
      <c r="H2557" s="353"/>
      <c r="I2557" s="353"/>
      <c r="J2557" s="353"/>
      <c r="K2557" s="353"/>
      <c r="L2557" s="353"/>
      <c r="M2557" s="353"/>
      <c r="N2557" s="353"/>
      <c r="O2557" s="353"/>
      <c r="P2557" s="354"/>
    </row>
    <row r="2558" spans="3:16">
      <c r="C2558" s="355"/>
      <c r="D2558" s="356"/>
      <c r="E2558" s="356"/>
      <c r="F2558" s="356"/>
      <c r="G2558" s="356"/>
      <c r="H2558" s="356"/>
      <c r="I2558" s="356"/>
      <c r="J2558" s="356"/>
      <c r="K2558" s="356"/>
      <c r="L2558" s="356"/>
      <c r="M2558" s="356"/>
      <c r="N2558" s="356"/>
      <c r="O2558" s="356"/>
      <c r="P2558" s="357"/>
    </row>
    <row r="2559" spans="3:16" ht="15" thickBot="1">
      <c r="C2559" s="358"/>
      <c r="D2559" s="359"/>
      <c r="E2559" s="359"/>
      <c r="F2559" s="359"/>
      <c r="G2559" s="359"/>
      <c r="H2559" s="359"/>
      <c r="I2559" s="359"/>
      <c r="J2559" s="359"/>
      <c r="K2559" s="359"/>
      <c r="L2559" s="359"/>
      <c r="M2559" s="359"/>
      <c r="N2559" s="359"/>
      <c r="O2559" s="359"/>
      <c r="P2559" s="360"/>
    </row>
    <row r="2560" spans="3:16" ht="15.75">
      <c r="C2560" s="361" t="s">
        <v>63</v>
      </c>
      <c r="D2560" s="362"/>
      <c r="E2560" s="362"/>
      <c r="F2560" s="362"/>
      <c r="G2560" s="362"/>
      <c r="H2560" s="362"/>
      <c r="I2560" s="366"/>
      <c r="J2560" s="125" t="s">
        <v>64</v>
      </c>
      <c r="K2560" s="134" t="s">
        <v>65</v>
      </c>
      <c r="L2560" s="139" t="s">
        <v>66</v>
      </c>
      <c r="M2560" s="229"/>
      <c r="N2560" s="365" t="s">
        <v>67</v>
      </c>
      <c r="O2560" s="366"/>
      <c r="P2560" s="126" t="s">
        <v>58</v>
      </c>
    </row>
    <row r="2561" spans="3:16">
      <c r="C2561" s="367"/>
      <c r="D2561" s="368"/>
      <c r="E2561" s="368"/>
      <c r="F2561" s="368"/>
      <c r="G2561" s="368"/>
      <c r="H2561" s="368"/>
      <c r="I2561" s="421"/>
      <c r="J2561" s="140"/>
      <c r="K2561" s="141"/>
      <c r="L2561" s="140"/>
      <c r="M2561" s="217"/>
      <c r="N2561" s="369"/>
      <c r="O2561" s="370"/>
      <c r="P2561" s="129"/>
    </row>
    <row r="2562" spans="3:16" ht="15" thickBot="1">
      <c r="C2562" s="374"/>
      <c r="D2562" s="375"/>
      <c r="E2562" s="375"/>
      <c r="F2562" s="375"/>
      <c r="G2562" s="375"/>
      <c r="H2562" s="375"/>
      <c r="I2562" s="396"/>
      <c r="J2562" s="142"/>
      <c r="K2562" s="143"/>
      <c r="L2562" s="142"/>
      <c r="M2562" s="230"/>
      <c r="N2562" s="376"/>
      <c r="O2562" s="377"/>
      <c r="P2562" s="144"/>
    </row>
    <row r="2563" spans="3:16" ht="15" thickBot="1">
      <c r="C2563" s="371" t="s">
        <v>59</v>
      </c>
      <c r="D2563" s="372"/>
      <c r="E2563" s="372"/>
      <c r="F2563" s="372"/>
      <c r="G2563" s="372"/>
      <c r="H2563" s="372"/>
      <c r="I2563" s="372"/>
      <c r="J2563" s="372"/>
      <c r="K2563" s="372"/>
      <c r="L2563" s="372"/>
      <c r="M2563" s="372"/>
      <c r="N2563" s="372"/>
      <c r="O2563" s="373"/>
      <c r="P2563" s="138">
        <f>SUM(P2561:P2562)</f>
        <v>0</v>
      </c>
    </row>
    <row r="2564" spans="3:16">
      <c r="C2564" s="352" t="s">
        <v>68</v>
      </c>
      <c r="D2564" s="353"/>
      <c r="E2564" s="353"/>
      <c r="F2564" s="353"/>
      <c r="G2564" s="353"/>
      <c r="H2564" s="353"/>
      <c r="I2564" s="353"/>
      <c r="J2564" s="353"/>
      <c r="K2564" s="353"/>
      <c r="L2564" s="353"/>
      <c r="M2564" s="353"/>
      <c r="N2564" s="353"/>
      <c r="O2564" s="353"/>
      <c r="P2564" s="354"/>
    </row>
    <row r="2565" spans="3:16">
      <c r="C2565" s="355"/>
      <c r="D2565" s="356"/>
      <c r="E2565" s="356"/>
      <c r="F2565" s="356"/>
      <c r="G2565" s="356"/>
      <c r="H2565" s="356"/>
      <c r="I2565" s="356"/>
      <c r="J2565" s="356"/>
      <c r="K2565" s="356"/>
      <c r="L2565" s="356"/>
      <c r="M2565" s="356"/>
      <c r="N2565" s="356"/>
      <c r="O2565" s="356"/>
      <c r="P2565" s="357"/>
    </row>
    <row r="2566" spans="3:16" ht="15" thickBot="1">
      <c r="C2566" s="358"/>
      <c r="D2566" s="359"/>
      <c r="E2566" s="359"/>
      <c r="F2566" s="359"/>
      <c r="G2566" s="359"/>
      <c r="H2566" s="359"/>
      <c r="I2566" s="359"/>
      <c r="J2566" s="359"/>
      <c r="K2566" s="359"/>
      <c r="L2566" s="359"/>
      <c r="M2566" s="359"/>
      <c r="N2566" s="359"/>
      <c r="O2566" s="359"/>
      <c r="P2566" s="360"/>
    </row>
    <row r="2567" spans="3:16" ht="28.5">
      <c r="C2567" s="361" t="s">
        <v>69</v>
      </c>
      <c r="D2567" s="362"/>
      <c r="E2567" s="362"/>
      <c r="F2567" s="362"/>
      <c r="G2567" s="362"/>
      <c r="H2567" s="362"/>
      <c r="I2567" s="366"/>
      <c r="J2567" s="125" t="s">
        <v>70</v>
      </c>
      <c r="K2567" s="145" t="s">
        <v>11</v>
      </c>
      <c r="L2567" s="146" t="s">
        <v>71</v>
      </c>
      <c r="M2567" s="218"/>
      <c r="N2567" s="363" t="s">
        <v>57</v>
      </c>
      <c r="O2567" s="364"/>
      <c r="P2567" s="148" t="s">
        <v>58</v>
      </c>
    </row>
    <row r="2568" spans="3:16">
      <c r="C2568" s="399" t="s">
        <v>197</v>
      </c>
      <c r="D2568" s="400"/>
      <c r="E2568" s="400"/>
      <c r="F2568" s="400"/>
      <c r="G2568" s="400"/>
      <c r="H2568" s="400"/>
      <c r="I2568" s="401"/>
      <c r="J2568" s="151" t="s">
        <v>97</v>
      </c>
      <c r="K2568" s="152">
        <v>0.05</v>
      </c>
      <c r="L2568" s="153">
        <v>40489.678125000006</v>
      </c>
      <c r="M2568" s="231"/>
      <c r="N2568" s="402"/>
      <c r="O2568" s="403"/>
      <c r="P2568" s="129">
        <f>ROUND(K2568*L2568,0)</f>
        <v>2024</v>
      </c>
    </row>
    <row r="2569" spans="3:16">
      <c r="C2569" s="149"/>
      <c r="D2569" s="150"/>
      <c r="E2569" s="150"/>
      <c r="F2569" s="150"/>
      <c r="G2569" s="150"/>
      <c r="H2569" s="150"/>
      <c r="I2569" s="150"/>
      <c r="J2569" s="151"/>
      <c r="K2569" s="152"/>
      <c r="L2569" s="153"/>
      <c r="M2569" s="231"/>
      <c r="N2569" s="369"/>
      <c r="O2569" s="370"/>
      <c r="P2569" s="154"/>
    </row>
    <row r="2570" spans="3:16" ht="15" thickBot="1">
      <c r="C2570" s="374"/>
      <c r="D2570" s="375"/>
      <c r="E2570" s="375"/>
      <c r="F2570" s="375"/>
      <c r="G2570" s="375"/>
      <c r="H2570" s="375"/>
      <c r="I2570" s="375"/>
      <c r="J2570" s="142"/>
      <c r="K2570" s="143"/>
      <c r="L2570" s="142"/>
      <c r="M2570" s="230"/>
      <c r="N2570" s="376"/>
      <c r="O2570" s="377"/>
      <c r="P2570" s="144"/>
    </row>
    <row r="2571" spans="3:16" ht="15" thickBot="1">
      <c r="C2571" s="371" t="s">
        <v>59</v>
      </c>
      <c r="D2571" s="372"/>
      <c r="E2571" s="372"/>
      <c r="F2571" s="372"/>
      <c r="G2571" s="372"/>
      <c r="H2571" s="372"/>
      <c r="I2571" s="372"/>
      <c r="J2571" s="372"/>
      <c r="K2571" s="372"/>
      <c r="L2571" s="372"/>
      <c r="M2571" s="372"/>
      <c r="N2571" s="372"/>
      <c r="O2571" s="373"/>
      <c r="P2571" s="138">
        <f>SUM(P2568:P2570)</f>
        <v>2024</v>
      </c>
    </row>
    <row r="2572" spans="3:16" ht="15" thickBot="1">
      <c r="C2572" s="122"/>
      <c r="P2572" s="123"/>
    </row>
    <row r="2573" spans="3:16" ht="15" thickBot="1">
      <c r="C2573" s="371" t="s">
        <v>72</v>
      </c>
      <c r="D2573" s="372"/>
      <c r="E2573" s="372"/>
      <c r="F2573" s="372"/>
      <c r="G2573" s="372"/>
      <c r="H2573" s="372"/>
      <c r="I2573" s="372"/>
      <c r="J2573" s="372"/>
      <c r="K2573" s="372"/>
      <c r="L2573" s="372"/>
      <c r="M2573" s="372"/>
      <c r="N2573" s="372"/>
      <c r="O2573" s="373"/>
      <c r="P2573" s="286">
        <f>SUM(P2571+P2563+P2556+P2547)</f>
        <v>4834</v>
      </c>
    </row>
    <row r="2574" spans="3:16">
      <c r="C2574" s="352" t="s">
        <v>73</v>
      </c>
      <c r="D2574" s="353"/>
      <c r="E2574" s="353"/>
      <c r="F2574" s="353"/>
      <c r="G2574" s="353"/>
      <c r="H2574" s="353"/>
      <c r="I2574" s="353"/>
      <c r="J2574" s="353"/>
      <c r="K2574" s="353"/>
      <c r="L2574" s="353"/>
      <c r="M2574" s="353"/>
      <c r="N2574" s="353"/>
      <c r="O2574" s="353"/>
      <c r="P2574" s="354"/>
    </row>
    <row r="2575" spans="3:16">
      <c r="C2575" s="355"/>
      <c r="D2575" s="356"/>
      <c r="E2575" s="356"/>
      <c r="F2575" s="356"/>
      <c r="G2575" s="356"/>
      <c r="H2575" s="356"/>
      <c r="I2575" s="356"/>
      <c r="J2575" s="356"/>
      <c r="K2575" s="356"/>
      <c r="L2575" s="356"/>
      <c r="M2575" s="356"/>
      <c r="N2575" s="356"/>
      <c r="O2575" s="356"/>
      <c r="P2575" s="357"/>
    </row>
    <row r="2576" spans="3:16" ht="15" thickBot="1">
      <c r="C2576" s="358"/>
      <c r="D2576" s="359"/>
      <c r="E2576" s="359"/>
      <c r="F2576" s="359"/>
      <c r="G2576" s="359"/>
      <c r="H2576" s="359"/>
      <c r="I2576" s="359"/>
      <c r="J2576" s="359"/>
      <c r="K2576" s="359"/>
      <c r="L2576" s="359"/>
      <c r="M2576" s="359"/>
      <c r="N2576" s="359"/>
      <c r="O2576" s="359"/>
      <c r="P2576" s="360"/>
    </row>
    <row r="2577" spans="3:16">
      <c r="C2577" s="361" t="s">
        <v>74</v>
      </c>
      <c r="D2577" s="362"/>
      <c r="E2577" s="362"/>
      <c r="F2577" s="362"/>
      <c r="G2577" s="362"/>
      <c r="H2577" s="362"/>
      <c r="I2577" s="362"/>
      <c r="J2577" s="134"/>
      <c r="K2577" s="147"/>
      <c r="L2577" s="146" t="s">
        <v>75</v>
      </c>
      <c r="M2577" s="218"/>
      <c r="N2577" s="363" t="s">
        <v>76</v>
      </c>
      <c r="O2577" s="364"/>
      <c r="P2577" s="148"/>
    </row>
    <row r="2578" spans="3:16">
      <c r="C2578" s="367" t="s">
        <v>23</v>
      </c>
      <c r="D2578" s="368"/>
      <c r="E2578" s="368"/>
      <c r="F2578" s="368"/>
      <c r="G2578" s="368"/>
      <c r="H2578" s="368"/>
      <c r="I2578" s="368"/>
      <c r="J2578" s="155"/>
      <c r="K2578" s="156"/>
      <c r="L2578" s="157">
        <v>0.31</v>
      </c>
      <c r="M2578" s="232"/>
      <c r="N2578" s="392">
        <f>P2573*L2578</f>
        <v>1498.54</v>
      </c>
      <c r="O2578" s="393"/>
      <c r="P2578" s="158"/>
    </row>
    <row r="2579" spans="3:16">
      <c r="C2579" s="130" t="s">
        <v>77</v>
      </c>
      <c r="D2579" s="131"/>
      <c r="E2579" s="131"/>
      <c r="F2579" s="131"/>
      <c r="G2579" s="131"/>
      <c r="H2579" s="131"/>
      <c r="I2579" s="131"/>
      <c r="J2579" s="155"/>
      <c r="K2579" s="156"/>
      <c r="L2579" s="157">
        <v>0.01</v>
      </c>
      <c r="M2579" s="232"/>
      <c r="N2579" s="392">
        <f>P2573*L2579</f>
        <v>48.34</v>
      </c>
      <c r="O2579" s="393"/>
      <c r="P2579" s="158"/>
    </row>
    <row r="2580" spans="3:16" ht="15" thickBot="1">
      <c r="C2580" s="116" t="s">
        <v>78</v>
      </c>
      <c r="D2580" s="117"/>
      <c r="E2580" s="117"/>
      <c r="F2580" s="117"/>
      <c r="G2580" s="117"/>
      <c r="H2580" s="117"/>
      <c r="I2580" s="117"/>
      <c r="J2580" s="159"/>
      <c r="K2580" s="160"/>
      <c r="L2580" s="157">
        <v>0.05</v>
      </c>
      <c r="M2580" s="232"/>
      <c r="N2580" s="392">
        <f>P2573*L2580</f>
        <v>241.70000000000002</v>
      </c>
      <c r="O2580" s="393"/>
      <c r="P2580" s="158"/>
    </row>
    <row r="2581" spans="3:16" ht="15" thickBot="1">
      <c r="C2581" s="371" t="s">
        <v>59</v>
      </c>
      <c r="D2581" s="372"/>
      <c r="E2581" s="372"/>
      <c r="F2581" s="372"/>
      <c r="G2581" s="372"/>
      <c r="H2581" s="372"/>
      <c r="I2581" s="372"/>
      <c r="J2581" s="372"/>
      <c r="K2581" s="372"/>
      <c r="L2581" s="372"/>
      <c r="M2581" s="372"/>
      <c r="N2581" s="372"/>
      <c r="O2581" s="373"/>
      <c r="P2581" s="161">
        <f>N2578+N2579+N2580</f>
        <v>1788.58</v>
      </c>
    </row>
    <row r="2582" spans="3:16" ht="15" thickBot="1">
      <c r="C2582" s="122"/>
      <c r="P2582" s="123"/>
    </row>
    <row r="2583" spans="3:16" ht="15" thickBot="1">
      <c r="C2583" s="371" t="s">
        <v>79</v>
      </c>
      <c r="D2583" s="372"/>
      <c r="E2583" s="372"/>
      <c r="F2583" s="372"/>
      <c r="G2583" s="372"/>
      <c r="H2583" s="372"/>
      <c r="I2583" s="372"/>
      <c r="J2583" s="372"/>
      <c r="K2583" s="372"/>
      <c r="L2583" s="372"/>
      <c r="M2583" s="372"/>
      <c r="N2583" s="372"/>
      <c r="O2583" s="373"/>
      <c r="P2583" s="161">
        <f>ROUND(P2573+P2581,2)</f>
        <v>6622.58</v>
      </c>
    </row>
    <row r="2584" spans="3:16">
      <c r="C2584" s="119"/>
      <c r="D2584" s="120"/>
      <c r="E2584" s="120"/>
      <c r="F2584" s="120"/>
      <c r="G2584" s="120"/>
      <c r="H2584" s="120"/>
      <c r="I2584" s="120"/>
      <c r="J2584" s="120"/>
      <c r="K2584" s="120"/>
      <c r="L2584" s="120"/>
      <c r="M2584" s="120"/>
      <c r="N2584" s="120"/>
      <c r="O2584" s="120"/>
      <c r="P2584" s="121"/>
    </row>
    <row r="2585" spans="3:16">
      <c r="C2585" s="122"/>
      <c r="P2585" s="123"/>
    </row>
    <row r="2586" spans="3:16">
      <c r="C2586" s="122"/>
      <c r="P2586" s="123"/>
    </row>
    <row r="2587" spans="3:16" ht="15">
      <c r="C2587" s="122"/>
      <c r="H2587" s="276" t="s">
        <v>80</v>
      </c>
      <c r="I2587" s="276"/>
      <c r="J2587" s="276"/>
      <c r="K2587" s="276"/>
      <c r="P2587" s="123"/>
    </row>
    <row r="2588" spans="3:16" ht="15">
      <c r="C2588" s="122"/>
      <c r="H2588" s="276" t="s">
        <v>81</v>
      </c>
      <c r="I2588" s="350" t="s">
        <v>120</v>
      </c>
      <c r="J2588" s="350"/>
      <c r="K2588" s="350"/>
      <c r="P2588" s="123"/>
    </row>
    <row r="2589" spans="3:16" ht="15">
      <c r="C2589" s="122"/>
      <c r="H2589" s="349" t="s">
        <v>121</v>
      </c>
      <c r="I2589" s="349"/>
      <c r="J2589" s="349"/>
      <c r="K2589" s="349"/>
      <c r="P2589" s="123"/>
    </row>
    <row r="2590" spans="3:16" ht="15">
      <c r="C2590" s="108"/>
      <c r="D2590" s="163"/>
      <c r="E2590" s="163"/>
      <c r="F2590" s="163"/>
      <c r="G2590" s="163"/>
      <c r="H2590" s="276" t="s">
        <v>82</v>
      </c>
      <c r="I2590" s="349" t="s">
        <v>122</v>
      </c>
      <c r="J2590" s="349"/>
      <c r="K2590" s="349"/>
      <c r="L2590" s="163"/>
      <c r="M2590" s="163"/>
      <c r="N2590" s="163"/>
      <c r="O2590" s="163"/>
      <c r="P2590" s="164"/>
    </row>
    <row r="2591" spans="3:16">
      <c r="C2591" s="122"/>
      <c r="H2591" s="95" t="s">
        <v>83</v>
      </c>
      <c r="P2591" s="123"/>
    </row>
    <row r="2592" spans="3:16">
      <c r="C2592" s="165"/>
      <c r="D2592" s="127"/>
      <c r="E2592" s="127"/>
      <c r="F2592" s="127"/>
      <c r="G2592" s="127"/>
      <c r="H2592" s="127"/>
      <c r="I2592" s="127"/>
      <c r="J2592" s="127"/>
      <c r="K2592" s="127"/>
      <c r="L2592" s="127"/>
      <c r="M2592" s="127"/>
      <c r="N2592" s="127"/>
      <c r="O2592" s="127"/>
      <c r="P2592" s="166"/>
    </row>
    <row r="2595" spans="3:16">
      <c r="C2595" s="351" t="s">
        <v>38</v>
      </c>
      <c r="D2595" s="351"/>
      <c r="E2595" s="351"/>
      <c r="F2595" s="351"/>
      <c r="G2595" s="351"/>
      <c r="H2595" s="351"/>
      <c r="I2595" s="351"/>
      <c r="J2595" s="351"/>
      <c r="K2595" s="351"/>
      <c r="L2595" s="351"/>
      <c r="M2595" s="351"/>
      <c r="N2595" s="351"/>
      <c r="O2595" s="351"/>
      <c r="P2595" s="351"/>
    </row>
    <row r="2596" spans="3:16" ht="15" thickBot="1"/>
    <row r="2597" spans="3:16">
      <c r="C2597" s="378"/>
      <c r="D2597" s="380"/>
      <c r="E2597" s="381"/>
      <c r="F2597" s="381"/>
      <c r="G2597" s="381"/>
      <c r="H2597" s="381"/>
      <c r="I2597" s="381"/>
      <c r="J2597" s="381"/>
      <c r="K2597" s="382"/>
      <c r="L2597" s="383"/>
      <c r="M2597" s="384"/>
      <c r="N2597" s="384"/>
      <c r="O2597" s="384"/>
      <c r="P2597" s="385"/>
    </row>
    <row r="2598" spans="3:16">
      <c r="C2598" s="379"/>
      <c r="D2598" s="389" t="s">
        <v>39</v>
      </c>
      <c r="E2598" s="390"/>
      <c r="F2598" s="390"/>
      <c r="G2598" s="390"/>
      <c r="H2598" s="390"/>
      <c r="I2598" s="390"/>
      <c r="J2598" s="390"/>
      <c r="K2598" s="391"/>
      <c r="L2598" s="386"/>
      <c r="M2598" s="387"/>
      <c r="N2598" s="387"/>
      <c r="O2598" s="387"/>
      <c r="P2598" s="388"/>
    </row>
    <row r="2599" spans="3:16">
      <c r="C2599" s="379"/>
      <c r="D2599" s="389"/>
      <c r="E2599" s="390"/>
      <c r="F2599" s="390"/>
      <c r="G2599" s="390"/>
      <c r="H2599" s="390"/>
      <c r="I2599" s="390"/>
      <c r="J2599" s="390"/>
      <c r="K2599" s="391"/>
      <c r="L2599" s="428" t="s">
        <v>40</v>
      </c>
      <c r="M2599" s="220"/>
      <c r="N2599" s="430"/>
      <c r="O2599" s="431"/>
      <c r="P2599" s="432"/>
    </row>
    <row r="2600" spans="3:16">
      <c r="C2600" s="379"/>
      <c r="D2600" s="389" t="s">
        <v>41</v>
      </c>
      <c r="E2600" s="390"/>
      <c r="F2600" s="390"/>
      <c r="G2600" s="390"/>
      <c r="H2600" s="390"/>
      <c r="I2600" s="390"/>
      <c r="J2600" s="390"/>
      <c r="K2600" s="391"/>
      <c r="L2600" s="429"/>
      <c r="M2600" s="221"/>
      <c r="N2600" s="433"/>
      <c r="O2600" s="434"/>
      <c r="P2600" s="435"/>
    </row>
    <row r="2601" spans="3:16">
      <c r="C2601" s="379"/>
      <c r="D2601" s="436"/>
      <c r="E2601" s="437"/>
      <c r="F2601" s="437"/>
      <c r="G2601" s="437"/>
      <c r="H2601" s="437"/>
      <c r="I2601" s="437"/>
      <c r="J2601" s="437"/>
      <c r="K2601" s="438"/>
      <c r="L2601" s="428" t="s">
        <v>42</v>
      </c>
      <c r="M2601" s="219"/>
      <c r="N2601" s="428">
        <v>1</v>
      </c>
      <c r="O2601" s="428" t="s">
        <v>43</v>
      </c>
      <c r="P2601" s="440">
        <v>1</v>
      </c>
    </row>
    <row r="2602" spans="3:16">
      <c r="C2602" s="379"/>
      <c r="D2602" s="436"/>
      <c r="E2602" s="437"/>
      <c r="F2602" s="437"/>
      <c r="G2602" s="437"/>
      <c r="H2602" s="437"/>
      <c r="I2602" s="437"/>
      <c r="J2602" s="437"/>
      <c r="K2602" s="438"/>
      <c r="L2602" s="439"/>
      <c r="M2602" s="222"/>
      <c r="N2602" s="439"/>
      <c r="O2602" s="439"/>
      <c r="P2602" s="441"/>
    </row>
    <row r="2603" spans="3:16">
      <c r="C2603" s="379"/>
      <c r="D2603" s="389" t="s">
        <v>44</v>
      </c>
      <c r="E2603" s="390"/>
      <c r="F2603" s="390"/>
      <c r="G2603" s="390"/>
      <c r="H2603" s="390"/>
      <c r="I2603" s="390"/>
      <c r="J2603" s="390"/>
      <c r="K2603" s="391"/>
      <c r="L2603" s="439"/>
      <c r="M2603" s="222"/>
      <c r="N2603" s="439"/>
      <c r="O2603" s="439"/>
      <c r="P2603" s="441"/>
    </row>
    <row r="2604" spans="3:16" ht="15" thickBot="1">
      <c r="C2604" s="100"/>
      <c r="D2604" s="101"/>
      <c r="E2604" s="101"/>
      <c r="F2604" s="101"/>
      <c r="G2604" s="101"/>
      <c r="H2604" s="101"/>
      <c r="I2604" s="101"/>
      <c r="J2604" s="101"/>
      <c r="K2604" s="101"/>
      <c r="L2604" s="101"/>
      <c r="M2604" s="101"/>
      <c r="N2604" s="102"/>
      <c r="O2604" s="102"/>
      <c r="P2604" s="103"/>
    </row>
    <row r="2605" spans="3:16">
      <c r="C2605" s="104"/>
      <c r="D2605" s="98"/>
      <c r="E2605" s="98"/>
      <c r="F2605" s="98"/>
      <c r="G2605" s="98"/>
      <c r="H2605" s="98"/>
      <c r="I2605" s="98"/>
      <c r="J2605" s="98"/>
      <c r="K2605" s="98"/>
      <c r="L2605" s="105" t="s">
        <v>45</v>
      </c>
      <c r="M2605" s="105"/>
      <c r="N2605" s="106" t="s">
        <v>46</v>
      </c>
      <c r="O2605" s="106" t="s">
        <v>47</v>
      </c>
      <c r="P2605" s="107" t="s">
        <v>48</v>
      </c>
    </row>
    <row r="2606" spans="3:16">
      <c r="C2606" s="108"/>
      <c r="D2606" s="99"/>
      <c r="E2606" s="99"/>
      <c r="F2606" s="99"/>
      <c r="G2606" s="99"/>
      <c r="H2606" s="99"/>
      <c r="I2606" s="99"/>
      <c r="J2606" s="99"/>
      <c r="K2606" s="99"/>
      <c r="L2606" s="109"/>
      <c r="M2606" s="109"/>
      <c r="N2606" s="110"/>
      <c r="O2606" s="110"/>
      <c r="P2606" s="111"/>
    </row>
    <row r="2607" spans="3:16">
      <c r="C2607" s="406" t="s">
        <v>49</v>
      </c>
      <c r="D2607" s="407"/>
      <c r="E2607" s="407"/>
      <c r="F2607" s="407"/>
      <c r="G2607" s="99"/>
      <c r="H2607" s="99"/>
      <c r="I2607" s="99" t="s">
        <v>50</v>
      </c>
      <c r="K2607" s="99"/>
      <c r="L2607" s="109"/>
      <c r="M2607" s="109"/>
      <c r="P2607" s="112"/>
    </row>
    <row r="2608" spans="3:16">
      <c r="C2608" s="113"/>
      <c r="D2608" s="114"/>
      <c r="E2608" s="114"/>
      <c r="F2608" s="114"/>
      <c r="G2608" s="114"/>
      <c r="H2608" s="114"/>
      <c r="I2608" s="114"/>
      <c r="J2608" s="114"/>
      <c r="K2608" s="114"/>
      <c r="L2608" s="114"/>
      <c r="M2608" s="114"/>
      <c r="N2608" s="114"/>
      <c r="O2608" s="114"/>
      <c r="P2608" s="115"/>
    </row>
    <row r="2609" spans="3:16" ht="15" thickBot="1">
      <c r="C2609" s="408" t="s">
        <v>114</v>
      </c>
      <c r="D2609" s="409"/>
      <c r="E2609" s="409"/>
      <c r="F2609" s="409"/>
      <c r="G2609" s="409"/>
      <c r="H2609" s="409"/>
      <c r="I2609" s="409"/>
      <c r="J2609" s="409"/>
      <c r="K2609" s="409"/>
      <c r="L2609" s="409"/>
      <c r="M2609" s="409"/>
      <c r="N2609" s="409"/>
      <c r="O2609" s="409"/>
      <c r="P2609" s="410"/>
    </row>
    <row r="2610" spans="3:16" ht="15" thickBot="1">
      <c r="C2610" s="116"/>
      <c r="D2610" s="117"/>
      <c r="E2610" s="117"/>
      <c r="F2610" s="117"/>
      <c r="G2610" s="117"/>
      <c r="H2610" s="117"/>
      <c r="I2610" s="117"/>
      <c r="J2610" s="117"/>
      <c r="K2610" s="117"/>
      <c r="L2610" s="117"/>
      <c r="M2610" s="117"/>
      <c r="N2610" s="117"/>
      <c r="O2610" s="117"/>
      <c r="P2610" s="118"/>
    </row>
    <row r="2611" spans="3:16" ht="15" thickBot="1">
      <c r="C2611" s="119"/>
      <c r="D2611" s="120"/>
      <c r="E2611" s="120"/>
      <c r="F2611" s="120"/>
      <c r="G2611" s="120"/>
      <c r="H2611" s="120"/>
      <c r="K2611" s="120"/>
      <c r="L2611" s="120"/>
      <c r="M2611" s="120"/>
      <c r="N2611" s="120"/>
      <c r="O2611" s="120"/>
      <c r="P2611" s="121"/>
    </row>
    <row r="2612" spans="3:16">
      <c r="C2612" s="287" t="s">
        <v>52</v>
      </c>
      <c r="D2612" s="411" t="s">
        <v>53</v>
      </c>
      <c r="E2612" s="412"/>
      <c r="F2612" s="412"/>
      <c r="G2612" s="412"/>
      <c r="H2612" s="412"/>
      <c r="I2612" s="412"/>
      <c r="J2612" s="412"/>
      <c r="K2612" s="412"/>
      <c r="L2612" s="413"/>
      <c r="M2612" s="288"/>
      <c r="N2612" s="414" t="s">
        <v>54</v>
      </c>
      <c r="O2612" s="415"/>
      <c r="P2612" s="287" t="s">
        <v>11</v>
      </c>
    </row>
    <row r="2613" spans="3:16" ht="15" thickBot="1">
      <c r="C2613" s="283">
        <v>3.4</v>
      </c>
      <c r="D2613" s="416" t="s">
        <v>87</v>
      </c>
      <c r="E2613" s="417"/>
      <c r="F2613" s="417"/>
      <c r="G2613" s="417"/>
      <c r="H2613" s="417"/>
      <c r="I2613" s="417"/>
      <c r="J2613" s="417"/>
      <c r="K2613" s="417"/>
      <c r="L2613" s="418"/>
      <c r="M2613" s="284"/>
      <c r="N2613" s="416" t="s">
        <v>84</v>
      </c>
      <c r="O2613" s="418"/>
      <c r="P2613" s="285">
        <f>'PRESUPUESTO OFICIAL (Entidad)'!I53</f>
        <v>308.52</v>
      </c>
    </row>
    <row r="2614" spans="3:16">
      <c r="C2614" s="352" t="s">
        <v>55</v>
      </c>
      <c r="D2614" s="353"/>
      <c r="E2614" s="353"/>
      <c r="F2614" s="353"/>
      <c r="G2614" s="353"/>
      <c r="H2614" s="353"/>
      <c r="I2614" s="353"/>
      <c r="J2614" s="353"/>
      <c r="K2614" s="353"/>
      <c r="L2614" s="353"/>
      <c r="M2614" s="353"/>
      <c r="N2614" s="353"/>
      <c r="O2614" s="353"/>
      <c r="P2614" s="354"/>
    </row>
    <row r="2615" spans="3:16">
      <c r="C2615" s="355"/>
      <c r="D2615" s="356"/>
      <c r="E2615" s="356"/>
      <c r="F2615" s="356"/>
      <c r="G2615" s="356"/>
      <c r="H2615" s="356"/>
      <c r="I2615" s="356"/>
      <c r="J2615" s="356"/>
      <c r="K2615" s="356"/>
      <c r="L2615" s="356"/>
      <c r="M2615" s="356"/>
      <c r="N2615" s="356"/>
      <c r="O2615" s="356"/>
      <c r="P2615" s="357"/>
    </row>
    <row r="2616" spans="3:16" ht="15" thickBot="1">
      <c r="C2616" s="358"/>
      <c r="D2616" s="359"/>
      <c r="E2616" s="359"/>
      <c r="F2616" s="359"/>
      <c r="G2616" s="359"/>
      <c r="H2616" s="359"/>
      <c r="I2616" s="359"/>
      <c r="J2616" s="359"/>
      <c r="K2616" s="359"/>
      <c r="L2616" s="359"/>
      <c r="M2616" s="359"/>
      <c r="N2616" s="359"/>
      <c r="O2616" s="359"/>
      <c r="P2616" s="360"/>
    </row>
    <row r="2617" spans="3:16" ht="15">
      <c r="C2617" s="361" t="s">
        <v>53</v>
      </c>
      <c r="D2617" s="452"/>
      <c r="E2617" s="452"/>
      <c r="F2617" s="452"/>
      <c r="G2617" s="453"/>
      <c r="H2617" s="365" t="s">
        <v>100</v>
      </c>
      <c r="I2617" s="452"/>
      <c r="J2617" s="454" t="s">
        <v>11</v>
      </c>
      <c r="K2617" s="455"/>
      <c r="L2617" s="125" t="s">
        <v>56</v>
      </c>
      <c r="M2617" s="124"/>
      <c r="N2617" s="365" t="s">
        <v>57</v>
      </c>
      <c r="O2617" s="366"/>
      <c r="P2617" s="126" t="s">
        <v>58</v>
      </c>
    </row>
    <row r="2618" spans="3:16">
      <c r="C2618" s="367" t="s">
        <v>98</v>
      </c>
      <c r="D2618" s="368"/>
      <c r="E2618" s="368"/>
      <c r="F2618" s="368"/>
      <c r="G2618" s="421"/>
      <c r="H2618" s="422" t="s">
        <v>94</v>
      </c>
      <c r="I2618" s="423"/>
      <c r="J2618" s="424">
        <v>0.02</v>
      </c>
      <c r="K2618" s="425"/>
      <c r="L2618" s="128">
        <v>2000</v>
      </c>
      <c r="M2618" s="224"/>
      <c r="N2618" s="426"/>
      <c r="O2618" s="427"/>
      <c r="P2618" s="188">
        <f>J2618*L2618</f>
        <v>40</v>
      </c>
    </row>
    <row r="2619" spans="3:16">
      <c r="C2619" s="399" t="s">
        <v>99</v>
      </c>
      <c r="D2619" s="400"/>
      <c r="E2619" s="400"/>
      <c r="F2619" s="400"/>
      <c r="G2619" s="132"/>
      <c r="H2619" s="422" t="s">
        <v>158</v>
      </c>
      <c r="I2619" s="423"/>
      <c r="J2619" s="424">
        <v>0.1</v>
      </c>
      <c r="K2619" s="425"/>
      <c r="L2619" s="128">
        <v>18000</v>
      </c>
      <c r="M2619" s="224"/>
      <c r="N2619" s="426"/>
      <c r="O2619" s="427"/>
      <c r="P2619" s="188">
        <f>J2619*L2619</f>
        <v>1800</v>
      </c>
    </row>
    <row r="2620" spans="3:16" ht="15" thickBot="1">
      <c r="C2620" s="374"/>
      <c r="D2620" s="375"/>
      <c r="E2620" s="375"/>
      <c r="F2620" s="375"/>
      <c r="G2620" s="396"/>
      <c r="H2620" s="447"/>
      <c r="I2620" s="396"/>
      <c r="J2620" s="447"/>
      <c r="K2620" s="396"/>
      <c r="L2620" s="133"/>
      <c r="M2620" s="225"/>
      <c r="N2620" s="448"/>
      <c r="O2620" s="449"/>
      <c r="P2620" s="129"/>
    </row>
    <row r="2621" spans="3:16" ht="15" thickBot="1">
      <c r="C2621" s="371" t="s">
        <v>59</v>
      </c>
      <c r="D2621" s="372"/>
      <c r="E2621" s="372"/>
      <c r="F2621" s="372"/>
      <c r="G2621" s="372"/>
      <c r="H2621" s="372"/>
      <c r="I2621" s="372"/>
      <c r="J2621" s="372"/>
      <c r="K2621" s="372"/>
      <c r="L2621" s="372"/>
      <c r="M2621" s="372"/>
      <c r="N2621" s="372"/>
      <c r="O2621" s="373"/>
      <c r="P2621" s="138">
        <f>SUM(P2618:P2620)</f>
        <v>1840</v>
      </c>
    </row>
    <row r="2622" spans="3:16">
      <c r="C2622" s="352" t="s">
        <v>60</v>
      </c>
      <c r="D2622" s="353"/>
      <c r="E2622" s="353"/>
      <c r="F2622" s="353"/>
      <c r="G2622" s="353"/>
      <c r="H2622" s="353"/>
      <c r="I2622" s="353"/>
      <c r="J2622" s="353"/>
      <c r="K2622" s="353"/>
      <c r="L2622" s="353"/>
      <c r="M2622" s="353"/>
      <c r="N2622" s="353"/>
      <c r="O2622" s="353"/>
      <c r="P2622" s="354"/>
    </row>
    <row r="2623" spans="3:16">
      <c r="C2623" s="355"/>
      <c r="D2623" s="356"/>
      <c r="E2623" s="356"/>
      <c r="F2623" s="356"/>
      <c r="G2623" s="356"/>
      <c r="H2623" s="356"/>
      <c r="I2623" s="356"/>
      <c r="J2623" s="356"/>
      <c r="K2623" s="356"/>
      <c r="L2623" s="356"/>
      <c r="M2623" s="356"/>
      <c r="N2623" s="356"/>
      <c r="O2623" s="356"/>
      <c r="P2623" s="357"/>
    </row>
    <row r="2624" spans="3:16" ht="15" thickBot="1">
      <c r="C2624" s="358"/>
      <c r="D2624" s="359"/>
      <c r="E2624" s="359"/>
      <c r="F2624" s="359"/>
      <c r="G2624" s="359"/>
      <c r="H2624" s="359"/>
      <c r="I2624" s="359"/>
      <c r="J2624" s="359"/>
      <c r="K2624" s="359"/>
      <c r="L2624" s="359"/>
      <c r="M2624" s="359"/>
      <c r="N2624" s="359"/>
      <c r="O2624" s="359"/>
      <c r="P2624" s="360"/>
    </row>
    <row r="2625" spans="3:16">
      <c r="C2625" s="361" t="s">
        <v>53</v>
      </c>
      <c r="D2625" s="362"/>
      <c r="E2625" s="362"/>
      <c r="F2625" s="362"/>
      <c r="G2625" s="362"/>
      <c r="H2625" s="362"/>
      <c r="I2625" s="362"/>
      <c r="J2625" s="366"/>
      <c r="K2625" s="124" t="s">
        <v>54</v>
      </c>
      <c r="L2625" s="125" t="s">
        <v>11</v>
      </c>
      <c r="M2625" s="124" t="s">
        <v>117</v>
      </c>
      <c r="N2625" s="365" t="s">
        <v>61</v>
      </c>
      <c r="O2625" s="366"/>
      <c r="P2625" s="126" t="s">
        <v>58</v>
      </c>
    </row>
    <row r="2626" spans="3:16">
      <c r="C2626" s="399" t="s">
        <v>102</v>
      </c>
      <c r="D2626" s="400"/>
      <c r="E2626" s="400"/>
      <c r="F2626" s="400"/>
      <c r="G2626" s="400"/>
      <c r="H2626" s="400"/>
      <c r="I2626" s="400"/>
      <c r="J2626" s="401"/>
      <c r="K2626" s="303" t="s">
        <v>107</v>
      </c>
      <c r="L2626" s="304">
        <v>0.9</v>
      </c>
      <c r="M2626" s="307">
        <v>1</v>
      </c>
      <c r="N2626" s="450">
        <v>74</v>
      </c>
      <c r="O2626" s="451"/>
      <c r="P2626" s="129">
        <f>ROUND(L2626*N2626*M2626,0)</f>
        <v>67</v>
      </c>
    </row>
    <row r="2627" spans="3:16">
      <c r="C2627" s="399" t="s">
        <v>90</v>
      </c>
      <c r="D2627" s="400"/>
      <c r="E2627" s="400"/>
      <c r="F2627" s="400"/>
      <c r="G2627" s="400"/>
      <c r="H2627" s="400"/>
      <c r="I2627" s="400"/>
      <c r="J2627" s="401"/>
      <c r="K2627" s="303" t="s">
        <v>93</v>
      </c>
      <c r="L2627" s="303">
        <v>2.15</v>
      </c>
      <c r="M2627" s="308">
        <v>1.01</v>
      </c>
      <c r="N2627" s="404">
        <v>3500</v>
      </c>
      <c r="O2627" s="405"/>
      <c r="P2627" s="129">
        <f t="shared" ref="P2627:P2630" si="33">ROUND(L2627*N2627*M2627,0)</f>
        <v>7600</v>
      </c>
    </row>
    <row r="2628" spans="3:16">
      <c r="C2628" s="399" t="s">
        <v>91</v>
      </c>
      <c r="D2628" s="400"/>
      <c r="E2628" s="400"/>
      <c r="F2628" s="400"/>
      <c r="G2628" s="400"/>
      <c r="H2628" s="400"/>
      <c r="I2628" s="400"/>
      <c r="J2628" s="401"/>
      <c r="K2628" s="303" t="s">
        <v>96</v>
      </c>
      <c r="L2628" s="303">
        <v>0.02</v>
      </c>
      <c r="M2628" s="308">
        <v>1</v>
      </c>
      <c r="N2628" s="404">
        <v>2000</v>
      </c>
      <c r="O2628" s="405"/>
      <c r="P2628" s="129">
        <f t="shared" si="33"/>
        <v>40</v>
      </c>
    </row>
    <row r="2629" spans="3:16">
      <c r="C2629" s="399"/>
      <c r="D2629" s="400"/>
      <c r="E2629" s="400"/>
      <c r="F2629" s="400"/>
      <c r="G2629" s="400"/>
      <c r="H2629" s="400"/>
      <c r="I2629" s="400"/>
      <c r="J2629" s="401"/>
      <c r="K2629" s="189"/>
      <c r="L2629" s="198"/>
      <c r="M2629" s="240"/>
      <c r="N2629" s="404"/>
      <c r="O2629" s="405"/>
      <c r="P2629" s="129">
        <f t="shared" si="33"/>
        <v>0</v>
      </c>
    </row>
    <row r="2630" spans="3:16">
      <c r="C2630" s="399"/>
      <c r="D2630" s="400"/>
      <c r="E2630" s="400"/>
      <c r="F2630" s="400"/>
      <c r="G2630" s="400"/>
      <c r="H2630" s="400"/>
      <c r="I2630" s="400"/>
      <c r="J2630" s="401"/>
      <c r="K2630" s="189"/>
      <c r="L2630" s="198"/>
      <c r="M2630" s="240"/>
      <c r="N2630" s="404"/>
      <c r="O2630" s="405"/>
      <c r="P2630" s="129">
        <f t="shared" si="33"/>
        <v>0</v>
      </c>
    </row>
    <row r="2631" spans="3:16" ht="15" thickBot="1">
      <c r="C2631" s="399"/>
      <c r="D2631" s="400"/>
      <c r="E2631" s="400"/>
      <c r="F2631" s="400"/>
      <c r="G2631" s="400"/>
      <c r="H2631" s="400"/>
      <c r="I2631" s="400"/>
      <c r="J2631" s="401"/>
      <c r="K2631" s="135"/>
      <c r="L2631" s="142"/>
      <c r="M2631" s="237"/>
      <c r="N2631" s="469"/>
      <c r="O2631" s="470"/>
      <c r="P2631" s="129"/>
    </row>
    <row r="2632" spans="3:16" ht="15" thickBot="1">
      <c r="C2632" s="371" t="s">
        <v>59</v>
      </c>
      <c r="D2632" s="372"/>
      <c r="E2632" s="372"/>
      <c r="F2632" s="372"/>
      <c r="G2632" s="372"/>
      <c r="H2632" s="372"/>
      <c r="I2632" s="372"/>
      <c r="J2632" s="372"/>
      <c r="K2632" s="372"/>
      <c r="L2632" s="372"/>
      <c r="M2632" s="372"/>
      <c r="N2632" s="372"/>
      <c r="O2632" s="373"/>
      <c r="P2632" s="138">
        <f>SUM(P2626:P2631)</f>
        <v>7707</v>
      </c>
    </row>
    <row r="2633" spans="3:16">
      <c r="C2633" s="352" t="s">
        <v>62</v>
      </c>
      <c r="D2633" s="353"/>
      <c r="E2633" s="353"/>
      <c r="F2633" s="353"/>
      <c r="G2633" s="353"/>
      <c r="H2633" s="353"/>
      <c r="I2633" s="353"/>
      <c r="J2633" s="353"/>
      <c r="K2633" s="353"/>
      <c r="L2633" s="353"/>
      <c r="M2633" s="353"/>
      <c r="N2633" s="353"/>
      <c r="O2633" s="353"/>
      <c r="P2633" s="354"/>
    </row>
    <row r="2634" spans="3:16">
      <c r="C2634" s="355"/>
      <c r="D2634" s="356"/>
      <c r="E2634" s="356"/>
      <c r="F2634" s="356"/>
      <c r="G2634" s="356"/>
      <c r="H2634" s="356"/>
      <c r="I2634" s="356"/>
      <c r="J2634" s="356"/>
      <c r="K2634" s="356"/>
      <c r="L2634" s="356"/>
      <c r="M2634" s="356"/>
      <c r="N2634" s="356"/>
      <c r="O2634" s="356"/>
      <c r="P2634" s="357"/>
    </row>
    <row r="2635" spans="3:16" ht="15" thickBot="1">
      <c r="C2635" s="358"/>
      <c r="D2635" s="359"/>
      <c r="E2635" s="359"/>
      <c r="F2635" s="359"/>
      <c r="G2635" s="359"/>
      <c r="H2635" s="359"/>
      <c r="I2635" s="359"/>
      <c r="J2635" s="359"/>
      <c r="K2635" s="359"/>
      <c r="L2635" s="359"/>
      <c r="M2635" s="359"/>
      <c r="N2635" s="359"/>
      <c r="O2635" s="359"/>
      <c r="P2635" s="360"/>
    </row>
    <row r="2636" spans="3:16" ht="15.75">
      <c r="C2636" s="361" t="s">
        <v>63</v>
      </c>
      <c r="D2636" s="362"/>
      <c r="E2636" s="362"/>
      <c r="F2636" s="362"/>
      <c r="G2636" s="362"/>
      <c r="H2636" s="362"/>
      <c r="I2636" s="362"/>
      <c r="J2636" s="125" t="s">
        <v>64</v>
      </c>
      <c r="K2636" s="134" t="s">
        <v>65</v>
      </c>
      <c r="L2636" s="139" t="s">
        <v>66</v>
      </c>
      <c r="M2636" s="229"/>
      <c r="N2636" s="365" t="s">
        <v>67</v>
      </c>
      <c r="O2636" s="366"/>
      <c r="P2636" s="126" t="s">
        <v>58</v>
      </c>
    </row>
    <row r="2637" spans="3:16">
      <c r="C2637" s="367"/>
      <c r="D2637" s="368"/>
      <c r="E2637" s="368"/>
      <c r="F2637" s="368"/>
      <c r="G2637" s="368"/>
      <c r="H2637" s="368"/>
      <c r="I2637" s="368"/>
      <c r="J2637" s="140"/>
      <c r="K2637" s="141"/>
      <c r="L2637" s="140"/>
      <c r="M2637" s="217"/>
      <c r="N2637" s="369"/>
      <c r="O2637" s="370"/>
      <c r="P2637" s="129"/>
    </row>
    <row r="2638" spans="3:16" ht="15" thickBot="1">
      <c r="C2638" s="374"/>
      <c r="D2638" s="375"/>
      <c r="E2638" s="375"/>
      <c r="F2638" s="375"/>
      <c r="G2638" s="375"/>
      <c r="H2638" s="375"/>
      <c r="I2638" s="375"/>
      <c r="J2638" s="142"/>
      <c r="K2638" s="143"/>
      <c r="L2638" s="142"/>
      <c r="M2638" s="230"/>
      <c r="N2638" s="376"/>
      <c r="O2638" s="377"/>
      <c r="P2638" s="144"/>
    </row>
    <row r="2639" spans="3:16" ht="15" thickBot="1">
      <c r="C2639" s="371" t="s">
        <v>59</v>
      </c>
      <c r="D2639" s="372"/>
      <c r="E2639" s="372"/>
      <c r="F2639" s="372"/>
      <c r="G2639" s="372"/>
      <c r="H2639" s="372"/>
      <c r="I2639" s="372"/>
      <c r="J2639" s="372"/>
      <c r="K2639" s="372"/>
      <c r="L2639" s="372"/>
      <c r="M2639" s="372"/>
      <c r="N2639" s="372"/>
      <c r="O2639" s="373"/>
      <c r="P2639" s="138">
        <f>SUM(P2637:P2638)</f>
        <v>0</v>
      </c>
    </row>
    <row r="2640" spans="3:16">
      <c r="C2640" s="352" t="s">
        <v>68</v>
      </c>
      <c r="D2640" s="353"/>
      <c r="E2640" s="353"/>
      <c r="F2640" s="353"/>
      <c r="G2640" s="353"/>
      <c r="H2640" s="353"/>
      <c r="I2640" s="353"/>
      <c r="J2640" s="353"/>
      <c r="K2640" s="353"/>
      <c r="L2640" s="353"/>
      <c r="M2640" s="353"/>
      <c r="N2640" s="353"/>
      <c r="O2640" s="353"/>
      <c r="P2640" s="354"/>
    </row>
    <row r="2641" spans="3:16">
      <c r="C2641" s="355"/>
      <c r="D2641" s="356"/>
      <c r="E2641" s="356"/>
      <c r="F2641" s="356"/>
      <c r="G2641" s="356"/>
      <c r="H2641" s="356"/>
      <c r="I2641" s="356"/>
      <c r="J2641" s="356"/>
      <c r="K2641" s="356"/>
      <c r="L2641" s="356"/>
      <c r="M2641" s="356"/>
      <c r="N2641" s="356"/>
      <c r="O2641" s="356"/>
      <c r="P2641" s="357"/>
    </row>
    <row r="2642" spans="3:16" ht="15" thickBot="1">
      <c r="C2642" s="358"/>
      <c r="D2642" s="359"/>
      <c r="E2642" s="359"/>
      <c r="F2642" s="359"/>
      <c r="G2642" s="359"/>
      <c r="H2642" s="359"/>
      <c r="I2642" s="359"/>
      <c r="J2642" s="359"/>
      <c r="K2642" s="359"/>
      <c r="L2642" s="359"/>
      <c r="M2642" s="359"/>
      <c r="N2642" s="359"/>
      <c r="O2642" s="359"/>
      <c r="P2642" s="360"/>
    </row>
    <row r="2643" spans="3:16" ht="28.5">
      <c r="C2643" s="361" t="s">
        <v>69</v>
      </c>
      <c r="D2643" s="362"/>
      <c r="E2643" s="362"/>
      <c r="F2643" s="362"/>
      <c r="G2643" s="362"/>
      <c r="H2643" s="362"/>
      <c r="I2643" s="362"/>
      <c r="J2643" s="125" t="s">
        <v>70</v>
      </c>
      <c r="K2643" s="145" t="s">
        <v>11</v>
      </c>
      <c r="L2643" s="146" t="s">
        <v>71</v>
      </c>
      <c r="M2643" s="218"/>
      <c r="N2643" s="363" t="s">
        <v>57</v>
      </c>
      <c r="O2643" s="364"/>
      <c r="P2643" s="148" t="s">
        <v>58</v>
      </c>
    </row>
    <row r="2644" spans="3:16">
      <c r="C2644" s="399" t="s">
        <v>197</v>
      </c>
      <c r="D2644" s="400"/>
      <c r="E2644" s="400"/>
      <c r="F2644" s="400"/>
      <c r="G2644" s="400"/>
      <c r="H2644" s="400"/>
      <c r="I2644" s="401"/>
      <c r="J2644" s="151" t="s">
        <v>97</v>
      </c>
      <c r="K2644" s="152">
        <v>0.19</v>
      </c>
      <c r="L2644" s="153">
        <v>40489.678125000006</v>
      </c>
      <c r="M2644" s="231"/>
      <c r="N2644" s="402"/>
      <c r="O2644" s="403"/>
      <c r="P2644" s="129">
        <f>ROUND(K2644*L2644,0)</f>
        <v>7693</v>
      </c>
    </row>
    <row r="2645" spans="3:16">
      <c r="C2645" s="149"/>
      <c r="D2645" s="150"/>
      <c r="E2645" s="150"/>
      <c r="F2645" s="150"/>
      <c r="G2645" s="150"/>
      <c r="H2645" s="150"/>
      <c r="I2645" s="150"/>
      <c r="J2645" s="151"/>
      <c r="K2645" s="152"/>
      <c r="L2645" s="153"/>
      <c r="M2645" s="231"/>
      <c r="N2645" s="369"/>
      <c r="O2645" s="370"/>
      <c r="P2645" s="154"/>
    </row>
    <row r="2646" spans="3:16" ht="15" thickBot="1">
      <c r="C2646" s="374"/>
      <c r="D2646" s="375"/>
      <c r="E2646" s="375"/>
      <c r="F2646" s="375"/>
      <c r="G2646" s="375"/>
      <c r="H2646" s="375"/>
      <c r="I2646" s="375"/>
      <c r="J2646" s="142"/>
      <c r="K2646" s="143"/>
      <c r="L2646" s="142"/>
      <c r="M2646" s="230"/>
      <c r="N2646" s="376"/>
      <c r="O2646" s="377"/>
      <c r="P2646" s="144"/>
    </row>
    <row r="2647" spans="3:16" ht="15" thickBot="1">
      <c r="C2647" s="371" t="s">
        <v>59</v>
      </c>
      <c r="D2647" s="372"/>
      <c r="E2647" s="372"/>
      <c r="F2647" s="372"/>
      <c r="G2647" s="372"/>
      <c r="H2647" s="372"/>
      <c r="I2647" s="372"/>
      <c r="J2647" s="372"/>
      <c r="K2647" s="372"/>
      <c r="L2647" s="372"/>
      <c r="M2647" s="372"/>
      <c r="N2647" s="372"/>
      <c r="O2647" s="373"/>
      <c r="P2647" s="138">
        <f>SUM(P2644:P2646)</f>
        <v>7693</v>
      </c>
    </row>
    <row r="2648" spans="3:16" ht="15" thickBot="1">
      <c r="C2648" s="122"/>
      <c r="P2648" s="123"/>
    </row>
    <row r="2649" spans="3:16" ht="15" thickBot="1">
      <c r="C2649" s="371" t="s">
        <v>72</v>
      </c>
      <c r="D2649" s="372"/>
      <c r="E2649" s="372"/>
      <c r="F2649" s="372"/>
      <c r="G2649" s="372"/>
      <c r="H2649" s="372"/>
      <c r="I2649" s="372"/>
      <c r="J2649" s="372"/>
      <c r="K2649" s="372"/>
      <c r="L2649" s="372"/>
      <c r="M2649" s="372"/>
      <c r="N2649" s="372"/>
      <c r="O2649" s="373"/>
      <c r="P2649" s="286">
        <f>SUM(P2647+P2639+P2632+P2621)</f>
        <v>17240</v>
      </c>
    </row>
    <row r="2650" spans="3:16">
      <c r="C2650" s="367" t="s">
        <v>23</v>
      </c>
      <c r="D2650" s="368"/>
      <c r="E2650" s="368"/>
      <c r="F2650" s="368"/>
      <c r="G2650" s="368"/>
      <c r="H2650" s="368"/>
      <c r="I2650" s="368"/>
      <c r="J2650" s="155"/>
      <c r="K2650" s="156"/>
      <c r="L2650" s="157">
        <v>0.31</v>
      </c>
      <c r="M2650" s="232"/>
      <c r="N2650" s="392">
        <f>P2649*L2650</f>
        <v>5344.4</v>
      </c>
      <c r="O2650" s="393"/>
      <c r="P2650" s="158"/>
    </row>
    <row r="2651" spans="3:16">
      <c r="C2651" s="130" t="s">
        <v>77</v>
      </c>
      <c r="D2651" s="131"/>
      <c r="E2651" s="131"/>
      <c r="F2651" s="131"/>
      <c r="G2651" s="131"/>
      <c r="H2651" s="131"/>
      <c r="I2651" s="131"/>
      <c r="J2651" s="155"/>
      <c r="K2651" s="156"/>
      <c r="L2651" s="157">
        <v>0.01</v>
      </c>
      <c r="M2651" s="232"/>
      <c r="N2651" s="392">
        <f>P2649*L2651</f>
        <v>172.4</v>
      </c>
      <c r="O2651" s="393"/>
      <c r="P2651" s="158"/>
    </row>
    <row r="2652" spans="3:16" ht="15" thickBot="1">
      <c r="C2652" s="116" t="s">
        <v>78</v>
      </c>
      <c r="D2652" s="117"/>
      <c r="E2652" s="117"/>
      <c r="F2652" s="117"/>
      <c r="G2652" s="117"/>
      <c r="H2652" s="117"/>
      <c r="I2652" s="117"/>
      <c r="J2652" s="159"/>
      <c r="K2652" s="160"/>
      <c r="L2652" s="157">
        <v>0.05</v>
      </c>
      <c r="M2652" s="232"/>
      <c r="N2652" s="392">
        <f>P2649*L2652</f>
        <v>862</v>
      </c>
      <c r="O2652" s="393"/>
      <c r="P2652" s="158"/>
    </row>
    <row r="2653" spans="3:16" ht="15" thickBot="1">
      <c r="C2653" s="371" t="s">
        <v>59</v>
      </c>
      <c r="D2653" s="372"/>
      <c r="E2653" s="372"/>
      <c r="F2653" s="372"/>
      <c r="G2653" s="372"/>
      <c r="H2653" s="372"/>
      <c r="I2653" s="372"/>
      <c r="J2653" s="372"/>
      <c r="K2653" s="372"/>
      <c r="L2653" s="372"/>
      <c r="M2653" s="372"/>
      <c r="N2653" s="372"/>
      <c r="O2653" s="373"/>
      <c r="P2653" s="161">
        <f>N2650+N2651+N2652</f>
        <v>6378.7999999999993</v>
      </c>
    </row>
    <row r="2654" spans="3:16" ht="15" thickBot="1">
      <c r="C2654" s="122"/>
      <c r="P2654" s="123"/>
    </row>
    <row r="2655" spans="3:16" ht="15" thickBot="1">
      <c r="C2655" s="371" t="s">
        <v>79</v>
      </c>
      <c r="D2655" s="372"/>
      <c r="E2655" s="372"/>
      <c r="F2655" s="372"/>
      <c r="G2655" s="372"/>
      <c r="H2655" s="372"/>
      <c r="I2655" s="372"/>
      <c r="J2655" s="372"/>
      <c r="K2655" s="372"/>
      <c r="L2655" s="372"/>
      <c r="M2655" s="372"/>
      <c r="N2655" s="372"/>
      <c r="O2655" s="373"/>
      <c r="P2655" s="161">
        <f>ROUND(P2649+P2653,2)</f>
        <v>23618.799999999999</v>
      </c>
    </row>
    <row r="2656" spans="3:16">
      <c r="C2656" s="119"/>
      <c r="D2656" s="120"/>
      <c r="E2656" s="120"/>
      <c r="F2656" s="120"/>
      <c r="G2656" s="120"/>
      <c r="H2656" s="120"/>
      <c r="I2656" s="120"/>
      <c r="J2656" s="120"/>
      <c r="K2656" s="120"/>
      <c r="L2656" s="120"/>
      <c r="M2656" s="120"/>
      <c r="N2656" s="120"/>
      <c r="O2656" s="120"/>
      <c r="P2656" s="121"/>
    </row>
    <row r="2657" spans="3:16">
      <c r="C2657" s="122"/>
      <c r="P2657" s="123"/>
    </row>
    <row r="2658" spans="3:16">
      <c r="C2658" s="122"/>
      <c r="P2658" s="123"/>
    </row>
    <row r="2659" spans="3:16" ht="15">
      <c r="C2659" s="122"/>
      <c r="H2659" s="276" t="s">
        <v>80</v>
      </c>
      <c r="I2659" s="276"/>
      <c r="J2659" s="276"/>
      <c r="K2659" s="276"/>
      <c r="P2659" s="123"/>
    </row>
    <row r="2660" spans="3:16" ht="15">
      <c r="C2660" s="122"/>
      <c r="H2660" s="276" t="s">
        <v>81</v>
      </c>
      <c r="I2660" s="350" t="s">
        <v>120</v>
      </c>
      <c r="J2660" s="350"/>
      <c r="K2660" s="350"/>
      <c r="P2660" s="123"/>
    </row>
    <row r="2661" spans="3:16" ht="15">
      <c r="C2661" s="122"/>
      <c r="H2661" s="349" t="s">
        <v>121</v>
      </c>
      <c r="I2661" s="349"/>
      <c r="J2661" s="349"/>
      <c r="K2661" s="349"/>
      <c r="P2661" s="123"/>
    </row>
    <row r="2662" spans="3:16" ht="15">
      <c r="C2662" s="108"/>
      <c r="D2662" s="163"/>
      <c r="E2662" s="163"/>
      <c r="F2662" s="163"/>
      <c r="G2662" s="163"/>
      <c r="H2662" s="276" t="s">
        <v>82</v>
      </c>
      <c r="I2662" s="349" t="s">
        <v>122</v>
      </c>
      <c r="J2662" s="349"/>
      <c r="K2662" s="349"/>
      <c r="L2662" s="163"/>
      <c r="M2662" s="163"/>
      <c r="N2662" s="163"/>
      <c r="O2662" s="163"/>
      <c r="P2662" s="164"/>
    </row>
    <row r="2663" spans="3:16">
      <c r="C2663" s="122"/>
      <c r="H2663" s="95" t="s">
        <v>83</v>
      </c>
      <c r="P2663" s="123"/>
    </row>
    <row r="2664" spans="3:16">
      <c r="C2664" s="165"/>
      <c r="D2664" s="127"/>
      <c r="E2664" s="127"/>
      <c r="F2664" s="127"/>
      <c r="G2664" s="127"/>
      <c r="H2664" s="127"/>
      <c r="I2664" s="127"/>
      <c r="J2664" s="127"/>
      <c r="K2664" s="127"/>
      <c r="L2664" s="127"/>
      <c r="M2664" s="127"/>
      <c r="N2664" s="127"/>
      <c r="O2664" s="127"/>
      <c r="P2664" s="166"/>
    </row>
    <row r="2665" spans="3:16">
      <c r="C2665" s="214"/>
    </row>
    <row r="2666" spans="3:16">
      <c r="C2666" s="214"/>
    </row>
    <row r="2667" spans="3:16">
      <c r="C2667" s="214"/>
    </row>
    <row r="2668" spans="3:16">
      <c r="C2668" s="351" t="s">
        <v>38</v>
      </c>
      <c r="D2668" s="351"/>
      <c r="E2668" s="351"/>
      <c r="F2668" s="351"/>
      <c r="G2668" s="351"/>
      <c r="H2668" s="351"/>
      <c r="I2668" s="351"/>
      <c r="J2668" s="351"/>
      <c r="K2668" s="351"/>
      <c r="L2668" s="351"/>
      <c r="M2668" s="351"/>
      <c r="N2668" s="351"/>
      <c r="O2668" s="351"/>
      <c r="P2668" s="351"/>
    </row>
    <row r="2669" spans="3:16" ht="15" thickBot="1"/>
    <row r="2670" spans="3:16">
      <c r="C2670" s="378"/>
      <c r="D2670" s="380"/>
      <c r="E2670" s="381"/>
      <c r="F2670" s="381"/>
      <c r="G2670" s="381"/>
      <c r="H2670" s="381"/>
      <c r="I2670" s="381"/>
      <c r="J2670" s="381"/>
      <c r="K2670" s="382"/>
      <c r="L2670" s="383"/>
      <c r="M2670" s="384"/>
      <c r="N2670" s="384"/>
      <c r="O2670" s="384"/>
      <c r="P2670" s="385"/>
    </row>
    <row r="2671" spans="3:16">
      <c r="C2671" s="379"/>
      <c r="D2671" s="389" t="s">
        <v>39</v>
      </c>
      <c r="E2671" s="390"/>
      <c r="F2671" s="390"/>
      <c r="G2671" s="390"/>
      <c r="H2671" s="390"/>
      <c r="I2671" s="390"/>
      <c r="J2671" s="390"/>
      <c r="K2671" s="391"/>
      <c r="L2671" s="386"/>
      <c r="M2671" s="387"/>
      <c r="N2671" s="387"/>
      <c r="O2671" s="387"/>
      <c r="P2671" s="388"/>
    </row>
    <row r="2672" spans="3:16">
      <c r="C2672" s="379"/>
      <c r="D2672" s="389"/>
      <c r="E2672" s="390"/>
      <c r="F2672" s="390"/>
      <c r="G2672" s="390"/>
      <c r="H2672" s="390"/>
      <c r="I2672" s="390"/>
      <c r="J2672" s="390"/>
      <c r="K2672" s="391"/>
      <c r="L2672" s="428" t="s">
        <v>40</v>
      </c>
      <c r="M2672" s="220"/>
      <c r="N2672" s="430"/>
      <c r="O2672" s="431"/>
      <c r="P2672" s="432"/>
    </row>
    <row r="2673" spans="3:16">
      <c r="C2673" s="379"/>
      <c r="D2673" s="389" t="s">
        <v>41</v>
      </c>
      <c r="E2673" s="390"/>
      <c r="F2673" s="390"/>
      <c r="G2673" s="390"/>
      <c r="H2673" s="390"/>
      <c r="I2673" s="390"/>
      <c r="J2673" s="390"/>
      <c r="K2673" s="391"/>
      <c r="L2673" s="429"/>
      <c r="M2673" s="221"/>
      <c r="N2673" s="433"/>
      <c r="O2673" s="434"/>
      <c r="P2673" s="435"/>
    </row>
    <row r="2674" spans="3:16">
      <c r="C2674" s="379"/>
      <c r="D2674" s="436"/>
      <c r="E2674" s="437"/>
      <c r="F2674" s="437"/>
      <c r="G2674" s="437"/>
      <c r="H2674" s="437"/>
      <c r="I2674" s="437"/>
      <c r="J2674" s="437"/>
      <c r="K2674" s="438"/>
      <c r="L2674" s="428" t="s">
        <v>42</v>
      </c>
      <c r="M2674" s="219"/>
      <c r="N2674" s="428">
        <v>1</v>
      </c>
      <c r="O2674" s="428" t="s">
        <v>43</v>
      </c>
      <c r="P2674" s="440">
        <v>1</v>
      </c>
    </row>
    <row r="2675" spans="3:16">
      <c r="C2675" s="379"/>
      <c r="D2675" s="436"/>
      <c r="E2675" s="437"/>
      <c r="F2675" s="437"/>
      <c r="G2675" s="437"/>
      <c r="H2675" s="437"/>
      <c r="I2675" s="437"/>
      <c r="J2675" s="437"/>
      <c r="K2675" s="438"/>
      <c r="L2675" s="439"/>
      <c r="M2675" s="222"/>
      <c r="N2675" s="439"/>
      <c r="O2675" s="439"/>
      <c r="P2675" s="441"/>
    </row>
    <row r="2676" spans="3:16">
      <c r="C2676" s="379"/>
      <c r="D2676" s="389" t="s">
        <v>44</v>
      </c>
      <c r="E2676" s="390"/>
      <c r="F2676" s="390"/>
      <c r="G2676" s="390"/>
      <c r="H2676" s="390"/>
      <c r="I2676" s="390"/>
      <c r="J2676" s="390"/>
      <c r="K2676" s="391"/>
      <c r="L2676" s="439"/>
      <c r="M2676" s="222"/>
      <c r="N2676" s="439"/>
      <c r="O2676" s="439"/>
      <c r="P2676" s="441"/>
    </row>
    <row r="2677" spans="3:16" ht="15" thickBot="1">
      <c r="C2677" s="100"/>
      <c r="D2677" s="101"/>
      <c r="E2677" s="101"/>
      <c r="F2677" s="101"/>
      <c r="G2677" s="101"/>
      <c r="H2677" s="101"/>
      <c r="I2677" s="101"/>
      <c r="J2677" s="101"/>
      <c r="K2677" s="101"/>
      <c r="L2677" s="101"/>
      <c r="M2677" s="101"/>
      <c r="N2677" s="102"/>
      <c r="O2677" s="102"/>
      <c r="P2677" s="103"/>
    </row>
    <row r="2678" spans="3:16">
      <c r="C2678" s="104"/>
      <c r="D2678" s="98"/>
      <c r="E2678" s="98"/>
      <c r="F2678" s="98"/>
      <c r="G2678" s="98"/>
      <c r="H2678" s="98"/>
      <c r="I2678" s="98"/>
      <c r="J2678" s="98"/>
      <c r="K2678" s="98"/>
      <c r="L2678" s="105" t="s">
        <v>45</v>
      </c>
      <c r="M2678" s="105"/>
      <c r="N2678" s="106" t="s">
        <v>46</v>
      </c>
      <c r="O2678" s="106" t="s">
        <v>47</v>
      </c>
      <c r="P2678" s="107" t="s">
        <v>48</v>
      </c>
    </row>
    <row r="2679" spans="3:16">
      <c r="C2679" s="108"/>
      <c r="D2679" s="99"/>
      <c r="E2679" s="99"/>
      <c r="F2679" s="99"/>
      <c r="G2679" s="99"/>
      <c r="H2679" s="99"/>
      <c r="I2679" s="99"/>
      <c r="J2679" s="99"/>
      <c r="K2679" s="99"/>
      <c r="L2679" s="109"/>
      <c r="M2679" s="109"/>
      <c r="N2679" s="110"/>
      <c r="O2679" s="110"/>
      <c r="P2679" s="111"/>
    </row>
    <row r="2680" spans="3:16">
      <c r="C2680" s="406" t="s">
        <v>49</v>
      </c>
      <c r="D2680" s="407"/>
      <c r="E2680" s="407"/>
      <c r="F2680" s="407"/>
      <c r="G2680" s="99"/>
      <c r="H2680" s="99"/>
      <c r="I2680" s="99" t="s">
        <v>50</v>
      </c>
      <c r="K2680" s="99"/>
      <c r="L2680" s="109"/>
      <c r="M2680" s="109"/>
      <c r="P2680" s="112"/>
    </row>
    <row r="2681" spans="3:16">
      <c r="C2681" s="113"/>
      <c r="D2681" s="114"/>
      <c r="E2681" s="114"/>
      <c r="F2681" s="114"/>
      <c r="G2681" s="114"/>
      <c r="H2681" s="114"/>
      <c r="I2681" s="114"/>
      <c r="J2681" s="114"/>
      <c r="K2681" s="114"/>
      <c r="L2681" s="114"/>
      <c r="M2681" s="114"/>
      <c r="N2681" s="114"/>
      <c r="O2681" s="114"/>
      <c r="P2681" s="115"/>
    </row>
    <row r="2682" spans="3:16" ht="15" thickBot="1">
      <c r="C2682" s="408" t="s">
        <v>114</v>
      </c>
      <c r="D2682" s="409"/>
      <c r="E2682" s="409"/>
      <c r="F2682" s="409"/>
      <c r="G2682" s="409"/>
      <c r="H2682" s="409"/>
      <c r="I2682" s="409"/>
      <c r="J2682" s="409"/>
      <c r="K2682" s="409"/>
      <c r="L2682" s="409"/>
      <c r="M2682" s="409"/>
      <c r="N2682" s="409"/>
      <c r="O2682" s="409"/>
      <c r="P2682" s="410"/>
    </row>
    <row r="2683" spans="3:16" ht="15" thickBot="1">
      <c r="C2683" s="116"/>
      <c r="D2683" s="117"/>
      <c r="E2683" s="117"/>
      <c r="F2683" s="117"/>
      <c r="G2683" s="117"/>
      <c r="H2683" s="117"/>
      <c r="I2683" s="117"/>
      <c r="J2683" s="117"/>
      <c r="K2683" s="117"/>
      <c r="L2683" s="117"/>
      <c r="M2683" s="117"/>
      <c r="N2683" s="117"/>
      <c r="O2683" s="117"/>
      <c r="P2683" s="118"/>
    </row>
    <row r="2684" spans="3:16" ht="15" thickBot="1">
      <c r="C2684" s="119"/>
      <c r="D2684" s="120"/>
      <c r="E2684" s="120"/>
      <c r="F2684" s="120"/>
      <c r="G2684" s="120"/>
      <c r="H2684" s="120"/>
      <c r="K2684" s="120"/>
      <c r="L2684" s="120"/>
      <c r="M2684" s="120"/>
      <c r="N2684" s="120"/>
      <c r="O2684" s="120"/>
      <c r="P2684" s="121"/>
    </row>
    <row r="2685" spans="3:16">
      <c r="C2685" s="287" t="s">
        <v>52</v>
      </c>
      <c r="D2685" s="411" t="s">
        <v>53</v>
      </c>
      <c r="E2685" s="412"/>
      <c r="F2685" s="412"/>
      <c r="G2685" s="412"/>
      <c r="H2685" s="412"/>
      <c r="I2685" s="412"/>
      <c r="J2685" s="412"/>
      <c r="K2685" s="412"/>
      <c r="L2685" s="413"/>
      <c r="M2685" s="288"/>
      <c r="N2685" s="414" t="s">
        <v>54</v>
      </c>
      <c r="O2685" s="415"/>
      <c r="P2685" s="287" t="s">
        <v>11</v>
      </c>
    </row>
    <row r="2686" spans="3:16" ht="15" thickBot="1">
      <c r="C2686" s="283">
        <v>3.5</v>
      </c>
      <c r="D2686" s="416" t="s">
        <v>180</v>
      </c>
      <c r="E2686" s="417"/>
      <c r="F2686" s="417"/>
      <c r="G2686" s="417"/>
      <c r="H2686" s="417"/>
      <c r="I2686" s="417"/>
      <c r="J2686" s="417"/>
      <c r="K2686" s="417"/>
      <c r="L2686" s="418"/>
      <c r="M2686" s="284"/>
      <c r="N2686" s="416" t="s">
        <v>84</v>
      </c>
      <c r="O2686" s="418"/>
      <c r="P2686" s="285">
        <f>'PRESUPUESTO OFICIAL (Entidad)'!I54</f>
        <v>493.12</v>
      </c>
    </row>
    <row r="2687" spans="3:16">
      <c r="C2687" s="352" t="s">
        <v>55</v>
      </c>
      <c r="D2687" s="353"/>
      <c r="E2687" s="353"/>
      <c r="F2687" s="353"/>
      <c r="G2687" s="353"/>
      <c r="H2687" s="353"/>
      <c r="I2687" s="353"/>
      <c r="J2687" s="353"/>
      <c r="K2687" s="353"/>
      <c r="L2687" s="353"/>
      <c r="M2687" s="353"/>
      <c r="N2687" s="353"/>
      <c r="O2687" s="353"/>
      <c r="P2687" s="354"/>
    </row>
    <row r="2688" spans="3:16">
      <c r="C2688" s="355"/>
      <c r="D2688" s="356"/>
      <c r="E2688" s="356"/>
      <c r="F2688" s="356"/>
      <c r="G2688" s="356"/>
      <c r="H2688" s="356"/>
      <c r="I2688" s="356"/>
      <c r="J2688" s="356"/>
      <c r="K2688" s="356"/>
      <c r="L2688" s="356"/>
      <c r="M2688" s="356"/>
      <c r="N2688" s="356"/>
      <c r="O2688" s="356"/>
      <c r="P2688" s="357"/>
    </row>
    <row r="2689" spans="3:16" ht="15" thickBot="1">
      <c r="C2689" s="358"/>
      <c r="D2689" s="359"/>
      <c r="E2689" s="359"/>
      <c r="F2689" s="359"/>
      <c r="G2689" s="359"/>
      <c r="H2689" s="359"/>
      <c r="I2689" s="359"/>
      <c r="J2689" s="359"/>
      <c r="K2689" s="359"/>
      <c r="L2689" s="359"/>
      <c r="M2689" s="359"/>
      <c r="N2689" s="359"/>
      <c r="O2689" s="359"/>
      <c r="P2689" s="360"/>
    </row>
    <row r="2690" spans="3:16" ht="15">
      <c r="C2690" s="361" t="s">
        <v>53</v>
      </c>
      <c r="D2690" s="452"/>
      <c r="E2690" s="452"/>
      <c r="F2690" s="452"/>
      <c r="G2690" s="453"/>
      <c r="H2690" s="365" t="s">
        <v>100</v>
      </c>
      <c r="I2690" s="452"/>
      <c r="J2690" s="454" t="s">
        <v>11</v>
      </c>
      <c r="K2690" s="455"/>
      <c r="L2690" s="125" t="s">
        <v>56</v>
      </c>
      <c r="M2690" s="124"/>
      <c r="N2690" s="365" t="s">
        <v>57</v>
      </c>
      <c r="O2690" s="366"/>
      <c r="P2690" s="126" t="s">
        <v>58</v>
      </c>
    </row>
    <row r="2691" spans="3:16">
      <c r="C2691" s="367" t="s">
        <v>98</v>
      </c>
      <c r="D2691" s="368"/>
      <c r="E2691" s="368"/>
      <c r="F2691" s="368"/>
      <c r="G2691" s="421"/>
      <c r="H2691" s="422" t="s">
        <v>94</v>
      </c>
      <c r="I2691" s="423"/>
      <c r="J2691" s="424">
        <v>0.02</v>
      </c>
      <c r="K2691" s="425"/>
      <c r="L2691" s="128">
        <v>2000</v>
      </c>
      <c r="M2691" s="224"/>
      <c r="N2691" s="426"/>
      <c r="O2691" s="427"/>
      <c r="P2691" s="188">
        <f>J2691*L2691</f>
        <v>40</v>
      </c>
    </row>
    <row r="2692" spans="3:16">
      <c r="C2692" s="471" t="s">
        <v>99</v>
      </c>
      <c r="D2692" s="400"/>
      <c r="E2692" s="400"/>
      <c r="F2692" s="400"/>
      <c r="G2692" s="132"/>
      <c r="H2692" s="422" t="s">
        <v>158</v>
      </c>
      <c r="I2692" s="423"/>
      <c r="J2692" s="424">
        <v>0.1</v>
      </c>
      <c r="K2692" s="425"/>
      <c r="L2692" s="128">
        <v>18000</v>
      </c>
      <c r="M2692" s="224"/>
      <c r="N2692" s="426"/>
      <c r="O2692" s="427"/>
      <c r="P2692" s="188">
        <f>J2692*L2692</f>
        <v>1800</v>
      </c>
    </row>
    <row r="2693" spans="3:16" ht="15" thickBot="1">
      <c r="C2693" s="374"/>
      <c r="D2693" s="375"/>
      <c r="E2693" s="375"/>
      <c r="F2693" s="375"/>
      <c r="G2693" s="396"/>
      <c r="H2693" s="447"/>
      <c r="I2693" s="396"/>
      <c r="J2693" s="447"/>
      <c r="K2693" s="396"/>
      <c r="L2693" s="133"/>
      <c r="M2693" s="225"/>
      <c r="N2693" s="448"/>
      <c r="O2693" s="449"/>
      <c r="P2693" s="129"/>
    </row>
    <row r="2694" spans="3:16" ht="15" thickBot="1">
      <c r="C2694" s="371" t="s">
        <v>59</v>
      </c>
      <c r="D2694" s="372"/>
      <c r="E2694" s="372"/>
      <c r="F2694" s="372"/>
      <c r="G2694" s="372"/>
      <c r="H2694" s="372"/>
      <c r="I2694" s="372"/>
      <c r="J2694" s="372"/>
      <c r="K2694" s="372"/>
      <c r="L2694" s="372"/>
      <c r="M2694" s="372"/>
      <c r="N2694" s="372"/>
      <c r="O2694" s="373"/>
      <c r="P2694" s="138">
        <f>SUM(P2691:P2693)</f>
        <v>1840</v>
      </c>
    </row>
    <row r="2695" spans="3:16">
      <c r="C2695" s="352" t="s">
        <v>60</v>
      </c>
      <c r="D2695" s="353"/>
      <c r="E2695" s="353"/>
      <c r="F2695" s="353"/>
      <c r="G2695" s="353"/>
      <c r="H2695" s="353"/>
      <c r="I2695" s="353"/>
      <c r="J2695" s="353"/>
      <c r="K2695" s="353"/>
      <c r="L2695" s="353"/>
      <c r="M2695" s="353"/>
      <c r="N2695" s="353"/>
      <c r="O2695" s="353"/>
      <c r="P2695" s="354"/>
    </row>
    <row r="2696" spans="3:16">
      <c r="C2696" s="355"/>
      <c r="D2696" s="356"/>
      <c r="E2696" s="356"/>
      <c r="F2696" s="356"/>
      <c r="G2696" s="356"/>
      <c r="H2696" s="356"/>
      <c r="I2696" s="356"/>
      <c r="J2696" s="356"/>
      <c r="K2696" s="356"/>
      <c r="L2696" s="356"/>
      <c r="M2696" s="356"/>
      <c r="N2696" s="356"/>
      <c r="O2696" s="356"/>
      <c r="P2696" s="357"/>
    </row>
    <row r="2697" spans="3:16" ht="15" thickBot="1">
      <c r="C2697" s="358"/>
      <c r="D2697" s="359"/>
      <c r="E2697" s="359"/>
      <c r="F2697" s="359"/>
      <c r="G2697" s="359"/>
      <c r="H2697" s="359"/>
      <c r="I2697" s="359"/>
      <c r="J2697" s="359"/>
      <c r="K2697" s="359"/>
      <c r="L2697" s="359"/>
      <c r="M2697" s="359"/>
      <c r="N2697" s="359"/>
      <c r="O2697" s="359"/>
      <c r="P2697" s="360"/>
    </row>
    <row r="2698" spans="3:16">
      <c r="C2698" s="361" t="s">
        <v>53</v>
      </c>
      <c r="D2698" s="362"/>
      <c r="E2698" s="362"/>
      <c r="F2698" s="362"/>
      <c r="G2698" s="362"/>
      <c r="H2698" s="362"/>
      <c r="I2698" s="362"/>
      <c r="J2698" s="366"/>
      <c r="K2698" s="124" t="s">
        <v>54</v>
      </c>
      <c r="L2698" s="125" t="s">
        <v>11</v>
      </c>
      <c r="M2698" s="124" t="s">
        <v>117</v>
      </c>
      <c r="N2698" s="365" t="s">
        <v>61</v>
      </c>
      <c r="O2698" s="366"/>
      <c r="P2698" s="126" t="s">
        <v>58</v>
      </c>
    </row>
    <row r="2699" spans="3:16">
      <c r="C2699" s="399" t="s">
        <v>102</v>
      </c>
      <c r="D2699" s="400"/>
      <c r="E2699" s="400"/>
      <c r="F2699" s="400"/>
      <c r="G2699" s="400"/>
      <c r="H2699" s="400"/>
      <c r="I2699" s="400"/>
      <c r="J2699" s="401"/>
      <c r="K2699" s="303" t="s">
        <v>107</v>
      </c>
      <c r="L2699" s="304">
        <v>3.5000000000000003E-2</v>
      </c>
      <c r="M2699" s="310">
        <v>1</v>
      </c>
      <c r="N2699" s="450">
        <v>74</v>
      </c>
      <c r="O2699" s="451"/>
      <c r="P2699" s="129">
        <f>ROUND(L2699*N2699*M2699,0)</f>
        <v>3</v>
      </c>
    </row>
    <row r="2700" spans="3:16">
      <c r="C2700" s="399" t="s">
        <v>198</v>
      </c>
      <c r="D2700" s="400"/>
      <c r="E2700" s="400"/>
      <c r="F2700" s="400"/>
      <c r="G2700" s="400"/>
      <c r="H2700" s="400"/>
      <c r="I2700" s="400"/>
      <c r="J2700" s="401"/>
      <c r="K2700" s="303" t="s">
        <v>95</v>
      </c>
      <c r="L2700" s="303">
        <v>0.05</v>
      </c>
      <c r="M2700" s="306">
        <v>1</v>
      </c>
      <c r="N2700" s="404">
        <v>140000</v>
      </c>
      <c r="O2700" s="405"/>
      <c r="P2700" s="129">
        <f t="shared" ref="P2700:P2704" si="34">ROUND(L2700*N2700*M2700,0)</f>
        <v>7000</v>
      </c>
    </row>
    <row r="2701" spans="3:16">
      <c r="C2701" s="399" t="s">
        <v>103</v>
      </c>
      <c r="D2701" s="400"/>
      <c r="E2701" s="400"/>
      <c r="F2701" s="400"/>
      <c r="G2701" s="400"/>
      <c r="H2701" s="400"/>
      <c r="I2701" s="400"/>
      <c r="J2701" s="401"/>
      <c r="K2701" s="303" t="s">
        <v>88</v>
      </c>
      <c r="L2701" s="303">
        <v>0.03</v>
      </c>
      <c r="M2701" s="306">
        <v>1</v>
      </c>
      <c r="N2701" s="404">
        <v>12000</v>
      </c>
      <c r="O2701" s="405"/>
      <c r="P2701" s="129">
        <f t="shared" si="34"/>
        <v>360</v>
      </c>
    </row>
    <row r="2702" spans="3:16">
      <c r="C2702" s="399" t="s">
        <v>106</v>
      </c>
      <c r="D2702" s="400"/>
      <c r="E2702" s="400"/>
      <c r="F2702" s="400"/>
      <c r="G2702" s="400"/>
      <c r="H2702" s="400"/>
      <c r="I2702" s="400"/>
      <c r="J2702" s="401"/>
      <c r="K2702" s="303" t="s">
        <v>108</v>
      </c>
      <c r="L2702" s="303">
        <v>0.01</v>
      </c>
      <c r="M2702" s="306">
        <v>1</v>
      </c>
      <c r="N2702" s="404">
        <v>15000</v>
      </c>
      <c r="O2702" s="405"/>
      <c r="P2702" s="129">
        <f t="shared" si="34"/>
        <v>150</v>
      </c>
    </row>
    <row r="2703" spans="3:16">
      <c r="C2703" s="399" t="s">
        <v>104</v>
      </c>
      <c r="D2703" s="400"/>
      <c r="E2703" s="400"/>
      <c r="F2703" s="400"/>
      <c r="G2703" s="400"/>
      <c r="H2703" s="400"/>
      <c r="I2703" s="400"/>
      <c r="J2703" s="401"/>
      <c r="K2703" s="303" t="s">
        <v>88</v>
      </c>
      <c r="L2703" s="303">
        <v>0.02</v>
      </c>
      <c r="M2703" s="306">
        <v>1</v>
      </c>
      <c r="N2703" s="404">
        <v>24500</v>
      </c>
      <c r="O2703" s="405"/>
      <c r="P2703" s="129">
        <f t="shared" si="34"/>
        <v>490</v>
      </c>
    </row>
    <row r="2704" spans="3:16" ht="15" thickBot="1">
      <c r="C2704" s="399"/>
      <c r="D2704" s="400"/>
      <c r="E2704" s="400"/>
      <c r="F2704" s="400"/>
      <c r="G2704" s="400"/>
      <c r="H2704" s="400"/>
      <c r="I2704" s="400"/>
      <c r="J2704" s="401"/>
      <c r="K2704" s="135"/>
      <c r="L2704" s="309"/>
      <c r="M2704" s="237"/>
      <c r="N2704" s="469"/>
      <c r="O2704" s="470"/>
      <c r="P2704" s="129">
        <f t="shared" si="34"/>
        <v>0</v>
      </c>
    </row>
    <row r="2705" spans="3:16" ht="15" thickBot="1">
      <c r="C2705" s="371" t="s">
        <v>59</v>
      </c>
      <c r="D2705" s="372"/>
      <c r="E2705" s="372"/>
      <c r="F2705" s="372"/>
      <c r="G2705" s="372"/>
      <c r="H2705" s="372"/>
      <c r="I2705" s="372"/>
      <c r="J2705" s="372"/>
      <c r="K2705" s="372"/>
      <c r="L2705" s="372"/>
      <c r="M2705" s="372"/>
      <c r="N2705" s="372"/>
      <c r="O2705" s="373"/>
      <c r="P2705" s="138">
        <f>SUM(P2699:P2704)</f>
        <v>8003</v>
      </c>
    </row>
    <row r="2706" spans="3:16">
      <c r="C2706" s="352" t="s">
        <v>62</v>
      </c>
      <c r="D2706" s="353"/>
      <c r="E2706" s="353"/>
      <c r="F2706" s="353"/>
      <c r="G2706" s="353"/>
      <c r="H2706" s="353"/>
      <c r="I2706" s="353"/>
      <c r="J2706" s="353"/>
      <c r="K2706" s="353"/>
      <c r="L2706" s="353"/>
      <c r="M2706" s="353"/>
      <c r="N2706" s="353"/>
      <c r="O2706" s="353"/>
      <c r="P2706" s="354"/>
    </row>
    <row r="2707" spans="3:16">
      <c r="C2707" s="355"/>
      <c r="D2707" s="356"/>
      <c r="E2707" s="356"/>
      <c r="F2707" s="356"/>
      <c r="G2707" s="356"/>
      <c r="H2707" s="356"/>
      <c r="I2707" s="356"/>
      <c r="J2707" s="356"/>
      <c r="K2707" s="356"/>
      <c r="L2707" s="356"/>
      <c r="M2707" s="356"/>
      <c r="N2707" s="356"/>
      <c r="O2707" s="356"/>
      <c r="P2707" s="357"/>
    </row>
    <row r="2708" spans="3:16" ht="15" thickBot="1">
      <c r="C2708" s="358"/>
      <c r="D2708" s="359"/>
      <c r="E2708" s="359"/>
      <c r="F2708" s="359"/>
      <c r="G2708" s="359"/>
      <c r="H2708" s="359"/>
      <c r="I2708" s="359"/>
      <c r="J2708" s="359"/>
      <c r="K2708" s="359"/>
      <c r="L2708" s="359"/>
      <c r="M2708" s="359"/>
      <c r="N2708" s="359"/>
      <c r="O2708" s="359"/>
      <c r="P2708" s="360"/>
    </row>
    <row r="2709" spans="3:16" ht="15.75">
      <c r="C2709" s="361" t="s">
        <v>63</v>
      </c>
      <c r="D2709" s="362"/>
      <c r="E2709" s="362"/>
      <c r="F2709" s="362"/>
      <c r="G2709" s="362"/>
      <c r="H2709" s="362"/>
      <c r="I2709" s="362"/>
      <c r="J2709" s="125" t="s">
        <v>64</v>
      </c>
      <c r="K2709" s="134" t="s">
        <v>65</v>
      </c>
      <c r="L2709" s="139" t="s">
        <v>66</v>
      </c>
      <c r="M2709" s="229"/>
      <c r="N2709" s="365" t="s">
        <v>67</v>
      </c>
      <c r="O2709" s="366"/>
      <c r="P2709" s="126" t="s">
        <v>58</v>
      </c>
    </row>
    <row r="2710" spans="3:16">
      <c r="C2710" s="367"/>
      <c r="D2710" s="368"/>
      <c r="E2710" s="368"/>
      <c r="F2710" s="368"/>
      <c r="G2710" s="368"/>
      <c r="H2710" s="368"/>
      <c r="I2710" s="368"/>
      <c r="J2710" s="140"/>
      <c r="K2710" s="141"/>
      <c r="L2710" s="140"/>
      <c r="M2710" s="217"/>
      <c r="N2710" s="369"/>
      <c r="O2710" s="370"/>
      <c r="P2710" s="129"/>
    </row>
    <row r="2711" spans="3:16" ht="15" thickBot="1">
      <c r="C2711" s="374"/>
      <c r="D2711" s="375"/>
      <c r="E2711" s="375"/>
      <c r="F2711" s="375"/>
      <c r="G2711" s="375"/>
      <c r="H2711" s="375"/>
      <c r="I2711" s="375"/>
      <c r="J2711" s="142"/>
      <c r="K2711" s="143"/>
      <c r="L2711" s="142"/>
      <c r="M2711" s="230"/>
      <c r="N2711" s="376"/>
      <c r="O2711" s="377"/>
      <c r="P2711" s="144"/>
    </row>
    <row r="2712" spans="3:16" ht="15" thickBot="1">
      <c r="C2712" s="371" t="s">
        <v>59</v>
      </c>
      <c r="D2712" s="372"/>
      <c r="E2712" s="372"/>
      <c r="F2712" s="372"/>
      <c r="G2712" s="372"/>
      <c r="H2712" s="372"/>
      <c r="I2712" s="372"/>
      <c r="J2712" s="372"/>
      <c r="K2712" s="372"/>
      <c r="L2712" s="372"/>
      <c r="M2712" s="372"/>
      <c r="N2712" s="372"/>
      <c r="O2712" s="373"/>
      <c r="P2712" s="138">
        <f>SUM(P2710:P2711)</f>
        <v>0</v>
      </c>
    </row>
    <row r="2713" spans="3:16">
      <c r="C2713" s="352" t="s">
        <v>68</v>
      </c>
      <c r="D2713" s="353"/>
      <c r="E2713" s="353"/>
      <c r="F2713" s="353"/>
      <c r="G2713" s="353"/>
      <c r="H2713" s="353"/>
      <c r="I2713" s="353"/>
      <c r="J2713" s="353"/>
      <c r="K2713" s="353"/>
      <c r="L2713" s="353"/>
      <c r="M2713" s="353"/>
      <c r="N2713" s="353"/>
      <c r="O2713" s="353"/>
      <c r="P2713" s="354"/>
    </row>
    <row r="2714" spans="3:16">
      <c r="C2714" s="355"/>
      <c r="D2714" s="356"/>
      <c r="E2714" s="356"/>
      <c r="F2714" s="356"/>
      <c r="G2714" s="356"/>
      <c r="H2714" s="356"/>
      <c r="I2714" s="356"/>
      <c r="J2714" s="356"/>
      <c r="K2714" s="356"/>
      <c r="L2714" s="356"/>
      <c r="M2714" s="356"/>
      <c r="N2714" s="356"/>
      <c r="O2714" s="356"/>
      <c r="P2714" s="357"/>
    </row>
    <row r="2715" spans="3:16" ht="15" thickBot="1">
      <c r="C2715" s="358"/>
      <c r="D2715" s="359"/>
      <c r="E2715" s="359"/>
      <c r="F2715" s="359"/>
      <c r="G2715" s="359"/>
      <c r="H2715" s="359"/>
      <c r="I2715" s="359"/>
      <c r="J2715" s="359"/>
      <c r="K2715" s="359"/>
      <c r="L2715" s="359"/>
      <c r="M2715" s="359"/>
      <c r="N2715" s="359"/>
      <c r="O2715" s="359"/>
      <c r="P2715" s="360"/>
    </row>
    <row r="2716" spans="3:16" ht="28.5">
      <c r="C2716" s="361" t="s">
        <v>69</v>
      </c>
      <c r="D2716" s="362"/>
      <c r="E2716" s="362"/>
      <c r="F2716" s="362"/>
      <c r="G2716" s="362"/>
      <c r="H2716" s="362"/>
      <c r="I2716" s="362"/>
      <c r="J2716" s="125" t="s">
        <v>70</v>
      </c>
      <c r="K2716" s="145" t="s">
        <v>11</v>
      </c>
      <c r="L2716" s="146" t="s">
        <v>71</v>
      </c>
      <c r="M2716" s="218"/>
      <c r="N2716" s="363" t="s">
        <v>57</v>
      </c>
      <c r="O2716" s="364"/>
      <c r="P2716" s="148" t="s">
        <v>58</v>
      </c>
    </row>
    <row r="2717" spans="3:16">
      <c r="C2717" s="399" t="s">
        <v>197</v>
      </c>
      <c r="D2717" s="400"/>
      <c r="E2717" s="400"/>
      <c r="F2717" s="400"/>
      <c r="G2717" s="400"/>
      <c r="H2717" s="400"/>
      <c r="I2717" s="401"/>
      <c r="J2717" s="151" t="s">
        <v>97</v>
      </c>
      <c r="K2717" s="152">
        <v>0.18</v>
      </c>
      <c r="L2717" s="153">
        <v>40489.678125000006</v>
      </c>
      <c r="M2717" s="231"/>
      <c r="N2717" s="402"/>
      <c r="O2717" s="403"/>
      <c r="P2717" s="129">
        <f>ROUND(K2717*L2717,0)</f>
        <v>7288</v>
      </c>
    </row>
    <row r="2718" spans="3:16">
      <c r="C2718" s="149"/>
      <c r="D2718" s="150"/>
      <c r="E2718" s="150"/>
      <c r="F2718" s="150"/>
      <c r="G2718" s="150"/>
      <c r="H2718" s="150"/>
      <c r="I2718" s="150"/>
      <c r="J2718" s="151"/>
      <c r="K2718" s="152"/>
      <c r="L2718" s="153"/>
      <c r="M2718" s="231"/>
      <c r="N2718" s="369"/>
      <c r="O2718" s="370"/>
      <c r="P2718" s="154"/>
    </row>
    <row r="2719" spans="3:16" ht="15" thickBot="1">
      <c r="C2719" s="374"/>
      <c r="D2719" s="375"/>
      <c r="E2719" s="375"/>
      <c r="F2719" s="375"/>
      <c r="G2719" s="375"/>
      <c r="H2719" s="375"/>
      <c r="I2719" s="375"/>
      <c r="J2719" s="142"/>
      <c r="K2719" s="143"/>
      <c r="L2719" s="142"/>
      <c r="M2719" s="230"/>
      <c r="N2719" s="376"/>
      <c r="O2719" s="377"/>
      <c r="P2719" s="144"/>
    </row>
    <row r="2720" spans="3:16" ht="15" thickBot="1">
      <c r="C2720" s="371" t="s">
        <v>59</v>
      </c>
      <c r="D2720" s="372"/>
      <c r="E2720" s="372"/>
      <c r="F2720" s="372"/>
      <c r="G2720" s="372"/>
      <c r="H2720" s="372"/>
      <c r="I2720" s="372"/>
      <c r="J2720" s="372"/>
      <c r="K2720" s="372"/>
      <c r="L2720" s="372"/>
      <c r="M2720" s="372"/>
      <c r="N2720" s="372"/>
      <c r="O2720" s="373"/>
      <c r="P2720" s="138">
        <f>SUM(P2717:P2719)</f>
        <v>7288</v>
      </c>
    </row>
    <row r="2721" spans="3:16" ht="15" thickBot="1">
      <c r="C2721" s="122"/>
      <c r="P2721" s="123"/>
    </row>
    <row r="2722" spans="3:16" ht="15" thickBot="1">
      <c r="C2722" s="371" t="s">
        <v>72</v>
      </c>
      <c r="D2722" s="372"/>
      <c r="E2722" s="372"/>
      <c r="F2722" s="372"/>
      <c r="G2722" s="372"/>
      <c r="H2722" s="372"/>
      <c r="I2722" s="372"/>
      <c r="J2722" s="372"/>
      <c r="K2722" s="372"/>
      <c r="L2722" s="372"/>
      <c r="M2722" s="372"/>
      <c r="N2722" s="372"/>
      <c r="O2722" s="373"/>
      <c r="P2722" s="286">
        <f>SUM(P2720+P2712+P2705+P2694)</f>
        <v>17131</v>
      </c>
    </row>
    <row r="2723" spans="3:16">
      <c r="C2723" s="367" t="s">
        <v>23</v>
      </c>
      <c r="D2723" s="368"/>
      <c r="E2723" s="368"/>
      <c r="F2723" s="368"/>
      <c r="G2723" s="368"/>
      <c r="H2723" s="368"/>
      <c r="I2723" s="368"/>
      <c r="J2723" s="155"/>
      <c r="K2723" s="156"/>
      <c r="L2723" s="157">
        <v>0.31</v>
      </c>
      <c r="M2723" s="232"/>
      <c r="N2723" s="392">
        <f>P2722*L2723</f>
        <v>5310.61</v>
      </c>
      <c r="O2723" s="393"/>
      <c r="P2723" s="158"/>
    </row>
    <row r="2724" spans="3:16">
      <c r="C2724" s="130" t="s">
        <v>77</v>
      </c>
      <c r="D2724" s="131"/>
      <c r="E2724" s="131"/>
      <c r="F2724" s="131"/>
      <c r="G2724" s="131"/>
      <c r="H2724" s="131"/>
      <c r="I2724" s="131"/>
      <c r="J2724" s="155"/>
      <c r="K2724" s="156"/>
      <c r="L2724" s="157">
        <v>0.01</v>
      </c>
      <c r="M2724" s="232"/>
      <c r="N2724" s="392">
        <f>P2722*L2724</f>
        <v>171.31</v>
      </c>
      <c r="O2724" s="393"/>
      <c r="P2724" s="158"/>
    </row>
    <row r="2725" spans="3:16" ht="15" thickBot="1">
      <c r="C2725" s="116" t="s">
        <v>78</v>
      </c>
      <c r="D2725" s="117"/>
      <c r="E2725" s="117"/>
      <c r="F2725" s="117"/>
      <c r="G2725" s="117"/>
      <c r="H2725" s="117"/>
      <c r="I2725" s="117"/>
      <c r="J2725" s="159"/>
      <c r="K2725" s="160"/>
      <c r="L2725" s="157">
        <v>0.05</v>
      </c>
      <c r="M2725" s="232"/>
      <c r="N2725" s="392">
        <f>P2722*L2725</f>
        <v>856.55000000000007</v>
      </c>
      <c r="O2725" s="393"/>
      <c r="P2725" s="158"/>
    </row>
    <row r="2726" spans="3:16" ht="15" thickBot="1">
      <c r="C2726" s="371" t="s">
        <v>59</v>
      </c>
      <c r="D2726" s="372"/>
      <c r="E2726" s="372"/>
      <c r="F2726" s="372"/>
      <c r="G2726" s="372"/>
      <c r="H2726" s="372"/>
      <c r="I2726" s="372"/>
      <c r="J2726" s="372"/>
      <c r="K2726" s="372"/>
      <c r="L2726" s="372"/>
      <c r="M2726" s="372"/>
      <c r="N2726" s="372"/>
      <c r="O2726" s="373"/>
      <c r="P2726" s="161">
        <f>N2723+N2724+N2725</f>
        <v>6338.47</v>
      </c>
    </row>
    <row r="2727" spans="3:16" ht="15" thickBot="1">
      <c r="C2727" s="122"/>
      <c r="P2727" s="123"/>
    </row>
    <row r="2728" spans="3:16" ht="15" thickBot="1">
      <c r="C2728" s="371" t="s">
        <v>79</v>
      </c>
      <c r="D2728" s="372"/>
      <c r="E2728" s="372"/>
      <c r="F2728" s="372"/>
      <c r="G2728" s="372"/>
      <c r="H2728" s="372"/>
      <c r="I2728" s="372"/>
      <c r="J2728" s="372"/>
      <c r="K2728" s="372"/>
      <c r="L2728" s="372"/>
      <c r="M2728" s="372"/>
      <c r="N2728" s="372"/>
      <c r="O2728" s="373"/>
      <c r="P2728" s="161">
        <f>ROUND(P2722+P2726,2)</f>
        <v>23469.47</v>
      </c>
    </row>
    <row r="2729" spans="3:16">
      <c r="C2729" s="119"/>
      <c r="D2729" s="120"/>
      <c r="E2729" s="120"/>
      <c r="F2729" s="120"/>
      <c r="G2729" s="120"/>
      <c r="H2729" s="120"/>
      <c r="I2729" s="120"/>
      <c r="J2729" s="120"/>
      <c r="K2729" s="120"/>
      <c r="L2729" s="120"/>
      <c r="M2729" s="120"/>
      <c r="N2729" s="120"/>
      <c r="O2729" s="120"/>
      <c r="P2729" s="121"/>
    </row>
    <row r="2730" spans="3:16">
      <c r="C2730" s="122"/>
      <c r="P2730" s="123"/>
    </row>
    <row r="2731" spans="3:16">
      <c r="C2731" s="122"/>
      <c r="P2731" s="123"/>
    </row>
    <row r="2732" spans="3:16" ht="15">
      <c r="C2732" s="122"/>
      <c r="H2732" s="276" t="s">
        <v>80</v>
      </c>
      <c r="I2732" s="276"/>
      <c r="J2732" s="276"/>
      <c r="K2732" s="276"/>
      <c r="P2732" s="123"/>
    </row>
    <row r="2733" spans="3:16" ht="15">
      <c r="C2733" s="122"/>
      <c r="H2733" s="276" t="s">
        <v>81</v>
      </c>
      <c r="I2733" s="350" t="s">
        <v>120</v>
      </c>
      <c r="J2733" s="350"/>
      <c r="K2733" s="350"/>
      <c r="P2733" s="123"/>
    </row>
    <row r="2734" spans="3:16" ht="15">
      <c r="C2734" s="122"/>
      <c r="H2734" s="349" t="s">
        <v>121</v>
      </c>
      <c r="I2734" s="349"/>
      <c r="J2734" s="349"/>
      <c r="K2734" s="349"/>
      <c r="P2734" s="123"/>
    </row>
    <row r="2735" spans="3:16" ht="15">
      <c r="C2735" s="108"/>
      <c r="D2735" s="163"/>
      <c r="E2735" s="163"/>
      <c r="F2735" s="163"/>
      <c r="G2735" s="163"/>
      <c r="H2735" s="276" t="s">
        <v>82</v>
      </c>
      <c r="I2735" s="349" t="s">
        <v>122</v>
      </c>
      <c r="J2735" s="349"/>
      <c r="K2735" s="349"/>
      <c r="L2735" s="163"/>
      <c r="M2735" s="163"/>
      <c r="N2735" s="163"/>
      <c r="O2735" s="163"/>
      <c r="P2735" s="164"/>
    </row>
    <row r="2736" spans="3:16">
      <c r="C2736" s="122"/>
      <c r="H2736" s="95" t="s">
        <v>83</v>
      </c>
      <c r="P2736" s="123"/>
    </row>
    <row r="2737" spans="3:16">
      <c r="C2737" s="165"/>
      <c r="D2737" s="127"/>
      <c r="E2737" s="127"/>
      <c r="F2737" s="127"/>
      <c r="G2737" s="127"/>
      <c r="H2737" s="127"/>
      <c r="I2737" s="127"/>
      <c r="J2737" s="127"/>
      <c r="K2737" s="127"/>
      <c r="L2737" s="127"/>
      <c r="M2737" s="127"/>
      <c r="N2737" s="127"/>
      <c r="O2737" s="127"/>
      <c r="P2737" s="166"/>
    </row>
    <row r="2738" spans="3:16">
      <c r="C2738" s="214"/>
    </row>
    <row r="2739" spans="3:16">
      <c r="C2739" s="214"/>
    </row>
    <row r="2740" spans="3:16">
      <c r="C2740" s="214"/>
    </row>
    <row r="2741" spans="3:16">
      <c r="C2741" s="214"/>
    </row>
    <row r="2742" spans="3:16">
      <c r="C2742" s="351" t="s">
        <v>38</v>
      </c>
      <c r="D2742" s="351"/>
      <c r="E2742" s="351"/>
      <c r="F2742" s="351"/>
      <c r="G2742" s="351"/>
      <c r="H2742" s="351"/>
      <c r="I2742" s="351"/>
      <c r="J2742" s="351"/>
      <c r="K2742" s="351"/>
      <c r="L2742" s="351"/>
      <c r="M2742" s="351"/>
      <c r="N2742" s="351"/>
      <c r="O2742" s="351"/>
      <c r="P2742" s="351"/>
    </row>
    <row r="2743" spans="3:16" ht="15" thickBot="1"/>
    <row r="2744" spans="3:16">
      <c r="C2744" s="378"/>
      <c r="D2744" s="380"/>
      <c r="E2744" s="381"/>
      <c r="F2744" s="381"/>
      <c r="G2744" s="381"/>
      <c r="H2744" s="381"/>
      <c r="I2744" s="381"/>
      <c r="J2744" s="381"/>
      <c r="K2744" s="382"/>
      <c r="L2744" s="383"/>
      <c r="M2744" s="384"/>
      <c r="N2744" s="384"/>
      <c r="O2744" s="384"/>
      <c r="P2744" s="385"/>
    </row>
    <row r="2745" spans="3:16">
      <c r="C2745" s="379"/>
      <c r="D2745" s="389" t="s">
        <v>39</v>
      </c>
      <c r="E2745" s="390"/>
      <c r="F2745" s="390"/>
      <c r="G2745" s="390"/>
      <c r="H2745" s="390"/>
      <c r="I2745" s="390"/>
      <c r="J2745" s="390"/>
      <c r="K2745" s="391"/>
      <c r="L2745" s="386"/>
      <c r="M2745" s="387"/>
      <c r="N2745" s="387"/>
      <c r="O2745" s="387"/>
      <c r="P2745" s="388"/>
    </row>
    <row r="2746" spans="3:16">
      <c r="C2746" s="379"/>
      <c r="D2746" s="389"/>
      <c r="E2746" s="390"/>
      <c r="F2746" s="390"/>
      <c r="G2746" s="390"/>
      <c r="H2746" s="390"/>
      <c r="I2746" s="390"/>
      <c r="J2746" s="390"/>
      <c r="K2746" s="391"/>
      <c r="L2746" s="428" t="s">
        <v>40</v>
      </c>
      <c r="M2746" s="220"/>
      <c r="N2746" s="430"/>
      <c r="O2746" s="431"/>
      <c r="P2746" s="432"/>
    </row>
    <row r="2747" spans="3:16">
      <c r="C2747" s="379"/>
      <c r="D2747" s="389" t="s">
        <v>41</v>
      </c>
      <c r="E2747" s="390"/>
      <c r="F2747" s="390"/>
      <c r="G2747" s="390"/>
      <c r="H2747" s="390"/>
      <c r="I2747" s="390"/>
      <c r="J2747" s="390"/>
      <c r="K2747" s="391"/>
      <c r="L2747" s="429"/>
      <c r="M2747" s="221"/>
      <c r="N2747" s="433"/>
      <c r="O2747" s="434"/>
      <c r="P2747" s="435"/>
    </row>
    <row r="2748" spans="3:16">
      <c r="C2748" s="379"/>
      <c r="D2748" s="436"/>
      <c r="E2748" s="437"/>
      <c r="F2748" s="437"/>
      <c r="G2748" s="437"/>
      <c r="H2748" s="437"/>
      <c r="I2748" s="437"/>
      <c r="J2748" s="437"/>
      <c r="K2748" s="438"/>
      <c r="L2748" s="428" t="s">
        <v>42</v>
      </c>
      <c r="M2748" s="219"/>
      <c r="N2748" s="428">
        <v>1</v>
      </c>
      <c r="O2748" s="428" t="s">
        <v>43</v>
      </c>
      <c r="P2748" s="440">
        <v>1</v>
      </c>
    </row>
    <row r="2749" spans="3:16">
      <c r="C2749" s="379"/>
      <c r="D2749" s="436"/>
      <c r="E2749" s="437"/>
      <c r="F2749" s="437"/>
      <c r="G2749" s="437"/>
      <c r="H2749" s="437"/>
      <c r="I2749" s="437"/>
      <c r="J2749" s="437"/>
      <c r="K2749" s="438"/>
      <c r="L2749" s="439"/>
      <c r="M2749" s="222"/>
      <c r="N2749" s="439"/>
      <c r="O2749" s="439"/>
      <c r="P2749" s="441"/>
    </row>
    <row r="2750" spans="3:16">
      <c r="C2750" s="379"/>
      <c r="D2750" s="389" t="s">
        <v>44</v>
      </c>
      <c r="E2750" s="390"/>
      <c r="F2750" s="390"/>
      <c r="G2750" s="390"/>
      <c r="H2750" s="390"/>
      <c r="I2750" s="390"/>
      <c r="J2750" s="390"/>
      <c r="K2750" s="391"/>
      <c r="L2750" s="439"/>
      <c r="M2750" s="222"/>
      <c r="N2750" s="439"/>
      <c r="O2750" s="439"/>
      <c r="P2750" s="441"/>
    </row>
    <row r="2751" spans="3:16" ht="15" thickBot="1">
      <c r="C2751" s="100"/>
      <c r="D2751" s="101"/>
      <c r="E2751" s="101"/>
      <c r="F2751" s="101"/>
      <c r="G2751" s="101"/>
      <c r="H2751" s="101"/>
      <c r="I2751" s="101"/>
      <c r="J2751" s="101"/>
      <c r="K2751" s="101"/>
      <c r="L2751" s="101"/>
      <c r="M2751" s="101"/>
      <c r="N2751" s="102"/>
      <c r="O2751" s="102"/>
      <c r="P2751" s="103"/>
    </row>
    <row r="2752" spans="3:16">
      <c r="C2752" s="104"/>
      <c r="D2752" s="98"/>
      <c r="E2752" s="98"/>
      <c r="F2752" s="98"/>
      <c r="G2752" s="98"/>
      <c r="H2752" s="98"/>
      <c r="I2752" s="98"/>
      <c r="J2752" s="98"/>
      <c r="K2752" s="98"/>
      <c r="L2752" s="105" t="s">
        <v>45</v>
      </c>
      <c r="M2752" s="105"/>
      <c r="N2752" s="106" t="s">
        <v>46</v>
      </c>
      <c r="O2752" s="106" t="s">
        <v>47</v>
      </c>
      <c r="P2752" s="107" t="s">
        <v>48</v>
      </c>
    </row>
    <row r="2753" spans="3:16">
      <c r="C2753" s="108"/>
      <c r="D2753" s="99"/>
      <c r="E2753" s="99"/>
      <c r="F2753" s="99"/>
      <c r="G2753" s="99"/>
      <c r="H2753" s="99"/>
      <c r="I2753" s="99"/>
      <c r="J2753" s="99"/>
      <c r="K2753" s="99"/>
      <c r="L2753" s="109"/>
      <c r="M2753" s="109"/>
      <c r="N2753" s="110"/>
      <c r="O2753" s="110"/>
      <c r="P2753" s="111"/>
    </row>
    <row r="2754" spans="3:16">
      <c r="C2754" s="406" t="s">
        <v>49</v>
      </c>
      <c r="D2754" s="407"/>
      <c r="E2754" s="407"/>
      <c r="F2754" s="407"/>
      <c r="G2754" s="99"/>
      <c r="H2754" s="99"/>
      <c r="I2754" s="99" t="s">
        <v>50</v>
      </c>
      <c r="K2754" s="99"/>
      <c r="L2754" s="109"/>
      <c r="M2754" s="109"/>
      <c r="P2754" s="112"/>
    </row>
    <row r="2755" spans="3:16">
      <c r="C2755" s="113"/>
      <c r="D2755" s="114"/>
      <c r="E2755" s="114"/>
      <c r="F2755" s="114"/>
      <c r="G2755" s="114"/>
      <c r="H2755" s="114"/>
      <c r="I2755" s="114"/>
      <c r="J2755" s="114"/>
      <c r="K2755" s="114"/>
      <c r="L2755" s="114"/>
      <c r="M2755" s="114"/>
      <c r="N2755" s="114"/>
      <c r="O2755" s="114"/>
      <c r="P2755" s="115"/>
    </row>
    <row r="2756" spans="3:16" ht="15" thickBot="1">
      <c r="C2756" s="408" t="s">
        <v>114</v>
      </c>
      <c r="D2756" s="409"/>
      <c r="E2756" s="409"/>
      <c r="F2756" s="409"/>
      <c r="G2756" s="409"/>
      <c r="H2756" s="409"/>
      <c r="I2756" s="409"/>
      <c r="J2756" s="409"/>
      <c r="K2756" s="409"/>
      <c r="L2756" s="409"/>
      <c r="M2756" s="409"/>
      <c r="N2756" s="409"/>
      <c r="O2756" s="409"/>
      <c r="P2756" s="410"/>
    </row>
    <row r="2757" spans="3:16" ht="15" thickBot="1">
      <c r="C2757" s="116"/>
      <c r="D2757" s="117"/>
      <c r="E2757" s="117"/>
      <c r="F2757" s="117"/>
      <c r="G2757" s="117"/>
      <c r="H2757" s="117"/>
      <c r="I2757" s="117"/>
      <c r="J2757" s="117"/>
      <c r="K2757" s="117"/>
      <c r="L2757" s="117"/>
      <c r="M2757" s="117"/>
      <c r="N2757" s="117"/>
      <c r="O2757" s="117"/>
      <c r="P2757" s="118"/>
    </row>
    <row r="2758" spans="3:16" ht="15" thickBot="1">
      <c r="C2758" s="119"/>
      <c r="D2758" s="120"/>
      <c r="E2758" s="120"/>
      <c r="F2758" s="120"/>
      <c r="G2758" s="120"/>
      <c r="H2758" s="120"/>
      <c r="K2758" s="120"/>
      <c r="L2758" s="120"/>
      <c r="M2758" s="120"/>
      <c r="N2758" s="120"/>
      <c r="O2758" s="120"/>
      <c r="P2758" s="121"/>
    </row>
    <row r="2759" spans="3:16">
      <c r="C2759" s="287" t="s">
        <v>52</v>
      </c>
      <c r="D2759" s="411" t="s">
        <v>53</v>
      </c>
      <c r="E2759" s="412"/>
      <c r="F2759" s="412"/>
      <c r="G2759" s="412"/>
      <c r="H2759" s="412"/>
      <c r="I2759" s="412"/>
      <c r="J2759" s="412"/>
      <c r="K2759" s="412"/>
      <c r="L2759" s="413"/>
      <c r="M2759" s="288"/>
      <c r="N2759" s="414" t="s">
        <v>54</v>
      </c>
      <c r="O2759" s="415"/>
      <c r="P2759" s="287" t="s">
        <v>11</v>
      </c>
    </row>
    <row r="2760" spans="3:16" ht="15" thickBot="1">
      <c r="C2760" s="283">
        <v>3.6</v>
      </c>
      <c r="D2760" s="416" t="s">
        <v>181</v>
      </c>
      <c r="E2760" s="417"/>
      <c r="F2760" s="417"/>
      <c r="G2760" s="417"/>
      <c r="H2760" s="417"/>
      <c r="I2760" s="417"/>
      <c r="J2760" s="417"/>
      <c r="K2760" s="417"/>
      <c r="L2760" s="418"/>
      <c r="M2760" s="284"/>
      <c r="N2760" s="416" t="s">
        <v>84</v>
      </c>
      <c r="O2760" s="418"/>
      <c r="P2760" s="285">
        <f>'PRESUPUESTO OFICIAL (Entidad)'!I55</f>
        <v>80</v>
      </c>
    </row>
    <row r="2761" spans="3:16">
      <c r="C2761" s="352" t="s">
        <v>55</v>
      </c>
      <c r="D2761" s="353"/>
      <c r="E2761" s="353"/>
      <c r="F2761" s="353"/>
      <c r="G2761" s="353"/>
      <c r="H2761" s="353"/>
      <c r="I2761" s="353"/>
      <c r="J2761" s="353"/>
      <c r="K2761" s="353"/>
      <c r="L2761" s="353"/>
      <c r="M2761" s="353"/>
      <c r="N2761" s="353"/>
      <c r="O2761" s="353"/>
      <c r="P2761" s="354"/>
    </row>
    <row r="2762" spans="3:16">
      <c r="C2762" s="355"/>
      <c r="D2762" s="356"/>
      <c r="E2762" s="356"/>
      <c r="F2762" s="356"/>
      <c r="G2762" s="356"/>
      <c r="H2762" s="356"/>
      <c r="I2762" s="356"/>
      <c r="J2762" s="356"/>
      <c r="K2762" s="356"/>
      <c r="L2762" s="356"/>
      <c r="M2762" s="356"/>
      <c r="N2762" s="356"/>
      <c r="O2762" s="356"/>
      <c r="P2762" s="357"/>
    </row>
    <row r="2763" spans="3:16" ht="15" thickBot="1">
      <c r="C2763" s="358"/>
      <c r="D2763" s="359"/>
      <c r="E2763" s="359"/>
      <c r="F2763" s="359"/>
      <c r="G2763" s="359"/>
      <c r="H2763" s="359"/>
      <c r="I2763" s="359"/>
      <c r="J2763" s="359"/>
      <c r="K2763" s="359"/>
      <c r="L2763" s="359"/>
      <c r="M2763" s="359"/>
      <c r="N2763" s="359"/>
      <c r="O2763" s="359"/>
      <c r="P2763" s="360"/>
    </row>
    <row r="2764" spans="3:16" ht="15">
      <c r="C2764" s="361" t="s">
        <v>53</v>
      </c>
      <c r="D2764" s="452"/>
      <c r="E2764" s="452"/>
      <c r="F2764" s="452"/>
      <c r="G2764" s="453"/>
      <c r="H2764" s="365" t="s">
        <v>100</v>
      </c>
      <c r="I2764" s="452"/>
      <c r="J2764" s="454" t="s">
        <v>11</v>
      </c>
      <c r="K2764" s="455"/>
      <c r="L2764" s="125" t="s">
        <v>56</v>
      </c>
      <c r="M2764" s="124"/>
      <c r="N2764" s="365" t="s">
        <v>57</v>
      </c>
      <c r="O2764" s="366"/>
      <c r="P2764" s="126" t="s">
        <v>58</v>
      </c>
    </row>
    <row r="2765" spans="3:16">
      <c r="C2765" s="367" t="s">
        <v>202</v>
      </c>
      <c r="D2765" s="368"/>
      <c r="E2765" s="368"/>
      <c r="F2765" s="368"/>
      <c r="G2765" s="421"/>
      <c r="H2765" s="422" t="s">
        <v>94</v>
      </c>
      <c r="I2765" s="423"/>
      <c r="J2765" s="424">
        <v>0.03</v>
      </c>
      <c r="K2765" s="425"/>
      <c r="L2765" s="128">
        <v>2000</v>
      </c>
      <c r="M2765" s="224"/>
      <c r="N2765" s="426"/>
      <c r="O2765" s="427"/>
      <c r="P2765" s="260">
        <f>ROUND(J2765*L2765,0)</f>
        <v>60</v>
      </c>
    </row>
    <row r="2766" spans="3:16">
      <c r="C2766" s="399" t="s">
        <v>99</v>
      </c>
      <c r="D2766" s="400"/>
      <c r="E2766" s="400"/>
      <c r="F2766" s="400"/>
      <c r="G2766" s="132"/>
      <c r="H2766" s="422" t="s">
        <v>158</v>
      </c>
      <c r="I2766" s="423"/>
      <c r="J2766" s="424">
        <v>1</v>
      </c>
      <c r="K2766" s="425"/>
      <c r="L2766" s="128">
        <v>1800</v>
      </c>
      <c r="M2766" s="224"/>
      <c r="N2766" s="426"/>
      <c r="O2766" s="427"/>
      <c r="P2766" s="260">
        <f>ROUND(J2766*L2766,0)</f>
        <v>1800</v>
      </c>
    </row>
    <row r="2767" spans="3:16" ht="15" thickBot="1">
      <c r="C2767" s="374"/>
      <c r="D2767" s="375"/>
      <c r="E2767" s="375"/>
      <c r="F2767" s="375"/>
      <c r="G2767" s="396"/>
      <c r="H2767" s="447"/>
      <c r="I2767" s="396"/>
      <c r="J2767" s="447"/>
      <c r="K2767" s="396"/>
      <c r="L2767" s="133"/>
      <c r="M2767" s="225"/>
      <c r="N2767" s="448"/>
      <c r="O2767" s="449"/>
      <c r="P2767" s="129"/>
    </row>
    <row r="2768" spans="3:16" ht="15" thickBot="1">
      <c r="C2768" s="371" t="s">
        <v>59</v>
      </c>
      <c r="D2768" s="372"/>
      <c r="E2768" s="372"/>
      <c r="F2768" s="372"/>
      <c r="G2768" s="372"/>
      <c r="H2768" s="372"/>
      <c r="I2768" s="372"/>
      <c r="J2768" s="372"/>
      <c r="K2768" s="372"/>
      <c r="L2768" s="372"/>
      <c r="M2768" s="372"/>
      <c r="N2768" s="372"/>
      <c r="O2768" s="373"/>
      <c r="P2768" s="138">
        <f>SUM(P2765:P2767)</f>
        <v>1860</v>
      </c>
    </row>
    <row r="2769" spans="3:16">
      <c r="C2769" s="352" t="s">
        <v>60</v>
      </c>
      <c r="D2769" s="353"/>
      <c r="E2769" s="353"/>
      <c r="F2769" s="353"/>
      <c r="G2769" s="353"/>
      <c r="H2769" s="353"/>
      <c r="I2769" s="353"/>
      <c r="J2769" s="353"/>
      <c r="K2769" s="353"/>
      <c r="L2769" s="353"/>
      <c r="M2769" s="353"/>
      <c r="N2769" s="353"/>
      <c r="O2769" s="353"/>
      <c r="P2769" s="354"/>
    </row>
    <row r="2770" spans="3:16">
      <c r="C2770" s="355"/>
      <c r="D2770" s="356"/>
      <c r="E2770" s="356"/>
      <c r="F2770" s="356"/>
      <c r="G2770" s="356"/>
      <c r="H2770" s="356"/>
      <c r="I2770" s="356"/>
      <c r="J2770" s="356"/>
      <c r="K2770" s="356"/>
      <c r="L2770" s="356"/>
      <c r="M2770" s="356"/>
      <c r="N2770" s="356"/>
      <c r="O2770" s="356"/>
      <c r="P2770" s="357"/>
    </row>
    <row r="2771" spans="3:16" ht="15" thickBot="1">
      <c r="C2771" s="358"/>
      <c r="D2771" s="359"/>
      <c r="E2771" s="359"/>
      <c r="F2771" s="359"/>
      <c r="G2771" s="359"/>
      <c r="H2771" s="359"/>
      <c r="I2771" s="359"/>
      <c r="J2771" s="359"/>
      <c r="K2771" s="359"/>
      <c r="L2771" s="359"/>
      <c r="M2771" s="359"/>
      <c r="N2771" s="359"/>
      <c r="O2771" s="359"/>
      <c r="P2771" s="360"/>
    </row>
    <row r="2772" spans="3:16">
      <c r="C2772" s="361" t="s">
        <v>53</v>
      </c>
      <c r="D2772" s="362"/>
      <c r="E2772" s="362"/>
      <c r="F2772" s="362"/>
      <c r="G2772" s="362"/>
      <c r="H2772" s="362"/>
      <c r="I2772" s="362"/>
      <c r="J2772" s="366"/>
      <c r="K2772" s="124" t="s">
        <v>54</v>
      </c>
      <c r="L2772" s="125" t="s">
        <v>11</v>
      </c>
      <c r="M2772" s="124" t="s">
        <v>117</v>
      </c>
      <c r="N2772" s="365" t="s">
        <v>61</v>
      </c>
      <c r="O2772" s="366"/>
      <c r="P2772" s="126" t="s">
        <v>58</v>
      </c>
    </row>
    <row r="2773" spans="3:16">
      <c r="C2773" s="399" t="s">
        <v>199</v>
      </c>
      <c r="D2773" s="400"/>
      <c r="E2773" s="400"/>
      <c r="F2773" s="400"/>
      <c r="G2773" s="400"/>
      <c r="H2773" s="400"/>
      <c r="I2773" s="400"/>
      <c r="J2773" s="401"/>
      <c r="K2773" s="311" t="s">
        <v>95</v>
      </c>
      <c r="L2773" s="311">
        <v>6.0000000000000001E-3</v>
      </c>
      <c r="M2773" s="235">
        <v>1</v>
      </c>
      <c r="N2773" s="466">
        <v>81548</v>
      </c>
      <c r="O2773" s="467"/>
      <c r="P2773" s="129">
        <f>ROUND(M2773*L2773*N2773,0)</f>
        <v>489</v>
      </c>
    </row>
    <row r="2774" spans="3:16">
      <c r="C2774" s="399" t="s">
        <v>200</v>
      </c>
      <c r="D2774" s="400"/>
      <c r="E2774" s="400"/>
      <c r="F2774" s="400"/>
      <c r="G2774" s="400"/>
      <c r="H2774" s="400"/>
      <c r="I2774" s="400"/>
      <c r="J2774" s="401"/>
      <c r="K2774" s="311" t="s">
        <v>95</v>
      </c>
      <c r="L2774" s="311">
        <v>0.09</v>
      </c>
      <c r="M2774" s="240">
        <v>1</v>
      </c>
      <c r="N2774" s="466">
        <v>85000</v>
      </c>
      <c r="O2774" s="467"/>
      <c r="P2774" s="129">
        <f t="shared" ref="P2774:P2776" si="35">ROUND(L2774*N2774,0)</f>
        <v>7650</v>
      </c>
    </row>
    <row r="2775" spans="3:16">
      <c r="C2775" s="468"/>
      <c r="D2775" s="400"/>
      <c r="E2775" s="400"/>
      <c r="F2775" s="400"/>
      <c r="G2775" s="400"/>
      <c r="H2775" s="400"/>
      <c r="I2775" s="400"/>
      <c r="J2775" s="401"/>
      <c r="K2775" s="311"/>
      <c r="L2775" s="311"/>
      <c r="M2775" s="240"/>
      <c r="N2775" s="466"/>
      <c r="O2775" s="467"/>
      <c r="P2775" s="129">
        <f t="shared" si="35"/>
        <v>0</v>
      </c>
    </row>
    <row r="2776" spans="3:16" ht="15" thickBot="1">
      <c r="C2776" s="399"/>
      <c r="D2776" s="400"/>
      <c r="E2776" s="400"/>
      <c r="F2776" s="400"/>
      <c r="G2776" s="400"/>
      <c r="H2776" s="400"/>
      <c r="I2776" s="400"/>
      <c r="J2776" s="401"/>
      <c r="K2776" s="311"/>
      <c r="L2776" s="311"/>
      <c r="M2776" s="237"/>
      <c r="N2776" s="466"/>
      <c r="O2776" s="467"/>
      <c r="P2776" s="129">
        <f t="shared" si="35"/>
        <v>0</v>
      </c>
    </row>
    <row r="2777" spans="3:16" ht="15" thickBot="1">
      <c r="C2777" s="371" t="s">
        <v>59</v>
      </c>
      <c r="D2777" s="372"/>
      <c r="E2777" s="372"/>
      <c r="F2777" s="372"/>
      <c r="G2777" s="372"/>
      <c r="H2777" s="372"/>
      <c r="I2777" s="372"/>
      <c r="J2777" s="372"/>
      <c r="K2777" s="372"/>
      <c r="L2777" s="372"/>
      <c r="M2777" s="372"/>
      <c r="N2777" s="372"/>
      <c r="O2777" s="373"/>
      <c r="P2777" s="138">
        <f>SUM(P2773:P2776)</f>
        <v>8139</v>
      </c>
    </row>
    <row r="2778" spans="3:16">
      <c r="C2778" s="352" t="s">
        <v>62</v>
      </c>
      <c r="D2778" s="353"/>
      <c r="E2778" s="353"/>
      <c r="F2778" s="353"/>
      <c r="G2778" s="353"/>
      <c r="H2778" s="353"/>
      <c r="I2778" s="353"/>
      <c r="J2778" s="353"/>
      <c r="K2778" s="353"/>
      <c r="L2778" s="353"/>
      <c r="M2778" s="353"/>
      <c r="N2778" s="353"/>
      <c r="O2778" s="353"/>
      <c r="P2778" s="354"/>
    </row>
    <row r="2779" spans="3:16">
      <c r="C2779" s="355"/>
      <c r="D2779" s="356"/>
      <c r="E2779" s="356"/>
      <c r="F2779" s="356"/>
      <c r="G2779" s="356"/>
      <c r="H2779" s="356"/>
      <c r="I2779" s="356"/>
      <c r="J2779" s="356"/>
      <c r="K2779" s="356"/>
      <c r="L2779" s="356"/>
      <c r="M2779" s="356"/>
      <c r="N2779" s="356"/>
      <c r="O2779" s="356"/>
      <c r="P2779" s="357"/>
    </row>
    <row r="2780" spans="3:16" ht="15" thickBot="1">
      <c r="C2780" s="358"/>
      <c r="D2780" s="359"/>
      <c r="E2780" s="359"/>
      <c r="F2780" s="359"/>
      <c r="G2780" s="359"/>
      <c r="H2780" s="359"/>
      <c r="I2780" s="359"/>
      <c r="J2780" s="359"/>
      <c r="K2780" s="359"/>
      <c r="L2780" s="359"/>
      <c r="M2780" s="359"/>
      <c r="N2780" s="359"/>
      <c r="O2780" s="359"/>
      <c r="P2780" s="360"/>
    </row>
    <row r="2781" spans="3:16" ht="15.75">
      <c r="C2781" s="361" t="s">
        <v>63</v>
      </c>
      <c r="D2781" s="362"/>
      <c r="E2781" s="362"/>
      <c r="F2781" s="362"/>
      <c r="G2781" s="362"/>
      <c r="H2781" s="362"/>
      <c r="I2781" s="362"/>
      <c r="J2781" s="125" t="s">
        <v>64</v>
      </c>
      <c r="K2781" s="134" t="s">
        <v>65</v>
      </c>
      <c r="L2781" s="139" t="s">
        <v>66</v>
      </c>
      <c r="M2781" s="229"/>
      <c r="N2781" s="365" t="s">
        <v>67</v>
      </c>
      <c r="O2781" s="366"/>
      <c r="P2781" s="126" t="s">
        <v>58</v>
      </c>
    </row>
    <row r="2782" spans="3:16">
      <c r="C2782" s="367"/>
      <c r="D2782" s="368"/>
      <c r="E2782" s="368"/>
      <c r="F2782" s="368"/>
      <c r="G2782" s="368"/>
      <c r="H2782" s="368"/>
      <c r="I2782" s="368"/>
      <c r="J2782" s="140"/>
      <c r="K2782" s="141"/>
      <c r="L2782" s="140"/>
      <c r="M2782" s="217"/>
      <c r="N2782" s="369"/>
      <c r="O2782" s="370"/>
      <c r="P2782" s="129"/>
    </row>
    <row r="2783" spans="3:16" ht="15" thickBot="1">
      <c r="C2783" s="374"/>
      <c r="D2783" s="375"/>
      <c r="E2783" s="375"/>
      <c r="F2783" s="375"/>
      <c r="G2783" s="375"/>
      <c r="H2783" s="375"/>
      <c r="I2783" s="375"/>
      <c r="J2783" s="142"/>
      <c r="K2783" s="143"/>
      <c r="L2783" s="142"/>
      <c r="M2783" s="230"/>
      <c r="N2783" s="376"/>
      <c r="O2783" s="377"/>
      <c r="P2783" s="144"/>
    </row>
    <row r="2784" spans="3:16" ht="15" thickBot="1">
      <c r="C2784" s="371" t="s">
        <v>59</v>
      </c>
      <c r="D2784" s="372"/>
      <c r="E2784" s="372"/>
      <c r="F2784" s="372"/>
      <c r="G2784" s="372"/>
      <c r="H2784" s="372"/>
      <c r="I2784" s="372"/>
      <c r="J2784" s="372"/>
      <c r="K2784" s="372"/>
      <c r="L2784" s="372"/>
      <c r="M2784" s="372"/>
      <c r="N2784" s="372"/>
      <c r="O2784" s="373"/>
      <c r="P2784" s="138">
        <f>SUM(P2782:P2783)</f>
        <v>0</v>
      </c>
    </row>
    <row r="2785" spans="3:16">
      <c r="C2785" s="352" t="s">
        <v>68</v>
      </c>
      <c r="D2785" s="353"/>
      <c r="E2785" s="353"/>
      <c r="F2785" s="353"/>
      <c r="G2785" s="353"/>
      <c r="H2785" s="353"/>
      <c r="I2785" s="353"/>
      <c r="J2785" s="353"/>
      <c r="K2785" s="353"/>
      <c r="L2785" s="353"/>
      <c r="M2785" s="353"/>
      <c r="N2785" s="353"/>
      <c r="O2785" s="353"/>
      <c r="P2785" s="354"/>
    </row>
    <row r="2786" spans="3:16">
      <c r="C2786" s="355"/>
      <c r="D2786" s="356"/>
      <c r="E2786" s="356"/>
      <c r="F2786" s="356"/>
      <c r="G2786" s="356"/>
      <c r="H2786" s="356"/>
      <c r="I2786" s="356"/>
      <c r="J2786" s="356"/>
      <c r="K2786" s="356"/>
      <c r="L2786" s="356"/>
      <c r="M2786" s="356"/>
      <c r="N2786" s="356"/>
      <c r="O2786" s="356"/>
      <c r="P2786" s="357"/>
    </row>
    <row r="2787" spans="3:16" ht="15" thickBot="1">
      <c r="C2787" s="358"/>
      <c r="D2787" s="359"/>
      <c r="E2787" s="359"/>
      <c r="F2787" s="359"/>
      <c r="G2787" s="359"/>
      <c r="H2787" s="359"/>
      <c r="I2787" s="359"/>
      <c r="J2787" s="359"/>
      <c r="K2787" s="359"/>
      <c r="L2787" s="359"/>
      <c r="M2787" s="359"/>
      <c r="N2787" s="359"/>
      <c r="O2787" s="359"/>
      <c r="P2787" s="360"/>
    </row>
    <row r="2788" spans="3:16" ht="28.5">
      <c r="C2788" s="361" t="s">
        <v>69</v>
      </c>
      <c r="D2788" s="362"/>
      <c r="E2788" s="362"/>
      <c r="F2788" s="362"/>
      <c r="G2788" s="362"/>
      <c r="H2788" s="362"/>
      <c r="I2788" s="362"/>
      <c r="J2788" s="125" t="s">
        <v>70</v>
      </c>
      <c r="K2788" s="145" t="s">
        <v>11</v>
      </c>
      <c r="L2788" s="146" t="s">
        <v>71</v>
      </c>
      <c r="M2788" s="218"/>
      <c r="N2788" s="363" t="s">
        <v>57</v>
      </c>
      <c r="O2788" s="364"/>
      <c r="P2788" s="148" t="s">
        <v>58</v>
      </c>
    </row>
    <row r="2789" spans="3:16">
      <c r="C2789" s="399" t="s">
        <v>201</v>
      </c>
      <c r="D2789" s="400"/>
      <c r="E2789" s="400"/>
      <c r="F2789" s="400"/>
      <c r="G2789" s="400"/>
      <c r="H2789" s="400"/>
      <c r="I2789" s="401"/>
      <c r="J2789" s="151" t="s">
        <v>97</v>
      </c>
      <c r="K2789" s="152">
        <v>0.35</v>
      </c>
      <c r="L2789" s="153">
        <v>40489.678125000006</v>
      </c>
      <c r="M2789" s="231"/>
      <c r="N2789" s="402"/>
      <c r="O2789" s="403"/>
      <c r="P2789" s="129">
        <f>ROUND(K2789*L2789,0)</f>
        <v>14171</v>
      </c>
    </row>
    <row r="2790" spans="3:16">
      <c r="C2790" s="149"/>
      <c r="D2790" s="150"/>
      <c r="E2790" s="150"/>
      <c r="F2790" s="150"/>
      <c r="G2790" s="150"/>
      <c r="H2790" s="150"/>
      <c r="I2790" s="150"/>
      <c r="J2790" s="151"/>
      <c r="K2790" s="152"/>
      <c r="L2790" s="153"/>
      <c r="M2790" s="231"/>
      <c r="N2790" s="369"/>
      <c r="O2790" s="370"/>
      <c r="P2790" s="154"/>
    </row>
    <row r="2791" spans="3:16" ht="15" thickBot="1">
      <c r="C2791" s="374"/>
      <c r="D2791" s="375"/>
      <c r="E2791" s="375"/>
      <c r="F2791" s="375"/>
      <c r="G2791" s="375"/>
      <c r="H2791" s="375"/>
      <c r="I2791" s="375"/>
      <c r="J2791" s="142"/>
      <c r="K2791" s="143"/>
      <c r="L2791" s="142"/>
      <c r="M2791" s="230"/>
      <c r="N2791" s="376"/>
      <c r="O2791" s="377"/>
      <c r="P2791" s="144"/>
    </row>
    <row r="2792" spans="3:16" ht="15" thickBot="1">
      <c r="C2792" s="371" t="s">
        <v>59</v>
      </c>
      <c r="D2792" s="372"/>
      <c r="E2792" s="372"/>
      <c r="F2792" s="372"/>
      <c r="G2792" s="372"/>
      <c r="H2792" s="372"/>
      <c r="I2792" s="372"/>
      <c r="J2792" s="372"/>
      <c r="K2792" s="372"/>
      <c r="L2792" s="372"/>
      <c r="M2792" s="372"/>
      <c r="N2792" s="372"/>
      <c r="O2792" s="373"/>
      <c r="P2792" s="138">
        <f>SUM(P2789:P2791)</f>
        <v>14171</v>
      </c>
    </row>
    <row r="2793" spans="3:16" ht="15" thickBot="1">
      <c r="C2793" s="122"/>
      <c r="P2793" s="123"/>
    </row>
    <row r="2794" spans="3:16" ht="15" thickBot="1">
      <c r="C2794" s="371" t="s">
        <v>72</v>
      </c>
      <c r="D2794" s="372"/>
      <c r="E2794" s="372"/>
      <c r="F2794" s="372"/>
      <c r="G2794" s="372"/>
      <c r="H2794" s="372"/>
      <c r="I2794" s="372"/>
      <c r="J2794" s="372"/>
      <c r="K2794" s="372"/>
      <c r="L2794" s="372"/>
      <c r="M2794" s="372"/>
      <c r="N2794" s="372"/>
      <c r="O2794" s="373"/>
      <c r="P2794" s="286">
        <f>SUM(P2792+P2784+P2777+P2768)</f>
        <v>24170</v>
      </c>
    </row>
    <row r="2795" spans="3:16">
      <c r="C2795" s="367" t="s">
        <v>23</v>
      </c>
      <c r="D2795" s="368"/>
      <c r="E2795" s="368"/>
      <c r="F2795" s="368"/>
      <c r="G2795" s="368"/>
      <c r="H2795" s="368"/>
      <c r="I2795" s="368"/>
      <c r="J2795" s="155"/>
      <c r="K2795" s="156"/>
      <c r="L2795" s="157">
        <v>0.31</v>
      </c>
      <c r="M2795" s="232"/>
      <c r="N2795" s="392">
        <f>P2794*L2795</f>
        <v>7492.7</v>
      </c>
      <c r="O2795" s="393"/>
      <c r="P2795" s="158"/>
    </row>
    <row r="2796" spans="3:16">
      <c r="C2796" s="130" t="s">
        <v>77</v>
      </c>
      <c r="D2796" s="131"/>
      <c r="E2796" s="131"/>
      <c r="F2796" s="131"/>
      <c r="G2796" s="131"/>
      <c r="H2796" s="131"/>
      <c r="I2796" s="131"/>
      <c r="J2796" s="155"/>
      <c r="K2796" s="156"/>
      <c r="L2796" s="157">
        <v>0.01</v>
      </c>
      <c r="M2796" s="232"/>
      <c r="N2796" s="392">
        <f>P2794*L2796</f>
        <v>241.70000000000002</v>
      </c>
      <c r="O2796" s="393"/>
      <c r="P2796" s="158"/>
    </row>
    <row r="2797" spans="3:16" ht="15" thickBot="1">
      <c r="C2797" s="116" t="s">
        <v>78</v>
      </c>
      <c r="D2797" s="117"/>
      <c r="E2797" s="117"/>
      <c r="F2797" s="117"/>
      <c r="G2797" s="117"/>
      <c r="H2797" s="117"/>
      <c r="I2797" s="117"/>
      <c r="J2797" s="159"/>
      <c r="K2797" s="160"/>
      <c r="L2797" s="157">
        <v>0.05</v>
      </c>
      <c r="M2797" s="232"/>
      <c r="N2797" s="392">
        <f>P2794*L2797</f>
        <v>1208.5</v>
      </c>
      <c r="O2797" s="393"/>
      <c r="P2797" s="158"/>
    </row>
    <row r="2798" spans="3:16" ht="15" thickBot="1">
      <c r="C2798" s="371" t="s">
        <v>59</v>
      </c>
      <c r="D2798" s="372"/>
      <c r="E2798" s="372"/>
      <c r="F2798" s="372"/>
      <c r="G2798" s="372"/>
      <c r="H2798" s="372"/>
      <c r="I2798" s="372"/>
      <c r="J2798" s="372"/>
      <c r="K2798" s="372"/>
      <c r="L2798" s="372"/>
      <c r="M2798" s="372"/>
      <c r="N2798" s="372"/>
      <c r="O2798" s="373"/>
      <c r="P2798" s="161">
        <f>N2795+N2796+N2797</f>
        <v>8942.9</v>
      </c>
    </row>
    <row r="2799" spans="3:16" ht="15" thickBot="1">
      <c r="C2799" s="122"/>
      <c r="P2799" s="123"/>
    </row>
    <row r="2800" spans="3:16" ht="15" thickBot="1">
      <c r="C2800" s="371" t="s">
        <v>79</v>
      </c>
      <c r="D2800" s="372"/>
      <c r="E2800" s="372"/>
      <c r="F2800" s="372"/>
      <c r="G2800" s="372"/>
      <c r="H2800" s="372"/>
      <c r="I2800" s="372"/>
      <c r="J2800" s="372"/>
      <c r="K2800" s="372"/>
      <c r="L2800" s="372"/>
      <c r="M2800" s="372"/>
      <c r="N2800" s="372"/>
      <c r="O2800" s="373"/>
      <c r="P2800" s="161">
        <f>ROUND(P2794+P2798,2)</f>
        <v>33112.9</v>
      </c>
    </row>
    <row r="2801" spans="3:16">
      <c r="C2801" s="119"/>
      <c r="D2801" s="120"/>
      <c r="E2801" s="120"/>
      <c r="F2801" s="120"/>
      <c r="G2801" s="120"/>
      <c r="H2801" s="120"/>
      <c r="I2801" s="120"/>
      <c r="J2801" s="120"/>
      <c r="K2801" s="120"/>
      <c r="L2801" s="120"/>
      <c r="M2801" s="120"/>
      <c r="N2801" s="120"/>
      <c r="O2801" s="120"/>
      <c r="P2801" s="121"/>
    </row>
    <row r="2802" spans="3:16">
      <c r="C2802" s="122"/>
      <c r="P2802" s="123"/>
    </row>
    <row r="2803" spans="3:16">
      <c r="C2803" s="122"/>
      <c r="P2803" s="123"/>
    </row>
    <row r="2804" spans="3:16" ht="15">
      <c r="C2804" s="122"/>
      <c r="H2804" s="276" t="s">
        <v>80</v>
      </c>
      <c r="I2804" s="276"/>
      <c r="J2804" s="276"/>
      <c r="K2804" s="276"/>
      <c r="P2804" s="123"/>
    </row>
    <row r="2805" spans="3:16" ht="15">
      <c r="C2805" s="122"/>
      <c r="H2805" s="276" t="s">
        <v>81</v>
      </c>
      <c r="I2805" s="350" t="s">
        <v>120</v>
      </c>
      <c r="J2805" s="350"/>
      <c r="K2805" s="350"/>
      <c r="P2805" s="123"/>
    </row>
    <row r="2806" spans="3:16" ht="15">
      <c r="C2806" s="122"/>
      <c r="H2806" s="349" t="s">
        <v>121</v>
      </c>
      <c r="I2806" s="349"/>
      <c r="J2806" s="349"/>
      <c r="K2806" s="349"/>
      <c r="P2806" s="123"/>
    </row>
    <row r="2807" spans="3:16" ht="15">
      <c r="C2807" s="108"/>
      <c r="D2807" s="163"/>
      <c r="E2807" s="163"/>
      <c r="F2807" s="163"/>
      <c r="G2807" s="163"/>
      <c r="H2807" s="276" t="s">
        <v>82</v>
      </c>
      <c r="I2807" s="349" t="s">
        <v>122</v>
      </c>
      <c r="J2807" s="349"/>
      <c r="K2807" s="349"/>
      <c r="L2807" s="163"/>
      <c r="M2807" s="163"/>
      <c r="N2807" s="163"/>
      <c r="O2807" s="163"/>
      <c r="P2807" s="164"/>
    </row>
    <row r="2808" spans="3:16">
      <c r="C2808" s="122"/>
      <c r="H2808" s="95" t="s">
        <v>83</v>
      </c>
      <c r="P2808" s="123"/>
    </row>
    <row r="2809" spans="3:16">
      <c r="C2809" s="165"/>
      <c r="D2809" s="127"/>
      <c r="E2809" s="127"/>
      <c r="F2809" s="127"/>
      <c r="G2809" s="127"/>
      <c r="H2809" s="127"/>
      <c r="I2809" s="127"/>
      <c r="J2809" s="127"/>
      <c r="K2809" s="127"/>
      <c r="L2809" s="127"/>
      <c r="M2809" s="127"/>
      <c r="N2809" s="127"/>
      <c r="O2809" s="127"/>
      <c r="P2809" s="166"/>
    </row>
    <row r="2810" spans="3:16">
      <c r="C2810" s="214"/>
    </row>
    <row r="2811" spans="3:16">
      <c r="C2811" s="214"/>
    </row>
    <row r="2812" spans="3:16">
      <c r="C2812" s="351" t="s">
        <v>38</v>
      </c>
      <c r="D2812" s="351"/>
      <c r="E2812" s="351"/>
      <c r="F2812" s="351"/>
      <c r="G2812" s="351"/>
      <c r="H2812" s="351"/>
      <c r="I2812" s="351"/>
      <c r="J2812" s="351"/>
      <c r="K2812" s="351"/>
      <c r="L2812" s="351"/>
      <c r="M2812" s="351"/>
      <c r="N2812" s="351"/>
      <c r="O2812" s="351"/>
      <c r="P2812" s="351"/>
    </row>
    <row r="2813" spans="3:16" ht="15" thickBot="1"/>
    <row r="2814" spans="3:16">
      <c r="C2814" s="378"/>
      <c r="D2814" s="380"/>
      <c r="E2814" s="381"/>
      <c r="F2814" s="381"/>
      <c r="G2814" s="381"/>
      <c r="H2814" s="381"/>
      <c r="I2814" s="381"/>
      <c r="J2814" s="381"/>
      <c r="K2814" s="382"/>
      <c r="L2814" s="383"/>
      <c r="M2814" s="384"/>
      <c r="N2814" s="384"/>
      <c r="O2814" s="384"/>
      <c r="P2814" s="385"/>
    </row>
    <row r="2815" spans="3:16">
      <c r="C2815" s="379"/>
      <c r="D2815" s="389" t="s">
        <v>39</v>
      </c>
      <c r="E2815" s="390"/>
      <c r="F2815" s="390"/>
      <c r="G2815" s="390"/>
      <c r="H2815" s="390"/>
      <c r="I2815" s="390"/>
      <c r="J2815" s="390"/>
      <c r="K2815" s="391"/>
      <c r="L2815" s="386"/>
      <c r="M2815" s="387"/>
      <c r="N2815" s="387"/>
      <c r="O2815" s="387"/>
      <c r="P2815" s="388"/>
    </row>
    <row r="2816" spans="3:16">
      <c r="C2816" s="379"/>
      <c r="D2816" s="389"/>
      <c r="E2816" s="390"/>
      <c r="F2816" s="390"/>
      <c r="G2816" s="390"/>
      <c r="H2816" s="390"/>
      <c r="I2816" s="390"/>
      <c r="J2816" s="390"/>
      <c r="K2816" s="391"/>
      <c r="L2816" s="428" t="s">
        <v>40</v>
      </c>
      <c r="M2816" s="220"/>
      <c r="N2816" s="430"/>
      <c r="O2816" s="431"/>
      <c r="P2816" s="432"/>
    </row>
    <row r="2817" spans="3:16">
      <c r="C2817" s="379"/>
      <c r="D2817" s="389" t="s">
        <v>41</v>
      </c>
      <c r="E2817" s="390"/>
      <c r="F2817" s="390"/>
      <c r="G2817" s="390"/>
      <c r="H2817" s="390"/>
      <c r="I2817" s="390"/>
      <c r="J2817" s="390"/>
      <c r="K2817" s="391"/>
      <c r="L2817" s="429"/>
      <c r="M2817" s="221"/>
      <c r="N2817" s="433"/>
      <c r="O2817" s="434"/>
      <c r="P2817" s="435"/>
    </row>
    <row r="2818" spans="3:16">
      <c r="C2818" s="379"/>
      <c r="D2818" s="436"/>
      <c r="E2818" s="437"/>
      <c r="F2818" s="437"/>
      <c r="G2818" s="437"/>
      <c r="H2818" s="437"/>
      <c r="I2818" s="437"/>
      <c r="J2818" s="437"/>
      <c r="K2818" s="438"/>
      <c r="L2818" s="428" t="s">
        <v>42</v>
      </c>
      <c r="M2818" s="219"/>
      <c r="N2818" s="428">
        <v>1</v>
      </c>
      <c r="O2818" s="428" t="s">
        <v>43</v>
      </c>
      <c r="P2818" s="440">
        <v>1</v>
      </c>
    </row>
    <row r="2819" spans="3:16">
      <c r="C2819" s="379"/>
      <c r="D2819" s="436"/>
      <c r="E2819" s="437"/>
      <c r="F2819" s="437"/>
      <c r="G2819" s="437"/>
      <c r="H2819" s="437"/>
      <c r="I2819" s="437"/>
      <c r="J2819" s="437"/>
      <c r="K2819" s="438"/>
      <c r="L2819" s="439"/>
      <c r="M2819" s="222"/>
      <c r="N2819" s="439"/>
      <c r="O2819" s="439"/>
      <c r="P2819" s="441"/>
    </row>
    <row r="2820" spans="3:16">
      <c r="C2820" s="379"/>
      <c r="D2820" s="389" t="s">
        <v>44</v>
      </c>
      <c r="E2820" s="390"/>
      <c r="F2820" s="390"/>
      <c r="G2820" s="390"/>
      <c r="H2820" s="390"/>
      <c r="I2820" s="390"/>
      <c r="J2820" s="390"/>
      <c r="K2820" s="391"/>
      <c r="L2820" s="439"/>
      <c r="M2820" s="222"/>
      <c r="N2820" s="439"/>
      <c r="O2820" s="439"/>
      <c r="P2820" s="441"/>
    </row>
    <row r="2821" spans="3:16" ht="15" thickBot="1">
      <c r="C2821" s="100"/>
      <c r="D2821" s="101"/>
      <c r="E2821" s="101"/>
      <c r="F2821" s="101"/>
      <c r="G2821" s="101"/>
      <c r="H2821" s="101"/>
      <c r="I2821" s="101"/>
      <c r="J2821" s="101"/>
      <c r="K2821" s="101"/>
      <c r="L2821" s="101"/>
      <c r="M2821" s="101"/>
      <c r="N2821" s="102"/>
      <c r="O2821" s="102"/>
      <c r="P2821" s="103"/>
    </row>
    <row r="2822" spans="3:16">
      <c r="C2822" s="104"/>
      <c r="D2822" s="98"/>
      <c r="E2822" s="98"/>
      <c r="F2822" s="98"/>
      <c r="G2822" s="98"/>
      <c r="H2822" s="98"/>
      <c r="I2822" s="98"/>
      <c r="J2822" s="98"/>
      <c r="K2822" s="98"/>
      <c r="L2822" s="105" t="s">
        <v>45</v>
      </c>
      <c r="M2822" s="105"/>
      <c r="N2822" s="106" t="s">
        <v>46</v>
      </c>
      <c r="O2822" s="106" t="s">
        <v>47</v>
      </c>
      <c r="P2822" s="107" t="s">
        <v>48</v>
      </c>
    </row>
    <row r="2823" spans="3:16">
      <c r="C2823" s="108"/>
      <c r="D2823" s="99"/>
      <c r="E2823" s="99"/>
      <c r="F2823" s="99"/>
      <c r="G2823" s="99"/>
      <c r="H2823" s="99"/>
      <c r="I2823" s="99"/>
      <c r="J2823" s="99"/>
      <c r="K2823" s="99"/>
      <c r="L2823" s="109"/>
      <c r="M2823" s="109"/>
      <c r="N2823" s="110"/>
      <c r="O2823" s="110"/>
      <c r="P2823" s="111"/>
    </row>
    <row r="2824" spans="3:16">
      <c r="C2824" s="406" t="s">
        <v>49</v>
      </c>
      <c r="D2824" s="407"/>
      <c r="E2824" s="407"/>
      <c r="F2824" s="407"/>
      <c r="G2824" s="99"/>
      <c r="H2824" s="99"/>
      <c r="I2824" s="99" t="s">
        <v>50</v>
      </c>
      <c r="K2824" s="99"/>
      <c r="L2824" s="109"/>
      <c r="M2824" s="109"/>
      <c r="P2824" s="112"/>
    </row>
    <row r="2825" spans="3:16">
      <c r="C2825" s="113"/>
      <c r="D2825" s="114"/>
      <c r="E2825" s="114"/>
      <c r="F2825" s="114"/>
      <c r="G2825" s="114"/>
      <c r="H2825" s="114"/>
      <c r="I2825" s="114"/>
      <c r="J2825" s="114"/>
      <c r="K2825" s="114"/>
      <c r="L2825" s="114"/>
      <c r="M2825" s="114"/>
      <c r="N2825" s="114"/>
      <c r="O2825" s="114"/>
      <c r="P2825" s="115"/>
    </row>
    <row r="2826" spans="3:16" ht="15" thickBot="1">
      <c r="C2826" s="408" t="s">
        <v>114</v>
      </c>
      <c r="D2826" s="409"/>
      <c r="E2826" s="409"/>
      <c r="F2826" s="409"/>
      <c r="G2826" s="409"/>
      <c r="H2826" s="409"/>
      <c r="I2826" s="409"/>
      <c r="J2826" s="409"/>
      <c r="K2826" s="409"/>
      <c r="L2826" s="409"/>
      <c r="M2826" s="409"/>
      <c r="N2826" s="409"/>
      <c r="O2826" s="409"/>
      <c r="P2826" s="410"/>
    </row>
    <row r="2827" spans="3:16" ht="15" thickBot="1">
      <c r="C2827" s="116"/>
      <c r="D2827" s="117"/>
      <c r="E2827" s="117"/>
      <c r="F2827" s="117"/>
      <c r="G2827" s="117"/>
      <c r="H2827" s="117"/>
      <c r="I2827" s="117"/>
      <c r="J2827" s="117"/>
      <c r="K2827" s="117"/>
      <c r="L2827" s="117"/>
      <c r="M2827" s="117"/>
      <c r="N2827" s="117"/>
      <c r="O2827" s="117"/>
      <c r="P2827" s="118"/>
    </row>
    <row r="2828" spans="3:16" ht="15" thickBot="1">
      <c r="C2828" s="119"/>
      <c r="D2828" s="120"/>
      <c r="E2828" s="120"/>
      <c r="F2828" s="120"/>
      <c r="G2828" s="120"/>
      <c r="H2828" s="120"/>
      <c r="K2828" s="120"/>
      <c r="L2828" s="120"/>
      <c r="M2828" s="120"/>
      <c r="N2828" s="120"/>
      <c r="O2828" s="120"/>
      <c r="P2828" s="121"/>
    </row>
    <row r="2829" spans="3:16">
      <c r="C2829" s="287" t="s">
        <v>52</v>
      </c>
      <c r="D2829" s="411" t="s">
        <v>53</v>
      </c>
      <c r="E2829" s="412"/>
      <c r="F2829" s="412"/>
      <c r="G2829" s="412"/>
      <c r="H2829" s="412"/>
      <c r="I2829" s="412"/>
      <c r="J2829" s="412"/>
      <c r="K2829" s="412"/>
      <c r="L2829" s="413"/>
      <c r="M2829" s="288"/>
      <c r="N2829" s="414" t="s">
        <v>54</v>
      </c>
      <c r="O2829" s="415"/>
      <c r="P2829" s="287" t="s">
        <v>11</v>
      </c>
    </row>
    <row r="2830" spans="3:16" ht="15" thickBot="1">
      <c r="C2830" s="283">
        <v>3.7</v>
      </c>
      <c r="D2830" s="416" t="s">
        <v>182</v>
      </c>
      <c r="E2830" s="417"/>
      <c r="F2830" s="417"/>
      <c r="G2830" s="417"/>
      <c r="H2830" s="417"/>
      <c r="I2830" s="417"/>
      <c r="J2830" s="417"/>
      <c r="K2830" s="417"/>
      <c r="L2830" s="418"/>
      <c r="M2830" s="284"/>
      <c r="N2830" s="416" t="s">
        <v>84</v>
      </c>
      <c r="O2830" s="418"/>
      <c r="P2830" s="285">
        <f>'PRESUPUESTO OFICIAL (Entidad)'!I56</f>
        <v>71.069999999999993</v>
      </c>
    </row>
    <row r="2831" spans="3:16">
      <c r="C2831" s="352" t="s">
        <v>55</v>
      </c>
      <c r="D2831" s="353"/>
      <c r="E2831" s="353"/>
      <c r="F2831" s="353"/>
      <c r="G2831" s="353"/>
      <c r="H2831" s="353"/>
      <c r="I2831" s="353"/>
      <c r="J2831" s="353"/>
      <c r="K2831" s="353"/>
      <c r="L2831" s="353"/>
      <c r="M2831" s="353"/>
      <c r="N2831" s="353"/>
      <c r="O2831" s="353"/>
      <c r="P2831" s="354"/>
    </row>
    <row r="2832" spans="3:16">
      <c r="C2832" s="355"/>
      <c r="D2832" s="356"/>
      <c r="E2832" s="356"/>
      <c r="F2832" s="356"/>
      <c r="G2832" s="356"/>
      <c r="H2832" s="356"/>
      <c r="I2832" s="356"/>
      <c r="J2832" s="356"/>
      <c r="K2832" s="356"/>
      <c r="L2832" s="356"/>
      <c r="M2832" s="356"/>
      <c r="N2832" s="356"/>
      <c r="O2832" s="356"/>
      <c r="P2832" s="357"/>
    </row>
    <row r="2833" spans="3:16" ht="15" thickBot="1">
      <c r="C2833" s="358"/>
      <c r="D2833" s="359"/>
      <c r="E2833" s="359"/>
      <c r="F2833" s="359"/>
      <c r="G2833" s="359"/>
      <c r="H2833" s="359"/>
      <c r="I2833" s="359"/>
      <c r="J2833" s="359"/>
      <c r="K2833" s="359"/>
      <c r="L2833" s="359"/>
      <c r="M2833" s="359"/>
      <c r="N2833" s="359"/>
      <c r="O2833" s="359"/>
      <c r="P2833" s="360"/>
    </row>
    <row r="2834" spans="3:16" ht="15">
      <c r="C2834" s="361" t="s">
        <v>53</v>
      </c>
      <c r="D2834" s="452"/>
      <c r="E2834" s="452"/>
      <c r="F2834" s="452"/>
      <c r="G2834" s="453"/>
      <c r="H2834" s="365" t="s">
        <v>100</v>
      </c>
      <c r="I2834" s="452"/>
      <c r="J2834" s="454" t="s">
        <v>11</v>
      </c>
      <c r="K2834" s="455"/>
      <c r="L2834" s="125" t="s">
        <v>56</v>
      </c>
      <c r="M2834" s="124"/>
      <c r="N2834" s="365" t="s">
        <v>57</v>
      </c>
      <c r="O2834" s="366"/>
      <c r="P2834" s="126" t="s">
        <v>58</v>
      </c>
    </row>
    <row r="2835" spans="3:16">
      <c r="C2835" s="367" t="s">
        <v>98</v>
      </c>
      <c r="D2835" s="368"/>
      <c r="E2835" s="368"/>
      <c r="F2835" s="368"/>
      <c r="G2835" s="421"/>
      <c r="H2835" s="422" t="s">
        <v>94</v>
      </c>
      <c r="I2835" s="423"/>
      <c r="J2835" s="424">
        <v>0.03</v>
      </c>
      <c r="K2835" s="425"/>
      <c r="L2835" s="128">
        <v>2000</v>
      </c>
      <c r="M2835" s="224"/>
      <c r="N2835" s="426"/>
      <c r="O2835" s="427"/>
      <c r="P2835" s="129">
        <f>ROUND(J2835*L2835,0)</f>
        <v>60</v>
      </c>
    </row>
    <row r="2836" spans="3:16">
      <c r="C2836" s="399"/>
      <c r="D2836" s="400"/>
      <c r="E2836" s="400"/>
      <c r="F2836" s="400"/>
      <c r="G2836" s="401"/>
      <c r="H2836" s="422"/>
      <c r="I2836" s="423"/>
      <c r="J2836" s="424"/>
      <c r="K2836" s="425"/>
      <c r="L2836" s="128"/>
      <c r="M2836" s="224"/>
      <c r="N2836" s="426"/>
      <c r="O2836" s="427"/>
      <c r="P2836" s="129">
        <f>ROUND(J2836*L2836,0)</f>
        <v>0</v>
      </c>
    </row>
    <row r="2837" spans="3:16" ht="15" thickBot="1">
      <c r="C2837" s="374"/>
      <c r="D2837" s="375"/>
      <c r="E2837" s="375"/>
      <c r="F2837" s="375"/>
      <c r="G2837" s="396"/>
      <c r="H2837" s="447"/>
      <c r="I2837" s="396"/>
      <c r="J2837" s="447"/>
      <c r="K2837" s="396"/>
      <c r="L2837" s="133"/>
      <c r="M2837" s="225"/>
      <c r="N2837" s="448"/>
      <c r="O2837" s="449"/>
      <c r="P2837" s="129"/>
    </row>
    <row r="2838" spans="3:16" ht="15" thickBot="1">
      <c r="C2838" s="371" t="s">
        <v>59</v>
      </c>
      <c r="D2838" s="372"/>
      <c r="E2838" s="372"/>
      <c r="F2838" s="372"/>
      <c r="G2838" s="372"/>
      <c r="H2838" s="372"/>
      <c r="I2838" s="372"/>
      <c r="J2838" s="372"/>
      <c r="K2838" s="372"/>
      <c r="L2838" s="372"/>
      <c r="M2838" s="372"/>
      <c r="N2838" s="372"/>
      <c r="O2838" s="373"/>
      <c r="P2838" s="138">
        <f>SUM(P2835:P2837)</f>
        <v>60</v>
      </c>
    </row>
    <row r="2839" spans="3:16">
      <c r="C2839" s="352" t="s">
        <v>60</v>
      </c>
      <c r="D2839" s="353"/>
      <c r="E2839" s="353"/>
      <c r="F2839" s="353"/>
      <c r="G2839" s="353"/>
      <c r="H2839" s="353"/>
      <c r="I2839" s="353"/>
      <c r="J2839" s="353"/>
      <c r="K2839" s="353"/>
      <c r="L2839" s="353"/>
      <c r="M2839" s="353"/>
      <c r="N2839" s="353"/>
      <c r="O2839" s="353"/>
      <c r="P2839" s="354"/>
    </row>
    <row r="2840" spans="3:16">
      <c r="C2840" s="355"/>
      <c r="D2840" s="356"/>
      <c r="E2840" s="356"/>
      <c r="F2840" s="356"/>
      <c r="G2840" s="356"/>
      <c r="H2840" s="356"/>
      <c r="I2840" s="356"/>
      <c r="J2840" s="356"/>
      <c r="K2840" s="356"/>
      <c r="L2840" s="356"/>
      <c r="M2840" s="356"/>
      <c r="N2840" s="356"/>
      <c r="O2840" s="356"/>
      <c r="P2840" s="357"/>
    </row>
    <row r="2841" spans="3:16" ht="15" thickBot="1">
      <c r="C2841" s="358"/>
      <c r="D2841" s="359"/>
      <c r="E2841" s="359"/>
      <c r="F2841" s="359"/>
      <c r="G2841" s="359"/>
      <c r="H2841" s="359"/>
      <c r="I2841" s="359"/>
      <c r="J2841" s="359"/>
      <c r="K2841" s="359"/>
      <c r="L2841" s="359"/>
      <c r="M2841" s="359"/>
      <c r="N2841" s="359"/>
      <c r="O2841" s="359"/>
      <c r="P2841" s="360"/>
    </row>
    <row r="2842" spans="3:16">
      <c r="C2842" s="361" t="s">
        <v>53</v>
      </c>
      <c r="D2842" s="362"/>
      <c r="E2842" s="362"/>
      <c r="F2842" s="362"/>
      <c r="G2842" s="362"/>
      <c r="H2842" s="362"/>
      <c r="I2842" s="362"/>
      <c r="J2842" s="366"/>
      <c r="K2842" s="124" t="s">
        <v>54</v>
      </c>
      <c r="L2842" s="125" t="s">
        <v>11</v>
      </c>
      <c r="M2842" s="124"/>
      <c r="N2842" s="365" t="s">
        <v>61</v>
      </c>
      <c r="O2842" s="366"/>
      <c r="P2842" s="126" t="s">
        <v>58</v>
      </c>
    </row>
    <row r="2843" spans="3:16">
      <c r="C2843" s="399" t="s">
        <v>91</v>
      </c>
      <c r="D2843" s="400"/>
      <c r="E2843" s="400"/>
      <c r="F2843" s="400"/>
      <c r="G2843" s="400"/>
      <c r="H2843" s="400"/>
      <c r="I2843" s="400"/>
      <c r="J2843" s="401"/>
      <c r="K2843" s="303" t="s">
        <v>96</v>
      </c>
      <c r="L2843" s="202">
        <v>1.05</v>
      </c>
      <c r="M2843" s="241"/>
      <c r="N2843" s="459">
        <v>2000</v>
      </c>
      <c r="O2843" s="460"/>
      <c r="P2843" s="129">
        <f>ROUND(L2843*N2843,0)</f>
        <v>2100</v>
      </c>
    </row>
    <row r="2844" spans="3:16">
      <c r="C2844" s="399" t="s">
        <v>199</v>
      </c>
      <c r="D2844" s="400"/>
      <c r="E2844" s="400"/>
      <c r="F2844" s="400"/>
      <c r="G2844" s="400"/>
      <c r="H2844" s="400"/>
      <c r="I2844" s="400"/>
      <c r="J2844" s="401"/>
      <c r="K2844" s="303" t="s">
        <v>95</v>
      </c>
      <c r="L2844" s="203">
        <v>0.03</v>
      </c>
      <c r="M2844" s="242"/>
      <c r="N2844" s="459">
        <v>81548</v>
      </c>
      <c r="O2844" s="460"/>
      <c r="P2844" s="129">
        <f t="shared" ref="P2844:P2846" si="36">ROUND(L2844*N2844,0)</f>
        <v>2446</v>
      </c>
    </row>
    <row r="2845" spans="3:16">
      <c r="C2845" s="399" t="s">
        <v>105</v>
      </c>
      <c r="D2845" s="400"/>
      <c r="E2845" s="400"/>
      <c r="F2845" s="400"/>
      <c r="G2845" s="400"/>
      <c r="H2845" s="400"/>
      <c r="I2845" s="400"/>
      <c r="J2845" s="401"/>
      <c r="K2845" s="303" t="s">
        <v>95</v>
      </c>
      <c r="L2845" s="203">
        <v>0.05</v>
      </c>
      <c r="M2845" s="242"/>
      <c r="N2845" s="459">
        <v>117000</v>
      </c>
      <c r="O2845" s="460"/>
      <c r="P2845" s="129">
        <f t="shared" si="36"/>
        <v>5850</v>
      </c>
    </row>
    <row r="2846" spans="3:16">
      <c r="C2846" s="399"/>
      <c r="D2846" s="400"/>
      <c r="E2846" s="400"/>
      <c r="F2846" s="400"/>
      <c r="G2846" s="400"/>
      <c r="H2846" s="400"/>
      <c r="I2846" s="400"/>
      <c r="J2846" s="401"/>
      <c r="K2846" s="189"/>
      <c r="L2846" s="203"/>
      <c r="M2846" s="242"/>
      <c r="N2846" s="404"/>
      <c r="O2846" s="405"/>
      <c r="P2846" s="129">
        <f t="shared" si="36"/>
        <v>0</v>
      </c>
    </row>
    <row r="2847" spans="3:16">
      <c r="C2847" s="399"/>
      <c r="D2847" s="400"/>
      <c r="E2847" s="400"/>
      <c r="F2847" s="400"/>
      <c r="G2847" s="400"/>
      <c r="H2847" s="400"/>
      <c r="I2847" s="400"/>
      <c r="J2847" s="401"/>
      <c r="K2847" s="200"/>
      <c r="L2847" s="194"/>
      <c r="M2847" s="235"/>
      <c r="N2847" s="459"/>
      <c r="O2847" s="460"/>
      <c r="P2847" s="129"/>
    </row>
    <row r="2848" spans="3:16" ht="15" thickBot="1">
      <c r="C2848" s="442"/>
      <c r="D2848" s="443"/>
      <c r="E2848" s="443"/>
      <c r="F2848" s="443"/>
      <c r="G2848" s="443"/>
      <c r="H2848" s="443"/>
      <c r="I2848" s="443"/>
      <c r="J2848" s="444"/>
      <c r="K2848" s="301"/>
      <c r="L2848" s="194"/>
      <c r="M2848" s="235"/>
      <c r="N2848" s="445"/>
      <c r="O2848" s="446"/>
      <c r="P2848" s="129"/>
    </row>
    <row r="2849" spans="3:16" ht="15" thickBot="1">
      <c r="C2849" s="371" t="s">
        <v>59</v>
      </c>
      <c r="D2849" s="372"/>
      <c r="E2849" s="372"/>
      <c r="F2849" s="372"/>
      <c r="G2849" s="372"/>
      <c r="H2849" s="372"/>
      <c r="I2849" s="372"/>
      <c r="J2849" s="372"/>
      <c r="K2849" s="372"/>
      <c r="L2849" s="372"/>
      <c r="M2849" s="372"/>
      <c r="N2849" s="372"/>
      <c r="O2849" s="373"/>
      <c r="P2849" s="138">
        <f>SUM(P2843:P2848)</f>
        <v>10396</v>
      </c>
    </row>
    <row r="2850" spans="3:16">
      <c r="C2850" s="352" t="s">
        <v>62</v>
      </c>
      <c r="D2850" s="353"/>
      <c r="E2850" s="353"/>
      <c r="F2850" s="353"/>
      <c r="G2850" s="353"/>
      <c r="H2850" s="353"/>
      <c r="I2850" s="353"/>
      <c r="J2850" s="353"/>
      <c r="K2850" s="353"/>
      <c r="L2850" s="353"/>
      <c r="M2850" s="353"/>
      <c r="N2850" s="353"/>
      <c r="O2850" s="353"/>
      <c r="P2850" s="354"/>
    </row>
    <row r="2851" spans="3:16">
      <c r="C2851" s="355"/>
      <c r="D2851" s="356"/>
      <c r="E2851" s="356"/>
      <c r="F2851" s="356"/>
      <c r="G2851" s="356"/>
      <c r="H2851" s="356"/>
      <c r="I2851" s="356"/>
      <c r="J2851" s="356"/>
      <c r="K2851" s="356"/>
      <c r="L2851" s="356"/>
      <c r="M2851" s="356"/>
      <c r="N2851" s="356"/>
      <c r="O2851" s="356"/>
      <c r="P2851" s="357"/>
    </row>
    <row r="2852" spans="3:16" ht="15" thickBot="1">
      <c r="C2852" s="358"/>
      <c r="D2852" s="359"/>
      <c r="E2852" s="359"/>
      <c r="F2852" s="359"/>
      <c r="G2852" s="359"/>
      <c r="H2852" s="359"/>
      <c r="I2852" s="359"/>
      <c r="J2852" s="359"/>
      <c r="K2852" s="359"/>
      <c r="L2852" s="359"/>
      <c r="M2852" s="359"/>
      <c r="N2852" s="359"/>
      <c r="O2852" s="359"/>
      <c r="P2852" s="360"/>
    </row>
    <row r="2853" spans="3:16" ht="15.75">
      <c r="C2853" s="361" t="s">
        <v>63</v>
      </c>
      <c r="D2853" s="362"/>
      <c r="E2853" s="362"/>
      <c r="F2853" s="362"/>
      <c r="G2853" s="362"/>
      <c r="H2853" s="362"/>
      <c r="I2853" s="362"/>
      <c r="J2853" s="125" t="s">
        <v>64</v>
      </c>
      <c r="K2853" s="134" t="s">
        <v>65</v>
      </c>
      <c r="L2853" s="139" t="s">
        <v>66</v>
      </c>
      <c r="M2853" s="229"/>
      <c r="N2853" s="365" t="s">
        <v>67</v>
      </c>
      <c r="O2853" s="366"/>
      <c r="P2853" s="126" t="s">
        <v>58</v>
      </c>
    </row>
    <row r="2854" spans="3:16">
      <c r="C2854" s="367"/>
      <c r="D2854" s="368"/>
      <c r="E2854" s="368"/>
      <c r="F2854" s="368"/>
      <c r="G2854" s="368"/>
      <c r="H2854" s="368"/>
      <c r="I2854" s="368"/>
      <c r="J2854" s="140"/>
      <c r="K2854" s="141"/>
      <c r="L2854" s="140"/>
      <c r="M2854" s="217"/>
      <c r="N2854" s="369"/>
      <c r="O2854" s="370"/>
      <c r="P2854" s="129"/>
    </row>
    <row r="2855" spans="3:16" ht="15" thickBot="1">
      <c r="C2855" s="374"/>
      <c r="D2855" s="375"/>
      <c r="E2855" s="375"/>
      <c r="F2855" s="375"/>
      <c r="G2855" s="375"/>
      <c r="H2855" s="375"/>
      <c r="I2855" s="375"/>
      <c r="J2855" s="142"/>
      <c r="K2855" s="143"/>
      <c r="L2855" s="142"/>
      <c r="M2855" s="230"/>
      <c r="N2855" s="376"/>
      <c r="O2855" s="377"/>
      <c r="P2855" s="144"/>
    </row>
    <row r="2856" spans="3:16" ht="15" thickBot="1">
      <c r="C2856" s="371" t="s">
        <v>59</v>
      </c>
      <c r="D2856" s="372"/>
      <c r="E2856" s="372"/>
      <c r="F2856" s="372"/>
      <c r="G2856" s="372"/>
      <c r="H2856" s="372"/>
      <c r="I2856" s="372"/>
      <c r="J2856" s="372"/>
      <c r="K2856" s="372"/>
      <c r="L2856" s="372"/>
      <c r="M2856" s="372"/>
      <c r="N2856" s="372"/>
      <c r="O2856" s="373"/>
      <c r="P2856" s="138">
        <f>SUM(P2854:P2855)</f>
        <v>0</v>
      </c>
    </row>
    <row r="2857" spans="3:16">
      <c r="C2857" s="352" t="s">
        <v>68</v>
      </c>
      <c r="D2857" s="353"/>
      <c r="E2857" s="353"/>
      <c r="F2857" s="353"/>
      <c r="G2857" s="353"/>
      <c r="H2857" s="353"/>
      <c r="I2857" s="353"/>
      <c r="J2857" s="353"/>
      <c r="K2857" s="353"/>
      <c r="L2857" s="353"/>
      <c r="M2857" s="353"/>
      <c r="N2857" s="353"/>
      <c r="O2857" s="353"/>
      <c r="P2857" s="354"/>
    </row>
    <row r="2858" spans="3:16">
      <c r="C2858" s="355"/>
      <c r="D2858" s="356"/>
      <c r="E2858" s="356"/>
      <c r="F2858" s="356"/>
      <c r="G2858" s="356"/>
      <c r="H2858" s="356"/>
      <c r="I2858" s="356"/>
      <c r="J2858" s="356"/>
      <c r="K2858" s="356"/>
      <c r="L2858" s="356"/>
      <c r="M2858" s="356"/>
      <c r="N2858" s="356"/>
      <c r="O2858" s="356"/>
      <c r="P2858" s="357"/>
    </row>
    <row r="2859" spans="3:16" ht="15" thickBot="1">
      <c r="C2859" s="358"/>
      <c r="D2859" s="359"/>
      <c r="E2859" s="359"/>
      <c r="F2859" s="359"/>
      <c r="G2859" s="359"/>
      <c r="H2859" s="359"/>
      <c r="I2859" s="359"/>
      <c r="J2859" s="359"/>
      <c r="K2859" s="359"/>
      <c r="L2859" s="359"/>
      <c r="M2859" s="359"/>
      <c r="N2859" s="359"/>
      <c r="O2859" s="359"/>
      <c r="P2859" s="360"/>
    </row>
    <row r="2860" spans="3:16" ht="28.5">
      <c r="C2860" s="361" t="s">
        <v>69</v>
      </c>
      <c r="D2860" s="362"/>
      <c r="E2860" s="362"/>
      <c r="F2860" s="362"/>
      <c r="G2860" s="362"/>
      <c r="H2860" s="362"/>
      <c r="I2860" s="362"/>
      <c r="J2860" s="125" t="s">
        <v>70</v>
      </c>
      <c r="K2860" s="145" t="s">
        <v>11</v>
      </c>
      <c r="L2860" s="146" t="s">
        <v>71</v>
      </c>
      <c r="M2860" s="218"/>
      <c r="N2860" s="363" t="s">
        <v>57</v>
      </c>
      <c r="O2860" s="364"/>
      <c r="P2860" s="148" t="s">
        <v>58</v>
      </c>
    </row>
    <row r="2861" spans="3:16">
      <c r="C2861" s="399" t="s">
        <v>203</v>
      </c>
      <c r="D2861" s="400"/>
      <c r="E2861" s="400"/>
      <c r="F2861" s="400"/>
      <c r="G2861" s="400"/>
      <c r="H2861" s="400"/>
      <c r="I2861" s="401"/>
      <c r="J2861" s="151" t="s">
        <v>97</v>
      </c>
      <c r="K2861" s="152">
        <v>0.5</v>
      </c>
      <c r="L2861" s="153">
        <v>40489.678125000006</v>
      </c>
      <c r="M2861" s="231"/>
      <c r="N2861" s="402"/>
      <c r="O2861" s="403"/>
      <c r="P2861" s="129">
        <f>ROUND(K2861*L2861,0)</f>
        <v>20245</v>
      </c>
    </row>
    <row r="2862" spans="3:16">
      <c r="C2862" s="487"/>
      <c r="D2862" s="488"/>
      <c r="E2862" s="488"/>
      <c r="F2862" s="488"/>
      <c r="G2862" s="488"/>
      <c r="H2862" s="488"/>
      <c r="I2862" s="427"/>
      <c r="J2862" s="151"/>
      <c r="K2862" s="152"/>
      <c r="L2862" s="153"/>
      <c r="M2862" s="231"/>
      <c r="N2862" s="369"/>
      <c r="O2862" s="370"/>
      <c r="P2862" s="129">
        <f>ROUND(K2862*L2862,0)</f>
        <v>0</v>
      </c>
    </row>
    <row r="2863" spans="3:16" ht="15" thickBot="1">
      <c r="C2863" s="374"/>
      <c r="D2863" s="375"/>
      <c r="E2863" s="375"/>
      <c r="F2863" s="375"/>
      <c r="G2863" s="375"/>
      <c r="H2863" s="375"/>
      <c r="I2863" s="375"/>
      <c r="J2863" s="142"/>
      <c r="K2863" s="143"/>
      <c r="L2863" s="142"/>
      <c r="M2863" s="230"/>
      <c r="N2863" s="376"/>
      <c r="O2863" s="377"/>
      <c r="P2863" s="144"/>
    </row>
    <row r="2864" spans="3:16" ht="15" thickBot="1">
      <c r="C2864" s="371" t="s">
        <v>59</v>
      </c>
      <c r="D2864" s="372"/>
      <c r="E2864" s="372"/>
      <c r="F2864" s="372"/>
      <c r="G2864" s="372"/>
      <c r="H2864" s="372"/>
      <c r="I2864" s="372"/>
      <c r="J2864" s="372"/>
      <c r="K2864" s="372"/>
      <c r="L2864" s="372"/>
      <c r="M2864" s="372"/>
      <c r="N2864" s="372"/>
      <c r="O2864" s="373"/>
      <c r="P2864" s="138">
        <f>SUM(P2861:P2863)</f>
        <v>20245</v>
      </c>
    </row>
    <row r="2865" spans="3:16" ht="15" thickBot="1">
      <c r="C2865" s="122"/>
      <c r="P2865" s="123"/>
    </row>
    <row r="2866" spans="3:16" ht="15" thickBot="1">
      <c r="C2866" s="371" t="s">
        <v>72</v>
      </c>
      <c r="D2866" s="372"/>
      <c r="E2866" s="372"/>
      <c r="F2866" s="372"/>
      <c r="G2866" s="372"/>
      <c r="H2866" s="372"/>
      <c r="I2866" s="372"/>
      <c r="J2866" s="372"/>
      <c r="K2866" s="372"/>
      <c r="L2866" s="372"/>
      <c r="M2866" s="372"/>
      <c r="N2866" s="372"/>
      <c r="O2866" s="373"/>
      <c r="P2866" s="286">
        <f>SUM(P2864+P2856+P2849+P2838)</f>
        <v>30701</v>
      </c>
    </row>
    <row r="2867" spans="3:16">
      <c r="C2867" s="367" t="s">
        <v>23</v>
      </c>
      <c r="D2867" s="368"/>
      <c r="E2867" s="368"/>
      <c r="F2867" s="368"/>
      <c r="G2867" s="368"/>
      <c r="H2867" s="368"/>
      <c r="I2867" s="368"/>
      <c r="J2867" s="155"/>
      <c r="K2867" s="156"/>
      <c r="L2867" s="157">
        <v>0.31</v>
      </c>
      <c r="M2867" s="232"/>
      <c r="N2867" s="392">
        <f>P2866*L2867</f>
        <v>9517.31</v>
      </c>
      <c r="O2867" s="393"/>
      <c r="P2867" s="158"/>
    </row>
    <row r="2868" spans="3:16">
      <c r="C2868" s="130" t="s">
        <v>77</v>
      </c>
      <c r="D2868" s="131"/>
      <c r="E2868" s="131"/>
      <c r="F2868" s="131"/>
      <c r="G2868" s="131"/>
      <c r="H2868" s="131"/>
      <c r="I2868" s="131"/>
      <c r="J2868" s="155"/>
      <c r="K2868" s="156"/>
      <c r="L2868" s="157">
        <v>0.01</v>
      </c>
      <c r="M2868" s="232"/>
      <c r="N2868" s="392">
        <f>P2866*L2868</f>
        <v>307.01</v>
      </c>
      <c r="O2868" s="393"/>
      <c r="P2868" s="158"/>
    </row>
    <row r="2869" spans="3:16" ht="15" thickBot="1">
      <c r="C2869" s="116" t="s">
        <v>78</v>
      </c>
      <c r="D2869" s="117"/>
      <c r="E2869" s="117"/>
      <c r="F2869" s="117"/>
      <c r="G2869" s="117"/>
      <c r="H2869" s="117"/>
      <c r="I2869" s="117"/>
      <c r="J2869" s="159"/>
      <c r="K2869" s="160"/>
      <c r="L2869" s="157">
        <v>0.05</v>
      </c>
      <c r="M2869" s="232"/>
      <c r="N2869" s="392">
        <f>P2866*L2869</f>
        <v>1535.0500000000002</v>
      </c>
      <c r="O2869" s="393"/>
      <c r="P2869" s="158"/>
    </row>
    <row r="2870" spans="3:16" ht="15" thickBot="1">
      <c r="C2870" s="371" t="s">
        <v>59</v>
      </c>
      <c r="D2870" s="372"/>
      <c r="E2870" s="372"/>
      <c r="F2870" s="372"/>
      <c r="G2870" s="372"/>
      <c r="H2870" s="372"/>
      <c r="I2870" s="372"/>
      <c r="J2870" s="372"/>
      <c r="K2870" s="372"/>
      <c r="L2870" s="372"/>
      <c r="M2870" s="372"/>
      <c r="N2870" s="372"/>
      <c r="O2870" s="373"/>
      <c r="P2870" s="161">
        <f>N2867+N2868+N2869</f>
        <v>11359.369999999999</v>
      </c>
    </row>
    <row r="2871" spans="3:16" ht="15" thickBot="1">
      <c r="C2871" s="122"/>
      <c r="P2871" s="123"/>
    </row>
    <row r="2872" spans="3:16" ht="15" thickBot="1">
      <c r="C2872" s="371" t="s">
        <v>79</v>
      </c>
      <c r="D2872" s="372"/>
      <c r="E2872" s="372"/>
      <c r="F2872" s="372"/>
      <c r="G2872" s="372"/>
      <c r="H2872" s="372"/>
      <c r="I2872" s="372"/>
      <c r="J2872" s="372"/>
      <c r="K2872" s="372"/>
      <c r="L2872" s="372"/>
      <c r="M2872" s="372"/>
      <c r="N2872" s="372"/>
      <c r="O2872" s="373"/>
      <c r="P2872" s="161">
        <f>ROUND(P2866+P2870,2)</f>
        <v>42060.37</v>
      </c>
    </row>
    <row r="2873" spans="3:16">
      <c r="C2873" s="119"/>
      <c r="D2873" s="120"/>
      <c r="E2873" s="120"/>
      <c r="F2873" s="120"/>
      <c r="G2873" s="120"/>
      <c r="H2873" s="120"/>
      <c r="I2873" s="120"/>
      <c r="J2873" s="120"/>
      <c r="K2873" s="120"/>
      <c r="L2873" s="120"/>
      <c r="M2873" s="120"/>
      <c r="N2873" s="120"/>
      <c r="O2873" s="120"/>
      <c r="P2873" s="121"/>
    </row>
    <row r="2874" spans="3:16">
      <c r="C2874" s="122"/>
      <c r="P2874" s="123"/>
    </row>
    <row r="2875" spans="3:16">
      <c r="C2875" s="122"/>
      <c r="P2875" s="123"/>
    </row>
    <row r="2876" spans="3:16">
      <c r="C2876" s="122"/>
      <c r="P2876" s="123"/>
    </row>
    <row r="2877" spans="3:16" ht="15">
      <c r="C2877" s="122"/>
      <c r="H2877" s="276" t="s">
        <v>80</v>
      </c>
      <c r="I2877" s="276"/>
      <c r="J2877" s="276"/>
      <c r="K2877" s="276"/>
      <c r="P2877" s="123"/>
    </row>
    <row r="2878" spans="3:16" ht="15">
      <c r="C2878" s="122"/>
      <c r="H2878" s="276" t="s">
        <v>81</v>
      </c>
      <c r="I2878" s="350" t="s">
        <v>120</v>
      </c>
      <c r="J2878" s="350"/>
      <c r="K2878" s="350"/>
      <c r="P2878" s="123"/>
    </row>
    <row r="2879" spans="3:16" ht="15">
      <c r="C2879" s="108"/>
      <c r="D2879" s="163"/>
      <c r="E2879" s="163"/>
      <c r="F2879" s="163"/>
      <c r="G2879" s="163"/>
      <c r="H2879" s="349" t="s">
        <v>121</v>
      </c>
      <c r="I2879" s="349"/>
      <c r="J2879" s="349"/>
      <c r="K2879" s="349"/>
      <c r="L2879" s="163"/>
      <c r="M2879" s="163"/>
      <c r="N2879" s="163"/>
      <c r="O2879" s="163"/>
      <c r="P2879" s="164"/>
    </row>
    <row r="2880" spans="3:16" ht="15">
      <c r="C2880" s="122"/>
      <c r="H2880" s="276" t="s">
        <v>82</v>
      </c>
      <c r="I2880" s="349" t="s">
        <v>122</v>
      </c>
      <c r="J2880" s="349"/>
      <c r="K2880" s="349"/>
      <c r="P2880" s="123"/>
    </row>
    <row r="2881" spans="3:16">
      <c r="C2881" s="165"/>
      <c r="D2881" s="127"/>
      <c r="E2881" s="127"/>
      <c r="F2881" s="127"/>
      <c r="G2881" s="127"/>
      <c r="H2881" s="127"/>
      <c r="I2881" s="127"/>
      <c r="J2881" s="127"/>
      <c r="K2881" s="127"/>
      <c r="L2881" s="127"/>
      <c r="M2881" s="127"/>
      <c r="N2881" s="127"/>
      <c r="O2881" s="127"/>
      <c r="P2881" s="166"/>
    </row>
    <row r="2882" spans="3:16">
      <c r="C2882" s="214"/>
    </row>
    <row r="2883" spans="3:16">
      <c r="C2883" s="214"/>
    </row>
    <row r="2884" spans="3:16">
      <c r="C2884" s="351" t="s">
        <v>38</v>
      </c>
      <c r="D2884" s="351"/>
      <c r="E2884" s="351"/>
      <c r="F2884" s="351"/>
      <c r="G2884" s="351"/>
      <c r="H2884" s="351"/>
      <c r="I2884" s="351"/>
      <c r="J2884" s="351"/>
      <c r="K2884" s="351"/>
      <c r="L2884" s="351"/>
      <c r="M2884" s="351"/>
      <c r="N2884" s="351"/>
      <c r="O2884" s="351"/>
      <c r="P2884" s="351"/>
    </row>
    <row r="2885" spans="3:16" ht="15" thickBot="1"/>
    <row r="2886" spans="3:16">
      <c r="C2886" s="378"/>
      <c r="D2886" s="380"/>
      <c r="E2886" s="381"/>
      <c r="F2886" s="381"/>
      <c r="G2886" s="381"/>
      <c r="H2886" s="381"/>
      <c r="I2886" s="381"/>
      <c r="J2886" s="381"/>
      <c r="K2886" s="382"/>
      <c r="L2886" s="383"/>
      <c r="M2886" s="384"/>
      <c r="N2886" s="384"/>
      <c r="O2886" s="384"/>
      <c r="P2886" s="385"/>
    </row>
    <row r="2887" spans="3:16">
      <c r="C2887" s="379"/>
      <c r="D2887" s="389" t="s">
        <v>39</v>
      </c>
      <c r="E2887" s="390"/>
      <c r="F2887" s="390"/>
      <c r="G2887" s="390"/>
      <c r="H2887" s="390"/>
      <c r="I2887" s="390"/>
      <c r="J2887" s="390"/>
      <c r="K2887" s="391"/>
      <c r="L2887" s="386"/>
      <c r="M2887" s="387"/>
      <c r="N2887" s="387"/>
      <c r="O2887" s="387"/>
      <c r="P2887" s="388"/>
    </row>
    <row r="2888" spans="3:16">
      <c r="C2888" s="379"/>
      <c r="D2888" s="389"/>
      <c r="E2888" s="390"/>
      <c r="F2888" s="390"/>
      <c r="G2888" s="390"/>
      <c r="H2888" s="390"/>
      <c r="I2888" s="390"/>
      <c r="J2888" s="390"/>
      <c r="K2888" s="391"/>
      <c r="L2888" s="428" t="s">
        <v>40</v>
      </c>
      <c r="M2888" s="220"/>
      <c r="N2888" s="430"/>
      <c r="O2888" s="431"/>
      <c r="P2888" s="432"/>
    </row>
    <row r="2889" spans="3:16">
      <c r="C2889" s="379"/>
      <c r="D2889" s="389" t="s">
        <v>41</v>
      </c>
      <c r="E2889" s="390"/>
      <c r="F2889" s="390"/>
      <c r="G2889" s="390"/>
      <c r="H2889" s="390"/>
      <c r="I2889" s="390"/>
      <c r="J2889" s="390"/>
      <c r="K2889" s="391"/>
      <c r="L2889" s="429"/>
      <c r="M2889" s="221"/>
      <c r="N2889" s="433"/>
      <c r="O2889" s="434"/>
      <c r="P2889" s="435"/>
    </row>
    <row r="2890" spans="3:16">
      <c r="C2890" s="379"/>
      <c r="D2890" s="436"/>
      <c r="E2890" s="437"/>
      <c r="F2890" s="437"/>
      <c r="G2890" s="437"/>
      <c r="H2890" s="437"/>
      <c r="I2890" s="437"/>
      <c r="J2890" s="437"/>
      <c r="K2890" s="438"/>
      <c r="L2890" s="428" t="s">
        <v>42</v>
      </c>
      <c r="M2890" s="219"/>
      <c r="N2890" s="428">
        <v>1</v>
      </c>
      <c r="O2890" s="428" t="s">
        <v>43</v>
      </c>
      <c r="P2890" s="440">
        <v>1</v>
      </c>
    </row>
    <row r="2891" spans="3:16">
      <c r="C2891" s="379"/>
      <c r="D2891" s="436"/>
      <c r="E2891" s="437"/>
      <c r="F2891" s="437"/>
      <c r="G2891" s="437"/>
      <c r="H2891" s="437"/>
      <c r="I2891" s="437"/>
      <c r="J2891" s="437"/>
      <c r="K2891" s="438"/>
      <c r="L2891" s="439"/>
      <c r="M2891" s="222"/>
      <c r="N2891" s="439"/>
      <c r="O2891" s="439"/>
      <c r="P2891" s="441"/>
    </row>
    <row r="2892" spans="3:16">
      <c r="C2892" s="379"/>
      <c r="D2892" s="389" t="s">
        <v>44</v>
      </c>
      <c r="E2892" s="390"/>
      <c r="F2892" s="390"/>
      <c r="G2892" s="390"/>
      <c r="H2892" s="390"/>
      <c r="I2892" s="390"/>
      <c r="J2892" s="390"/>
      <c r="K2892" s="391"/>
      <c r="L2892" s="439"/>
      <c r="M2892" s="222"/>
      <c r="N2892" s="439"/>
      <c r="O2892" s="439"/>
      <c r="P2892" s="441"/>
    </row>
    <row r="2893" spans="3:16" ht="15" thickBot="1">
      <c r="C2893" s="100"/>
      <c r="D2893" s="101"/>
      <c r="E2893" s="101"/>
      <c r="F2893" s="101"/>
      <c r="G2893" s="101"/>
      <c r="H2893" s="101"/>
      <c r="I2893" s="101"/>
      <c r="J2893" s="101"/>
      <c r="K2893" s="101"/>
      <c r="L2893" s="101"/>
      <c r="M2893" s="101"/>
      <c r="N2893" s="102"/>
      <c r="O2893" s="102"/>
      <c r="P2893" s="103"/>
    </row>
    <row r="2894" spans="3:16">
      <c r="C2894" s="104"/>
      <c r="D2894" s="98"/>
      <c r="E2894" s="98"/>
      <c r="F2894" s="98"/>
      <c r="G2894" s="98"/>
      <c r="H2894" s="98"/>
      <c r="I2894" s="98"/>
      <c r="J2894" s="98"/>
      <c r="K2894" s="98"/>
      <c r="L2894" s="105" t="s">
        <v>45</v>
      </c>
      <c r="M2894" s="105"/>
      <c r="N2894" s="106" t="s">
        <v>46</v>
      </c>
      <c r="O2894" s="106" t="s">
        <v>47</v>
      </c>
      <c r="P2894" s="107" t="s">
        <v>48</v>
      </c>
    </row>
    <row r="2895" spans="3:16">
      <c r="C2895" s="108"/>
      <c r="D2895" s="99"/>
      <c r="E2895" s="99"/>
      <c r="F2895" s="99"/>
      <c r="G2895" s="99"/>
      <c r="H2895" s="99"/>
      <c r="I2895" s="99"/>
      <c r="J2895" s="99"/>
      <c r="K2895" s="99"/>
      <c r="L2895" s="109"/>
      <c r="M2895" s="109"/>
      <c r="N2895" s="110"/>
      <c r="O2895" s="110"/>
      <c r="P2895" s="111"/>
    </row>
    <row r="2896" spans="3:16">
      <c r="C2896" s="406" t="s">
        <v>49</v>
      </c>
      <c r="D2896" s="407"/>
      <c r="E2896" s="407"/>
      <c r="F2896" s="407"/>
      <c r="G2896" s="99"/>
      <c r="H2896" s="99"/>
      <c r="I2896" s="99" t="s">
        <v>50</v>
      </c>
      <c r="K2896" s="99"/>
      <c r="L2896" s="109"/>
      <c r="M2896" s="109"/>
      <c r="P2896" s="112"/>
    </row>
    <row r="2897" spans="3:16">
      <c r="C2897" s="113"/>
      <c r="D2897" s="114"/>
      <c r="E2897" s="114"/>
      <c r="F2897" s="114"/>
      <c r="G2897" s="114"/>
      <c r="H2897" s="114"/>
      <c r="I2897" s="114"/>
      <c r="J2897" s="114"/>
      <c r="K2897" s="114"/>
      <c r="L2897" s="114"/>
      <c r="M2897" s="114"/>
      <c r="N2897" s="114"/>
      <c r="O2897" s="114"/>
      <c r="P2897" s="115"/>
    </row>
    <row r="2898" spans="3:16" ht="15" thickBot="1">
      <c r="C2898" s="408" t="s">
        <v>114</v>
      </c>
      <c r="D2898" s="409"/>
      <c r="E2898" s="409"/>
      <c r="F2898" s="409"/>
      <c r="G2898" s="409"/>
      <c r="H2898" s="409"/>
      <c r="I2898" s="409"/>
      <c r="J2898" s="409"/>
      <c r="K2898" s="409"/>
      <c r="L2898" s="409"/>
      <c r="M2898" s="409"/>
      <c r="N2898" s="409"/>
      <c r="O2898" s="409"/>
      <c r="P2898" s="410"/>
    </row>
    <row r="2899" spans="3:16" ht="15" thickBot="1">
      <c r="C2899" s="116"/>
      <c r="D2899" s="117"/>
      <c r="E2899" s="117"/>
      <c r="F2899" s="117"/>
      <c r="G2899" s="117"/>
      <c r="H2899" s="117"/>
      <c r="I2899" s="117"/>
      <c r="J2899" s="117"/>
      <c r="K2899" s="117"/>
      <c r="L2899" s="117"/>
      <c r="M2899" s="117"/>
      <c r="N2899" s="117"/>
      <c r="O2899" s="117"/>
      <c r="P2899" s="118"/>
    </row>
    <row r="2900" spans="3:16" ht="15" thickBot="1">
      <c r="C2900" s="119"/>
      <c r="D2900" s="120"/>
      <c r="E2900" s="120"/>
      <c r="F2900" s="120"/>
      <c r="G2900" s="120"/>
      <c r="H2900" s="120"/>
      <c r="K2900" s="120"/>
      <c r="L2900" s="120"/>
      <c r="M2900" s="120"/>
      <c r="N2900" s="120"/>
      <c r="O2900" s="120"/>
      <c r="P2900" s="121"/>
    </row>
    <row r="2901" spans="3:16">
      <c r="C2901" s="287" t="s">
        <v>52</v>
      </c>
      <c r="D2901" s="411" t="s">
        <v>53</v>
      </c>
      <c r="E2901" s="412"/>
      <c r="F2901" s="412"/>
      <c r="G2901" s="412"/>
      <c r="H2901" s="412"/>
      <c r="I2901" s="412"/>
      <c r="J2901" s="412"/>
      <c r="K2901" s="412"/>
      <c r="L2901" s="413"/>
      <c r="M2901" s="288"/>
      <c r="N2901" s="414" t="s">
        <v>54</v>
      </c>
      <c r="O2901" s="415"/>
      <c r="P2901" s="287" t="s">
        <v>11</v>
      </c>
    </row>
    <row r="2902" spans="3:16" ht="15" thickBot="1">
      <c r="C2902" s="283">
        <v>3.8</v>
      </c>
      <c r="D2902" s="416" t="s">
        <v>273</v>
      </c>
      <c r="E2902" s="417"/>
      <c r="F2902" s="417"/>
      <c r="G2902" s="417"/>
      <c r="H2902" s="417"/>
      <c r="I2902" s="417"/>
      <c r="J2902" s="417"/>
      <c r="K2902" s="417"/>
      <c r="L2902" s="418"/>
      <c r="M2902" s="284"/>
      <c r="N2902" s="416" t="s">
        <v>84</v>
      </c>
      <c r="O2902" s="418"/>
      <c r="P2902" s="285">
        <f>'PRESUPUESTO OFICIAL (Entidad)'!I57</f>
        <v>8.4</v>
      </c>
    </row>
    <row r="2903" spans="3:16">
      <c r="C2903" s="352" t="s">
        <v>55</v>
      </c>
      <c r="D2903" s="353"/>
      <c r="E2903" s="353"/>
      <c r="F2903" s="353"/>
      <c r="G2903" s="353"/>
      <c r="H2903" s="353"/>
      <c r="I2903" s="353"/>
      <c r="J2903" s="353"/>
      <c r="K2903" s="353"/>
      <c r="L2903" s="353"/>
      <c r="M2903" s="353"/>
      <c r="N2903" s="353"/>
      <c r="O2903" s="353"/>
      <c r="P2903" s="354"/>
    </row>
    <row r="2904" spans="3:16">
      <c r="C2904" s="355"/>
      <c r="D2904" s="356"/>
      <c r="E2904" s="356"/>
      <c r="F2904" s="356"/>
      <c r="G2904" s="356"/>
      <c r="H2904" s="356"/>
      <c r="I2904" s="356"/>
      <c r="J2904" s="356"/>
      <c r="K2904" s="356"/>
      <c r="L2904" s="356"/>
      <c r="M2904" s="356"/>
      <c r="N2904" s="356"/>
      <c r="O2904" s="356"/>
      <c r="P2904" s="357"/>
    </row>
    <row r="2905" spans="3:16" ht="15" thickBot="1">
      <c r="C2905" s="358"/>
      <c r="D2905" s="359"/>
      <c r="E2905" s="359"/>
      <c r="F2905" s="359"/>
      <c r="G2905" s="359"/>
      <c r="H2905" s="359"/>
      <c r="I2905" s="359"/>
      <c r="J2905" s="359"/>
      <c r="K2905" s="359"/>
      <c r="L2905" s="359"/>
      <c r="M2905" s="359"/>
      <c r="N2905" s="359"/>
      <c r="O2905" s="359"/>
      <c r="P2905" s="360"/>
    </row>
    <row r="2906" spans="3:16" ht="15">
      <c r="C2906" s="361" t="s">
        <v>53</v>
      </c>
      <c r="D2906" s="452"/>
      <c r="E2906" s="452"/>
      <c r="F2906" s="452"/>
      <c r="G2906" s="453"/>
      <c r="H2906" s="365" t="s">
        <v>100</v>
      </c>
      <c r="I2906" s="452"/>
      <c r="J2906" s="454" t="s">
        <v>11</v>
      </c>
      <c r="K2906" s="455"/>
      <c r="L2906" s="125" t="s">
        <v>56</v>
      </c>
      <c r="M2906" s="124"/>
      <c r="N2906" s="365" t="s">
        <v>57</v>
      </c>
      <c r="O2906" s="366"/>
      <c r="P2906" s="126" t="s">
        <v>58</v>
      </c>
    </row>
    <row r="2907" spans="3:16">
      <c r="C2907" s="367" t="s">
        <v>98</v>
      </c>
      <c r="D2907" s="368"/>
      <c r="E2907" s="368"/>
      <c r="F2907" s="368"/>
      <c r="G2907" s="421"/>
      <c r="H2907" s="422" t="s">
        <v>94</v>
      </c>
      <c r="I2907" s="423"/>
      <c r="J2907" s="426">
        <v>14.6</v>
      </c>
      <c r="K2907" s="427"/>
      <c r="L2907" s="151">
        <v>2000</v>
      </c>
      <c r="M2907" s="224"/>
      <c r="N2907" s="426"/>
      <c r="O2907" s="427"/>
      <c r="P2907" s="129">
        <f>ROUND(J2907*L2907,0)</f>
        <v>29200</v>
      </c>
    </row>
    <row r="2908" spans="3:16">
      <c r="C2908" s="399" t="s">
        <v>287</v>
      </c>
      <c r="D2908" s="400"/>
      <c r="E2908" s="400"/>
      <c r="F2908" s="400"/>
      <c r="G2908" s="401"/>
      <c r="H2908" s="422" t="s">
        <v>111</v>
      </c>
      <c r="I2908" s="423"/>
      <c r="J2908" s="426">
        <v>0.2</v>
      </c>
      <c r="K2908" s="427"/>
      <c r="L2908" s="151">
        <v>75000</v>
      </c>
      <c r="M2908" s="224"/>
      <c r="N2908" s="426"/>
      <c r="O2908" s="427"/>
      <c r="P2908" s="129">
        <f t="shared" ref="P2908:P2909" si="37">ROUND(J2908*L2908,0)</f>
        <v>15000</v>
      </c>
    </row>
    <row r="2909" spans="3:16" ht="15" thickBot="1">
      <c r="C2909" s="374" t="s">
        <v>251</v>
      </c>
      <c r="D2909" s="375"/>
      <c r="E2909" s="375"/>
      <c r="F2909" s="375"/>
      <c r="G2909" s="396"/>
      <c r="H2909" s="376" t="s">
        <v>111</v>
      </c>
      <c r="I2909" s="377"/>
      <c r="J2909" s="376">
        <v>0.35</v>
      </c>
      <c r="K2909" s="377"/>
      <c r="L2909" s="345">
        <v>84500</v>
      </c>
      <c r="M2909" s="225"/>
      <c r="N2909" s="448"/>
      <c r="O2909" s="449"/>
      <c r="P2909" s="129">
        <f t="shared" si="37"/>
        <v>29575</v>
      </c>
    </row>
    <row r="2910" spans="3:16" ht="15" thickBot="1">
      <c r="C2910" s="371" t="s">
        <v>59</v>
      </c>
      <c r="D2910" s="372"/>
      <c r="E2910" s="372"/>
      <c r="F2910" s="372"/>
      <c r="G2910" s="372"/>
      <c r="H2910" s="372"/>
      <c r="I2910" s="372"/>
      <c r="J2910" s="372"/>
      <c r="K2910" s="372"/>
      <c r="L2910" s="372"/>
      <c r="M2910" s="372"/>
      <c r="N2910" s="372"/>
      <c r="O2910" s="373"/>
      <c r="P2910" s="138">
        <f>SUM(P2907:P2909)</f>
        <v>73775</v>
      </c>
    </row>
    <row r="2911" spans="3:16">
      <c r="C2911" s="352" t="s">
        <v>60</v>
      </c>
      <c r="D2911" s="353"/>
      <c r="E2911" s="353"/>
      <c r="F2911" s="353"/>
      <c r="G2911" s="353"/>
      <c r="H2911" s="353"/>
      <c r="I2911" s="353"/>
      <c r="J2911" s="353"/>
      <c r="K2911" s="353"/>
      <c r="L2911" s="353"/>
      <c r="M2911" s="353"/>
      <c r="N2911" s="353"/>
      <c r="O2911" s="353"/>
      <c r="P2911" s="354"/>
    </row>
    <row r="2912" spans="3:16">
      <c r="C2912" s="355"/>
      <c r="D2912" s="356"/>
      <c r="E2912" s="356"/>
      <c r="F2912" s="356"/>
      <c r="G2912" s="356"/>
      <c r="H2912" s="356"/>
      <c r="I2912" s="356"/>
      <c r="J2912" s="356"/>
      <c r="K2912" s="356"/>
      <c r="L2912" s="356"/>
      <c r="M2912" s="356"/>
      <c r="N2912" s="356"/>
      <c r="O2912" s="356"/>
      <c r="P2912" s="357"/>
    </row>
    <row r="2913" spans="3:16" ht="15" thickBot="1">
      <c r="C2913" s="358"/>
      <c r="D2913" s="359"/>
      <c r="E2913" s="359"/>
      <c r="F2913" s="359"/>
      <c r="G2913" s="359"/>
      <c r="H2913" s="359"/>
      <c r="I2913" s="359"/>
      <c r="J2913" s="359"/>
      <c r="K2913" s="359"/>
      <c r="L2913" s="359"/>
      <c r="M2913" s="359"/>
      <c r="N2913" s="359"/>
      <c r="O2913" s="359"/>
      <c r="P2913" s="360"/>
    </row>
    <row r="2914" spans="3:16">
      <c r="C2914" s="361" t="s">
        <v>53</v>
      </c>
      <c r="D2914" s="362"/>
      <c r="E2914" s="362"/>
      <c r="F2914" s="362"/>
      <c r="G2914" s="362"/>
      <c r="H2914" s="362"/>
      <c r="I2914" s="362"/>
      <c r="J2914" s="366"/>
      <c r="K2914" s="124" t="s">
        <v>54</v>
      </c>
      <c r="L2914" s="125" t="s">
        <v>11</v>
      </c>
      <c r="M2914" s="124" t="s">
        <v>117</v>
      </c>
      <c r="N2914" s="365" t="s">
        <v>61</v>
      </c>
      <c r="O2914" s="366"/>
      <c r="P2914" s="126" t="s">
        <v>58</v>
      </c>
    </row>
    <row r="2915" spans="3:16">
      <c r="C2915" s="399" t="s">
        <v>278</v>
      </c>
      <c r="D2915" s="400"/>
      <c r="E2915" s="400"/>
      <c r="F2915" s="400"/>
      <c r="G2915" s="400"/>
      <c r="H2915" s="400"/>
      <c r="I2915" s="400"/>
      <c r="J2915" s="401"/>
      <c r="K2915" s="303" t="s">
        <v>88</v>
      </c>
      <c r="L2915" s="202">
        <v>1</v>
      </c>
      <c r="M2915" s="241">
        <v>1.01</v>
      </c>
      <c r="N2915" s="459">
        <v>140000</v>
      </c>
      <c r="O2915" s="460"/>
      <c r="P2915" s="129">
        <f>ROUND(L2915*N2915*M2915,0)</f>
        <v>141400</v>
      </c>
    </row>
    <row r="2916" spans="3:16">
      <c r="C2916" s="399" t="s">
        <v>279</v>
      </c>
      <c r="D2916" s="400"/>
      <c r="E2916" s="400"/>
      <c r="F2916" s="400"/>
      <c r="G2916" s="400"/>
      <c r="H2916" s="400"/>
      <c r="I2916" s="400"/>
      <c r="J2916" s="401"/>
      <c r="K2916" s="303" t="s">
        <v>96</v>
      </c>
      <c r="L2916" s="203">
        <v>3</v>
      </c>
      <c r="M2916" s="242">
        <v>1</v>
      </c>
      <c r="N2916" s="459">
        <v>2000</v>
      </c>
      <c r="O2916" s="460"/>
      <c r="P2916" s="129">
        <f t="shared" ref="P2916:P2922" si="38">ROUND(L2916*N2916*M2916,0)</f>
        <v>6000</v>
      </c>
    </row>
    <row r="2917" spans="3:16">
      <c r="C2917" s="399" t="s">
        <v>280</v>
      </c>
      <c r="D2917" s="400"/>
      <c r="E2917" s="400"/>
      <c r="F2917" s="400"/>
      <c r="G2917" s="400"/>
      <c r="H2917" s="400"/>
      <c r="I2917" s="400"/>
      <c r="J2917" s="401"/>
      <c r="K2917" s="303" t="s">
        <v>93</v>
      </c>
      <c r="L2917" s="203">
        <v>0.6</v>
      </c>
      <c r="M2917" s="242">
        <v>1</v>
      </c>
      <c r="N2917" s="459">
        <v>31750</v>
      </c>
      <c r="O2917" s="460"/>
      <c r="P2917" s="129">
        <f t="shared" si="38"/>
        <v>19050</v>
      </c>
    </row>
    <row r="2918" spans="3:16">
      <c r="C2918" s="399" t="s">
        <v>281</v>
      </c>
      <c r="D2918" s="400"/>
      <c r="E2918" s="400"/>
      <c r="F2918" s="400"/>
      <c r="G2918" s="400"/>
      <c r="H2918" s="400"/>
      <c r="I2918" s="400"/>
      <c r="J2918" s="401"/>
      <c r="K2918" s="303" t="s">
        <v>95</v>
      </c>
      <c r="L2918" s="203">
        <v>0.18</v>
      </c>
      <c r="M2918" s="242">
        <v>1</v>
      </c>
      <c r="N2918" s="404">
        <v>117000</v>
      </c>
      <c r="O2918" s="405"/>
      <c r="P2918" s="129">
        <f t="shared" si="38"/>
        <v>21060</v>
      </c>
    </row>
    <row r="2919" spans="3:16">
      <c r="C2919" s="399" t="s">
        <v>199</v>
      </c>
      <c r="D2919" s="400"/>
      <c r="E2919" s="400"/>
      <c r="F2919" s="400"/>
      <c r="G2919" s="400"/>
      <c r="H2919" s="400"/>
      <c r="I2919" s="400"/>
      <c r="J2919" s="401"/>
      <c r="K2919" s="312" t="s">
        <v>95</v>
      </c>
      <c r="L2919" s="343">
        <v>2.5000000000000001E-2</v>
      </c>
      <c r="M2919" s="344">
        <v>1</v>
      </c>
      <c r="N2919" s="404">
        <v>81548</v>
      </c>
      <c r="O2919" s="405"/>
      <c r="P2919" s="129">
        <f t="shared" si="38"/>
        <v>2039</v>
      </c>
    </row>
    <row r="2920" spans="3:16">
      <c r="C2920" s="399" t="s">
        <v>282</v>
      </c>
      <c r="D2920" s="400"/>
      <c r="E2920" s="400"/>
      <c r="F2920" s="400"/>
      <c r="G2920" s="400"/>
      <c r="H2920" s="400"/>
      <c r="I2920" s="400"/>
      <c r="J2920" s="401"/>
      <c r="K2920" s="312" t="s">
        <v>95</v>
      </c>
      <c r="L2920" s="343">
        <v>0.1</v>
      </c>
      <c r="M2920" s="344">
        <v>1</v>
      </c>
      <c r="N2920" s="404">
        <v>92427</v>
      </c>
      <c r="O2920" s="405"/>
      <c r="P2920" s="129">
        <f t="shared" si="38"/>
        <v>9243</v>
      </c>
    </row>
    <row r="2921" spans="3:16">
      <c r="C2921" s="399" t="s">
        <v>283</v>
      </c>
      <c r="D2921" s="400"/>
      <c r="E2921" s="400"/>
      <c r="F2921" s="400"/>
      <c r="G2921" s="400"/>
      <c r="H2921" s="400"/>
      <c r="I2921" s="400"/>
      <c r="J2921" s="401"/>
      <c r="K2921" s="312" t="s">
        <v>95</v>
      </c>
      <c r="L2921" s="304">
        <v>0.1</v>
      </c>
      <c r="M2921" s="305">
        <v>1</v>
      </c>
      <c r="N2921" s="459">
        <v>170000</v>
      </c>
      <c r="O2921" s="460"/>
      <c r="P2921" s="129">
        <f t="shared" si="38"/>
        <v>17000</v>
      </c>
    </row>
    <row r="2922" spans="3:16" ht="15" thickBot="1">
      <c r="C2922" s="442" t="s">
        <v>286</v>
      </c>
      <c r="D2922" s="443"/>
      <c r="E2922" s="443"/>
      <c r="F2922" s="443"/>
      <c r="G2922" s="443"/>
      <c r="H2922" s="443"/>
      <c r="I2922" s="443"/>
      <c r="J2922" s="444"/>
      <c r="K2922" s="186" t="s">
        <v>85</v>
      </c>
      <c r="L2922" s="304">
        <v>0.02</v>
      </c>
      <c r="M2922" s="305">
        <v>1</v>
      </c>
      <c r="N2922" s="445">
        <v>604448.06203124998</v>
      </c>
      <c r="O2922" s="446"/>
      <c r="P2922" s="129">
        <f t="shared" si="38"/>
        <v>12089</v>
      </c>
    </row>
    <row r="2923" spans="3:16" ht="15" thickBot="1">
      <c r="C2923" s="371" t="s">
        <v>59</v>
      </c>
      <c r="D2923" s="372"/>
      <c r="E2923" s="372"/>
      <c r="F2923" s="372"/>
      <c r="G2923" s="372"/>
      <c r="H2923" s="372"/>
      <c r="I2923" s="372"/>
      <c r="J2923" s="372"/>
      <c r="K2923" s="372"/>
      <c r="L2923" s="372"/>
      <c r="M2923" s="372"/>
      <c r="N2923" s="372"/>
      <c r="O2923" s="373"/>
      <c r="P2923" s="138">
        <f>SUM(P2915:P2922)</f>
        <v>227881</v>
      </c>
    </row>
    <row r="2924" spans="3:16">
      <c r="C2924" s="352" t="s">
        <v>62</v>
      </c>
      <c r="D2924" s="353"/>
      <c r="E2924" s="353"/>
      <c r="F2924" s="353"/>
      <c r="G2924" s="353"/>
      <c r="H2924" s="353"/>
      <c r="I2924" s="353"/>
      <c r="J2924" s="353"/>
      <c r="K2924" s="353"/>
      <c r="L2924" s="353"/>
      <c r="M2924" s="353"/>
      <c r="N2924" s="353"/>
      <c r="O2924" s="353"/>
      <c r="P2924" s="354"/>
    </row>
    <row r="2925" spans="3:16">
      <c r="C2925" s="355"/>
      <c r="D2925" s="356"/>
      <c r="E2925" s="356"/>
      <c r="F2925" s="356"/>
      <c r="G2925" s="356"/>
      <c r="H2925" s="356"/>
      <c r="I2925" s="356"/>
      <c r="J2925" s="356"/>
      <c r="K2925" s="356"/>
      <c r="L2925" s="356"/>
      <c r="M2925" s="356"/>
      <c r="N2925" s="356"/>
      <c r="O2925" s="356"/>
      <c r="P2925" s="357"/>
    </row>
    <row r="2926" spans="3:16" ht="15" thickBot="1">
      <c r="C2926" s="358"/>
      <c r="D2926" s="359"/>
      <c r="E2926" s="359"/>
      <c r="F2926" s="359"/>
      <c r="G2926" s="359"/>
      <c r="H2926" s="359"/>
      <c r="I2926" s="359"/>
      <c r="J2926" s="359"/>
      <c r="K2926" s="359"/>
      <c r="L2926" s="359"/>
      <c r="M2926" s="359"/>
      <c r="N2926" s="359"/>
      <c r="O2926" s="359"/>
      <c r="P2926" s="360"/>
    </row>
    <row r="2927" spans="3:16" ht="15.75">
      <c r="C2927" s="361" t="s">
        <v>63</v>
      </c>
      <c r="D2927" s="362"/>
      <c r="E2927" s="362"/>
      <c r="F2927" s="362"/>
      <c r="G2927" s="362"/>
      <c r="H2927" s="362"/>
      <c r="I2927" s="362"/>
      <c r="J2927" s="125" t="s">
        <v>64</v>
      </c>
      <c r="K2927" s="134" t="s">
        <v>65</v>
      </c>
      <c r="L2927" s="139" t="s">
        <v>66</v>
      </c>
      <c r="M2927" s="229"/>
      <c r="N2927" s="365" t="s">
        <v>67</v>
      </c>
      <c r="O2927" s="366"/>
      <c r="P2927" s="126" t="s">
        <v>58</v>
      </c>
    </row>
    <row r="2928" spans="3:16">
      <c r="C2928" s="367"/>
      <c r="D2928" s="368"/>
      <c r="E2928" s="368"/>
      <c r="F2928" s="368"/>
      <c r="G2928" s="368"/>
      <c r="H2928" s="368"/>
      <c r="I2928" s="368"/>
      <c r="J2928" s="140"/>
      <c r="K2928" s="141"/>
      <c r="L2928" s="140"/>
      <c r="M2928" s="217"/>
      <c r="N2928" s="369"/>
      <c r="O2928" s="370"/>
      <c r="P2928" s="129"/>
    </row>
    <row r="2929" spans="3:16" ht="15" thickBot="1">
      <c r="C2929" s="374"/>
      <c r="D2929" s="375"/>
      <c r="E2929" s="375"/>
      <c r="F2929" s="375"/>
      <c r="G2929" s="375"/>
      <c r="H2929" s="375"/>
      <c r="I2929" s="375"/>
      <c r="J2929" s="142"/>
      <c r="K2929" s="143"/>
      <c r="L2929" s="142"/>
      <c r="M2929" s="230"/>
      <c r="N2929" s="376"/>
      <c r="O2929" s="377"/>
      <c r="P2929" s="144"/>
    </row>
    <row r="2930" spans="3:16" ht="15" thickBot="1">
      <c r="C2930" s="371" t="s">
        <v>59</v>
      </c>
      <c r="D2930" s="372"/>
      <c r="E2930" s="372"/>
      <c r="F2930" s="372"/>
      <c r="G2930" s="372"/>
      <c r="H2930" s="372"/>
      <c r="I2930" s="372"/>
      <c r="J2930" s="372"/>
      <c r="K2930" s="372"/>
      <c r="L2930" s="372"/>
      <c r="M2930" s="372"/>
      <c r="N2930" s="372"/>
      <c r="O2930" s="373"/>
      <c r="P2930" s="138">
        <f>SUM(P2928:P2929)</f>
        <v>0</v>
      </c>
    </row>
    <row r="2931" spans="3:16">
      <c r="C2931" s="352" t="s">
        <v>68</v>
      </c>
      <c r="D2931" s="353"/>
      <c r="E2931" s="353"/>
      <c r="F2931" s="353"/>
      <c r="G2931" s="353"/>
      <c r="H2931" s="353"/>
      <c r="I2931" s="353"/>
      <c r="J2931" s="353"/>
      <c r="K2931" s="353"/>
      <c r="L2931" s="353"/>
      <c r="M2931" s="353"/>
      <c r="N2931" s="353"/>
      <c r="O2931" s="353"/>
      <c r="P2931" s="354"/>
    </row>
    <row r="2932" spans="3:16">
      <c r="C2932" s="355"/>
      <c r="D2932" s="356"/>
      <c r="E2932" s="356"/>
      <c r="F2932" s="356"/>
      <c r="G2932" s="356"/>
      <c r="H2932" s="356"/>
      <c r="I2932" s="356"/>
      <c r="J2932" s="356"/>
      <c r="K2932" s="356"/>
      <c r="L2932" s="356"/>
      <c r="M2932" s="356"/>
      <c r="N2932" s="356"/>
      <c r="O2932" s="356"/>
      <c r="P2932" s="357"/>
    </row>
    <row r="2933" spans="3:16" ht="15" thickBot="1">
      <c r="C2933" s="358"/>
      <c r="D2933" s="359"/>
      <c r="E2933" s="359"/>
      <c r="F2933" s="359"/>
      <c r="G2933" s="359"/>
      <c r="H2933" s="359"/>
      <c r="I2933" s="359"/>
      <c r="J2933" s="359"/>
      <c r="K2933" s="359"/>
      <c r="L2933" s="359"/>
      <c r="M2933" s="359"/>
      <c r="N2933" s="359"/>
      <c r="O2933" s="359"/>
      <c r="P2933" s="360"/>
    </row>
    <row r="2934" spans="3:16" ht="28.5">
      <c r="C2934" s="361" t="s">
        <v>69</v>
      </c>
      <c r="D2934" s="362"/>
      <c r="E2934" s="362"/>
      <c r="F2934" s="362"/>
      <c r="G2934" s="362"/>
      <c r="H2934" s="362"/>
      <c r="I2934" s="362"/>
      <c r="J2934" s="125" t="s">
        <v>70</v>
      </c>
      <c r="K2934" s="145" t="s">
        <v>11</v>
      </c>
      <c r="L2934" s="146" t="s">
        <v>71</v>
      </c>
      <c r="M2934" s="218"/>
      <c r="N2934" s="363" t="s">
        <v>57</v>
      </c>
      <c r="O2934" s="364"/>
      <c r="P2934" s="148" t="s">
        <v>58</v>
      </c>
    </row>
    <row r="2935" spans="3:16">
      <c r="C2935" s="367" t="s">
        <v>284</v>
      </c>
      <c r="D2935" s="368"/>
      <c r="E2935" s="368"/>
      <c r="F2935" s="368"/>
      <c r="G2935" s="368"/>
      <c r="H2935" s="368"/>
      <c r="I2935" s="421"/>
      <c r="J2935" s="151" t="s">
        <v>97</v>
      </c>
      <c r="K2935" s="152">
        <v>2.5</v>
      </c>
      <c r="L2935" s="153">
        <v>40489.678125000006</v>
      </c>
      <c r="M2935" s="231"/>
      <c r="N2935" s="402"/>
      <c r="O2935" s="403"/>
      <c r="P2935" s="129">
        <f>ROUND(K2935*L2935,0)</f>
        <v>101224</v>
      </c>
    </row>
    <row r="2936" spans="3:16">
      <c r="C2936" s="399" t="s">
        <v>285</v>
      </c>
      <c r="D2936" s="400"/>
      <c r="E2936" s="400"/>
      <c r="F2936" s="400"/>
      <c r="G2936" s="400"/>
      <c r="H2936" s="400"/>
      <c r="I2936" s="401"/>
      <c r="J2936" s="151" t="s">
        <v>97</v>
      </c>
      <c r="K2936" s="152">
        <v>1</v>
      </c>
      <c r="L2936" s="153">
        <v>40489.678125000006</v>
      </c>
      <c r="M2936" s="231"/>
      <c r="N2936" s="369"/>
      <c r="O2936" s="370"/>
      <c r="P2936" s="129">
        <f>ROUND(K2936*L2936,0)</f>
        <v>40490</v>
      </c>
    </row>
    <row r="2937" spans="3:16" ht="15" thickBot="1">
      <c r="C2937" s="374"/>
      <c r="D2937" s="375"/>
      <c r="E2937" s="375"/>
      <c r="F2937" s="375"/>
      <c r="G2937" s="375"/>
      <c r="H2937" s="375"/>
      <c r="I2937" s="375"/>
      <c r="J2937" s="142"/>
      <c r="K2937" s="143"/>
      <c r="L2937" s="142"/>
      <c r="M2937" s="230"/>
      <c r="N2937" s="376"/>
      <c r="O2937" s="377"/>
      <c r="P2937" s="144"/>
    </row>
    <row r="2938" spans="3:16" ht="15" thickBot="1">
      <c r="C2938" s="371" t="s">
        <v>59</v>
      </c>
      <c r="D2938" s="372"/>
      <c r="E2938" s="372"/>
      <c r="F2938" s="372"/>
      <c r="G2938" s="372"/>
      <c r="H2938" s="372"/>
      <c r="I2938" s="372"/>
      <c r="J2938" s="372"/>
      <c r="K2938" s="372"/>
      <c r="L2938" s="372"/>
      <c r="M2938" s="372"/>
      <c r="N2938" s="372"/>
      <c r="O2938" s="373"/>
      <c r="P2938" s="138">
        <f>SUM(P2935:P2937)</f>
        <v>141714</v>
      </c>
    </row>
    <row r="2939" spans="3:16" ht="15" thickBot="1">
      <c r="C2939" s="122"/>
      <c r="P2939" s="123"/>
    </row>
    <row r="2940" spans="3:16" ht="15" thickBot="1">
      <c r="C2940" s="371" t="s">
        <v>72</v>
      </c>
      <c r="D2940" s="372"/>
      <c r="E2940" s="372"/>
      <c r="F2940" s="372"/>
      <c r="G2940" s="372"/>
      <c r="H2940" s="372"/>
      <c r="I2940" s="372"/>
      <c r="J2940" s="372"/>
      <c r="K2940" s="372"/>
      <c r="L2940" s="372"/>
      <c r="M2940" s="372"/>
      <c r="N2940" s="372"/>
      <c r="O2940" s="373"/>
      <c r="P2940" s="286">
        <f>SUM(P2938+P2930+P2923+P2910)</f>
        <v>443370</v>
      </c>
    </row>
    <row r="2941" spans="3:16">
      <c r="C2941" s="367" t="s">
        <v>23</v>
      </c>
      <c r="D2941" s="368"/>
      <c r="E2941" s="368"/>
      <c r="F2941" s="368"/>
      <c r="G2941" s="368"/>
      <c r="H2941" s="368"/>
      <c r="I2941" s="368"/>
      <c r="J2941" s="155"/>
      <c r="K2941" s="156"/>
      <c r="L2941" s="157">
        <v>0.31</v>
      </c>
      <c r="M2941" s="232"/>
      <c r="N2941" s="392">
        <f>P2940*L2941</f>
        <v>137444.70000000001</v>
      </c>
      <c r="O2941" s="393"/>
      <c r="P2941" s="158"/>
    </row>
    <row r="2942" spans="3:16">
      <c r="C2942" s="130" t="s">
        <v>77</v>
      </c>
      <c r="D2942" s="131"/>
      <c r="E2942" s="131"/>
      <c r="F2942" s="131"/>
      <c r="G2942" s="131"/>
      <c r="H2942" s="131"/>
      <c r="I2942" s="131"/>
      <c r="J2942" s="155"/>
      <c r="K2942" s="156"/>
      <c r="L2942" s="157">
        <v>0.01</v>
      </c>
      <c r="M2942" s="232"/>
      <c r="N2942" s="392">
        <f>P2940*L2942</f>
        <v>4433.7</v>
      </c>
      <c r="O2942" s="393"/>
      <c r="P2942" s="158"/>
    </row>
    <row r="2943" spans="3:16" ht="15" thickBot="1">
      <c r="C2943" s="116" t="s">
        <v>78</v>
      </c>
      <c r="D2943" s="117"/>
      <c r="E2943" s="117"/>
      <c r="F2943" s="117"/>
      <c r="G2943" s="117"/>
      <c r="H2943" s="117"/>
      <c r="I2943" s="117"/>
      <c r="J2943" s="159"/>
      <c r="K2943" s="160"/>
      <c r="L2943" s="157">
        <v>0.05</v>
      </c>
      <c r="M2943" s="232"/>
      <c r="N2943" s="392">
        <f>P2940*L2943</f>
        <v>22168.5</v>
      </c>
      <c r="O2943" s="393"/>
      <c r="P2943" s="158"/>
    </row>
    <row r="2944" spans="3:16" ht="15" thickBot="1">
      <c r="C2944" s="371" t="s">
        <v>59</v>
      </c>
      <c r="D2944" s="372"/>
      <c r="E2944" s="372"/>
      <c r="F2944" s="372"/>
      <c r="G2944" s="372"/>
      <c r="H2944" s="372"/>
      <c r="I2944" s="372"/>
      <c r="J2944" s="372"/>
      <c r="K2944" s="372"/>
      <c r="L2944" s="372"/>
      <c r="M2944" s="372"/>
      <c r="N2944" s="372"/>
      <c r="O2944" s="373"/>
      <c r="P2944" s="161">
        <f>N2941+N2942+N2943</f>
        <v>164046.90000000002</v>
      </c>
    </row>
    <row r="2945" spans="3:16" ht="15" thickBot="1">
      <c r="C2945" s="122"/>
      <c r="P2945" s="123"/>
    </row>
    <row r="2946" spans="3:16" ht="15" thickBot="1">
      <c r="C2946" s="371" t="s">
        <v>79</v>
      </c>
      <c r="D2946" s="372"/>
      <c r="E2946" s="372"/>
      <c r="F2946" s="372"/>
      <c r="G2946" s="372"/>
      <c r="H2946" s="372"/>
      <c r="I2946" s="372"/>
      <c r="J2946" s="372"/>
      <c r="K2946" s="372"/>
      <c r="L2946" s="372"/>
      <c r="M2946" s="372"/>
      <c r="N2946" s="372"/>
      <c r="O2946" s="373"/>
      <c r="P2946" s="161">
        <f>ROUND(P2940+P2944,2)</f>
        <v>607416.9</v>
      </c>
    </row>
    <row r="2947" spans="3:16">
      <c r="C2947" s="119"/>
      <c r="D2947" s="120"/>
      <c r="E2947" s="120"/>
      <c r="F2947" s="120"/>
      <c r="G2947" s="120"/>
      <c r="H2947" s="120"/>
      <c r="I2947" s="120"/>
      <c r="J2947" s="120"/>
      <c r="K2947" s="120"/>
      <c r="L2947" s="120"/>
      <c r="M2947" s="120"/>
      <c r="N2947" s="120"/>
      <c r="O2947" s="120"/>
      <c r="P2947" s="121"/>
    </row>
    <row r="2948" spans="3:16">
      <c r="C2948" s="122"/>
      <c r="P2948" s="123"/>
    </row>
    <row r="2949" spans="3:16">
      <c r="C2949" s="122"/>
      <c r="P2949" s="123"/>
    </row>
    <row r="2950" spans="3:16">
      <c r="C2950" s="122"/>
      <c r="P2950" s="123"/>
    </row>
    <row r="2951" spans="3:16" ht="15">
      <c r="C2951" s="122"/>
      <c r="H2951" s="276" t="s">
        <v>80</v>
      </c>
      <c r="I2951" s="276"/>
      <c r="J2951" s="276"/>
      <c r="K2951" s="276"/>
      <c r="P2951" s="123"/>
    </row>
    <row r="2952" spans="3:16" ht="15">
      <c r="C2952" s="122"/>
      <c r="H2952" s="276" t="s">
        <v>81</v>
      </c>
      <c r="I2952" s="350" t="s">
        <v>120</v>
      </c>
      <c r="J2952" s="350"/>
      <c r="K2952" s="350"/>
      <c r="P2952" s="123"/>
    </row>
    <row r="2953" spans="3:16" ht="15">
      <c r="C2953" s="108"/>
      <c r="D2953" s="163"/>
      <c r="E2953" s="163"/>
      <c r="F2953" s="163"/>
      <c r="G2953" s="163"/>
      <c r="H2953" s="349" t="s">
        <v>121</v>
      </c>
      <c r="I2953" s="349"/>
      <c r="J2953" s="349"/>
      <c r="K2953" s="349"/>
      <c r="L2953" s="163"/>
      <c r="M2953" s="163"/>
      <c r="N2953" s="163"/>
      <c r="O2953" s="163"/>
      <c r="P2953" s="164"/>
    </row>
    <row r="2954" spans="3:16" ht="15">
      <c r="C2954" s="122"/>
      <c r="H2954" s="276" t="s">
        <v>82</v>
      </c>
      <c r="I2954" s="349" t="s">
        <v>122</v>
      </c>
      <c r="J2954" s="349"/>
      <c r="K2954" s="349"/>
      <c r="P2954" s="123"/>
    </row>
    <row r="2955" spans="3:16">
      <c r="C2955" s="165"/>
      <c r="D2955" s="127"/>
      <c r="E2955" s="127"/>
      <c r="F2955" s="127"/>
      <c r="G2955" s="127"/>
      <c r="H2955" s="127"/>
      <c r="I2955" s="127"/>
      <c r="J2955" s="127"/>
      <c r="K2955" s="127"/>
      <c r="L2955" s="127"/>
      <c r="M2955" s="127"/>
      <c r="N2955" s="127"/>
      <c r="O2955" s="127"/>
      <c r="P2955" s="166"/>
    </row>
    <row r="2958" spans="3:16">
      <c r="C2958" s="351" t="s">
        <v>38</v>
      </c>
      <c r="D2958" s="351"/>
      <c r="E2958" s="351"/>
      <c r="F2958" s="351"/>
      <c r="G2958" s="351"/>
      <c r="H2958" s="351"/>
      <c r="I2958" s="351"/>
      <c r="J2958" s="351"/>
      <c r="K2958" s="351"/>
      <c r="L2958" s="351"/>
      <c r="M2958" s="351"/>
      <c r="N2958" s="351"/>
      <c r="O2958" s="351"/>
      <c r="P2958" s="351"/>
    </row>
    <row r="2959" spans="3:16" ht="15" thickBot="1"/>
    <row r="2960" spans="3:16">
      <c r="C2960" s="378"/>
      <c r="D2960" s="380"/>
      <c r="E2960" s="381"/>
      <c r="F2960" s="381"/>
      <c r="G2960" s="381"/>
      <c r="H2960" s="381"/>
      <c r="I2960" s="381"/>
      <c r="J2960" s="381"/>
      <c r="K2960" s="382"/>
      <c r="L2960" s="383"/>
      <c r="M2960" s="384"/>
      <c r="N2960" s="384"/>
      <c r="O2960" s="384"/>
      <c r="P2960" s="385"/>
    </row>
    <row r="2961" spans="3:16">
      <c r="C2961" s="379"/>
      <c r="D2961" s="389" t="s">
        <v>39</v>
      </c>
      <c r="E2961" s="390"/>
      <c r="F2961" s="390"/>
      <c r="G2961" s="390"/>
      <c r="H2961" s="390"/>
      <c r="I2961" s="390"/>
      <c r="J2961" s="390"/>
      <c r="K2961" s="391"/>
      <c r="L2961" s="386"/>
      <c r="M2961" s="387"/>
      <c r="N2961" s="387"/>
      <c r="O2961" s="387"/>
      <c r="P2961" s="388"/>
    </row>
    <row r="2962" spans="3:16">
      <c r="C2962" s="379"/>
      <c r="D2962" s="389"/>
      <c r="E2962" s="390"/>
      <c r="F2962" s="390"/>
      <c r="G2962" s="390"/>
      <c r="H2962" s="390"/>
      <c r="I2962" s="390"/>
      <c r="J2962" s="390"/>
      <c r="K2962" s="391"/>
      <c r="L2962" s="428" t="s">
        <v>40</v>
      </c>
      <c r="M2962" s="220"/>
      <c r="N2962" s="430"/>
      <c r="O2962" s="431"/>
      <c r="P2962" s="432"/>
    </row>
    <row r="2963" spans="3:16">
      <c r="C2963" s="379"/>
      <c r="D2963" s="389" t="s">
        <v>41</v>
      </c>
      <c r="E2963" s="390"/>
      <c r="F2963" s="390"/>
      <c r="G2963" s="390"/>
      <c r="H2963" s="390"/>
      <c r="I2963" s="390"/>
      <c r="J2963" s="390"/>
      <c r="K2963" s="391"/>
      <c r="L2963" s="429"/>
      <c r="M2963" s="221"/>
      <c r="N2963" s="433"/>
      <c r="O2963" s="434"/>
      <c r="P2963" s="435"/>
    </row>
    <row r="2964" spans="3:16">
      <c r="C2964" s="379"/>
      <c r="D2964" s="436"/>
      <c r="E2964" s="437"/>
      <c r="F2964" s="437"/>
      <c r="G2964" s="437"/>
      <c r="H2964" s="437"/>
      <c r="I2964" s="437"/>
      <c r="J2964" s="437"/>
      <c r="K2964" s="438"/>
      <c r="L2964" s="428" t="s">
        <v>42</v>
      </c>
      <c r="M2964" s="219"/>
      <c r="N2964" s="428">
        <v>1</v>
      </c>
      <c r="O2964" s="428" t="s">
        <v>43</v>
      </c>
      <c r="P2964" s="440">
        <v>1</v>
      </c>
    </row>
    <row r="2965" spans="3:16">
      <c r="C2965" s="379"/>
      <c r="D2965" s="436"/>
      <c r="E2965" s="437"/>
      <c r="F2965" s="437"/>
      <c r="G2965" s="437"/>
      <c r="H2965" s="437"/>
      <c r="I2965" s="437"/>
      <c r="J2965" s="437"/>
      <c r="K2965" s="438"/>
      <c r="L2965" s="439"/>
      <c r="M2965" s="222"/>
      <c r="N2965" s="439"/>
      <c r="O2965" s="439"/>
      <c r="P2965" s="441"/>
    </row>
    <row r="2966" spans="3:16">
      <c r="C2966" s="379"/>
      <c r="D2966" s="389" t="s">
        <v>44</v>
      </c>
      <c r="E2966" s="390"/>
      <c r="F2966" s="390"/>
      <c r="G2966" s="390"/>
      <c r="H2966" s="390"/>
      <c r="I2966" s="390"/>
      <c r="J2966" s="390"/>
      <c r="K2966" s="391"/>
      <c r="L2966" s="439"/>
      <c r="M2966" s="222"/>
      <c r="N2966" s="439"/>
      <c r="O2966" s="439"/>
      <c r="P2966" s="441"/>
    </row>
    <row r="2967" spans="3:16" ht="15" thickBot="1">
      <c r="C2967" s="100"/>
      <c r="D2967" s="101"/>
      <c r="E2967" s="101"/>
      <c r="F2967" s="101"/>
      <c r="G2967" s="101"/>
      <c r="H2967" s="101"/>
      <c r="I2967" s="101"/>
      <c r="J2967" s="101"/>
      <c r="K2967" s="101"/>
      <c r="L2967" s="101"/>
      <c r="M2967" s="101"/>
      <c r="N2967" s="102"/>
      <c r="O2967" s="102"/>
      <c r="P2967" s="103"/>
    </row>
    <row r="2968" spans="3:16">
      <c r="C2968" s="104"/>
      <c r="D2968" s="98"/>
      <c r="E2968" s="98"/>
      <c r="F2968" s="98"/>
      <c r="G2968" s="98"/>
      <c r="H2968" s="98"/>
      <c r="I2968" s="98"/>
      <c r="J2968" s="98"/>
      <c r="K2968" s="98"/>
      <c r="L2968" s="105" t="s">
        <v>45</v>
      </c>
      <c r="M2968" s="105"/>
      <c r="N2968" s="106" t="s">
        <v>46</v>
      </c>
      <c r="O2968" s="106" t="s">
        <v>47</v>
      </c>
      <c r="P2968" s="107" t="s">
        <v>48</v>
      </c>
    </row>
    <row r="2969" spans="3:16">
      <c r="C2969" s="108"/>
      <c r="D2969" s="99"/>
      <c r="E2969" s="99"/>
      <c r="F2969" s="99"/>
      <c r="G2969" s="99"/>
      <c r="H2969" s="99"/>
      <c r="I2969" s="99"/>
      <c r="J2969" s="99"/>
      <c r="K2969" s="99"/>
      <c r="L2969" s="109"/>
      <c r="M2969" s="109"/>
      <c r="N2969" s="110"/>
      <c r="O2969" s="110"/>
      <c r="P2969" s="111"/>
    </row>
    <row r="2970" spans="3:16">
      <c r="C2970" s="406" t="s">
        <v>49</v>
      </c>
      <c r="D2970" s="407"/>
      <c r="E2970" s="407"/>
      <c r="F2970" s="407"/>
      <c r="G2970" s="99"/>
      <c r="H2970" s="99"/>
      <c r="I2970" s="99" t="s">
        <v>50</v>
      </c>
      <c r="K2970" s="99"/>
      <c r="L2970" s="109"/>
      <c r="M2970" s="109"/>
      <c r="P2970" s="112"/>
    </row>
    <row r="2971" spans="3:16">
      <c r="C2971" s="113"/>
      <c r="D2971" s="114"/>
      <c r="E2971" s="114"/>
      <c r="F2971" s="114"/>
      <c r="G2971" s="114"/>
      <c r="H2971" s="114"/>
      <c r="I2971" s="114"/>
      <c r="J2971" s="114"/>
      <c r="K2971" s="114"/>
      <c r="L2971" s="114"/>
      <c r="M2971" s="114"/>
      <c r="N2971" s="114"/>
      <c r="O2971" s="114"/>
      <c r="P2971" s="115"/>
    </row>
    <row r="2972" spans="3:16" ht="15" thickBot="1">
      <c r="C2972" s="408" t="s">
        <v>114</v>
      </c>
      <c r="D2972" s="409"/>
      <c r="E2972" s="409"/>
      <c r="F2972" s="409"/>
      <c r="G2972" s="409"/>
      <c r="H2972" s="409"/>
      <c r="I2972" s="409"/>
      <c r="J2972" s="409"/>
      <c r="K2972" s="409"/>
      <c r="L2972" s="409"/>
      <c r="M2972" s="409"/>
      <c r="N2972" s="409"/>
      <c r="O2972" s="409"/>
      <c r="P2972" s="410"/>
    </row>
    <row r="2973" spans="3:16" ht="15" thickBot="1">
      <c r="C2973" s="116"/>
      <c r="D2973" s="117"/>
      <c r="E2973" s="117"/>
      <c r="F2973" s="117"/>
      <c r="G2973" s="117"/>
      <c r="H2973" s="117"/>
      <c r="I2973" s="117"/>
      <c r="J2973" s="117"/>
      <c r="K2973" s="117"/>
      <c r="L2973" s="117"/>
      <c r="M2973" s="117"/>
      <c r="N2973" s="117"/>
      <c r="O2973" s="117"/>
      <c r="P2973" s="118"/>
    </row>
    <row r="2974" spans="3:16" ht="15" thickBot="1">
      <c r="C2974" s="119"/>
      <c r="D2974" s="120"/>
      <c r="E2974" s="120"/>
      <c r="F2974" s="120"/>
      <c r="G2974" s="120"/>
      <c r="H2974" s="120"/>
      <c r="K2974" s="120"/>
      <c r="L2974" s="120"/>
      <c r="M2974" s="120"/>
      <c r="N2974" s="120"/>
      <c r="O2974" s="120"/>
      <c r="P2974" s="121"/>
    </row>
    <row r="2975" spans="3:16">
      <c r="C2975" s="287" t="s">
        <v>52</v>
      </c>
      <c r="D2975" s="411" t="s">
        <v>53</v>
      </c>
      <c r="E2975" s="412"/>
      <c r="F2975" s="412"/>
      <c r="G2975" s="412"/>
      <c r="H2975" s="412"/>
      <c r="I2975" s="412"/>
      <c r="J2975" s="412"/>
      <c r="K2975" s="412"/>
      <c r="L2975" s="413"/>
      <c r="M2975" s="288"/>
      <c r="N2975" s="414" t="s">
        <v>54</v>
      </c>
      <c r="O2975" s="415"/>
      <c r="P2975" s="287" t="s">
        <v>11</v>
      </c>
    </row>
    <row r="2976" spans="3:16" ht="15" thickBot="1">
      <c r="C2976" s="283">
        <v>3.9</v>
      </c>
      <c r="D2976" s="416" t="s">
        <v>188</v>
      </c>
      <c r="E2976" s="417"/>
      <c r="F2976" s="417"/>
      <c r="G2976" s="417"/>
      <c r="H2976" s="417"/>
      <c r="I2976" s="417"/>
      <c r="J2976" s="417"/>
      <c r="K2976" s="417"/>
      <c r="L2976" s="418"/>
      <c r="M2976" s="284"/>
      <c r="N2976" s="416" t="s">
        <v>88</v>
      </c>
      <c r="O2976" s="418"/>
      <c r="P2976" s="285">
        <f>'PRESUPUESTO OFICIAL (Entidad)'!I58</f>
        <v>2</v>
      </c>
    </row>
    <row r="2977" spans="3:16">
      <c r="C2977" s="352" t="s">
        <v>55</v>
      </c>
      <c r="D2977" s="353"/>
      <c r="E2977" s="353"/>
      <c r="F2977" s="353"/>
      <c r="G2977" s="353"/>
      <c r="H2977" s="353"/>
      <c r="I2977" s="353"/>
      <c r="J2977" s="353"/>
      <c r="K2977" s="353"/>
      <c r="L2977" s="353"/>
      <c r="M2977" s="353"/>
      <c r="N2977" s="353"/>
      <c r="O2977" s="353"/>
      <c r="P2977" s="354"/>
    </row>
    <row r="2978" spans="3:16">
      <c r="C2978" s="355"/>
      <c r="D2978" s="356"/>
      <c r="E2978" s="356"/>
      <c r="F2978" s="356"/>
      <c r="G2978" s="356"/>
      <c r="H2978" s="356"/>
      <c r="I2978" s="356"/>
      <c r="J2978" s="356"/>
      <c r="K2978" s="356"/>
      <c r="L2978" s="356"/>
      <c r="M2978" s="356"/>
      <c r="N2978" s="356"/>
      <c r="O2978" s="356"/>
      <c r="P2978" s="357"/>
    </row>
    <row r="2979" spans="3:16" ht="15" thickBot="1">
      <c r="C2979" s="358"/>
      <c r="D2979" s="359"/>
      <c r="E2979" s="359"/>
      <c r="F2979" s="359"/>
      <c r="G2979" s="359"/>
      <c r="H2979" s="359"/>
      <c r="I2979" s="359"/>
      <c r="J2979" s="359"/>
      <c r="K2979" s="359"/>
      <c r="L2979" s="359"/>
      <c r="M2979" s="359"/>
      <c r="N2979" s="359"/>
      <c r="O2979" s="359"/>
      <c r="P2979" s="360"/>
    </row>
    <row r="2980" spans="3:16" ht="15">
      <c r="C2980" s="361" t="s">
        <v>53</v>
      </c>
      <c r="D2980" s="452"/>
      <c r="E2980" s="452"/>
      <c r="F2980" s="452"/>
      <c r="G2980" s="453"/>
      <c r="H2980" s="365" t="s">
        <v>100</v>
      </c>
      <c r="I2980" s="452"/>
      <c r="J2980" s="454" t="s">
        <v>11</v>
      </c>
      <c r="K2980" s="455"/>
      <c r="L2980" s="125" t="s">
        <v>56</v>
      </c>
      <c r="M2980" s="124"/>
      <c r="N2980" s="365" t="s">
        <v>57</v>
      </c>
      <c r="O2980" s="366"/>
      <c r="P2980" s="126" t="s">
        <v>58</v>
      </c>
    </row>
    <row r="2981" spans="3:16">
      <c r="C2981" s="367" t="s">
        <v>110</v>
      </c>
      <c r="D2981" s="368"/>
      <c r="E2981" s="368"/>
      <c r="F2981" s="368"/>
      <c r="G2981" s="421"/>
      <c r="H2981" s="422" t="s">
        <v>111</v>
      </c>
      <c r="I2981" s="423"/>
      <c r="J2981" s="426">
        <v>0.15</v>
      </c>
      <c r="K2981" s="427"/>
      <c r="L2981" s="128">
        <v>40000</v>
      </c>
      <c r="M2981" s="224"/>
      <c r="N2981" s="426"/>
      <c r="O2981" s="427"/>
      <c r="P2981" s="188">
        <f>ROUND(J2981*L2981,0)</f>
        <v>6000</v>
      </c>
    </row>
    <row r="2982" spans="3:16">
      <c r="C2982" s="399" t="s">
        <v>251</v>
      </c>
      <c r="D2982" s="400"/>
      <c r="E2982" s="400"/>
      <c r="F2982" s="400"/>
      <c r="G2982" s="401"/>
      <c r="H2982" s="422" t="s">
        <v>111</v>
      </c>
      <c r="I2982" s="423"/>
      <c r="J2982" s="426">
        <v>0.25</v>
      </c>
      <c r="K2982" s="427"/>
      <c r="L2982" s="128">
        <v>50000</v>
      </c>
      <c r="M2982" s="224"/>
      <c r="N2982" s="426"/>
      <c r="O2982" s="427"/>
      <c r="P2982" s="188">
        <f t="shared" ref="P2982:P2983" si="39">ROUND(J2982*L2982,0)</f>
        <v>12500</v>
      </c>
    </row>
    <row r="2983" spans="3:16" ht="15" thickBot="1">
      <c r="C2983" s="374" t="s">
        <v>98</v>
      </c>
      <c r="D2983" s="375"/>
      <c r="E2983" s="375"/>
      <c r="F2983" s="375"/>
      <c r="G2983" s="396"/>
      <c r="H2983" s="376" t="s">
        <v>94</v>
      </c>
      <c r="I2983" s="377"/>
      <c r="J2983" s="376">
        <v>2</v>
      </c>
      <c r="K2983" s="377"/>
      <c r="L2983" s="133">
        <v>2000</v>
      </c>
      <c r="M2983" s="225"/>
      <c r="N2983" s="448"/>
      <c r="O2983" s="449"/>
      <c r="P2983" s="188">
        <f t="shared" si="39"/>
        <v>4000</v>
      </c>
    </row>
    <row r="2984" spans="3:16" ht="15" thickBot="1">
      <c r="C2984" s="371" t="s">
        <v>59</v>
      </c>
      <c r="D2984" s="372"/>
      <c r="E2984" s="372"/>
      <c r="F2984" s="372"/>
      <c r="G2984" s="372"/>
      <c r="H2984" s="372"/>
      <c r="I2984" s="372"/>
      <c r="J2984" s="372"/>
      <c r="K2984" s="372"/>
      <c r="L2984" s="372"/>
      <c r="M2984" s="372"/>
      <c r="N2984" s="372"/>
      <c r="O2984" s="373"/>
      <c r="P2984" s="138">
        <f>SUM(P2981:P2983)</f>
        <v>22500</v>
      </c>
    </row>
    <row r="2985" spans="3:16">
      <c r="C2985" s="352" t="s">
        <v>60</v>
      </c>
      <c r="D2985" s="353"/>
      <c r="E2985" s="353"/>
      <c r="F2985" s="353"/>
      <c r="G2985" s="353"/>
      <c r="H2985" s="353"/>
      <c r="I2985" s="353"/>
      <c r="J2985" s="353"/>
      <c r="K2985" s="353"/>
      <c r="L2985" s="353"/>
      <c r="M2985" s="353"/>
      <c r="N2985" s="353"/>
      <c r="O2985" s="353"/>
      <c r="P2985" s="354"/>
    </row>
    <row r="2986" spans="3:16">
      <c r="C2986" s="355"/>
      <c r="D2986" s="356"/>
      <c r="E2986" s="356"/>
      <c r="F2986" s="356"/>
      <c r="G2986" s="356"/>
      <c r="H2986" s="356"/>
      <c r="I2986" s="356"/>
      <c r="J2986" s="356"/>
      <c r="K2986" s="356"/>
      <c r="L2986" s="356"/>
      <c r="M2986" s="356"/>
      <c r="N2986" s="356"/>
      <c r="O2986" s="356"/>
      <c r="P2986" s="357"/>
    </row>
    <row r="2987" spans="3:16" ht="15" thickBot="1">
      <c r="C2987" s="358"/>
      <c r="D2987" s="359"/>
      <c r="E2987" s="359"/>
      <c r="F2987" s="359"/>
      <c r="G2987" s="359"/>
      <c r="H2987" s="359"/>
      <c r="I2987" s="359"/>
      <c r="J2987" s="359"/>
      <c r="K2987" s="359"/>
      <c r="L2987" s="359"/>
      <c r="M2987" s="359"/>
      <c r="N2987" s="359"/>
      <c r="O2987" s="359"/>
      <c r="P2987" s="360"/>
    </row>
    <row r="2988" spans="3:16">
      <c r="C2988" s="361" t="s">
        <v>53</v>
      </c>
      <c r="D2988" s="362"/>
      <c r="E2988" s="362"/>
      <c r="F2988" s="362"/>
      <c r="G2988" s="362"/>
      <c r="H2988" s="362"/>
      <c r="I2988" s="362"/>
      <c r="J2988" s="366"/>
      <c r="K2988" s="124" t="s">
        <v>54</v>
      </c>
      <c r="L2988" s="125" t="s">
        <v>11</v>
      </c>
      <c r="M2988" s="124" t="s">
        <v>117</v>
      </c>
      <c r="N2988" s="365" t="s">
        <v>61</v>
      </c>
      <c r="O2988" s="366"/>
      <c r="P2988" s="126" t="s">
        <v>58</v>
      </c>
    </row>
    <row r="2989" spans="3:16">
      <c r="C2989" s="399" t="s">
        <v>242</v>
      </c>
      <c r="D2989" s="400"/>
      <c r="E2989" s="400"/>
      <c r="F2989" s="400"/>
      <c r="G2989" s="400"/>
      <c r="H2989" s="400"/>
      <c r="I2989" s="400"/>
      <c r="J2989" s="401"/>
      <c r="K2989" s="316" t="s">
        <v>107</v>
      </c>
      <c r="L2989" s="202">
        <v>0.13</v>
      </c>
      <c r="M2989" s="241">
        <v>1</v>
      </c>
      <c r="N2989" s="459">
        <v>16000</v>
      </c>
      <c r="O2989" s="460"/>
      <c r="P2989" s="129">
        <f>ROUND(N2989*M2989*L2989,0)</f>
        <v>2080</v>
      </c>
    </row>
    <row r="2990" spans="3:16">
      <c r="C2990" s="399" t="s">
        <v>243</v>
      </c>
      <c r="D2990" s="400"/>
      <c r="E2990" s="400"/>
      <c r="F2990" s="400"/>
      <c r="G2990" s="400"/>
      <c r="H2990" s="400"/>
      <c r="I2990" s="400"/>
      <c r="J2990" s="401"/>
      <c r="K2990" s="316" t="s">
        <v>93</v>
      </c>
      <c r="L2990" s="203">
        <v>0.45</v>
      </c>
      <c r="M2990" s="242">
        <v>1</v>
      </c>
      <c r="N2990" s="459">
        <v>23000</v>
      </c>
      <c r="O2990" s="460"/>
      <c r="P2990" s="129">
        <f t="shared" ref="P2990:P2995" si="40">ROUND(N2990*M2990*L2990,0)</f>
        <v>10350</v>
      </c>
    </row>
    <row r="2991" spans="3:16">
      <c r="C2991" s="399" t="s">
        <v>244</v>
      </c>
      <c r="D2991" s="400"/>
      <c r="E2991" s="400"/>
      <c r="F2991" s="400"/>
      <c r="G2991" s="400"/>
      <c r="H2991" s="400"/>
      <c r="I2991" s="400"/>
      <c r="J2991" s="401"/>
      <c r="K2991" s="303" t="s">
        <v>88</v>
      </c>
      <c r="L2991" s="203">
        <v>0.6</v>
      </c>
      <c r="M2991" s="242">
        <v>1.05</v>
      </c>
      <c r="N2991" s="459">
        <v>95000</v>
      </c>
      <c r="O2991" s="460"/>
      <c r="P2991" s="129">
        <f t="shared" si="40"/>
        <v>59850</v>
      </c>
    </row>
    <row r="2992" spans="3:16">
      <c r="C2992" s="399" t="s">
        <v>245</v>
      </c>
      <c r="D2992" s="400"/>
      <c r="E2992" s="400"/>
      <c r="F2992" s="400"/>
      <c r="G2992" s="400"/>
      <c r="H2992" s="400"/>
      <c r="I2992" s="400"/>
      <c r="J2992" s="401"/>
      <c r="K2992" s="303" t="s">
        <v>88</v>
      </c>
      <c r="L2992" s="203">
        <v>1.25</v>
      </c>
      <c r="M2992" s="242">
        <v>1.05</v>
      </c>
      <c r="N2992" s="404">
        <v>35000</v>
      </c>
      <c r="O2992" s="405"/>
      <c r="P2992" s="129">
        <f t="shared" si="40"/>
        <v>45938</v>
      </c>
    </row>
    <row r="2993" spans="3:16">
      <c r="C2993" s="399" t="s">
        <v>246</v>
      </c>
      <c r="D2993" s="400"/>
      <c r="E2993" s="400"/>
      <c r="F2993" s="400"/>
      <c r="G2993" s="400"/>
      <c r="H2993" s="400"/>
      <c r="I2993" s="400"/>
      <c r="J2993" s="401"/>
      <c r="K2993" s="303" t="s">
        <v>88</v>
      </c>
      <c r="L2993" s="304">
        <v>1</v>
      </c>
      <c r="M2993" s="305">
        <v>1</v>
      </c>
      <c r="N2993" s="404">
        <v>20000</v>
      </c>
      <c r="O2993" s="405"/>
      <c r="P2993" s="129">
        <f t="shared" si="40"/>
        <v>20000</v>
      </c>
    </row>
    <row r="2994" spans="3:16">
      <c r="C2994" s="399" t="s">
        <v>247</v>
      </c>
      <c r="D2994" s="400"/>
      <c r="E2994" s="400"/>
      <c r="F2994" s="400"/>
      <c r="G2994" s="400"/>
      <c r="H2994" s="400"/>
      <c r="I2994" s="400"/>
      <c r="J2994" s="401"/>
      <c r="K2994" s="312" t="s">
        <v>88</v>
      </c>
      <c r="L2994" s="304">
        <v>0.6</v>
      </c>
      <c r="M2994" s="305">
        <v>1.05</v>
      </c>
      <c r="N2994" s="459">
        <v>50000</v>
      </c>
      <c r="O2994" s="460"/>
      <c r="P2994" s="129">
        <f t="shared" si="40"/>
        <v>31500</v>
      </c>
    </row>
    <row r="2995" spans="3:16">
      <c r="C2995" s="399" t="s">
        <v>248</v>
      </c>
      <c r="D2995" s="400"/>
      <c r="E2995" s="400"/>
      <c r="F2995" s="400"/>
      <c r="G2995" s="400"/>
      <c r="H2995" s="400"/>
      <c r="I2995" s="400"/>
      <c r="J2995" s="401"/>
      <c r="K2995" s="312" t="s">
        <v>85</v>
      </c>
      <c r="L2995" s="304">
        <v>0.08</v>
      </c>
      <c r="M2995" s="305">
        <v>1.05</v>
      </c>
      <c r="N2995" s="459">
        <v>676450</v>
      </c>
      <c r="O2995" s="460"/>
      <c r="P2995" s="129">
        <f t="shared" si="40"/>
        <v>56822</v>
      </c>
    </row>
    <row r="2996" spans="3:16">
      <c r="C2996" s="399"/>
      <c r="D2996" s="400"/>
      <c r="E2996" s="400"/>
      <c r="F2996" s="400"/>
      <c r="G2996" s="400"/>
      <c r="H2996" s="400"/>
      <c r="I2996" s="400"/>
      <c r="J2996" s="401"/>
      <c r="K2996" s="200"/>
      <c r="L2996" s="194"/>
      <c r="M2996" s="235"/>
      <c r="N2996" s="459"/>
      <c r="O2996" s="460"/>
      <c r="P2996" s="129"/>
    </row>
    <row r="2997" spans="3:16" ht="15" thickBot="1">
      <c r="C2997" s="442"/>
      <c r="D2997" s="443"/>
      <c r="E2997" s="443"/>
      <c r="F2997" s="443"/>
      <c r="G2997" s="443"/>
      <c r="H2997" s="443"/>
      <c r="I2997" s="443"/>
      <c r="J2997" s="444"/>
      <c r="K2997" s="301"/>
      <c r="L2997" s="194"/>
      <c r="M2997" s="235"/>
      <c r="N2997" s="445"/>
      <c r="O2997" s="446"/>
      <c r="P2997" s="129"/>
    </row>
    <row r="2998" spans="3:16" ht="15" thickBot="1">
      <c r="C2998" s="371" t="s">
        <v>59</v>
      </c>
      <c r="D2998" s="372"/>
      <c r="E2998" s="372"/>
      <c r="F2998" s="372"/>
      <c r="G2998" s="372"/>
      <c r="H2998" s="372"/>
      <c r="I2998" s="372"/>
      <c r="J2998" s="372"/>
      <c r="K2998" s="372"/>
      <c r="L2998" s="372"/>
      <c r="M2998" s="372"/>
      <c r="N2998" s="372"/>
      <c r="O2998" s="373"/>
      <c r="P2998" s="138">
        <f>SUM(P2989:P2997)</f>
        <v>226540</v>
      </c>
    </row>
    <row r="2999" spans="3:16">
      <c r="C2999" s="352" t="s">
        <v>62</v>
      </c>
      <c r="D2999" s="353"/>
      <c r="E2999" s="353"/>
      <c r="F2999" s="353"/>
      <c r="G2999" s="353"/>
      <c r="H2999" s="353"/>
      <c r="I2999" s="353"/>
      <c r="J2999" s="353"/>
      <c r="K2999" s="353"/>
      <c r="L2999" s="353"/>
      <c r="M2999" s="353"/>
      <c r="N2999" s="353"/>
      <c r="O2999" s="353"/>
      <c r="P2999" s="354"/>
    </row>
    <row r="3000" spans="3:16">
      <c r="C3000" s="355"/>
      <c r="D3000" s="356"/>
      <c r="E3000" s="356"/>
      <c r="F3000" s="356"/>
      <c r="G3000" s="356"/>
      <c r="H3000" s="356"/>
      <c r="I3000" s="356"/>
      <c r="J3000" s="356"/>
      <c r="K3000" s="356"/>
      <c r="L3000" s="356"/>
      <c r="M3000" s="356"/>
      <c r="N3000" s="356"/>
      <c r="O3000" s="356"/>
      <c r="P3000" s="357"/>
    </row>
    <row r="3001" spans="3:16" ht="15" thickBot="1">
      <c r="C3001" s="358"/>
      <c r="D3001" s="359"/>
      <c r="E3001" s="359"/>
      <c r="F3001" s="359"/>
      <c r="G3001" s="359"/>
      <c r="H3001" s="359"/>
      <c r="I3001" s="359"/>
      <c r="J3001" s="359"/>
      <c r="K3001" s="359"/>
      <c r="L3001" s="359"/>
      <c r="M3001" s="359"/>
      <c r="N3001" s="359"/>
      <c r="O3001" s="359"/>
      <c r="P3001" s="360"/>
    </row>
    <row r="3002" spans="3:16" ht="15.75">
      <c r="C3002" s="361" t="s">
        <v>63</v>
      </c>
      <c r="D3002" s="362"/>
      <c r="E3002" s="362"/>
      <c r="F3002" s="362"/>
      <c r="G3002" s="362"/>
      <c r="H3002" s="362"/>
      <c r="I3002" s="362"/>
      <c r="J3002" s="125" t="s">
        <v>64</v>
      </c>
      <c r="K3002" s="134" t="s">
        <v>65</v>
      </c>
      <c r="L3002" s="139" t="s">
        <v>66</v>
      </c>
      <c r="M3002" s="229"/>
      <c r="N3002" s="365" t="s">
        <v>67</v>
      </c>
      <c r="O3002" s="366"/>
      <c r="P3002" s="126" t="s">
        <v>58</v>
      </c>
    </row>
    <row r="3003" spans="3:16">
      <c r="C3003" s="367"/>
      <c r="D3003" s="368"/>
      <c r="E3003" s="368"/>
      <c r="F3003" s="368"/>
      <c r="G3003" s="368"/>
      <c r="H3003" s="368"/>
      <c r="I3003" s="368"/>
      <c r="J3003" s="140"/>
      <c r="K3003" s="141"/>
      <c r="L3003" s="140"/>
      <c r="M3003" s="217"/>
      <c r="N3003" s="369"/>
      <c r="O3003" s="370"/>
      <c r="P3003" s="129"/>
    </row>
    <row r="3004" spans="3:16" ht="15" thickBot="1">
      <c r="C3004" s="374"/>
      <c r="D3004" s="375"/>
      <c r="E3004" s="375"/>
      <c r="F3004" s="375"/>
      <c r="G3004" s="375"/>
      <c r="H3004" s="375"/>
      <c r="I3004" s="375"/>
      <c r="J3004" s="142"/>
      <c r="K3004" s="143"/>
      <c r="L3004" s="142"/>
      <c r="M3004" s="230"/>
      <c r="N3004" s="376"/>
      <c r="O3004" s="377"/>
      <c r="P3004" s="144"/>
    </row>
    <row r="3005" spans="3:16" ht="15" thickBot="1">
      <c r="C3005" s="371" t="s">
        <v>59</v>
      </c>
      <c r="D3005" s="372"/>
      <c r="E3005" s="372"/>
      <c r="F3005" s="372"/>
      <c r="G3005" s="372"/>
      <c r="H3005" s="372"/>
      <c r="I3005" s="372"/>
      <c r="J3005" s="372"/>
      <c r="K3005" s="372"/>
      <c r="L3005" s="372"/>
      <c r="M3005" s="372"/>
      <c r="N3005" s="372"/>
      <c r="O3005" s="373"/>
      <c r="P3005" s="138">
        <f>SUM(P3003:P3004)</f>
        <v>0</v>
      </c>
    </row>
    <row r="3006" spans="3:16">
      <c r="C3006" s="352" t="s">
        <v>68</v>
      </c>
      <c r="D3006" s="353"/>
      <c r="E3006" s="353"/>
      <c r="F3006" s="353"/>
      <c r="G3006" s="353"/>
      <c r="H3006" s="353"/>
      <c r="I3006" s="353"/>
      <c r="J3006" s="353"/>
      <c r="K3006" s="353"/>
      <c r="L3006" s="353"/>
      <c r="M3006" s="353"/>
      <c r="N3006" s="353"/>
      <c r="O3006" s="353"/>
      <c r="P3006" s="354"/>
    </row>
    <row r="3007" spans="3:16">
      <c r="C3007" s="355"/>
      <c r="D3007" s="356"/>
      <c r="E3007" s="356"/>
      <c r="F3007" s="356"/>
      <c r="G3007" s="356"/>
      <c r="H3007" s="356"/>
      <c r="I3007" s="356"/>
      <c r="J3007" s="356"/>
      <c r="K3007" s="356"/>
      <c r="L3007" s="356"/>
      <c r="M3007" s="356"/>
      <c r="N3007" s="356"/>
      <c r="O3007" s="356"/>
      <c r="P3007" s="357"/>
    </row>
    <row r="3008" spans="3:16" ht="15" thickBot="1">
      <c r="C3008" s="358"/>
      <c r="D3008" s="359"/>
      <c r="E3008" s="359"/>
      <c r="F3008" s="359"/>
      <c r="G3008" s="359"/>
      <c r="H3008" s="359"/>
      <c r="I3008" s="359"/>
      <c r="J3008" s="359"/>
      <c r="K3008" s="359"/>
      <c r="L3008" s="359"/>
      <c r="M3008" s="359"/>
      <c r="N3008" s="359"/>
      <c r="O3008" s="359"/>
      <c r="P3008" s="360"/>
    </row>
    <row r="3009" spans="3:16" ht="28.5">
      <c r="C3009" s="361" t="s">
        <v>69</v>
      </c>
      <c r="D3009" s="362"/>
      <c r="E3009" s="362"/>
      <c r="F3009" s="362"/>
      <c r="G3009" s="362"/>
      <c r="H3009" s="362"/>
      <c r="I3009" s="362"/>
      <c r="J3009" s="125" t="s">
        <v>70</v>
      </c>
      <c r="K3009" s="145" t="s">
        <v>11</v>
      </c>
      <c r="L3009" s="146" t="s">
        <v>71</v>
      </c>
      <c r="M3009" s="218"/>
      <c r="N3009" s="363" t="s">
        <v>57</v>
      </c>
      <c r="O3009" s="364"/>
      <c r="P3009" s="148" t="s">
        <v>58</v>
      </c>
    </row>
    <row r="3010" spans="3:16">
      <c r="C3010" s="399" t="s">
        <v>249</v>
      </c>
      <c r="D3010" s="400"/>
      <c r="E3010" s="400"/>
      <c r="F3010" s="400"/>
      <c r="G3010" s="400"/>
      <c r="H3010" s="400"/>
      <c r="I3010" s="401"/>
      <c r="J3010" s="151" t="s">
        <v>97</v>
      </c>
      <c r="K3010" s="152">
        <v>0.6</v>
      </c>
      <c r="L3010" s="153">
        <v>36440.710312499999</v>
      </c>
      <c r="M3010" s="231"/>
      <c r="N3010" s="402"/>
      <c r="O3010" s="403"/>
      <c r="P3010" s="129">
        <f>ROUND(K3010*L3010,0)</f>
        <v>21864</v>
      </c>
    </row>
    <row r="3011" spans="3:16">
      <c r="C3011" s="399" t="s">
        <v>250</v>
      </c>
      <c r="D3011" s="400"/>
      <c r="E3011" s="400"/>
      <c r="F3011" s="400"/>
      <c r="G3011" s="400"/>
      <c r="H3011" s="400"/>
      <c r="I3011" s="401"/>
      <c r="J3011" s="151" t="s">
        <v>97</v>
      </c>
      <c r="K3011" s="152">
        <v>2</v>
      </c>
      <c r="L3011" s="153">
        <v>49937.269687500004</v>
      </c>
      <c r="M3011" s="231"/>
      <c r="N3011" s="369"/>
      <c r="O3011" s="370"/>
      <c r="P3011" s="129">
        <f>ROUND(K3011*L3011,0)</f>
        <v>99875</v>
      </c>
    </row>
    <row r="3012" spans="3:16" ht="15" thickBot="1">
      <c r="C3012" s="374"/>
      <c r="D3012" s="375"/>
      <c r="E3012" s="375"/>
      <c r="F3012" s="375"/>
      <c r="G3012" s="375"/>
      <c r="H3012" s="375"/>
      <c r="I3012" s="375"/>
      <c r="J3012" s="142"/>
      <c r="K3012" s="143"/>
      <c r="L3012" s="142"/>
      <c r="M3012" s="230"/>
      <c r="N3012" s="376"/>
      <c r="O3012" s="377"/>
      <c r="P3012" s="144"/>
    </row>
    <row r="3013" spans="3:16" ht="15" thickBot="1">
      <c r="C3013" s="371" t="s">
        <v>59</v>
      </c>
      <c r="D3013" s="372"/>
      <c r="E3013" s="372"/>
      <c r="F3013" s="372"/>
      <c r="G3013" s="372"/>
      <c r="H3013" s="372"/>
      <c r="I3013" s="372"/>
      <c r="J3013" s="372"/>
      <c r="K3013" s="372"/>
      <c r="L3013" s="372"/>
      <c r="M3013" s="372"/>
      <c r="N3013" s="372"/>
      <c r="O3013" s="373"/>
      <c r="P3013" s="138">
        <f>SUM(P3010:P3012)</f>
        <v>121739</v>
      </c>
    </row>
    <row r="3014" spans="3:16" ht="15" thickBot="1">
      <c r="C3014" s="122"/>
      <c r="P3014" s="123"/>
    </row>
    <row r="3015" spans="3:16" ht="15" thickBot="1">
      <c r="C3015" s="371" t="s">
        <v>72</v>
      </c>
      <c r="D3015" s="372"/>
      <c r="E3015" s="372"/>
      <c r="F3015" s="372"/>
      <c r="G3015" s="372"/>
      <c r="H3015" s="372"/>
      <c r="I3015" s="372"/>
      <c r="J3015" s="372"/>
      <c r="K3015" s="372"/>
      <c r="L3015" s="372"/>
      <c r="M3015" s="372"/>
      <c r="N3015" s="372"/>
      <c r="O3015" s="373"/>
      <c r="P3015" s="286">
        <f>SUM(P3013+P3005+P2998+P2984)</f>
        <v>370779</v>
      </c>
    </row>
    <row r="3016" spans="3:16">
      <c r="C3016" s="367" t="s">
        <v>23</v>
      </c>
      <c r="D3016" s="368"/>
      <c r="E3016" s="368"/>
      <c r="F3016" s="368"/>
      <c r="G3016" s="368"/>
      <c r="H3016" s="368"/>
      <c r="I3016" s="368"/>
      <c r="J3016" s="155"/>
      <c r="K3016" s="156"/>
      <c r="L3016" s="157">
        <v>0.31</v>
      </c>
      <c r="M3016" s="232"/>
      <c r="N3016" s="392">
        <f>P3015*L3016</f>
        <v>114941.49</v>
      </c>
      <c r="O3016" s="393"/>
      <c r="P3016" s="158"/>
    </row>
    <row r="3017" spans="3:16">
      <c r="C3017" s="130" t="s">
        <v>77</v>
      </c>
      <c r="D3017" s="131"/>
      <c r="E3017" s="131"/>
      <c r="F3017" s="131"/>
      <c r="G3017" s="131"/>
      <c r="H3017" s="131"/>
      <c r="I3017" s="131"/>
      <c r="J3017" s="155"/>
      <c r="K3017" s="156"/>
      <c r="L3017" s="157">
        <v>0.01</v>
      </c>
      <c r="M3017" s="232"/>
      <c r="N3017" s="392">
        <f>P3015*L3017</f>
        <v>3707.79</v>
      </c>
      <c r="O3017" s="393"/>
      <c r="P3017" s="158"/>
    </row>
    <row r="3018" spans="3:16" ht="15" thickBot="1">
      <c r="C3018" s="116" t="s">
        <v>78</v>
      </c>
      <c r="D3018" s="117"/>
      <c r="E3018" s="117"/>
      <c r="F3018" s="117"/>
      <c r="G3018" s="117"/>
      <c r="H3018" s="117"/>
      <c r="I3018" s="117"/>
      <c r="J3018" s="159"/>
      <c r="K3018" s="160"/>
      <c r="L3018" s="157">
        <v>0.05</v>
      </c>
      <c r="M3018" s="232"/>
      <c r="N3018" s="392">
        <f>P3015*L3018</f>
        <v>18538.95</v>
      </c>
      <c r="O3018" s="393"/>
      <c r="P3018" s="158"/>
    </row>
    <row r="3019" spans="3:16" ht="15" thickBot="1">
      <c r="C3019" s="371" t="s">
        <v>59</v>
      </c>
      <c r="D3019" s="372"/>
      <c r="E3019" s="372"/>
      <c r="F3019" s="372"/>
      <c r="G3019" s="372"/>
      <c r="H3019" s="372"/>
      <c r="I3019" s="372"/>
      <c r="J3019" s="372"/>
      <c r="K3019" s="372"/>
      <c r="L3019" s="372"/>
      <c r="M3019" s="372"/>
      <c r="N3019" s="372"/>
      <c r="O3019" s="373"/>
      <c r="P3019" s="161">
        <f>N3016+N3017+N3018</f>
        <v>137188.23000000001</v>
      </c>
    </row>
    <row r="3020" spans="3:16" ht="15" thickBot="1">
      <c r="C3020" s="122"/>
      <c r="P3020" s="123"/>
    </row>
    <row r="3021" spans="3:16" ht="15" thickBot="1">
      <c r="C3021" s="371" t="s">
        <v>79</v>
      </c>
      <c r="D3021" s="372"/>
      <c r="E3021" s="372"/>
      <c r="F3021" s="372"/>
      <c r="G3021" s="372"/>
      <c r="H3021" s="372"/>
      <c r="I3021" s="372"/>
      <c r="J3021" s="372"/>
      <c r="K3021" s="372"/>
      <c r="L3021" s="372"/>
      <c r="M3021" s="372"/>
      <c r="N3021" s="372"/>
      <c r="O3021" s="373"/>
      <c r="P3021" s="161">
        <f>ROUND(P3015+P3019,2)</f>
        <v>507967.23</v>
      </c>
    </row>
    <row r="3022" spans="3:16">
      <c r="C3022" s="119"/>
      <c r="D3022" s="120"/>
      <c r="E3022" s="120"/>
      <c r="F3022" s="120"/>
      <c r="G3022" s="120"/>
      <c r="H3022" s="120"/>
      <c r="I3022" s="120"/>
      <c r="J3022" s="120"/>
      <c r="K3022" s="120"/>
      <c r="L3022" s="120"/>
      <c r="M3022" s="120"/>
      <c r="N3022" s="120"/>
      <c r="O3022" s="120"/>
      <c r="P3022" s="121"/>
    </row>
    <row r="3023" spans="3:16">
      <c r="C3023" s="122"/>
      <c r="P3023" s="123"/>
    </row>
    <row r="3024" spans="3:16">
      <c r="C3024" s="122"/>
      <c r="P3024" s="123"/>
    </row>
    <row r="3025" spans="3:16" ht="15">
      <c r="C3025" s="122"/>
      <c r="H3025" s="276" t="s">
        <v>80</v>
      </c>
      <c r="I3025" s="276"/>
      <c r="J3025" s="276"/>
      <c r="K3025" s="276"/>
      <c r="P3025" s="123"/>
    </row>
    <row r="3026" spans="3:16" ht="15">
      <c r="C3026" s="122"/>
      <c r="H3026" s="276" t="s">
        <v>81</v>
      </c>
      <c r="I3026" s="350" t="s">
        <v>120</v>
      </c>
      <c r="J3026" s="350"/>
      <c r="K3026" s="350"/>
      <c r="P3026" s="123"/>
    </row>
    <row r="3027" spans="3:16" ht="15">
      <c r="C3027" s="122"/>
      <c r="H3027" s="349" t="s">
        <v>121</v>
      </c>
      <c r="I3027" s="349"/>
      <c r="J3027" s="349"/>
      <c r="K3027" s="349"/>
      <c r="P3027" s="123"/>
    </row>
    <row r="3028" spans="3:16" ht="15">
      <c r="C3028" s="108"/>
      <c r="D3028" s="163"/>
      <c r="E3028" s="163"/>
      <c r="F3028" s="163"/>
      <c r="G3028" s="163"/>
      <c r="H3028" s="276" t="s">
        <v>82</v>
      </c>
      <c r="I3028" s="349" t="s">
        <v>122</v>
      </c>
      <c r="J3028" s="349"/>
      <c r="K3028" s="349"/>
      <c r="L3028" s="163"/>
      <c r="M3028" s="163"/>
      <c r="N3028" s="163"/>
      <c r="O3028" s="163"/>
      <c r="P3028" s="164"/>
    </row>
    <row r="3029" spans="3:16">
      <c r="C3029" s="122"/>
      <c r="H3029" s="95" t="s">
        <v>83</v>
      </c>
      <c r="P3029" s="123"/>
    </row>
    <row r="3030" spans="3:16">
      <c r="C3030" s="165"/>
      <c r="D3030" s="127"/>
      <c r="E3030" s="127"/>
      <c r="F3030" s="127"/>
      <c r="G3030" s="127"/>
      <c r="H3030" s="127"/>
      <c r="I3030" s="127"/>
      <c r="J3030" s="127"/>
      <c r="K3030" s="127"/>
      <c r="L3030" s="127"/>
      <c r="M3030" s="127"/>
      <c r="N3030" s="127"/>
      <c r="O3030" s="127"/>
      <c r="P3030" s="166"/>
    </row>
    <row r="3034" spans="3:16">
      <c r="C3034" s="351" t="s">
        <v>38</v>
      </c>
      <c r="D3034" s="351"/>
      <c r="E3034" s="351"/>
      <c r="F3034" s="351"/>
      <c r="G3034" s="351"/>
      <c r="H3034" s="351"/>
      <c r="I3034" s="351"/>
      <c r="J3034" s="351"/>
      <c r="K3034" s="351"/>
      <c r="L3034" s="351"/>
      <c r="M3034" s="351"/>
      <c r="N3034" s="351"/>
      <c r="O3034" s="351"/>
      <c r="P3034" s="351"/>
    </row>
    <row r="3035" spans="3:16" ht="15" thickBot="1"/>
    <row r="3036" spans="3:16">
      <c r="C3036" s="378"/>
      <c r="D3036" s="380"/>
      <c r="E3036" s="381"/>
      <c r="F3036" s="381"/>
      <c r="G3036" s="381"/>
      <c r="H3036" s="381"/>
      <c r="I3036" s="381"/>
      <c r="J3036" s="381"/>
      <c r="K3036" s="382"/>
      <c r="L3036" s="383"/>
      <c r="M3036" s="384"/>
      <c r="N3036" s="384"/>
      <c r="O3036" s="384"/>
      <c r="P3036" s="385"/>
    </row>
    <row r="3037" spans="3:16">
      <c r="C3037" s="379"/>
      <c r="D3037" s="389" t="s">
        <v>39</v>
      </c>
      <c r="E3037" s="390"/>
      <c r="F3037" s="390"/>
      <c r="G3037" s="390"/>
      <c r="H3037" s="390"/>
      <c r="I3037" s="390"/>
      <c r="J3037" s="390"/>
      <c r="K3037" s="391"/>
      <c r="L3037" s="386"/>
      <c r="M3037" s="387"/>
      <c r="N3037" s="387"/>
      <c r="O3037" s="387"/>
      <c r="P3037" s="388"/>
    </row>
    <row r="3038" spans="3:16">
      <c r="C3038" s="379"/>
      <c r="D3038" s="389"/>
      <c r="E3038" s="390"/>
      <c r="F3038" s="390"/>
      <c r="G3038" s="390"/>
      <c r="H3038" s="390"/>
      <c r="I3038" s="390"/>
      <c r="J3038" s="390"/>
      <c r="K3038" s="391"/>
      <c r="L3038" s="428" t="s">
        <v>40</v>
      </c>
      <c r="M3038" s="220"/>
      <c r="N3038" s="430"/>
      <c r="O3038" s="431"/>
      <c r="P3038" s="432"/>
    </row>
    <row r="3039" spans="3:16">
      <c r="C3039" s="379"/>
      <c r="D3039" s="389" t="s">
        <v>41</v>
      </c>
      <c r="E3039" s="390"/>
      <c r="F3039" s="390"/>
      <c r="G3039" s="390"/>
      <c r="H3039" s="390"/>
      <c r="I3039" s="390"/>
      <c r="J3039" s="390"/>
      <c r="K3039" s="391"/>
      <c r="L3039" s="429"/>
      <c r="M3039" s="221"/>
      <c r="N3039" s="433"/>
      <c r="O3039" s="434"/>
      <c r="P3039" s="435"/>
    </row>
    <row r="3040" spans="3:16">
      <c r="C3040" s="379"/>
      <c r="D3040" s="436"/>
      <c r="E3040" s="437"/>
      <c r="F3040" s="437"/>
      <c r="G3040" s="437"/>
      <c r="H3040" s="437"/>
      <c r="I3040" s="437"/>
      <c r="J3040" s="437"/>
      <c r="K3040" s="438"/>
      <c r="L3040" s="428" t="s">
        <v>42</v>
      </c>
      <c r="M3040" s="219"/>
      <c r="N3040" s="428">
        <v>1</v>
      </c>
      <c r="O3040" s="428" t="s">
        <v>43</v>
      </c>
      <c r="P3040" s="440">
        <v>1</v>
      </c>
    </row>
    <row r="3041" spans="3:16">
      <c r="C3041" s="379"/>
      <c r="D3041" s="436"/>
      <c r="E3041" s="437"/>
      <c r="F3041" s="437"/>
      <c r="G3041" s="437"/>
      <c r="H3041" s="437"/>
      <c r="I3041" s="437"/>
      <c r="J3041" s="437"/>
      <c r="K3041" s="438"/>
      <c r="L3041" s="439"/>
      <c r="M3041" s="222"/>
      <c r="N3041" s="439"/>
      <c r="O3041" s="439"/>
      <c r="P3041" s="441"/>
    </row>
    <row r="3042" spans="3:16">
      <c r="C3042" s="379"/>
      <c r="D3042" s="389" t="s">
        <v>44</v>
      </c>
      <c r="E3042" s="390"/>
      <c r="F3042" s="390"/>
      <c r="G3042" s="390"/>
      <c r="H3042" s="390"/>
      <c r="I3042" s="390"/>
      <c r="J3042" s="390"/>
      <c r="K3042" s="391"/>
      <c r="L3042" s="439"/>
      <c r="M3042" s="222"/>
      <c r="N3042" s="439"/>
      <c r="O3042" s="439"/>
      <c r="P3042" s="441"/>
    </row>
    <row r="3043" spans="3:16" ht="15" thickBot="1">
      <c r="C3043" s="100"/>
      <c r="D3043" s="101"/>
      <c r="E3043" s="101"/>
      <c r="F3043" s="101"/>
      <c r="G3043" s="101"/>
      <c r="H3043" s="101"/>
      <c r="I3043" s="101"/>
      <c r="J3043" s="101"/>
      <c r="K3043" s="101"/>
      <c r="L3043" s="101"/>
      <c r="M3043" s="101"/>
      <c r="N3043" s="102"/>
      <c r="O3043" s="102"/>
      <c r="P3043" s="103"/>
    </row>
    <row r="3044" spans="3:16">
      <c r="C3044" s="104"/>
      <c r="D3044" s="98"/>
      <c r="E3044" s="98"/>
      <c r="F3044" s="98"/>
      <c r="G3044" s="98"/>
      <c r="H3044" s="98"/>
      <c r="I3044" s="98"/>
      <c r="J3044" s="98"/>
      <c r="K3044" s="98"/>
      <c r="L3044" s="105" t="s">
        <v>45</v>
      </c>
      <c r="M3044" s="105"/>
      <c r="N3044" s="106" t="s">
        <v>46</v>
      </c>
      <c r="O3044" s="106" t="s">
        <v>47</v>
      </c>
      <c r="P3044" s="107" t="s">
        <v>48</v>
      </c>
    </row>
    <row r="3045" spans="3:16">
      <c r="C3045" s="108"/>
      <c r="D3045" s="99"/>
      <c r="E3045" s="99"/>
      <c r="F3045" s="99"/>
      <c r="G3045" s="99"/>
      <c r="H3045" s="99"/>
      <c r="I3045" s="99"/>
      <c r="J3045" s="99"/>
      <c r="K3045" s="99"/>
      <c r="L3045" s="109"/>
      <c r="M3045" s="109"/>
      <c r="N3045" s="110"/>
      <c r="O3045" s="110"/>
      <c r="P3045" s="111"/>
    </row>
    <row r="3046" spans="3:16">
      <c r="C3046" s="406" t="s">
        <v>49</v>
      </c>
      <c r="D3046" s="407"/>
      <c r="E3046" s="407"/>
      <c r="F3046" s="407"/>
      <c r="G3046" s="99"/>
      <c r="H3046" s="99"/>
      <c r="I3046" s="99" t="s">
        <v>50</v>
      </c>
      <c r="K3046" s="99"/>
      <c r="L3046" s="109"/>
      <c r="M3046" s="109"/>
      <c r="P3046" s="112"/>
    </row>
    <row r="3047" spans="3:16">
      <c r="C3047" s="113"/>
      <c r="D3047" s="114"/>
      <c r="E3047" s="114"/>
      <c r="F3047" s="114"/>
      <c r="G3047" s="114"/>
      <c r="H3047" s="114"/>
      <c r="I3047" s="114"/>
      <c r="J3047" s="114"/>
      <c r="K3047" s="114"/>
      <c r="L3047" s="114"/>
      <c r="M3047" s="114"/>
      <c r="N3047" s="114"/>
      <c r="O3047" s="114"/>
      <c r="P3047" s="115"/>
    </row>
    <row r="3048" spans="3:16" ht="15" thickBot="1">
      <c r="C3048" s="408" t="s">
        <v>114</v>
      </c>
      <c r="D3048" s="409"/>
      <c r="E3048" s="409"/>
      <c r="F3048" s="409"/>
      <c r="G3048" s="409"/>
      <c r="H3048" s="409"/>
      <c r="I3048" s="409"/>
      <c r="J3048" s="409"/>
      <c r="K3048" s="409"/>
      <c r="L3048" s="409"/>
      <c r="M3048" s="409"/>
      <c r="N3048" s="409"/>
      <c r="O3048" s="409"/>
      <c r="P3048" s="410"/>
    </row>
    <row r="3049" spans="3:16" ht="15" thickBot="1">
      <c r="C3049" s="116"/>
      <c r="D3049" s="117"/>
      <c r="E3049" s="117"/>
      <c r="F3049" s="117"/>
      <c r="G3049" s="117"/>
      <c r="H3049" s="117"/>
      <c r="I3049" s="117"/>
      <c r="J3049" s="117"/>
      <c r="K3049" s="117"/>
      <c r="L3049" s="117"/>
      <c r="M3049" s="117"/>
      <c r="N3049" s="117"/>
      <c r="O3049" s="117"/>
      <c r="P3049" s="118"/>
    </row>
    <row r="3050" spans="3:16" ht="15" thickBot="1">
      <c r="C3050" s="119"/>
      <c r="D3050" s="120"/>
      <c r="E3050" s="120"/>
      <c r="F3050" s="120"/>
      <c r="G3050" s="120"/>
      <c r="H3050" s="120"/>
      <c r="K3050" s="120"/>
      <c r="L3050" s="120"/>
      <c r="M3050" s="120"/>
      <c r="N3050" s="120"/>
      <c r="O3050" s="120"/>
      <c r="P3050" s="121"/>
    </row>
    <row r="3051" spans="3:16">
      <c r="C3051" s="287" t="s">
        <v>52</v>
      </c>
      <c r="D3051" s="411" t="s">
        <v>53</v>
      </c>
      <c r="E3051" s="412"/>
      <c r="F3051" s="412"/>
      <c r="G3051" s="412"/>
      <c r="H3051" s="412"/>
      <c r="I3051" s="412"/>
      <c r="J3051" s="412"/>
      <c r="K3051" s="412"/>
      <c r="L3051" s="413"/>
      <c r="M3051" s="288"/>
      <c r="N3051" s="414" t="s">
        <v>54</v>
      </c>
      <c r="O3051" s="415"/>
      <c r="P3051" s="287" t="s">
        <v>11</v>
      </c>
    </row>
    <row r="3052" spans="3:16" ht="15" thickBot="1">
      <c r="C3052" s="290">
        <v>3.1</v>
      </c>
      <c r="D3052" s="416" t="s">
        <v>189</v>
      </c>
      <c r="E3052" s="417"/>
      <c r="F3052" s="417"/>
      <c r="G3052" s="417"/>
      <c r="H3052" s="417"/>
      <c r="I3052" s="417"/>
      <c r="J3052" s="417"/>
      <c r="K3052" s="417"/>
      <c r="L3052" s="418"/>
      <c r="M3052" s="284"/>
      <c r="N3052" s="416" t="s">
        <v>88</v>
      </c>
      <c r="O3052" s="418"/>
      <c r="P3052" s="285">
        <f>'PRESUPUESTO OFICIAL (Entidad)'!I59</f>
        <v>2</v>
      </c>
    </row>
    <row r="3053" spans="3:16">
      <c r="C3053" s="352" t="s">
        <v>55</v>
      </c>
      <c r="D3053" s="353"/>
      <c r="E3053" s="353"/>
      <c r="F3053" s="353"/>
      <c r="G3053" s="353"/>
      <c r="H3053" s="353"/>
      <c r="I3053" s="353"/>
      <c r="J3053" s="353"/>
      <c r="K3053" s="353"/>
      <c r="L3053" s="353"/>
      <c r="M3053" s="353"/>
      <c r="N3053" s="353"/>
      <c r="O3053" s="353"/>
      <c r="P3053" s="354"/>
    </row>
    <row r="3054" spans="3:16">
      <c r="C3054" s="355"/>
      <c r="D3054" s="356"/>
      <c r="E3054" s="356"/>
      <c r="F3054" s="356"/>
      <c r="G3054" s="356"/>
      <c r="H3054" s="356"/>
      <c r="I3054" s="356"/>
      <c r="J3054" s="356"/>
      <c r="K3054" s="356"/>
      <c r="L3054" s="356"/>
      <c r="M3054" s="356"/>
      <c r="N3054" s="356"/>
      <c r="O3054" s="356"/>
      <c r="P3054" s="357"/>
    </row>
    <row r="3055" spans="3:16" ht="15" thickBot="1">
      <c r="C3055" s="358"/>
      <c r="D3055" s="359"/>
      <c r="E3055" s="359"/>
      <c r="F3055" s="359"/>
      <c r="G3055" s="359"/>
      <c r="H3055" s="359"/>
      <c r="I3055" s="359"/>
      <c r="J3055" s="359"/>
      <c r="K3055" s="359"/>
      <c r="L3055" s="359"/>
      <c r="M3055" s="359"/>
      <c r="N3055" s="359"/>
      <c r="O3055" s="359"/>
      <c r="P3055" s="360"/>
    </row>
    <row r="3056" spans="3:16" ht="15">
      <c r="C3056" s="361" t="s">
        <v>53</v>
      </c>
      <c r="D3056" s="452"/>
      <c r="E3056" s="452"/>
      <c r="F3056" s="452"/>
      <c r="G3056" s="453"/>
      <c r="H3056" s="365" t="s">
        <v>100</v>
      </c>
      <c r="I3056" s="452"/>
      <c r="J3056" s="454" t="s">
        <v>11</v>
      </c>
      <c r="K3056" s="455"/>
      <c r="L3056" s="125" t="s">
        <v>56</v>
      </c>
      <c r="M3056" s="124"/>
      <c r="N3056" s="365" t="s">
        <v>57</v>
      </c>
      <c r="O3056" s="366"/>
      <c r="P3056" s="126" t="s">
        <v>58</v>
      </c>
    </row>
    <row r="3057" spans="3:16">
      <c r="C3057" s="367" t="s">
        <v>98</v>
      </c>
      <c r="D3057" s="368"/>
      <c r="E3057" s="368"/>
      <c r="F3057" s="368"/>
      <c r="G3057" s="421"/>
      <c r="H3057" s="422" t="s">
        <v>94</v>
      </c>
      <c r="I3057" s="423"/>
      <c r="J3057" s="426">
        <v>0.4</v>
      </c>
      <c r="K3057" s="427"/>
      <c r="L3057" s="128">
        <v>2000</v>
      </c>
      <c r="M3057" s="224"/>
      <c r="N3057" s="426"/>
      <c r="O3057" s="427"/>
      <c r="P3057" s="188">
        <f>ROUND(J3057*L3057,0)</f>
        <v>800</v>
      </c>
    </row>
    <row r="3058" spans="3:16">
      <c r="C3058" s="399"/>
      <c r="D3058" s="400"/>
      <c r="E3058" s="400"/>
      <c r="F3058" s="400"/>
      <c r="G3058" s="401"/>
      <c r="H3058" s="422"/>
      <c r="I3058" s="423"/>
      <c r="J3058" s="424"/>
      <c r="K3058" s="425"/>
      <c r="L3058" s="128"/>
      <c r="M3058" s="224"/>
      <c r="N3058" s="426"/>
      <c r="O3058" s="427"/>
      <c r="P3058" s="188"/>
    </row>
    <row r="3059" spans="3:16" ht="15" thickBot="1">
      <c r="C3059" s="374"/>
      <c r="D3059" s="375"/>
      <c r="E3059" s="375"/>
      <c r="F3059" s="375"/>
      <c r="G3059" s="396"/>
      <c r="H3059" s="447"/>
      <c r="I3059" s="396"/>
      <c r="J3059" s="447"/>
      <c r="K3059" s="396"/>
      <c r="L3059" s="133"/>
      <c r="M3059" s="225"/>
      <c r="N3059" s="448"/>
      <c r="O3059" s="449"/>
      <c r="P3059" s="129"/>
    </row>
    <row r="3060" spans="3:16" ht="15" thickBot="1">
      <c r="C3060" s="371" t="s">
        <v>59</v>
      </c>
      <c r="D3060" s="372"/>
      <c r="E3060" s="372"/>
      <c r="F3060" s="372"/>
      <c r="G3060" s="372"/>
      <c r="H3060" s="372"/>
      <c r="I3060" s="372"/>
      <c r="J3060" s="372"/>
      <c r="K3060" s="372"/>
      <c r="L3060" s="372"/>
      <c r="M3060" s="372"/>
      <c r="N3060" s="372"/>
      <c r="O3060" s="373"/>
      <c r="P3060" s="138">
        <f>SUM(P3057:P3059)</f>
        <v>800</v>
      </c>
    </row>
    <row r="3061" spans="3:16">
      <c r="C3061" s="352" t="s">
        <v>60</v>
      </c>
      <c r="D3061" s="353"/>
      <c r="E3061" s="353"/>
      <c r="F3061" s="353"/>
      <c r="G3061" s="353"/>
      <c r="H3061" s="353"/>
      <c r="I3061" s="353"/>
      <c r="J3061" s="353"/>
      <c r="K3061" s="353"/>
      <c r="L3061" s="353"/>
      <c r="M3061" s="353"/>
      <c r="N3061" s="353"/>
      <c r="O3061" s="353"/>
      <c r="P3061" s="354"/>
    </row>
    <row r="3062" spans="3:16">
      <c r="C3062" s="355"/>
      <c r="D3062" s="356"/>
      <c r="E3062" s="356"/>
      <c r="F3062" s="356"/>
      <c r="G3062" s="356"/>
      <c r="H3062" s="356"/>
      <c r="I3062" s="356"/>
      <c r="J3062" s="356"/>
      <c r="K3062" s="356"/>
      <c r="L3062" s="356"/>
      <c r="M3062" s="356"/>
      <c r="N3062" s="356"/>
      <c r="O3062" s="356"/>
      <c r="P3062" s="357"/>
    </row>
    <row r="3063" spans="3:16" ht="15" thickBot="1">
      <c r="C3063" s="358"/>
      <c r="D3063" s="359"/>
      <c r="E3063" s="359"/>
      <c r="F3063" s="359"/>
      <c r="G3063" s="359"/>
      <c r="H3063" s="359"/>
      <c r="I3063" s="359"/>
      <c r="J3063" s="359"/>
      <c r="K3063" s="359"/>
      <c r="L3063" s="359"/>
      <c r="M3063" s="359"/>
      <c r="N3063" s="359"/>
      <c r="O3063" s="359"/>
      <c r="P3063" s="360"/>
    </row>
    <row r="3064" spans="3:16">
      <c r="C3064" s="361" t="s">
        <v>53</v>
      </c>
      <c r="D3064" s="362"/>
      <c r="E3064" s="362"/>
      <c r="F3064" s="362"/>
      <c r="G3064" s="362"/>
      <c r="H3064" s="362"/>
      <c r="I3064" s="362"/>
      <c r="J3064" s="366"/>
      <c r="K3064" s="124" t="s">
        <v>54</v>
      </c>
      <c r="L3064" s="125" t="s">
        <v>11</v>
      </c>
      <c r="M3064" s="124"/>
      <c r="N3064" s="365" t="s">
        <v>61</v>
      </c>
      <c r="O3064" s="366"/>
      <c r="P3064" s="126" t="s">
        <v>58</v>
      </c>
    </row>
    <row r="3065" spans="3:16">
      <c r="C3065" s="399" t="s">
        <v>252</v>
      </c>
      <c r="D3065" s="400"/>
      <c r="E3065" s="400"/>
      <c r="F3065" s="400"/>
      <c r="G3065" s="400"/>
      <c r="H3065" s="400"/>
      <c r="I3065" s="400"/>
      <c r="J3065" s="401"/>
      <c r="K3065" s="316" t="s">
        <v>88</v>
      </c>
      <c r="L3065" s="202">
        <v>1</v>
      </c>
      <c r="M3065" s="241"/>
      <c r="N3065" s="459">
        <v>26000</v>
      </c>
      <c r="O3065" s="460"/>
      <c r="P3065" s="129">
        <f>ROUND(N3065*L3065,0)</f>
        <v>26000</v>
      </c>
    </row>
    <row r="3066" spans="3:16">
      <c r="C3066" s="399" t="s">
        <v>253</v>
      </c>
      <c r="D3066" s="400"/>
      <c r="E3066" s="400"/>
      <c r="F3066" s="400"/>
      <c r="G3066" s="400"/>
      <c r="H3066" s="400"/>
      <c r="I3066" s="400"/>
      <c r="J3066" s="401"/>
      <c r="K3066" s="316" t="s">
        <v>88</v>
      </c>
      <c r="L3066" s="203">
        <v>1</v>
      </c>
      <c r="M3066" s="242"/>
      <c r="N3066" s="459">
        <v>23000</v>
      </c>
      <c r="O3066" s="460"/>
      <c r="P3066" s="129">
        <f t="shared" ref="P3066:P3070" si="41">ROUND(N3066*L3066,0)</f>
        <v>23000</v>
      </c>
    </row>
    <row r="3067" spans="3:16">
      <c r="C3067" s="399" t="s">
        <v>254</v>
      </c>
      <c r="D3067" s="400"/>
      <c r="E3067" s="400"/>
      <c r="F3067" s="400"/>
      <c r="G3067" s="400"/>
      <c r="H3067" s="400"/>
      <c r="I3067" s="400"/>
      <c r="J3067" s="401"/>
      <c r="K3067" s="303" t="s">
        <v>88</v>
      </c>
      <c r="L3067" s="203">
        <v>1</v>
      </c>
      <c r="M3067" s="242"/>
      <c r="N3067" s="459">
        <v>29000</v>
      </c>
      <c r="O3067" s="460"/>
      <c r="P3067" s="129">
        <f t="shared" si="41"/>
        <v>29000</v>
      </c>
    </row>
    <row r="3068" spans="3:16">
      <c r="C3068" s="399" t="s">
        <v>255</v>
      </c>
      <c r="D3068" s="400"/>
      <c r="E3068" s="400"/>
      <c r="F3068" s="400"/>
      <c r="G3068" s="400"/>
      <c r="H3068" s="400"/>
      <c r="I3068" s="400"/>
      <c r="J3068" s="401"/>
      <c r="K3068" s="303" t="s">
        <v>88</v>
      </c>
      <c r="L3068" s="203">
        <v>4.0000000000000001E-3</v>
      </c>
      <c r="M3068" s="242"/>
      <c r="N3068" s="404">
        <v>90000</v>
      </c>
      <c r="O3068" s="405"/>
      <c r="P3068" s="129">
        <f t="shared" si="41"/>
        <v>360</v>
      </c>
    </row>
    <row r="3069" spans="3:16">
      <c r="C3069" s="399" t="s">
        <v>256</v>
      </c>
      <c r="D3069" s="400"/>
      <c r="E3069" s="400"/>
      <c r="F3069" s="400"/>
      <c r="G3069" s="400"/>
      <c r="H3069" s="400"/>
      <c r="I3069" s="400"/>
      <c r="J3069" s="401"/>
      <c r="K3069" s="303" t="s">
        <v>86</v>
      </c>
      <c r="L3069" s="304">
        <v>1</v>
      </c>
      <c r="M3069" s="235"/>
      <c r="N3069" s="404">
        <v>22000</v>
      </c>
      <c r="O3069" s="405"/>
      <c r="P3069" s="129">
        <f t="shared" si="41"/>
        <v>22000</v>
      </c>
    </row>
    <row r="3070" spans="3:16">
      <c r="C3070" s="399" t="s">
        <v>257</v>
      </c>
      <c r="D3070" s="400"/>
      <c r="E3070" s="400"/>
      <c r="F3070" s="400"/>
      <c r="G3070" s="400"/>
      <c r="H3070" s="400"/>
      <c r="I3070" s="400"/>
      <c r="J3070" s="401"/>
      <c r="K3070" s="312" t="s">
        <v>88</v>
      </c>
      <c r="L3070" s="304">
        <v>4.0000000000000001E-3</v>
      </c>
      <c r="M3070" s="235"/>
      <c r="N3070" s="459">
        <v>60000</v>
      </c>
      <c r="O3070" s="460"/>
      <c r="P3070" s="129">
        <f t="shared" si="41"/>
        <v>240</v>
      </c>
    </row>
    <row r="3071" spans="3:16">
      <c r="C3071" s="399"/>
      <c r="D3071" s="400"/>
      <c r="E3071" s="400"/>
      <c r="F3071" s="400"/>
      <c r="G3071" s="400"/>
      <c r="H3071" s="400"/>
      <c r="I3071" s="400"/>
      <c r="J3071" s="401"/>
      <c r="K3071" s="200"/>
      <c r="L3071" s="194"/>
      <c r="M3071" s="235"/>
      <c r="N3071" s="459"/>
      <c r="O3071" s="460"/>
      <c r="P3071" s="129"/>
    </row>
    <row r="3072" spans="3:16" ht="15" thickBot="1">
      <c r="C3072" s="442"/>
      <c r="D3072" s="443"/>
      <c r="E3072" s="443"/>
      <c r="F3072" s="443"/>
      <c r="G3072" s="443"/>
      <c r="H3072" s="443"/>
      <c r="I3072" s="443"/>
      <c r="J3072" s="444"/>
      <c r="K3072" s="301"/>
      <c r="L3072" s="194"/>
      <c r="M3072" s="235"/>
      <c r="N3072" s="445"/>
      <c r="O3072" s="446"/>
      <c r="P3072" s="129"/>
    </row>
    <row r="3073" spans="3:16" ht="15" thickBot="1">
      <c r="C3073" s="371" t="s">
        <v>59</v>
      </c>
      <c r="D3073" s="372"/>
      <c r="E3073" s="372"/>
      <c r="F3073" s="372"/>
      <c r="G3073" s="372"/>
      <c r="H3073" s="372"/>
      <c r="I3073" s="372"/>
      <c r="J3073" s="372"/>
      <c r="K3073" s="372"/>
      <c r="L3073" s="372"/>
      <c r="M3073" s="372"/>
      <c r="N3073" s="372"/>
      <c r="O3073" s="373"/>
      <c r="P3073" s="138">
        <f>SUM(P3065:P3072)</f>
        <v>100600</v>
      </c>
    </row>
    <row r="3074" spans="3:16">
      <c r="C3074" s="352" t="s">
        <v>62</v>
      </c>
      <c r="D3074" s="353"/>
      <c r="E3074" s="353"/>
      <c r="F3074" s="353"/>
      <c r="G3074" s="353"/>
      <c r="H3074" s="353"/>
      <c r="I3074" s="353"/>
      <c r="J3074" s="353"/>
      <c r="K3074" s="353"/>
      <c r="L3074" s="353"/>
      <c r="M3074" s="353"/>
      <c r="N3074" s="353"/>
      <c r="O3074" s="353"/>
      <c r="P3074" s="354"/>
    </row>
    <row r="3075" spans="3:16">
      <c r="C3075" s="355"/>
      <c r="D3075" s="356"/>
      <c r="E3075" s="356"/>
      <c r="F3075" s="356"/>
      <c r="G3075" s="356"/>
      <c r="H3075" s="356"/>
      <c r="I3075" s="356"/>
      <c r="J3075" s="356"/>
      <c r="K3075" s="356"/>
      <c r="L3075" s="356"/>
      <c r="M3075" s="356"/>
      <c r="N3075" s="356"/>
      <c r="O3075" s="356"/>
      <c r="P3075" s="357"/>
    </row>
    <row r="3076" spans="3:16" ht="15" thickBot="1">
      <c r="C3076" s="358"/>
      <c r="D3076" s="359"/>
      <c r="E3076" s="359"/>
      <c r="F3076" s="359"/>
      <c r="G3076" s="359"/>
      <c r="H3076" s="359"/>
      <c r="I3076" s="359"/>
      <c r="J3076" s="359"/>
      <c r="K3076" s="359"/>
      <c r="L3076" s="359"/>
      <c r="M3076" s="359"/>
      <c r="N3076" s="359"/>
      <c r="O3076" s="359"/>
      <c r="P3076" s="360"/>
    </row>
    <row r="3077" spans="3:16" ht="15.75">
      <c r="C3077" s="361" t="s">
        <v>63</v>
      </c>
      <c r="D3077" s="362"/>
      <c r="E3077" s="362"/>
      <c r="F3077" s="362"/>
      <c r="G3077" s="362"/>
      <c r="H3077" s="362"/>
      <c r="I3077" s="362"/>
      <c r="J3077" s="125" t="s">
        <v>64</v>
      </c>
      <c r="K3077" s="134" t="s">
        <v>65</v>
      </c>
      <c r="L3077" s="139" t="s">
        <v>66</v>
      </c>
      <c r="M3077" s="229"/>
      <c r="N3077" s="365" t="s">
        <v>67</v>
      </c>
      <c r="O3077" s="366"/>
      <c r="P3077" s="126" t="s">
        <v>58</v>
      </c>
    </row>
    <row r="3078" spans="3:16">
      <c r="C3078" s="367"/>
      <c r="D3078" s="368"/>
      <c r="E3078" s="368"/>
      <c r="F3078" s="368"/>
      <c r="G3078" s="368"/>
      <c r="H3078" s="368"/>
      <c r="I3078" s="368"/>
      <c r="J3078" s="140"/>
      <c r="K3078" s="141"/>
      <c r="L3078" s="140"/>
      <c r="M3078" s="217"/>
      <c r="N3078" s="369"/>
      <c r="O3078" s="370"/>
      <c r="P3078" s="129"/>
    </row>
    <row r="3079" spans="3:16" ht="15" thickBot="1">
      <c r="C3079" s="374"/>
      <c r="D3079" s="375"/>
      <c r="E3079" s="375"/>
      <c r="F3079" s="375"/>
      <c r="G3079" s="375"/>
      <c r="H3079" s="375"/>
      <c r="I3079" s="375"/>
      <c r="J3079" s="142"/>
      <c r="K3079" s="143"/>
      <c r="L3079" s="142"/>
      <c r="M3079" s="230"/>
      <c r="N3079" s="376"/>
      <c r="O3079" s="377"/>
      <c r="P3079" s="144"/>
    </row>
    <row r="3080" spans="3:16" ht="15" thickBot="1">
      <c r="C3080" s="371" t="s">
        <v>59</v>
      </c>
      <c r="D3080" s="372"/>
      <c r="E3080" s="372"/>
      <c r="F3080" s="372"/>
      <c r="G3080" s="372"/>
      <c r="H3080" s="372"/>
      <c r="I3080" s="372"/>
      <c r="J3080" s="372"/>
      <c r="K3080" s="372"/>
      <c r="L3080" s="372"/>
      <c r="M3080" s="372"/>
      <c r="N3080" s="372"/>
      <c r="O3080" s="373"/>
      <c r="P3080" s="138">
        <f>SUM(P3078:P3079)</f>
        <v>0</v>
      </c>
    </row>
    <row r="3081" spans="3:16">
      <c r="C3081" s="352" t="s">
        <v>68</v>
      </c>
      <c r="D3081" s="353"/>
      <c r="E3081" s="353"/>
      <c r="F3081" s="353"/>
      <c r="G3081" s="353"/>
      <c r="H3081" s="353"/>
      <c r="I3081" s="353"/>
      <c r="J3081" s="353"/>
      <c r="K3081" s="353"/>
      <c r="L3081" s="353"/>
      <c r="M3081" s="353"/>
      <c r="N3081" s="353"/>
      <c r="O3081" s="353"/>
      <c r="P3081" s="354"/>
    </row>
    <row r="3082" spans="3:16">
      <c r="C3082" s="355"/>
      <c r="D3082" s="356"/>
      <c r="E3082" s="356"/>
      <c r="F3082" s="356"/>
      <c r="G3082" s="356"/>
      <c r="H3082" s="356"/>
      <c r="I3082" s="356"/>
      <c r="J3082" s="356"/>
      <c r="K3082" s="356"/>
      <c r="L3082" s="356"/>
      <c r="M3082" s="356"/>
      <c r="N3082" s="356"/>
      <c r="O3082" s="356"/>
      <c r="P3082" s="357"/>
    </row>
    <row r="3083" spans="3:16" ht="15" thickBot="1">
      <c r="C3083" s="358"/>
      <c r="D3083" s="359"/>
      <c r="E3083" s="359"/>
      <c r="F3083" s="359"/>
      <c r="G3083" s="359"/>
      <c r="H3083" s="359"/>
      <c r="I3083" s="359"/>
      <c r="J3083" s="359"/>
      <c r="K3083" s="359"/>
      <c r="L3083" s="359"/>
      <c r="M3083" s="359"/>
      <c r="N3083" s="359"/>
      <c r="O3083" s="359"/>
      <c r="P3083" s="360"/>
    </row>
    <row r="3084" spans="3:16" ht="28.5">
      <c r="C3084" s="361" t="s">
        <v>69</v>
      </c>
      <c r="D3084" s="362"/>
      <c r="E3084" s="362"/>
      <c r="F3084" s="362"/>
      <c r="G3084" s="362"/>
      <c r="H3084" s="362"/>
      <c r="I3084" s="362"/>
      <c r="J3084" s="125" t="s">
        <v>70</v>
      </c>
      <c r="K3084" s="145" t="s">
        <v>11</v>
      </c>
      <c r="L3084" s="146" t="s">
        <v>71</v>
      </c>
      <c r="M3084" s="218"/>
      <c r="N3084" s="363" t="s">
        <v>57</v>
      </c>
      <c r="O3084" s="364"/>
      <c r="P3084" s="148" t="s">
        <v>58</v>
      </c>
    </row>
    <row r="3085" spans="3:16">
      <c r="C3085" s="399" t="s">
        <v>258</v>
      </c>
      <c r="D3085" s="400"/>
      <c r="E3085" s="400"/>
      <c r="F3085" s="400"/>
      <c r="G3085" s="400"/>
      <c r="H3085" s="400"/>
      <c r="I3085" s="401"/>
      <c r="J3085" s="151" t="s">
        <v>97</v>
      </c>
      <c r="K3085" s="152">
        <v>0.95</v>
      </c>
      <c r="L3085" s="153">
        <v>36440.710312499999</v>
      </c>
      <c r="M3085" s="231"/>
      <c r="N3085" s="402"/>
      <c r="O3085" s="403"/>
      <c r="P3085" s="129">
        <f>ROUND(K3085*L3085,0)</f>
        <v>34619</v>
      </c>
    </row>
    <row r="3086" spans="3:16">
      <c r="C3086" s="149"/>
      <c r="D3086" s="150"/>
      <c r="E3086" s="150"/>
      <c r="F3086" s="150"/>
      <c r="G3086" s="150"/>
      <c r="H3086" s="150"/>
      <c r="I3086" s="150"/>
      <c r="J3086" s="151"/>
      <c r="K3086" s="152"/>
      <c r="L3086" s="153"/>
      <c r="M3086" s="231"/>
      <c r="N3086" s="369"/>
      <c r="O3086" s="370"/>
      <c r="P3086" s="154"/>
    </row>
    <row r="3087" spans="3:16" ht="15" thickBot="1">
      <c r="C3087" s="374"/>
      <c r="D3087" s="375"/>
      <c r="E3087" s="375"/>
      <c r="F3087" s="375"/>
      <c r="G3087" s="375"/>
      <c r="H3087" s="375"/>
      <c r="I3087" s="375"/>
      <c r="J3087" s="142"/>
      <c r="K3087" s="143"/>
      <c r="L3087" s="142"/>
      <c r="M3087" s="230"/>
      <c r="N3087" s="376"/>
      <c r="O3087" s="377"/>
      <c r="P3087" s="144"/>
    </row>
    <row r="3088" spans="3:16" ht="15" thickBot="1">
      <c r="C3088" s="371" t="s">
        <v>59</v>
      </c>
      <c r="D3088" s="372"/>
      <c r="E3088" s="372"/>
      <c r="F3088" s="372"/>
      <c r="G3088" s="372"/>
      <c r="H3088" s="372"/>
      <c r="I3088" s="372"/>
      <c r="J3088" s="372"/>
      <c r="K3088" s="372"/>
      <c r="L3088" s="372"/>
      <c r="M3088" s="372"/>
      <c r="N3088" s="372"/>
      <c r="O3088" s="373"/>
      <c r="P3088" s="138">
        <f>SUM(P3085:P3087)</f>
        <v>34619</v>
      </c>
    </row>
    <row r="3089" spans="3:16" ht="15" thickBot="1">
      <c r="C3089" s="122"/>
      <c r="P3089" s="123"/>
    </row>
    <row r="3090" spans="3:16" ht="15" thickBot="1">
      <c r="C3090" s="371" t="s">
        <v>72</v>
      </c>
      <c r="D3090" s="372"/>
      <c r="E3090" s="372"/>
      <c r="F3090" s="372"/>
      <c r="G3090" s="372"/>
      <c r="H3090" s="372"/>
      <c r="I3090" s="372"/>
      <c r="J3090" s="372"/>
      <c r="K3090" s="372"/>
      <c r="L3090" s="372"/>
      <c r="M3090" s="372"/>
      <c r="N3090" s="372"/>
      <c r="O3090" s="373"/>
      <c r="P3090" s="286">
        <f>SUM(P3088+P3080+P3073+P3060)</f>
        <v>136019</v>
      </c>
    </row>
    <row r="3091" spans="3:16">
      <c r="C3091" s="367" t="s">
        <v>23</v>
      </c>
      <c r="D3091" s="368"/>
      <c r="E3091" s="368"/>
      <c r="F3091" s="368"/>
      <c r="G3091" s="368"/>
      <c r="H3091" s="368"/>
      <c r="I3091" s="368"/>
      <c r="J3091" s="155"/>
      <c r="K3091" s="156"/>
      <c r="L3091" s="157">
        <v>0.31</v>
      </c>
      <c r="M3091" s="232"/>
      <c r="N3091" s="392">
        <f>P3090*L3091</f>
        <v>42165.89</v>
      </c>
      <c r="O3091" s="393"/>
      <c r="P3091" s="158"/>
    </row>
    <row r="3092" spans="3:16">
      <c r="C3092" s="130" t="s">
        <v>77</v>
      </c>
      <c r="D3092" s="131"/>
      <c r="E3092" s="131"/>
      <c r="F3092" s="131"/>
      <c r="G3092" s="131"/>
      <c r="H3092" s="131"/>
      <c r="I3092" s="131"/>
      <c r="J3092" s="155"/>
      <c r="K3092" s="156"/>
      <c r="L3092" s="157">
        <v>0.01</v>
      </c>
      <c r="M3092" s="232"/>
      <c r="N3092" s="392">
        <f>P3090*L3092</f>
        <v>1360.19</v>
      </c>
      <c r="O3092" s="393"/>
      <c r="P3092" s="158"/>
    </row>
    <row r="3093" spans="3:16" ht="15" thickBot="1">
      <c r="C3093" s="116" t="s">
        <v>78</v>
      </c>
      <c r="D3093" s="117"/>
      <c r="E3093" s="117"/>
      <c r="F3093" s="117"/>
      <c r="G3093" s="117"/>
      <c r="H3093" s="117"/>
      <c r="I3093" s="117"/>
      <c r="J3093" s="159"/>
      <c r="K3093" s="160"/>
      <c r="L3093" s="157">
        <v>0.05</v>
      </c>
      <c r="M3093" s="232"/>
      <c r="N3093" s="392">
        <f>P3090*L3093</f>
        <v>6800.9500000000007</v>
      </c>
      <c r="O3093" s="393"/>
      <c r="P3093" s="158"/>
    </row>
    <row r="3094" spans="3:16" ht="15" thickBot="1">
      <c r="C3094" s="371" t="s">
        <v>59</v>
      </c>
      <c r="D3094" s="372"/>
      <c r="E3094" s="372"/>
      <c r="F3094" s="372"/>
      <c r="G3094" s="372"/>
      <c r="H3094" s="372"/>
      <c r="I3094" s="372"/>
      <c r="J3094" s="372"/>
      <c r="K3094" s="372"/>
      <c r="L3094" s="372"/>
      <c r="M3094" s="372"/>
      <c r="N3094" s="372"/>
      <c r="O3094" s="373"/>
      <c r="P3094" s="161">
        <f>N3091+N3092+N3093</f>
        <v>50327.03</v>
      </c>
    </row>
    <row r="3095" spans="3:16" ht="15" thickBot="1">
      <c r="C3095" s="122"/>
      <c r="P3095" s="123"/>
    </row>
    <row r="3096" spans="3:16" ht="15" thickBot="1">
      <c r="C3096" s="371" t="s">
        <v>79</v>
      </c>
      <c r="D3096" s="372"/>
      <c r="E3096" s="372"/>
      <c r="F3096" s="372"/>
      <c r="G3096" s="372"/>
      <c r="H3096" s="372"/>
      <c r="I3096" s="372"/>
      <c r="J3096" s="372"/>
      <c r="K3096" s="372"/>
      <c r="L3096" s="372"/>
      <c r="M3096" s="372"/>
      <c r="N3096" s="372"/>
      <c r="O3096" s="373"/>
      <c r="P3096" s="161">
        <f>ROUND(P3090+P3094,2)</f>
        <v>186346.03</v>
      </c>
    </row>
    <row r="3097" spans="3:16">
      <c r="C3097" s="119"/>
      <c r="D3097" s="120"/>
      <c r="E3097" s="120"/>
      <c r="F3097" s="120"/>
      <c r="G3097" s="120"/>
      <c r="H3097" s="120"/>
      <c r="I3097" s="120"/>
      <c r="J3097" s="120"/>
      <c r="K3097" s="120"/>
      <c r="L3097" s="120"/>
      <c r="M3097" s="120"/>
      <c r="N3097" s="120"/>
      <c r="O3097" s="120"/>
      <c r="P3097" s="121"/>
    </row>
    <row r="3098" spans="3:16">
      <c r="C3098" s="122"/>
      <c r="P3098" s="123"/>
    </row>
    <row r="3099" spans="3:16">
      <c r="C3099" s="122"/>
      <c r="P3099" s="123"/>
    </row>
    <row r="3100" spans="3:16" ht="15">
      <c r="C3100" s="122"/>
      <c r="H3100" s="276" t="s">
        <v>80</v>
      </c>
      <c r="I3100" s="276"/>
      <c r="J3100" s="276"/>
      <c r="K3100" s="276"/>
      <c r="P3100" s="123"/>
    </row>
    <row r="3101" spans="3:16" ht="15">
      <c r="C3101" s="122"/>
      <c r="H3101" s="276" t="s">
        <v>81</v>
      </c>
      <c r="I3101" s="350" t="s">
        <v>120</v>
      </c>
      <c r="J3101" s="350"/>
      <c r="K3101" s="350"/>
      <c r="P3101" s="123"/>
    </row>
    <row r="3102" spans="3:16" ht="15">
      <c r="C3102" s="122"/>
      <c r="H3102" s="349" t="s">
        <v>121</v>
      </c>
      <c r="I3102" s="349"/>
      <c r="J3102" s="349"/>
      <c r="K3102" s="349"/>
      <c r="P3102" s="123"/>
    </row>
    <row r="3103" spans="3:16" ht="15">
      <c r="C3103" s="108"/>
      <c r="D3103" s="163"/>
      <c r="E3103" s="163"/>
      <c r="F3103" s="163"/>
      <c r="G3103" s="163"/>
      <c r="H3103" s="276" t="s">
        <v>82</v>
      </c>
      <c r="I3103" s="349" t="s">
        <v>122</v>
      </c>
      <c r="J3103" s="349"/>
      <c r="K3103" s="349"/>
      <c r="L3103" s="163"/>
      <c r="M3103" s="163"/>
      <c r="N3103" s="163"/>
      <c r="O3103" s="163"/>
      <c r="P3103" s="164"/>
    </row>
    <row r="3104" spans="3:16">
      <c r="C3104" s="122"/>
      <c r="H3104" s="95" t="s">
        <v>83</v>
      </c>
      <c r="P3104" s="123"/>
    </row>
    <row r="3105" spans="3:16">
      <c r="C3105" s="165"/>
      <c r="D3105" s="127"/>
      <c r="E3105" s="127"/>
      <c r="F3105" s="127"/>
      <c r="G3105" s="127"/>
      <c r="H3105" s="127"/>
      <c r="I3105" s="127"/>
      <c r="J3105" s="127"/>
      <c r="K3105" s="127"/>
      <c r="L3105" s="127"/>
      <c r="M3105" s="127"/>
      <c r="N3105" s="127"/>
      <c r="O3105" s="127"/>
      <c r="P3105" s="166"/>
    </row>
    <row r="3108" spans="3:16">
      <c r="C3108" s="351" t="s">
        <v>38</v>
      </c>
      <c r="D3108" s="351"/>
      <c r="E3108" s="351"/>
      <c r="F3108" s="351"/>
      <c r="G3108" s="351"/>
      <c r="H3108" s="351"/>
      <c r="I3108" s="351"/>
      <c r="J3108" s="351"/>
      <c r="K3108" s="351"/>
      <c r="L3108" s="351"/>
      <c r="M3108" s="351"/>
      <c r="N3108" s="351"/>
      <c r="O3108" s="351"/>
      <c r="P3108" s="351"/>
    </row>
    <row r="3109" spans="3:16" ht="15" thickBot="1"/>
    <row r="3110" spans="3:16">
      <c r="C3110" s="378"/>
      <c r="D3110" s="380"/>
      <c r="E3110" s="381"/>
      <c r="F3110" s="381"/>
      <c r="G3110" s="381"/>
      <c r="H3110" s="381"/>
      <c r="I3110" s="381"/>
      <c r="J3110" s="381"/>
      <c r="K3110" s="382"/>
      <c r="L3110" s="383"/>
      <c r="M3110" s="384"/>
      <c r="N3110" s="384"/>
      <c r="O3110" s="384"/>
      <c r="P3110" s="385"/>
    </row>
    <row r="3111" spans="3:16">
      <c r="C3111" s="379"/>
      <c r="D3111" s="389" t="s">
        <v>39</v>
      </c>
      <c r="E3111" s="390"/>
      <c r="F3111" s="390"/>
      <c r="G3111" s="390"/>
      <c r="H3111" s="390"/>
      <c r="I3111" s="390"/>
      <c r="J3111" s="390"/>
      <c r="K3111" s="391"/>
      <c r="L3111" s="386"/>
      <c r="M3111" s="387"/>
      <c r="N3111" s="387"/>
      <c r="O3111" s="387"/>
      <c r="P3111" s="388"/>
    </row>
    <row r="3112" spans="3:16">
      <c r="C3112" s="379"/>
      <c r="D3112" s="389"/>
      <c r="E3112" s="390"/>
      <c r="F3112" s="390"/>
      <c r="G3112" s="390"/>
      <c r="H3112" s="390"/>
      <c r="I3112" s="390"/>
      <c r="J3112" s="390"/>
      <c r="K3112" s="391"/>
      <c r="L3112" s="428" t="s">
        <v>40</v>
      </c>
      <c r="M3112" s="220"/>
      <c r="N3112" s="430"/>
      <c r="O3112" s="431"/>
      <c r="P3112" s="432"/>
    </row>
    <row r="3113" spans="3:16">
      <c r="C3113" s="379"/>
      <c r="D3113" s="389" t="s">
        <v>41</v>
      </c>
      <c r="E3113" s="390"/>
      <c r="F3113" s="390"/>
      <c r="G3113" s="390"/>
      <c r="H3113" s="390"/>
      <c r="I3113" s="390"/>
      <c r="J3113" s="390"/>
      <c r="K3113" s="391"/>
      <c r="L3113" s="429"/>
      <c r="M3113" s="221"/>
      <c r="N3113" s="433"/>
      <c r="O3113" s="434"/>
      <c r="P3113" s="435"/>
    </row>
    <row r="3114" spans="3:16">
      <c r="C3114" s="379"/>
      <c r="D3114" s="436"/>
      <c r="E3114" s="437"/>
      <c r="F3114" s="437"/>
      <c r="G3114" s="437"/>
      <c r="H3114" s="437"/>
      <c r="I3114" s="437"/>
      <c r="J3114" s="437"/>
      <c r="K3114" s="438"/>
      <c r="L3114" s="428" t="s">
        <v>42</v>
      </c>
      <c r="M3114" s="219"/>
      <c r="N3114" s="428">
        <v>1</v>
      </c>
      <c r="O3114" s="428" t="s">
        <v>43</v>
      </c>
      <c r="P3114" s="440">
        <v>1</v>
      </c>
    </row>
    <row r="3115" spans="3:16">
      <c r="C3115" s="379"/>
      <c r="D3115" s="436"/>
      <c r="E3115" s="437"/>
      <c r="F3115" s="437"/>
      <c r="G3115" s="437"/>
      <c r="H3115" s="437"/>
      <c r="I3115" s="437"/>
      <c r="J3115" s="437"/>
      <c r="K3115" s="438"/>
      <c r="L3115" s="439"/>
      <c r="M3115" s="222"/>
      <c r="N3115" s="439"/>
      <c r="O3115" s="439"/>
      <c r="P3115" s="441"/>
    </row>
    <row r="3116" spans="3:16">
      <c r="C3116" s="379"/>
      <c r="D3116" s="389" t="s">
        <v>44</v>
      </c>
      <c r="E3116" s="390"/>
      <c r="F3116" s="390"/>
      <c r="G3116" s="390"/>
      <c r="H3116" s="390"/>
      <c r="I3116" s="390"/>
      <c r="J3116" s="390"/>
      <c r="K3116" s="391"/>
      <c r="L3116" s="439"/>
      <c r="M3116" s="222"/>
      <c r="N3116" s="439"/>
      <c r="O3116" s="439"/>
      <c r="P3116" s="441"/>
    </row>
    <row r="3117" spans="3:16" ht="15" thickBot="1">
      <c r="C3117" s="100"/>
      <c r="D3117" s="101"/>
      <c r="E3117" s="101"/>
      <c r="F3117" s="101"/>
      <c r="G3117" s="101"/>
      <c r="H3117" s="101"/>
      <c r="I3117" s="101"/>
      <c r="J3117" s="101"/>
      <c r="K3117" s="101"/>
      <c r="L3117" s="101"/>
      <c r="M3117" s="101"/>
      <c r="N3117" s="102"/>
      <c r="O3117" s="102"/>
      <c r="P3117" s="103"/>
    </row>
    <row r="3118" spans="3:16">
      <c r="C3118" s="104"/>
      <c r="D3118" s="98"/>
      <c r="E3118" s="98"/>
      <c r="F3118" s="98"/>
      <c r="G3118" s="98"/>
      <c r="H3118" s="98"/>
      <c r="I3118" s="98"/>
      <c r="J3118" s="98"/>
      <c r="K3118" s="98"/>
      <c r="L3118" s="105" t="s">
        <v>45</v>
      </c>
      <c r="M3118" s="105"/>
      <c r="N3118" s="106" t="s">
        <v>46</v>
      </c>
      <c r="O3118" s="106" t="s">
        <v>47</v>
      </c>
      <c r="P3118" s="107" t="s">
        <v>48</v>
      </c>
    </row>
    <row r="3119" spans="3:16">
      <c r="C3119" s="108"/>
      <c r="D3119" s="99"/>
      <c r="E3119" s="99"/>
      <c r="F3119" s="99"/>
      <c r="G3119" s="99"/>
      <c r="H3119" s="99"/>
      <c r="I3119" s="99"/>
      <c r="J3119" s="99"/>
      <c r="K3119" s="99"/>
      <c r="L3119" s="109"/>
      <c r="M3119" s="109"/>
      <c r="N3119" s="110"/>
      <c r="O3119" s="110"/>
      <c r="P3119" s="111"/>
    </row>
    <row r="3120" spans="3:16">
      <c r="C3120" s="406" t="s">
        <v>49</v>
      </c>
      <c r="D3120" s="407"/>
      <c r="E3120" s="407"/>
      <c r="F3120" s="407"/>
      <c r="G3120" s="99"/>
      <c r="H3120" s="99"/>
      <c r="I3120" s="99" t="s">
        <v>50</v>
      </c>
      <c r="K3120" s="99"/>
      <c r="L3120" s="109"/>
      <c r="M3120" s="109"/>
      <c r="P3120" s="112"/>
    </row>
    <row r="3121" spans="3:16">
      <c r="C3121" s="113"/>
      <c r="D3121" s="114"/>
      <c r="E3121" s="114"/>
      <c r="F3121" s="114"/>
      <c r="G3121" s="114"/>
      <c r="H3121" s="114"/>
      <c r="I3121" s="114"/>
      <c r="J3121" s="114"/>
      <c r="K3121" s="114"/>
      <c r="L3121" s="114"/>
      <c r="M3121" s="114"/>
      <c r="N3121" s="114"/>
      <c r="O3121" s="114"/>
      <c r="P3121" s="115"/>
    </row>
    <row r="3122" spans="3:16" ht="15" thickBot="1">
      <c r="C3122" s="408" t="s">
        <v>114</v>
      </c>
      <c r="D3122" s="409"/>
      <c r="E3122" s="409"/>
      <c r="F3122" s="409"/>
      <c r="G3122" s="409"/>
      <c r="H3122" s="409"/>
      <c r="I3122" s="409"/>
      <c r="J3122" s="409"/>
      <c r="K3122" s="409"/>
      <c r="L3122" s="409"/>
      <c r="M3122" s="409"/>
      <c r="N3122" s="409"/>
      <c r="O3122" s="409"/>
      <c r="P3122" s="410"/>
    </row>
    <row r="3123" spans="3:16" ht="15" thickBot="1">
      <c r="C3123" s="116"/>
      <c r="D3123" s="117"/>
      <c r="E3123" s="117"/>
      <c r="F3123" s="117"/>
      <c r="G3123" s="117"/>
      <c r="H3123" s="117"/>
      <c r="I3123" s="117"/>
      <c r="J3123" s="117"/>
      <c r="K3123" s="117"/>
      <c r="L3123" s="117"/>
      <c r="M3123" s="117"/>
      <c r="N3123" s="117"/>
      <c r="O3123" s="117"/>
      <c r="P3123" s="118"/>
    </row>
    <row r="3124" spans="3:16" ht="15" thickBot="1">
      <c r="C3124" s="119"/>
      <c r="D3124" s="120"/>
      <c r="E3124" s="120"/>
      <c r="F3124" s="120"/>
      <c r="G3124" s="120"/>
      <c r="H3124" s="120"/>
      <c r="K3124" s="120"/>
      <c r="L3124" s="120"/>
      <c r="M3124" s="120"/>
      <c r="N3124" s="120"/>
      <c r="O3124" s="120"/>
      <c r="P3124" s="121"/>
    </row>
    <row r="3125" spans="3:16">
      <c r="C3125" s="287" t="s">
        <v>52</v>
      </c>
      <c r="D3125" s="411" t="s">
        <v>53</v>
      </c>
      <c r="E3125" s="412"/>
      <c r="F3125" s="412"/>
      <c r="G3125" s="412"/>
      <c r="H3125" s="412"/>
      <c r="I3125" s="412"/>
      <c r="J3125" s="412"/>
      <c r="K3125" s="412"/>
      <c r="L3125" s="413"/>
      <c r="M3125" s="288"/>
      <c r="N3125" s="414" t="s">
        <v>54</v>
      </c>
      <c r="O3125" s="415"/>
      <c r="P3125" s="287" t="s">
        <v>11</v>
      </c>
    </row>
    <row r="3126" spans="3:16" ht="15" thickBot="1">
      <c r="C3126" s="290">
        <v>3.11</v>
      </c>
      <c r="D3126" s="416" t="s">
        <v>274</v>
      </c>
      <c r="E3126" s="417"/>
      <c r="F3126" s="417"/>
      <c r="G3126" s="417"/>
      <c r="H3126" s="417"/>
      <c r="I3126" s="417"/>
      <c r="J3126" s="417"/>
      <c r="K3126" s="417"/>
      <c r="L3126" s="418"/>
      <c r="M3126" s="284"/>
      <c r="N3126" s="416" t="s">
        <v>88</v>
      </c>
      <c r="O3126" s="418"/>
      <c r="P3126" s="285">
        <f>'PRESUPUESTO OFICIAL (Entidad)'!I60</f>
        <v>6</v>
      </c>
    </row>
    <row r="3127" spans="3:16">
      <c r="C3127" s="352" t="s">
        <v>55</v>
      </c>
      <c r="D3127" s="353"/>
      <c r="E3127" s="353"/>
      <c r="F3127" s="353"/>
      <c r="G3127" s="353"/>
      <c r="H3127" s="353"/>
      <c r="I3127" s="353"/>
      <c r="J3127" s="353"/>
      <c r="K3127" s="353"/>
      <c r="L3127" s="353"/>
      <c r="M3127" s="353"/>
      <c r="N3127" s="353"/>
      <c r="O3127" s="353"/>
      <c r="P3127" s="354"/>
    </row>
    <row r="3128" spans="3:16">
      <c r="C3128" s="355"/>
      <c r="D3128" s="356"/>
      <c r="E3128" s="356"/>
      <c r="F3128" s="356"/>
      <c r="G3128" s="356"/>
      <c r="H3128" s="356"/>
      <c r="I3128" s="356"/>
      <c r="J3128" s="356"/>
      <c r="K3128" s="356"/>
      <c r="L3128" s="356"/>
      <c r="M3128" s="356"/>
      <c r="N3128" s="356"/>
      <c r="O3128" s="356"/>
      <c r="P3128" s="357"/>
    </row>
    <row r="3129" spans="3:16" ht="15" thickBot="1">
      <c r="C3129" s="358"/>
      <c r="D3129" s="359"/>
      <c r="E3129" s="359"/>
      <c r="F3129" s="359"/>
      <c r="G3129" s="359"/>
      <c r="H3129" s="359"/>
      <c r="I3129" s="359"/>
      <c r="J3129" s="359"/>
      <c r="K3129" s="359"/>
      <c r="L3129" s="359"/>
      <c r="M3129" s="359"/>
      <c r="N3129" s="359"/>
      <c r="O3129" s="359"/>
      <c r="P3129" s="360"/>
    </row>
    <row r="3130" spans="3:16" ht="15">
      <c r="C3130" s="361" t="s">
        <v>53</v>
      </c>
      <c r="D3130" s="452"/>
      <c r="E3130" s="452"/>
      <c r="F3130" s="452"/>
      <c r="G3130" s="453"/>
      <c r="H3130" s="365" t="s">
        <v>100</v>
      </c>
      <c r="I3130" s="452"/>
      <c r="J3130" s="454" t="s">
        <v>11</v>
      </c>
      <c r="K3130" s="455"/>
      <c r="L3130" s="125" t="s">
        <v>56</v>
      </c>
      <c r="M3130" s="124"/>
      <c r="N3130" s="365" t="s">
        <v>57</v>
      </c>
      <c r="O3130" s="366"/>
      <c r="P3130" s="126" t="s">
        <v>58</v>
      </c>
    </row>
    <row r="3131" spans="3:16">
      <c r="C3131" s="367" t="s">
        <v>98</v>
      </c>
      <c r="D3131" s="368"/>
      <c r="E3131" s="368"/>
      <c r="F3131" s="368"/>
      <c r="G3131" s="421"/>
      <c r="H3131" s="422" t="s">
        <v>94</v>
      </c>
      <c r="I3131" s="423"/>
      <c r="J3131" s="426">
        <v>0.15</v>
      </c>
      <c r="K3131" s="427"/>
      <c r="L3131" s="128">
        <v>2000</v>
      </c>
      <c r="M3131" s="224"/>
      <c r="N3131" s="426"/>
      <c r="O3131" s="427"/>
      <c r="P3131" s="188">
        <f>ROUND(J3131*L3131,0)</f>
        <v>300</v>
      </c>
    </row>
    <row r="3132" spans="3:16">
      <c r="C3132" s="399"/>
      <c r="D3132" s="400"/>
      <c r="E3132" s="400"/>
      <c r="F3132" s="400"/>
      <c r="G3132" s="401"/>
      <c r="H3132" s="422"/>
      <c r="I3132" s="423"/>
      <c r="J3132" s="424"/>
      <c r="K3132" s="425"/>
      <c r="L3132" s="128"/>
      <c r="M3132" s="224"/>
      <c r="N3132" s="426"/>
      <c r="O3132" s="427"/>
      <c r="P3132" s="188"/>
    </row>
    <row r="3133" spans="3:16" ht="15" thickBot="1">
      <c r="C3133" s="374"/>
      <c r="D3133" s="375"/>
      <c r="E3133" s="375"/>
      <c r="F3133" s="375"/>
      <c r="G3133" s="396"/>
      <c r="H3133" s="447"/>
      <c r="I3133" s="396"/>
      <c r="J3133" s="447"/>
      <c r="K3133" s="396"/>
      <c r="L3133" s="133"/>
      <c r="M3133" s="225"/>
      <c r="N3133" s="448"/>
      <c r="O3133" s="449"/>
      <c r="P3133" s="129"/>
    </row>
    <row r="3134" spans="3:16" ht="15" thickBot="1">
      <c r="C3134" s="371" t="s">
        <v>59</v>
      </c>
      <c r="D3134" s="372"/>
      <c r="E3134" s="372"/>
      <c r="F3134" s="372"/>
      <c r="G3134" s="372"/>
      <c r="H3134" s="372"/>
      <c r="I3134" s="372"/>
      <c r="J3134" s="372"/>
      <c r="K3134" s="372"/>
      <c r="L3134" s="372"/>
      <c r="M3134" s="372"/>
      <c r="N3134" s="372"/>
      <c r="O3134" s="373"/>
      <c r="P3134" s="138">
        <f>SUM(P3131:P3133)</f>
        <v>300</v>
      </c>
    </row>
    <row r="3135" spans="3:16">
      <c r="C3135" s="352" t="s">
        <v>60</v>
      </c>
      <c r="D3135" s="353"/>
      <c r="E3135" s="353"/>
      <c r="F3135" s="353"/>
      <c r="G3135" s="353"/>
      <c r="H3135" s="353"/>
      <c r="I3135" s="353"/>
      <c r="J3135" s="353"/>
      <c r="K3135" s="353"/>
      <c r="L3135" s="353"/>
      <c r="M3135" s="353"/>
      <c r="N3135" s="353"/>
      <c r="O3135" s="353"/>
      <c r="P3135" s="354"/>
    </row>
    <row r="3136" spans="3:16">
      <c r="C3136" s="355"/>
      <c r="D3136" s="356"/>
      <c r="E3136" s="356"/>
      <c r="F3136" s="356"/>
      <c r="G3136" s="356"/>
      <c r="H3136" s="356"/>
      <c r="I3136" s="356"/>
      <c r="J3136" s="356"/>
      <c r="K3136" s="356"/>
      <c r="L3136" s="356"/>
      <c r="M3136" s="356"/>
      <c r="N3136" s="356"/>
      <c r="O3136" s="356"/>
      <c r="P3136" s="357"/>
    </row>
    <row r="3137" spans="3:16" ht="15" thickBot="1">
      <c r="C3137" s="358"/>
      <c r="D3137" s="359"/>
      <c r="E3137" s="359"/>
      <c r="F3137" s="359"/>
      <c r="G3137" s="359"/>
      <c r="H3137" s="359"/>
      <c r="I3137" s="359"/>
      <c r="J3137" s="359"/>
      <c r="K3137" s="359"/>
      <c r="L3137" s="359"/>
      <c r="M3137" s="359"/>
      <c r="N3137" s="359"/>
      <c r="O3137" s="359"/>
      <c r="P3137" s="360"/>
    </row>
    <row r="3138" spans="3:16">
      <c r="C3138" s="361" t="s">
        <v>53</v>
      </c>
      <c r="D3138" s="362"/>
      <c r="E3138" s="362"/>
      <c r="F3138" s="362"/>
      <c r="G3138" s="362"/>
      <c r="H3138" s="362"/>
      <c r="I3138" s="362"/>
      <c r="J3138" s="366"/>
      <c r="K3138" s="124" t="s">
        <v>54</v>
      </c>
      <c r="L3138" s="125" t="s">
        <v>11</v>
      </c>
      <c r="M3138" s="124"/>
      <c r="N3138" s="365" t="s">
        <v>61</v>
      </c>
      <c r="O3138" s="366"/>
      <c r="P3138" s="126" t="s">
        <v>58</v>
      </c>
    </row>
    <row r="3139" spans="3:16">
      <c r="C3139" s="399"/>
      <c r="D3139" s="400"/>
      <c r="E3139" s="400"/>
      <c r="F3139" s="400"/>
      <c r="G3139" s="400"/>
      <c r="H3139" s="400"/>
      <c r="I3139" s="400"/>
      <c r="J3139" s="401"/>
      <c r="K3139" s="316"/>
      <c r="L3139" s="202"/>
      <c r="M3139" s="241"/>
      <c r="N3139" s="459"/>
      <c r="O3139" s="460"/>
      <c r="P3139" s="129">
        <f>ROUND(N3139*L3139,0)</f>
        <v>0</v>
      </c>
    </row>
    <row r="3140" spans="3:16">
      <c r="C3140" s="399"/>
      <c r="D3140" s="400"/>
      <c r="E3140" s="400"/>
      <c r="F3140" s="400"/>
      <c r="G3140" s="400"/>
      <c r="H3140" s="400"/>
      <c r="I3140" s="400"/>
      <c r="J3140" s="401"/>
      <c r="K3140" s="316"/>
      <c r="L3140" s="203"/>
      <c r="M3140" s="242"/>
      <c r="N3140" s="459"/>
      <c r="O3140" s="460"/>
      <c r="P3140" s="129">
        <f t="shared" ref="P3140:P3141" si="42">ROUND(N3140*L3140,0)</f>
        <v>0</v>
      </c>
    </row>
    <row r="3141" spans="3:16">
      <c r="C3141" s="399"/>
      <c r="D3141" s="400"/>
      <c r="E3141" s="400"/>
      <c r="F3141" s="400"/>
      <c r="G3141" s="400"/>
      <c r="H3141" s="400"/>
      <c r="I3141" s="400"/>
      <c r="J3141" s="401"/>
      <c r="K3141" s="312"/>
      <c r="L3141" s="304"/>
      <c r="M3141" s="235"/>
      <c r="N3141" s="459"/>
      <c r="O3141" s="460"/>
      <c r="P3141" s="129">
        <f t="shared" si="42"/>
        <v>0</v>
      </c>
    </row>
    <row r="3142" spans="3:16">
      <c r="C3142" s="399"/>
      <c r="D3142" s="400"/>
      <c r="E3142" s="400"/>
      <c r="F3142" s="400"/>
      <c r="G3142" s="400"/>
      <c r="H3142" s="400"/>
      <c r="I3142" s="400"/>
      <c r="J3142" s="401"/>
      <c r="K3142" s="200"/>
      <c r="L3142" s="194"/>
      <c r="M3142" s="235"/>
      <c r="N3142" s="459"/>
      <c r="O3142" s="460"/>
      <c r="P3142" s="129"/>
    </row>
    <row r="3143" spans="3:16" ht="15" thickBot="1">
      <c r="C3143" s="442"/>
      <c r="D3143" s="443"/>
      <c r="E3143" s="443"/>
      <c r="F3143" s="443"/>
      <c r="G3143" s="443"/>
      <c r="H3143" s="443"/>
      <c r="I3143" s="443"/>
      <c r="J3143" s="444"/>
      <c r="K3143" s="301"/>
      <c r="L3143" s="194"/>
      <c r="M3143" s="235"/>
      <c r="N3143" s="445"/>
      <c r="O3143" s="446"/>
      <c r="P3143" s="129"/>
    </row>
    <row r="3144" spans="3:16" ht="15" thickBot="1">
      <c r="C3144" s="371" t="s">
        <v>59</v>
      </c>
      <c r="D3144" s="372"/>
      <c r="E3144" s="372"/>
      <c r="F3144" s="372"/>
      <c r="G3144" s="372"/>
      <c r="H3144" s="372"/>
      <c r="I3144" s="372"/>
      <c r="J3144" s="372"/>
      <c r="K3144" s="372"/>
      <c r="L3144" s="372"/>
      <c r="M3144" s="372"/>
      <c r="N3144" s="372"/>
      <c r="O3144" s="373"/>
      <c r="P3144" s="138">
        <f>SUM(P3139:P3143)</f>
        <v>0</v>
      </c>
    </row>
    <row r="3145" spans="3:16">
      <c r="C3145" s="352" t="s">
        <v>62</v>
      </c>
      <c r="D3145" s="353"/>
      <c r="E3145" s="353"/>
      <c r="F3145" s="353"/>
      <c r="G3145" s="353"/>
      <c r="H3145" s="353"/>
      <c r="I3145" s="353"/>
      <c r="J3145" s="353"/>
      <c r="K3145" s="353"/>
      <c r="L3145" s="353"/>
      <c r="M3145" s="353"/>
      <c r="N3145" s="353"/>
      <c r="O3145" s="353"/>
      <c r="P3145" s="354"/>
    </row>
    <row r="3146" spans="3:16">
      <c r="C3146" s="355"/>
      <c r="D3146" s="356"/>
      <c r="E3146" s="356"/>
      <c r="F3146" s="356"/>
      <c r="G3146" s="356"/>
      <c r="H3146" s="356"/>
      <c r="I3146" s="356"/>
      <c r="J3146" s="356"/>
      <c r="K3146" s="356"/>
      <c r="L3146" s="356"/>
      <c r="M3146" s="356"/>
      <c r="N3146" s="356"/>
      <c r="O3146" s="356"/>
      <c r="P3146" s="357"/>
    </row>
    <row r="3147" spans="3:16" ht="15" thickBot="1">
      <c r="C3147" s="358"/>
      <c r="D3147" s="359"/>
      <c r="E3147" s="359"/>
      <c r="F3147" s="359"/>
      <c r="G3147" s="359"/>
      <c r="H3147" s="359"/>
      <c r="I3147" s="359"/>
      <c r="J3147" s="359"/>
      <c r="K3147" s="359"/>
      <c r="L3147" s="359"/>
      <c r="M3147" s="359"/>
      <c r="N3147" s="359"/>
      <c r="O3147" s="359"/>
      <c r="P3147" s="360"/>
    </row>
    <row r="3148" spans="3:16" ht="15.75">
      <c r="C3148" s="361" t="s">
        <v>63</v>
      </c>
      <c r="D3148" s="362"/>
      <c r="E3148" s="362"/>
      <c r="F3148" s="362"/>
      <c r="G3148" s="362"/>
      <c r="H3148" s="362"/>
      <c r="I3148" s="362"/>
      <c r="J3148" s="125" t="s">
        <v>64</v>
      </c>
      <c r="K3148" s="134" t="s">
        <v>65</v>
      </c>
      <c r="L3148" s="139" t="s">
        <v>66</v>
      </c>
      <c r="M3148" s="229"/>
      <c r="N3148" s="365" t="s">
        <v>67</v>
      </c>
      <c r="O3148" s="366"/>
      <c r="P3148" s="126" t="s">
        <v>58</v>
      </c>
    </row>
    <row r="3149" spans="3:16">
      <c r="C3149" s="367"/>
      <c r="D3149" s="368"/>
      <c r="E3149" s="368"/>
      <c r="F3149" s="368"/>
      <c r="G3149" s="368"/>
      <c r="H3149" s="368"/>
      <c r="I3149" s="368"/>
      <c r="J3149" s="140"/>
      <c r="K3149" s="141"/>
      <c r="L3149" s="140"/>
      <c r="M3149" s="217"/>
      <c r="N3149" s="369"/>
      <c r="O3149" s="370"/>
      <c r="P3149" s="129"/>
    </row>
    <row r="3150" spans="3:16" ht="15" thickBot="1">
      <c r="C3150" s="374"/>
      <c r="D3150" s="375"/>
      <c r="E3150" s="375"/>
      <c r="F3150" s="375"/>
      <c r="G3150" s="375"/>
      <c r="H3150" s="375"/>
      <c r="I3150" s="375"/>
      <c r="J3150" s="142"/>
      <c r="K3150" s="143"/>
      <c r="L3150" s="142"/>
      <c r="M3150" s="230"/>
      <c r="N3150" s="376"/>
      <c r="O3150" s="377"/>
      <c r="P3150" s="144"/>
    </row>
    <row r="3151" spans="3:16" ht="15" thickBot="1">
      <c r="C3151" s="371" t="s">
        <v>59</v>
      </c>
      <c r="D3151" s="372"/>
      <c r="E3151" s="372"/>
      <c r="F3151" s="372"/>
      <c r="G3151" s="372"/>
      <c r="H3151" s="372"/>
      <c r="I3151" s="372"/>
      <c r="J3151" s="372"/>
      <c r="K3151" s="372"/>
      <c r="L3151" s="372"/>
      <c r="M3151" s="372"/>
      <c r="N3151" s="372"/>
      <c r="O3151" s="373"/>
      <c r="P3151" s="138">
        <f>SUM(P3149:P3150)</f>
        <v>0</v>
      </c>
    </row>
    <row r="3152" spans="3:16">
      <c r="C3152" s="352" t="s">
        <v>68</v>
      </c>
      <c r="D3152" s="353"/>
      <c r="E3152" s="353"/>
      <c r="F3152" s="353"/>
      <c r="G3152" s="353"/>
      <c r="H3152" s="353"/>
      <c r="I3152" s="353"/>
      <c r="J3152" s="353"/>
      <c r="K3152" s="353"/>
      <c r="L3152" s="353"/>
      <c r="M3152" s="353"/>
      <c r="N3152" s="353"/>
      <c r="O3152" s="353"/>
      <c r="P3152" s="354"/>
    </row>
    <row r="3153" spans="3:16">
      <c r="C3153" s="355"/>
      <c r="D3153" s="356"/>
      <c r="E3153" s="356"/>
      <c r="F3153" s="356"/>
      <c r="G3153" s="356"/>
      <c r="H3153" s="356"/>
      <c r="I3153" s="356"/>
      <c r="J3153" s="356"/>
      <c r="K3153" s="356"/>
      <c r="L3153" s="356"/>
      <c r="M3153" s="356"/>
      <c r="N3153" s="356"/>
      <c r="O3153" s="356"/>
      <c r="P3153" s="357"/>
    </row>
    <row r="3154" spans="3:16" ht="15" thickBot="1">
      <c r="C3154" s="358"/>
      <c r="D3154" s="359"/>
      <c r="E3154" s="359"/>
      <c r="F3154" s="359"/>
      <c r="G3154" s="359"/>
      <c r="H3154" s="359"/>
      <c r="I3154" s="359"/>
      <c r="J3154" s="359"/>
      <c r="K3154" s="359"/>
      <c r="L3154" s="359"/>
      <c r="M3154" s="359"/>
      <c r="N3154" s="359"/>
      <c r="O3154" s="359"/>
      <c r="P3154" s="360"/>
    </row>
    <row r="3155" spans="3:16" ht="28.5">
      <c r="C3155" s="361" t="s">
        <v>69</v>
      </c>
      <c r="D3155" s="362"/>
      <c r="E3155" s="362"/>
      <c r="F3155" s="362"/>
      <c r="G3155" s="362"/>
      <c r="H3155" s="362"/>
      <c r="I3155" s="362"/>
      <c r="J3155" s="125" t="s">
        <v>70</v>
      </c>
      <c r="K3155" s="145" t="s">
        <v>11</v>
      </c>
      <c r="L3155" s="146" t="s">
        <v>71</v>
      </c>
      <c r="M3155" s="218"/>
      <c r="N3155" s="363" t="s">
        <v>57</v>
      </c>
      <c r="O3155" s="364"/>
      <c r="P3155" s="148" t="s">
        <v>58</v>
      </c>
    </row>
    <row r="3156" spans="3:16">
      <c r="C3156" s="399" t="s">
        <v>163</v>
      </c>
      <c r="D3156" s="400"/>
      <c r="E3156" s="400"/>
      <c r="F3156" s="400"/>
      <c r="G3156" s="400"/>
      <c r="H3156" s="400"/>
      <c r="I3156" s="401"/>
      <c r="J3156" s="151" t="s">
        <v>97</v>
      </c>
      <c r="K3156" s="152">
        <v>2.2000000000000002</v>
      </c>
      <c r="L3156" s="153">
        <v>13496.559375000001</v>
      </c>
      <c r="M3156" s="231"/>
      <c r="N3156" s="402"/>
      <c r="O3156" s="403"/>
      <c r="P3156" s="129">
        <f>ROUND(K3156*L3156,0)</f>
        <v>29692</v>
      </c>
    </row>
    <row r="3157" spans="3:16">
      <c r="C3157" s="149"/>
      <c r="D3157" s="150"/>
      <c r="E3157" s="150"/>
      <c r="F3157" s="150"/>
      <c r="G3157" s="150"/>
      <c r="H3157" s="150"/>
      <c r="I3157" s="150"/>
      <c r="J3157" s="151"/>
      <c r="K3157" s="152"/>
      <c r="L3157" s="153"/>
      <c r="M3157" s="231"/>
      <c r="N3157" s="369"/>
      <c r="O3157" s="370"/>
      <c r="P3157" s="154"/>
    </row>
    <row r="3158" spans="3:16" ht="15" thickBot="1">
      <c r="C3158" s="374"/>
      <c r="D3158" s="375"/>
      <c r="E3158" s="375"/>
      <c r="F3158" s="375"/>
      <c r="G3158" s="375"/>
      <c r="H3158" s="375"/>
      <c r="I3158" s="375"/>
      <c r="J3158" s="142"/>
      <c r="K3158" s="143"/>
      <c r="L3158" s="142"/>
      <c r="M3158" s="230"/>
      <c r="N3158" s="376"/>
      <c r="O3158" s="377"/>
      <c r="P3158" s="144"/>
    </row>
    <row r="3159" spans="3:16" ht="15" thickBot="1">
      <c r="C3159" s="371" t="s">
        <v>59</v>
      </c>
      <c r="D3159" s="372"/>
      <c r="E3159" s="372"/>
      <c r="F3159" s="372"/>
      <c r="G3159" s="372"/>
      <c r="H3159" s="372"/>
      <c r="I3159" s="372"/>
      <c r="J3159" s="372"/>
      <c r="K3159" s="372"/>
      <c r="L3159" s="372"/>
      <c r="M3159" s="372"/>
      <c r="N3159" s="372"/>
      <c r="O3159" s="373"/>
      <c r="P3159" s="138">
        <f>SUM(P3156:P3158)</f>
        <v>29692</v>
      </c>
    </row>
    <row r="3160" spans="3:16" ht="15" thickBot="1">
      <c r="C3160" s="122"/>
      <c r="P3160" s="123"/>
    </row>
    <row r="3161" spans="3:16" ht="15" thickBot="1">
      <c r="C3161" s="371" t="s">
        <v>72</v>
      </c>
      <c r="D3161" s="372"/>
      <c r="E3161" s="372"/>
      <c r="F3161" s="372"/>
      <c r="G3161" s="372"/>
      <c r="H3161" s="372"/>
      <c r="I3161" s="372"/>
      <c r="J3161" s="372"/>
      <c r="K3161" s="372"/>
      <c r="L3161" s="372"/>
      <c r="M3161" s="372"/>
      <c r="N3161" s="372"/>
      <c r="O3161" s="373"/>
      <c r="P3161" s="286">
        <f>SUM(P3159+P3151+P3144+P3134)</f>
        <v>29992</v>
      </c>
    </row>
    <row r="3162" spans="3:16">
      <c r="C3162" s="367" t="s">
        <v>23</v>
      </c>
      <c r="D3162" s="368"/>
      <c r="E3162" s="368"/>
      <c r="F3162" s="368"/>
      <c r="G3162" s="368"/>
      <c r="H3162" s="368"/>
      <c r="I3162" s="368"/>
      <c r="J3162" s="155"/>
      <c r="K3162" s="156"/>
      <c r="L3162" s="157">
        <v>0.31</v>
      </c>
      <c r="M3162" s="232"/>
      <c r="N3162" s="392">
        <f>P3161*L3162</f>
        <v>9297.52</v>
      </c>
      <c r="O3162" s="393"/>
      <c r="P3162" s="158"/>
    </row>
    <row r="3163" spans="3:16">
      <c r="C3163" s="130" t="s">
        <v>77</v>
      </c>
      <c r="D3163" s="131"/>
      <c r="E3163" s="131"/>
      <c r="F3163" s="131"/>
      <c r="G3163" s="131"/>
      <c r="H3163" s="131"/>
      <c r="I3163" s="131"/>
      <c r="J3163" s="155"/>
      <c r="K3163" s="156"/>
      <c r="L3163" s="157">
        <v>0.01</v>
      </c>
      <c r="M3163" s="232"/>
      <c r="N3163" s="392">
        <f>P3161*L3163</f>
        <v>299.92</v>
      </c>
      <c r="O3163" s="393"/>
      <c r="P3163" s="158"/>
    </row>
    <row r="3164" spans="3:16" ht="15" thickBot="1">
      <c r="C3164" s="116" t="s">
        <v>78</v>
      </c>
      <c r="D3164" s="117"/>
      <c r="E3164" s="117"/>
      <c r="F3164" s="117"/>
      <c r="G3164" s="117"/>
      <c r="H3164" s="117"/>
      <c r="I3164" s="117"/>
      <c r="J3164" s="159"/>
      <c r="K3164" s="160"/>
      <c r="L3164" s="157">
        <v>0.05</v>
      </c>
      <c r="M3164" s="232"/>
      <c r="N3164" s="392">
        <f>P3161*L3164</f>
        <v>1499.6000000000001</v>
      </c>
      <c r="O3164" s="393"/>
      <c r="P3164" s="158"/>
    </row>
    <row r="3165" spans="3:16" ht="15" thickBot="1">
      <c r="C3165" s="371" t="s">
        <v>59</v>
      </c>
      <c r="D3165" s="372"/>
      <c r="E3165" s="372"/>
      <c r="F3165" s="372"/>
      <c r="G3165" s="372"/>
      <c r="H3165" s="372"/>
      <c r="I3165" s="372"/>
      <c r="J3165" s="372"/>
      <c r="K3165" s="372"/>
      <c r="L3165" s="372"/>
      <c r="M3165" s="372"/>
      <c r="N3165" s="372"/>
      <c r="O3165" s="373"/>
      <c r="P3165" s="161">
        <f>N3162+N3163+N3164</f>
        <v>11097.04</v>
      </c>
    </row>
    <row r="3166" spans="3:16" ht="15" thickBot="1">
      <c r="C3166" s="122"/>
      <c r="P3166" s="123"/>
    </row>
    <row r="3167" spans="3:16" ht="15" thickBot="1">
      <c r="C3167" s="371" t="s">
        <v>79</v>
      </c>
      <c r="D3167" s="372"/>
      <c r="E3167" s="372"/>
      <c r="F3167" s="372"/>
      <c r="G3167" s="372"/>
      <c r="H3167" s="372"/>
      <c r="I3167" s="372"/>
      <c r="J3167" s="372"/>
      <c r="K3167" s="372"/>
      <c r="L3167" s="372"/>
      <c r="M3167" s="372"/>
      <c r="N3167" s="372"/>
      <c r="O3167" s="373"/>
      <c r="P3167" s="161">
        <f>ROUND(P3161+P3165,2)</f>
        <v>41089.040000000001</v>
      </c>
    </row>
    <row r="3168" spans="3:16">
      <c r="C3168" s="119"/>
      <c r="D3168" s="120"/>
      <c r="E3168" s="120"/>
      <c r="F3168" s="120"/>
      <c r="G3168" s="120"/>
      <c r="H3168" s="120"/>
      <c r="I3168" s="120"/>
      <c r="J3168" s="120"/>
      <c r="K3168" s="120"/>
      <c r="L3168" s="120"/>
      <c r="M3168" s="120"/>
      <c r="N3168" s="120"/>
      <c r="O3168" s="120"/>
      <c r="P3168" s="121"/>
    </row>
    <row r="3169" spans="3:16">
      <c r="C3169" s="122"/>
      <c r="P3169" s="123"/>
    </row>
    <row r="3170" spans="3:16">
      <c r="C3170" s="122"/>
      <c r="P3170" s="123"/>
    </row>
    <row r="3171" spans="3:16" ht="15">
      <c r="C3171" s="122"/>
      <c r="H3171" s="276" t="s">
        <v>80</v>
      </c>
      <c r="I3171" s="276"/>
      <c r="J3171" s="276"/>
      <c r="K3171" s="276"/>
      <c r="P3171" s="123"/>
    </row>
    <row r="3172" spans="3:16" ht="15">
      <c r="C3172" s="122"/>
      <c r="H3172" s="276" t="s">
        <v>81</v>
      </c>
      <c r="I3172" s="350" t="s">
        <v>120</v>
      </c>
      <c r="J3172" s="350"/>
      <c r="K3172" s="350"/>
      <c r="P3172" s="123"/>
    </row>
    <row r="3173" spans="3:16" ht="15">
      <c r="C3173" s="122"/>
      <c r="H3173" s="349" t="s">
        <v>121</v>
      </c>
      <c r="I3173" s="349"/>
      <c r="J3173" s="349"/>
      <c r="K3173" s="349"/>
      <c r="P3173" s="123"/>
    </row>
    <row r="3174" spans="3:16" ht="15">
      <c r="C3174" s="108"/>
      <c r="D3174" s="163"/>
      <c r="E3174" s="163"/>
      <c r="F3174" s="163"/>
      <c r="G3174" s="163"/>
      <c r="H3174" s="276" t="s">
        <v>82</v>
      </c>
      <c r="I3174" s="349" t="s">
        <v>122</v>
      </c>
      <c r="J3174" s="349"/>
      <c r="K3174" s="349"/>
      <c r="L3174" s="163"/>
      <c r="M3174" s="163"/>
      <c r="N3174" s="163"/>
      <c r="O3174" s="163"/>
      <c r="P3174" s="164"/>
    </row>
    <row r="3175" spans="3:16">
      <c r="C3175" s="122"/>
      <c r="H3175" s="95" t="s">
        <v>83</v>
      </c>
      <c r="P3175" s="123"/>
    </row>
    <row r="3176" spans="3:16">
      <c r="C3176" s="165"/>
      <c r="D3176" s="127"/>
      <c r="E3176" s="127"/>
      <c r="F3176" s="127"/>
      <c r="G3176" s="127"/>
      <c r="H3176" s="127"/>
      <c r="I3176" s="127"/>
      <c r="J3176" s="127"/>
      <c r="K3176" s="127"/>
      <c r="L3176" s="127"/>
      <c r="M3176" s="127"/>
      <c r="N3176" s="127"/>
      <c r="O3176" s="127"/>
      <c r="P3176" s="166"/>
    </row>
    <row r="3179" spans="3:16">
      <c r="C3179" s="351" t="s">
        <v>38</v>
      </c>
      <c r="D3179" s="351"/>
      <c r="E3179" s="351"/>
      <c r="F3179" s="351"/>
      <c r="G3179" s="351"/>
      <c r="H3179" s="351"/>
      <c r="I3179" s="351"/>
      <c r="J3179" s="351"/>
      <c r="K3179" s="351"/>
      <c r="L3179" s="351"/>
      <c r="M3179" s="351"/>
      <c r="N3179" s="351"/>
      <c r="O3179" s="351"/>
      <c r="P3179" s="351"/>
    </row>
    <row r="3180" spans="3:16" ht="15" thickBot="1"/>
    <row r="3181" spans="3:16">
      <c r="C3181" s="378"/>
      <c r="D3181" s="380"/>
      <c r="E3181" s="381"/>
      <c r="F3181" s="381"/>
      <c r="G3181" s="381"/>
      <c r="H3181" s="381"/>
      <c r="I3181" s="381"/>
      <c r="J3181" s="381"/>
      <c r="K3181" s="382"/>
      <c r="L3181" s="383"/>
      <c r="M3181" s="384"/>
      <c r="N3181" s="384"/>
      <c r="O3181" s="384"/>
      <c r="P3181" s="385"/>
    </row>
    <row r="3182" spans="3:16">
      <c r="C3182" s="379"/>
      <c r="D3182" s="389" t="s">
        <v>39</v>
      </c>
      <c r="E3182" s="390"/>
      <c r="F3182" s="390"/>
      <c r="G3182" s="390"/>
      <c r="H3182" s="390"/>
      <c r="I3182" s="390"/>
      <c r="J3182" s="390"/>
      <c r="K3182" s="391"/>
      <c r="L3182" s="386"/>
      <c r="M3182" s="387"/>
      <c r="N3182" s="387"/>
      <c r="O3182" s="387"/>
      <c r="P3182" s="388"/>
    </row>
    <row r="3183" spans="3:16">
      <c r="C3183" s="379"/>
      <c r="D3183" s="389"/>
      <c r="E3183" s="390"/>
      <c r="F3183" s="390"/>
      <c r="G3183" s="390"/>
      <c r="H3183" s="390"/>
      <c r="I3183" s="390"/>
      <c r="J3183" s="390"/>
      <c r="K3183" s="391"/>
      <c r="L3183" s="428" t="s">
        <v>40</v>
      </c>
      <c r="M3183" s="220"/>
      <c r="N3183" s="430"/>
      <c r="O3183" s="431"/>
      <c r="P3183" s="432"/>
    </row>
    <row r="3184" spans="3:16">
      <c r="C3184" s="379"/>
      <c r="D3184" s="389" t="s">
        <v>41</v>
      </c>
      <c r="E3184" s="390"/>
      <c r="F3184" s="390"/>
      <c r="G3184" s="390"/>
      <c r="H3184" s="390"/>
      <c r="I3184" s="390"/>
      <c r="J3184" s="390"/>
      <c r="K3184" s="391"/>
      <c r="L3184" s="429"/>
      <c r="M3184" s="221"/>
      <c r="N3184" s="433"/>
      <c r="O3184" s="434"/>
      <c r="P3184" s="435"/>
    </row>
    <row r="3185" spans="3:16">
      <c r="C3185" s="379"/>
      <c r="D3185" s="436"/>
      <c r="E3185" s="437"/>
      <c r="F3185" s="437"/>
      <c r="G3185" s="437"/>
      <c r="H3185" s="437"/>
      <c r="I3185" s="437"/>
      <c r="J3185" s="437"/>
      <c r="K3185" s="438"/>
      <c r="L3185" s="428" t="s">
        <v>42</v>
      </c>
      <c r="M3185" s="219"/>
      <c r="N3185" s="428">
        <v>1</v>
      </c>
      <c r="O3185" s="428" t="s">
        <v>43</v>
      </c>
      <c r="P3185" s="440">
        <v>1</v>
      </c>
    </row>
    <row r="3186" spans="3:16">
      <c r="C3186" s="379"/>
      <c r="D3186" s="436"/>
      <c r="E3186" s="437"/>
      <c r="F3186" s="437"/>
      <c r="G3186" s="437"/>
      <c r="H3186" s="437"/>
      <c r="I3186" s="437"/>
      <c r="J3186" s="437"/>
      <c r="K3186" s="438"/>
      <c r="L3186" s="439"/>
      <c r="M3186" s="222"/>
      <c r="N3186" s="439"/>
      <c r="O3186" s="439"/>
      <c r="P3186" s="441"/>
    </row>
    <row r="3187" spans="3:16">
      <c r="C3187" s="379"/>
      <c r="D3187" s="389" t="s">
        <v>44</v>
      </c>
      <c r="E3187" s="390"/>
      <c r="F3187" s="390"/>
      <c r="G3187" s="390"/>
      <c r="H3187" s="390"/>
      <c r="I3187" s="390"/>
      <c r="J3187" s="390"/>
      <c r="K3187" s="391"/>
      <c r="L3187" s="439"/>
      <c r="M3187" s="222"/>
      <c r="N3187" s="439"/>
      <c r="O3187" s="439"/>
      <c r="P3187" s="441"/>
    </row>
    <row r="3188" spans="3:16" ht="15" thickBot="1">
      <c r="C3188" s="100"/>
      <c r="D3188" s="101"/>
      <c r="E3188" s="101"/>
      <c r="F3188" s="101"/>
      <c r="G3188" s="101"/>
      <c r="H3188" s="101"/>
      <c r="I3188" s="101"/>
      <c r="J3188" s="101"/>
      <c r="K3188" s="101"/>
      <c r="L3188" s="101"/>
      <c r="M3188" s="101"/>
      <c r="N3188" s="102"/>
      <c r="O3188" s="102"/>
      <c r="P3188" s="103"/>
    </row>
    <row r="3189" spans="3:16">
      <c r="C3189" s="104"/>
      <c r="D3189" s="98"/>
      <c r="E3189" s="98"/>
      <c r="F3189" s="98"/>
      <c r="G3189" s="98"/>
      <c r="H3189" s="98"/>
      <c r="I3189" s="98"/>
      <c r="J3189" s="98"/>
      <c r="K3189" s="98"/>
      <c r="L3189" s="105" t="s">
        <v>45</v>
      </c>
      <c r="M3189" s="105"/>
      <c r="N3189" s="106" t="s">
        <v>46</v>
      </c>
      <c r="O3189" s="106" t="s">
        <v>47</v>
      </c>
      <c r="P3189" s="107" t="s">
        <v>48</v>
      </c>
    </row>
    <row r="3190" spans="3:16">
      <c r="C3190" s="108"/>
      <c r="D3190" s="99"/>
      <c r="E3190" s="99"/>
      <c r="F3190" s="99"/>
      <c r="G3190" s="99"/>
      <c r="H3190" s="99"/>
      <c r="I3190" s="99"/>
      <c r="J3190" s="99"/>
      <c r="K3190" s="99"/>
      <c r="L3190" s="109"/>
      <c r="M3190" s="109"/>
      <c r="N3190" s="110"/>
      <c r="O3190" s="110"/>
      <c r="P3190" s="111"/>
    </row>
    <row r="3191" spans="3:16">
      <c r="C3191" s="406" t="s">
        <v>49</v>
      </c>
      <c r="D3191" s="407"/>
      <c r="E3191" s="407"/>
      <c r="F3191" s="407"/>
      <c r="G3191" s="99"/>
      <c r="H3191" s="99"/>
      <c r="I3191" s="99" t="s">
        <v>50</v>
      </c>
      <c r="K3191" s="99"/>
      <c r="L3191" s="109"/>
      <c r="M3191" s="109"/>
      <c r="P3191" s="112"/>
    </row>
    <row r="3192" spans="3:16">
      <c r="C3192" s="113"/>
      <c r="D3192" s="114"/>
      <c r="E3192" s="114"/>
      <c r="F3192" s="114"/>
      <c r="G3192" s="114"/>
      <c r="H3192" s="114"/>
      <c r="I3192" s="114"/>
      <c r="J3192" s="114"/>
      <c r="K3192" s="114"/>
      <c r="L3192" s="114"/>
      <c r="M3192" s="114"/>
      <c r="N3192" s="114"/>
      <c r="O3192" s="114"/>
      <c r="P3192" s="115"/>
    </row>
    <row r="3193" spans="3:16" ht="15" thickBot="1">
      <c r="C3193" s="408" t="s">
        <v>114</v>
      </c>
      <c r="D3193" s="409"/>
      <c r="E3193" s="409"/>
      <c r="F3193" s="409"/>
      <c r="G3193" s="409"/>
      <c r="H3193" s="409"/>
      <c r="I3193" s="409"/>
      <c r="J3193" s="409"/>
      <c r="K3193" s="409"/>
      <c r="L3193" s="409"/>
      <c r="M3193" s="409"/>
      <c r="N3193" s="409"/>
      <c r="O3193" s="409"/>
      <c r="P3193" s="410"/>
    </row>
    <row r="3194" spans="3:16" ht="15" thickBot="1">
      <c r="C3194" s="116"/>
      <c r="D3194" s="117"/>
      <c r="E3194" s="117"/>
      <c r="F3194" s="117"/>
      <c r="G3194" s="117"/>
      <c r="H3194" s="117"/>
      <c r="I3194" s="117"/>
      <c r="J3194" s="117"/>
      <c r="K3194" s="117"/>
      <c r="L3194" s="117"/>
      <c r="M3194" s="117"/>
      <c r="N3194" s="117"/>
      <c r="O3194" s="117"/>
      <c r="P3194" s="118"/>
    </row>
    <row r="3195" spans="3:16" ht="15" thickBot="1">
      <c r="C3195" s="119"/>
      <c r="D3195" s="120"/>
      <c r="E3195" s="120"/>
      <c r="F3195" s="120"/>
      <c r="G3195" s="120"/>
      <c r="H3195" s="120"/>
      <c r="K3195" s="120"/>
      <c r="L3195" s="120"/>
      <c r="M3195" s="120"/>
      <c r="N3195" s="120"/>
      <c r="O3195" s="120"/>
      <c r="P3195" s="121"/>
    </row>
    <row r="3196" spans="3:16">
      <c r="C3196" s="287" t="s">
        <v>52</v>
      </c>
      <c r="D3196" s="411" t="s">
        <v>53</v>
      </c>
      <c r="E3196" s="412"/>
      <c r="F3196" s="412"/>
      <c r="G3196" s="412"/>
      <c r="H3196" s="412"/>
      <c r="I3196" s="412"/>
      <c r="J3196" s="412"/>
      <c r="K3196" s="412"/>
      <c r="L3196" s="413"/>
      <c r="M3196" s="288"/>
      <c r="N3196" s="414" t="s">
        <v>54</v>
      </c>
      <c r="O3196" s="415"/>
      <c r="P3196" s="287" t="s">
        <v>11</v>
      </c>
    </row>
    <row r="3197" spans="3:16" ht="15" thickBot="1">
      <c r="C3197" s="290">
        <v>4.0999999999999996</v>
      </c>
      <c r="D3197" s="416" t="s">
        <v>275</v>
      </c>
      <c r="E3197" s="417"/>
      <c r="F3197" s="417"/>
      <c r="G3197" s="417"/>
      <c r="H3197" s="417"/>
      <c r="I3197" s="417"/>
      <c r="J3197" s="417"/>
      <c r="K3197" s="417"/>
      <c r="L3197" s="418"/>
      <c r="M3197" s="284"/>
      <c r="N3197" s="416" t="s">
        <v>84</v>
      </c>
      <c r="O3197" s="418"/>
      <c r="P3197" s="285">
        <f>'PRESUPUESTO OFICIAL (Entidad)'!I63</f>
        <v>12.96</v>
      </c>
    </row>
    <row r="3198" spans="3:16">
      <c r="C3198" s="352" t="s">
        <v>55</v>
      </c>
      <c r="D3198" s="353"/>
      <c r="E3198" s="353"/>
      <c r="F3198" s="353"/>
      <c r="G3198" s="353"/>
      <c r="H3198" s="353"/>
      <c r="I3198" s="353"/>
      <c r="J3198" s="353"/>
      <c r="K3198" s="353"/>
      <c r="L3198" s="353"/>
      <c r="M3198" s="353"/>
      <c r="N3198" s="353"/>
      <c r="O3198" s="353"/>
      <c r="P3198" s="354"/>
    </row>
    <row r="3199" spans="3:16">
      <c r="C3199" s="355"/>
      <c r="D3199" s="356"/>
      <c r="E3199" s="356"/>
      <c r="F3199" s="356"/>
      <c r="G3199" s="356"/>
      <c r="H3199" s="356"/>
      <c r="I3199" s="356"/>
      <c r="J3199" s="356"/>
      <c r="K3199" s="356"/>
      <c r="L3199" s="356"/>
      <c r="M3199" s="356"/>
      <c r="N3199" s="356"/>
      <c r="O3199" s="356"/>
      <c r="P3199" s="357"/>
    </row>
    <row r="3200" spans="3:16" ht="15" thickBot="1">
      <c r="C3200" s="358"/>
      <c r="D3200" s="359"/>
      <c r="E3200" s="359"/>
      <c r="F3200" s="359"/>
      <c r="G3200" s="359"/>
      <c r="H3200" s="359"/>
      <c r="I3200" s="359"/>
      <c r="J3200" s="359"/>
      <c r="K3200" s="359"/>
      <c r="L3200" s="359"/>
      <c r="M3200" s="359"/>
      <c r="N3200" s="359"/>
      <c r="O3200" s="359"/>
      <c r="P3200" s="360"/>
    </row>
    <row r="3201" spans="3:16" ht="15">
      <c r="C3201" s="361" t="s">
        <v>53</v>
      </c>
      <c r="D3201" s="452"/>
      <c r="E3201" s="452"/>
      <c r="F3201" s="452"/>
      <c r="G3201" s="453"/>
      <c r="H3201" s="365" t="s">
        <v>100</v>
      </c>
      <c r="I3201" s="452"/>
      <c r="J3201" s="454" t="s">
        <v>11</v>
      </c>
      <c r="K3201" s="455"/>
      <c r="L3201" s="125" t="s">
        <v>56</v>
      </c>
      <c r="M3201" s="124"/>
      <c r="N3201" s="365" t="s">
        <v>57</v>
      </c>
      <c r="O3201" s="366"/>
      <c r="P3201" s="126" t="s">
        <v>58</v>
      </c>
    </row>
    <row r="3202" spans="3:16">
      <c r="C3202" s="367" t="s">
        <v>98</v>
      </c>
      <c r="D3202" s="368"/>
      <c r="E3202" s="368"/>
      <c r="F3202" s="368"/>
      <c r="G3202" s="421"/>
      <c r="H3202" s="422" t="s">
        <v>94</v>
      </c>
      <c r="I3202" s="423"/>
      <c r="J3202" s="426">
        <v>7.8E-2</v>
      </c>
      <c r="K3202" s="427"/>
      <c r="L3202" s="128">
        <v>2000</v>
      </c>
      <c r="M3202" s="224"/>
      <c r="N3202" s="426"/>
      <c r="O3202" s="427"/>
      <c r="P3202" s="188">
        <f>ROUND(J3202*L3202,0)</f>
        <v>156</v>
      </c>
    </row>
    <row r="3203" spans="3:16">
      <c r="C3203" s="399" t="s">
        <v>288</v>
      </c>
      <c r="D3203" s="400"/>
      <c r="E3203" s="400"/>
      <c r="F3203" s="400"/>
      <c r="G3203" s="401"/>
      <c r="H3203" s="422" t="s">
        <v>111</v>
      </c>
      <c r="I3203" s="423"/>
      <c r="J3203" s="426">
        <v>0.04</v>
      </c>
      <c r="K3203" s="427"/>
      <c r="L3203" s="128">
        <v>126000</v>
      </c>
      <c r="M3203" s="224"/>
      <c r="N3203" s="426"/>
      <c r="O3203" s="427"/>
      <c r="P3203" s="188">
        <f>ROUND(J3203*L3203,0)</f>
        <v>5040</v>
      </c>
    </row>
    <row r="3204" spans="3:16" ht="15" thickBot="1">
      <c r="C3204" s="374"/>
      <c r="D3204" s="375"/>
      <c r="E3204" s="375"/>
      <c r="F3204" s="375"/>
      <c r="G3204" s="396"/>
      <c r="H3204" s="447"/>
      <c r="I3204" s="396"/>
      <c r="J3204" s="447"/>
      <c r="K3204" s="396"/>
      <c r="L3204" s="133"/>
      <c r="M3204" s="225"/>
      <c r="N3204" s="448"/>
      <c r="O3204" s="449"/>
      <c r="P3204" s="129"/>
    </row>
    <row r="3205" spans="3:16" ht="15" thickBot="1">
      <c r="C3205" s="371" t="s">
        <v>59</v>
      </c>
      <c r="D3205" s="372"/>
      <c r="E3205" s="372"/>
      <c r="F3205" s="372"/>
      <c r="G3205" s="372"/>
      <c r="H3205" s="372"/>
      <c r="I3205" s="372"/>
      <c r="J3205" s="372"/>
      <c r="K3205" s="372"/>
      <c r="L3205" s="372"/>
      <c r="M3205" s="372"/>
      <c r="N3205" s="372"/>
      <c r="O3205" s="373"/>
      <c r="P3205" s="138">
        <f>SUM(P3202:P3204)</f>
        <v>5196</v>
      </c>
    </row>
    <row r="3206" spans="3:16">
      <c r="C3206" s="352" t="s">
        <v>60</v>
      </c>
      <c r="D3206" s="353"/>
      <c r="E3206" s="353"/>
      <c r="F3206" s="353"/>
      <c r="G3206" s="353"/>
      <c r="H3206" s="353"/>
      <c r="I3206" s="353"/>
      <c r="J3206" s="353"/>
      <c r="K3206" s="353"/>
      <c r="L3206" s="353"/>
      <c r="M3206" s="353"/>
      <c r="N3206" s="353"/>
      <c r="O3206" s="353"/>
      <c r="P3206" s="354"/>
    </row>
    <row r="3207" spans="3:16">
      <c r="C3207" s="355"/>
      <c r="D3207" s="356"/>
      <c r="E3207" s="356"/>
      <c r="F3207" s="356"/>
      <c r="G3207" s="356"/>
      <c r="H3207" s="356"/>
      <c r="I3207" s="356"/>
      <c r="J3207" s="356"/>
      <c r="K3207" s="356"/>
      <c r="L3207" s="356"/>
      <c r="M3207" s="356"/>
      <c r="N3207" s="356"/>
      <c r="O3207" s="356"/>
      <c r="P3207" s="357"/>
    </row>
    <row r="3208" spans="3:16" ht="15" thickBot="1">
      <c r="C3208" s="358"/>
      <c r="D3208" s="359"/>
      <c r="E3208" s="359"/>
      <c r="F3208" s="359"/>
      <c r="G3208" s="359"/>
      <c r="H3208" s="359"/>
      <c r="I3208" s="359"/>
      <c r="J3208" s="359"/>
      <c r="K3208" s="359"/>
      <c r="L3208" s="359"/>
      <c r="M3208" s="359"/>
      <c r="N3208" s="359"/>
      <c r="O3208" s="359"/>
      <c r="P3208" s="360"/>
    </row>
    <row r="3209" spans="3:16">
      <c r="C3209" s="361" t="s">
        <v>53</v>
      </c>
      <c r="D3209" s="362"/>
      <c r="E3209" s="362"/>
      <c r="F3209" s="362"/>
      <c r="G3209" s="362"/>
      <c r="H3209" s="362"/>
      <c r="I3209" s="362"/>
      <c r="J3209" s="366"/>
      <c r="K3209" s="124" t="s">
        <v>54</v>
      </c>
      <c r="L3209" s="125" t="s">
        <v>11</v>
      </c>
      <c r="M3209" s="124"/>
      <c r="N3209" s="365" t="s">
        <v>61</v>
      </c>
      <c r="O3209" s="366"/>
      <c r="P3209" s="126" t="s">
        <v>58</v>
      </c>
    </row>
    <row r="3210" spans="3:16">
      <c r="C3210" s="399"/>
      <c r="D3210" s="400"/>
      <c r="E3210" s="400"/>
      <c r="F3210" s="400"/>
      <c r="G3210" s="400"/>
      <c r="H3210" s="400"/>
      <c r="I3210" s="400"/>
      <c r="J3210" s="401"/>
      <c r="K3210" s="316"/>
      <c r="L3210" s="202"/>
      <c r="M3210" s="241"/>
      <c r="N3210" s="459"/>
      <c r="O3210" s="460"/>
      <c r="P3210" s="129">
        <f>ROUND(N3210*L3210,0)</f>
        <v>0</v>
      </c>
    </row>
    <row r="3211" spans="3:16">
      <c r="C3211" s="399"/>
      <c r="D3211" s="400"/>
      <c r="E3211" s="400"/>
      <c r="F3211" s="400"/>
      <c r="G3211" s="400"/>
      <c r="H3211" s="400"/>
      <c r="I3211" s="400"/>
      <c r="J3211" s="401"/>
      <c r="K3211" s="316"/>
      <c r="L3211" s="203"/>
      <c r="M3211" s="242"/>
      <c r="N3211" s="459"/>
      <c r="O3211" s="460"/>
      <c r="P3211" s="129">
        <f t="shared" ref="P3211:P3212" si="43">ROUND(N3211*L3211,0)</f>
        <v>0</v>
      </c>
    </row>
    <row r="3212" spans="3:16">
      <c r="C3212" s="399"/>
      <c r="D3212" s="400"/>
      <c r="E3212" s="400"/>
      <c r="F3212" s="400"/>
      <c r="G3212" s="400"/>
      <c r="H3212" s="400"/>
      <c r="I3212" s="400"/>
      <c r="J3212" s="401"/>
      <c r="K3212" s="312"/>
      <c r="L3212" s="304"/>
      <c r="M3212" s="235"/>
      <c r="N3212" s="459"/>
      <c r="O3212" s="460"/>
      <c r="P3212" s="129">
        <f t="shared" si="43"/>
        <v>0</v>
      </c>
    </row>
    <row r="3213" spans="3:16">
      <c r="C3213" s="399"/>
      <c r="D3213" s="400"/>
      <c r="E3213" s="400"/>
      <c r="F3213" s="400"/>
      <c r="G3213" s="400"/>
      <c r="H3213" s="400"/>
      <c r="I3213" s="400"/>
      <c r="J3213" s="401"/>
      <c r="K3213" s="200"/>
      <c r="L3213" s="194"/>
      <c r="M3213" s="235"/>
      <c r="N3213" s="459"/>
      <c r="O3213" s="460"/>
      <c r="P3213" s="129"/>
    </row>
    <row r="3214" spans="3:16" ht="15" thickBot="1">
      <c r="C3214" s="442"/>
      <c r="D3214" s="443"/>
      <c r="E3214" s="443"/>
      <c r="F3214" s="443"/>
      <c r="G3214" s="443"/>
      <c r="H3214" s="443"/>
      <c r="I3214" s="443"/>
      <c r="J3214" s="444"/>
      <c r="K3214" s="301"/>
      <c r="L3214" s="194"/>
      <c r="M3214" s="235"/>
      <c r="N3214" s="445"/>
      <c r="O3214" s="446"/>
      <c r="P3214" s="129"/>
    </row>
    <row r="3215" spans="3:16" ht="15" thickBot="1">
      <c r="C3215" s="371" t="s">
        <v>59</v>
      </c>
      <c r="D3215" s="372"/>
      <c r="E3215" s="372"/>
      <c r="F3215" s="372"/>
      <c r="G3215" s="372"/>
      <c r="H3215" s="372"/>
      <c r="I3215" s="372"/>
      <c r="J3215" s="372"/>
      <c r="K3215" s="372"/>
      <c r="L3215" s="372"/>
      <c r="M3215" s="372"/>
      <c r="N3215" s="372"/>
      <c r="O3215" s="373"/>
      <c r="P3215" s="138">
        <f>SUM(P3210:P3214)</f>
        <v>0</v>
      </c>
    </row>
    <row r="3216" spans="3:16">
      <c r="C3216" s="352" t="s">
        <v>62</v>
      </c>
      <c r="D3216" s="353"/>
      <c r="E3216" s="353"/>
      <c r="F3216" s="353"/>
      <c r="G3216" s="353"/>
      <c r="H3216" s="353"/>
      <c r="I3216" s="353"/>
      <c r="J3216" s="353"/>
      <c r="K3216" s="353"/>
      <c r="L3216" s="353"/>
      <c r="M3216" s="353"/>
      <c r="N3216" s="353"/>
      <c r="O3216" s="353"/>
      <c r="P3216" s="354"/>
    </row>
    <row r="3217" spans="3:16">
      <c r="C3217" s="355"/>
      <c r="D3217" s="356"/>
      <c r="E3217" s="356"/>
      <c r="F3217" s="356"/>
      <c r="G3217" s="356"/>
      <c r="H3217" s="356"/>
      <c r="I3217" s="356"/>
      <c r="J3217" s="356"/>
      <c r="K3217" s="356"/>
      <c r="L3217" s="356"/>
      <c r="M3217" s="356"/>
      <c r="N3217" s="356"/>
      <c r="O3217" s="356"/>
      <c r="P3217" s="357"/>
    </row>
    <row r="3218" spans="3:16" ht="15" thickBot="1">
      <c r="C3218" s="358"/>
      <c r="D3218" s="359"/>
      <c r="E3218" s="359"/>
      <c r="F3218" s="359"/>
      <c r="G3218" s="359"/>
      <c r="H3218" s="359"/>
      <c r="I3218" s="359"/>
      <c r="J3218" s="359"/>
      <c r="K3218" s="359"/>
      <c r="L3218" s="359"/>
      <c r="M3218" s="359"/>
      <c r="N3218" s="359"/>
      <c r="O3218" s="359"/>
      <c r="P3218" s="360"/>
    </row>
    <row r="3219" spans="3:16" ht="15.75">
      <c r="C3219" s="361" t="s">
        <v>63</v>
      </c>
      <c r="D3219" s="362"/>
      <c r="E3219" s="362"/>
      <c r="F3219" s="362"/>
      <c r="G3219" s="362"/>
      <c r="H3219" s="362"/>
      <c r="I3219" s="362"/>
      <c r="J3219" s="125" t="s">
        <v>64</v>
      </c>
      <c r="K3219" s="134" t="s">
        <v>65</v>
      </c>
      <c r="L3219" s="139" t="s">
        <v>66</v>
      </c>
      <c r="M3219" s="229"/>
      <c r="N3219" s="365" t="s">
        <v>67</v>
      </c>
      <c r="O3219" s="366"/>
      <c r="P3219" s="126" t="s">
        <v>58</v>
      </c>
    </row>
    <row r="3220" spans="3:16">
      <c r="C3220" s="367"/>
      <c r="D3220" s="368"/>
      <c r="E3220" s="368"/>
      <c r="F3220" s="368"/>
      <c r="G3220" s="368"/>
      <c r="H3220" s="368"/>
      <c r="I3220" s="368"/>
      <c r="J3220" s="140"/>
      <c r="K3220" s="141"/>
      <c r="L3220" s="140"/>
      <c r="M3220" s="217"/>
      <c r="N3220" s="369"/>
      <c r="O3220" s="370"/>
      <c r="P3220" s="129"/>
    </row>
    <row r="3221" spans="3:16" ht="15" thickBot="1">
      <c r="C3221" s="374"/>
      <c r="D3221" s="375"/>
      <c r="E3221" s="375"/>
      <c r="F3221" s="375"/>
      <c r="G3221" s="375"/>
      <c r="H3221" s="375"/>
      <c r="I3221" s="375"/>
      <c r="J3221" s="142"/>
      <c r="K3221" s="143"/>
      <c r="L3221" s="142"/>
      <c r="M3221" s="230"/>
      <c r="N3221" s="376"/>
      <c r="O3221" s="377"/>
      <c r="P3221" s="144"/>
    </row>
    <row r="3222" spans="3:16" ht="15" thickBot="1">
      <c r="C3222" s="371" t="s">
        <v>59</v>
      </c>
      <c r="D3222" s="372"/>
      <c r="E3222" s="372"/>
      <c r="F3222" s="372"/>
      <c r="G3222" s="372"/>
      <c r="H3222" s="372"/>
      <c r="I3222" s="372"/>
      <c r="J3222" s="372"/>
      <c r="K3222" s="372"/>
      <c r="L3222" s="372"/>
      <c r="M3222" s="372"/>
      <c r="N3222" s="372"/>
      <c r="O3222" s="373"/>
      <c r="P3222" s="138">
        <f>SUM(P3220:P3221)</f>
        <v>0</v>
      </c>
    </row>
    <row r="3223" spans="3:16">
      <c r="C3223" s="352" t="s">
        <v>68</v>
      </c>
      <c r="D3223" s="353"/>
      <c r="E3223" s="353"/>
      <c r="F3223" s="353"/>
      <c r="G3223" s="353"/>
      <c r="H3223" s="353"/>
      <c r="I3223" s="353"/>
      <c r="J3223" s="353"/>
      <c r="K3223" s="353"/>
      <c r="L3223" s="353"/>
      <c r="M3223" s="353"/>
      <c r="N3223" s="353"/>
      <c r="O3223" s="353"/>
      <c r="P3223" s="354"/>
    </row>
    <row r="3224" spans="3:16">
      <c r="C3224" s="355"/>
      <c r="D3224" s="356"/>
      <c r="E3224" s="356"/>
      <c r="F3224" s="356"/>
      <c r="G3224" s="356"/>
      <c r="H3224" s="356"/>
      <c r="I3224" s="356"/>
      <c r="J3224" s="356"/>
      <c r="K3224" s="356"/>
      <c r="L3224" s="356"/>
      <c r="M3224" s="356"/>
      <c r="N3224" s="356"/>
      <c r="O3224" s="356"/>
      <c r="P3224" s="357"/>
    </row>
    <row r="3225" spans="3:16" ht="15" thickBot="1">
      <c r="C3225" s="358"/>
      <c r="D3225" s="359"/>
      <c r="E3225" s="359"/>
      <c r="F3225" s="359"/>
      <c r="G3225" s="359"/>
      <c r="H3225" s="359"/>
      <c r="I3225" s="359"/>
      <c r="J3225" s="359"/>
      <c r="K3225" s="359"/>
      <c r="L3225" s="359"/>
      <c r="M3225" s="359"/>
      <c r="N3225" s="359"/>
      <c r="O3225" s="359"/>
      <c r="P3225" s="360"/>
    </row>
    <row r="3226" spans="3:16" ht="28.5">
      <c r="C3226" s="361" t="s">
        <v>69</v>
      </c>
      <c r="D3226" s="362"/>
      <c r="E3226" s="362"/>
      <c r="F3226" s="362"/>
      <c r="G3226" s="362"/>
      <c r="H3226" s="362"/>
      <c r="I3226" s="362"/>
      <c r="J3226" s="125" t="s">
        <v>70</v>
      </c>
      <c r="K3226" s="145" t="s">
        <v>11</v>
      </c>
      <c r="L3226" s="146" t="s">
        <v>71</v>
      </c>
      <c r="M3226" s="218"/>
      <c r="N3226" s="363" t="s">
        <v>57</v>
      </c>
      <c r="O3226" s="364"/>
      <c r="P3226" s="148" t="s">
        <v>58</v>
      </c>
    </row>
    <row r="3227" spans="3:16">
      <c r="C3227" s="399" t="s">
        <v>163</v>
      </c>
      <c r="D3227" s="400"/>
      <c r="E3227" s="400"/>
      <c r="F3227" s="400"/>
      <c r="G3227" s="400"/>
      <c r="H3227" s="400"/>
      <c r="I3227" s="401"/>
      <c r="J3227" s="151" t="s">
        <v>97</v>
      </c>
      <c r="K3227" s="152">
        <v>0.6</v>
      </c>
      <c r="L3227" s="153">
        <v>13496.559375000001</v>
      </c>
      <c r="M3227" s="231"/>
      <c r="N3227" s="402"/>
      <c r="O3227" s="403"/>
      <c r="P3227" s="129">
        <f>ROUND(K3227*L3227,0)</f>
        <v>8098</v>
      </c>
    </row>
    <row r="3228" spans="3:16">
      <c r="C3228" s="149"/>
      <c r="D3228" s="150"/>
      <c r="E3228" s="150"/>
      <c r="F3228" s="150"/>
      <c r="G3228" s="150"/>
      <c r="H3228" s="150"/>
      <c r="I3228" s="150"/>
      <c r="J3228" s="151"/>
      <c r="K3228" s="152"/>
      <c r="L3228" s="153"/>
      <c r="M3228" s="231"/>
      <c r="N3228" s="369"/>
      <c r="O3228" s="370"/>
      <c r="P3228" s="154"/>
    </row>
    <row r="3229" spans="3:16" ht="15" thickBot="1">
      <c r="C3229" s="374"/>
      <c r="D3229" s="375"/>
      <c r="E3229" s="375"/>
      <c r="F3229" s="375"/>
      <c r="G3229" s="375"/>
      <c r="H3229" s="375"/>
      <c r="I3229" s="375"/>
      <c r="J3229" s="142"/>
      <c r="K3229" s="143"/>
      <c r="L3229" s="142"/>
      <c r="M3229" s="230"/>
      <c r="N3229" s="376"/>
      <c r="O3229" s="377"/>
      <c r="P3229" s="144"/>
    </row>
    <row r="3230" spans="3:16" ht="15" thickBot="1">
      <c r="C3230" s="371" t="s">
        <v>59</v>
      </c>
      <c r="D3230" s="372"/>
      <c r="E3230" s="372"/>
      <c r="F3230" s="372"/>
      <c r="G3230" s="372"/>
      <c r="H3230" s="372"/>
      <c r="I3230" s="372"/>
      <c r="J3230" s="372"/>
      <c r="K3230" s="372"/>
      <c r="L3230" s="372"/>
      <c r="M3230" s="372"/>
      <c r="N3230" s="372"/>
      <c r="O3230" s="373"/>
      <c r="P3230" s="138">
        <f>SUM(P3227:P3229)</f>
        <v>8098</v>
      </c>
    </row>
    <row r="3231" spans="3:16" ht="15" thickBot="1">
      <c r="C3231" s="122"/>
      <c r="P3231" s="123"/>
    </row>
    <row r="3232" spans="3:16" ht="15" thickBot="1">
      <c r="C3232" s="371" t="s">
        <v>72</v>
      </c>
      <c r="D3232" s="372"/>
      <c r="E3232" s="372"/>
      <c r="F3232" s="372"/>
      <c r="G3232" s="372"/>
      <c r="H3232" s="372"/>
      <c r="I3232" s="372"/>
      <c r="J3232" s="372"/>
      <c r="K3232" s="372"/>
      <c r="L3232" s="372"/>
      <c r="M3232" s="372"/>
      <c r="N3232" s="372"/>
      <c r="O3232" s="373"/>
      <c r="P3232" s="286">
        <f>SUM(P3230+P3222+P3215+P3205)</f>
        <v>13294</v>
      </c>
    </row>
    <row r="3233" spans="3:16">
      <c r="C3233" s="367" t="s">
        <v>23</v>
      </c>
      <c r="D3233" s="368"/>
      <c r="E3233" s="368"/>
      <c r="F3233" s="368"/>
      <c r="G3233" s="368"/>
      <c r="H3233" s="368"/>
      <c r="I3233" s="368"/>
      <c r="J3233" s="155"/>
      <c r="K3233" s="156"/>
      <c r="L3233" s="157">
        <v>0.31</v>
      </c>
      <c r="M3233" s="232"/>
      <c r="N3233" s="392">
        <f>P3232*L3233</f>
        <v>4121.1400000000003</v>
      </c>
      <c r="O3233" s="393"/>
      <c r="P3233" s="158"/>
    </row>
    <row r="3234" spans="3:16">
      <c r="C3234" s="130" t="s">
        <v>77</v>
      </c>
      <c r="D3234" s="131"/>
      <c r="E3234" s="131"/>
      <c r="F3234" s="131"/>
      <c r="G3234" s="131"/>
      <c r="H3234" s="131"/>
      <c r="I3234" s="131"/>
      <c r="J3234" s="155"/>
      <c r="K3234" s="156"/>
      <c r="L3234" s="157">
        <v>0.01</v>
      </c>
      <c r="M3234" s="232"/>
      <c r="N3234" s="392">
        <f>P3232*L3234</f>
        <v>132.94</v>
      </c>
      <c r="O3234" s="393"/>
      <c r="P3234" s="158"/>
    </row>
    <row r="3235" spans="3:16" ht="15" thickBot="1">
      <c r="C3235" s="116" t="s">
        <v>78</v>
      </c>
      <c r="D3235" s="117"/>
      <c r="E3235" s="117"/>
      <c r="F3235" s="117"/>
      <c r="G3235" s="117"/>
      <c r="H3235" s="117"/>
      <c r="I3235" s="117"/>
      <c r="J3235" s="159"/>
      <c r="K3235" s="160"/>
      <c r="L3235" s="157">
        <v>0.05</v>
      </c>
      <c r="M3235" s="232"/>
      <c r="N3235" s="392">
        <f>P3232*L3235</f>
        <v>664.7</v>
      </c>
      <c r="O3235" s="393"/>
      <c r="P3235" s="158"/>
    </row>
    <row r="3236" spans="3:16" ht="15" thickBot="1">
      <c r="C3236" s="371" t="s">
        <v>59</v>
      </c>
      <c r="D3236" s="372"/>
      <c r="E3236" s="372"/>
      <c r="F3236" s="372"/>
      <c r="G3236" s="372"/>
      <c r="H3236" s="372"/>
      <c r="I3236" s="372"/>
      <c r="J3236" s="372"/>
      <c r="K3236" s="372"/>
      <c r="L3236" s="372"/>
      <c r="M3236" s="372"/>
      <c r="N3236" s="372"/>
      <c r="O3236" s="373"/>
      <c r="P3236" s="161">
        <f>N3233+N3234+N3235</f>
        <v>4918.78</v>
      </c>
    </row>
    <row r="3237" spans="3:16" ht="15" thickBot="1">
      <c r="C3237" s="122"/>
      <c r="P3237" s="123"/>
    </row>
    <row r="3238" spans="3:16" ht="15" thickBot="1">
      <c r="C3238" s="371" t="s">
        <v>79</v>
      </c>
      <c r="D3238" s="372"/>
      <c r="E3238" s="372"/>
      <c r="F3238" s="372"/>
      <c r="G3238" s="372"/>
      <c r="H3238" s="372"/>
      <c r="I3238" s="372"/>
      <c r="J3238" s="372"/>
      <c r="K3238" s="372"/>
      <c r="L3238" s="372"/>
      <c r="M3238" s="372"/>
      <c r="N3238" s="372"/>
      <c r="O3238" s="373"/>
      <c r="P3238" s="161">
        <f>ROUND(P3232+P3236,2)</f>
        <v>18212.78</v>
      </c>
    </row>
    <row r="3239" spans="3:16">
      <c r="C3239" s="119"/>
      <c r="D3239" s="120"/>
      <c r="E3239" s="120"/>
      <c r="F3239" s="120"/>
      <c r="G3239" s="120"/>
      <c r="H3239" s="120"/>
      <c r="I3239" s="120"/>
      <c r="J3239" s="120"/>
      <c r="K3239" s="120"/>
      <c r="L3239" s="120"/>
      <c r="M3239" s="120"/>
      <c r="N3239" s="120"/>
      <c r="O3239" s="120"/>
      <c r="P3239" s="121"/>
    </row>
    <row r="3240" spans="3:16">
      <c r="C3240" s="122"/>
      <c r="P3240" s="123"/>
    </row>
    <row r="3241" spans="3:16">
      <c r="C3241" s="122"/>
      <c r="P3241" s="123"/>
    </row>
    <row r="3242" spans="3:16" ht="15">
      <c r="C3242" s="122"/>
      <c r="H3242" s="276" t="s">
        <v>80</v>
      </c>
      <c r="I3242" s="276"/>
      <c r="J3242" s="276"/>
      <c r="K3242" s="276"/>
      <c r="P3242" s="123"/>
    </row>
    <row r="3243" spans="3:16" ht="15">
      <c r="C3243" s="122"/>
      <c r="H3243" s="276" t="s">
        <v>81</v>
      </c>
      <c r="I3243" s="350" t="s">
        <v>120</v>
      </c>
      <c r="J3243" s="350"/>
      <c r="K3243" s="350"/>
      <c r="P3243" s="123"/>
    </row>
    <row r="3244" spans="3:16" ht="15">
      <c r="C3244" s="122"/>
      <c r="H3244" s="349" t="s">
        <v>121</v>
      </c>
      <c r="I3244" s="349"/>
      <c r="J3244" s="349"/>
      <c r="K3244" s="349"/>
      <c r="P3244" s="123"/>
    </row>
    <row r="3245" spans="3:16" ht="15">
      <c r="C3245" s="108"/>
      <c r="D3245" s="163"/>
      <c r="E3245" s="163"/>
      <c r="F3245" s="163"/>
      <c r="G3245" s="163"/>
      <c r="H3245" s="276" t="s">
        <v>82</v>
      </c>
      <c r="I3245" s="349" t="s">
        <v>122</v>
      </c>
      <c r="J3245" s="349"/>
      <c r="K3245" s="349"/>
      <c r="L3245" s="163"/>
      <c r="M3245" s="163"/>
      <c r="N3245" s="163"/>
      <c r="O3245" s="163"/>
      <c r="P3245" s="164"/>
    </row>
    <row r="3246" spans="3:16">
      <c r="C3246" s="122"/>
      <c r="H3246" s="95" t="s">
        <v>83</v>
      </c>
      <c r="P3246" s="123"/>
    </row>
    <row r="3247" spans="3:16">
      <c r="C3247" s="165"/>
      <c r="D3247" s="127"/>
      <c r="E3247" s="127"/>
      <c r="F3247" s="127"/>
      <c r="G3247" s="127"/>
      <c r="H3247" s="127"/>
      <c r="I3247" s="127"/>
      <c r="J3247" s="127"/>
      <c r="K3247" s="127"/>
      <c r="L3247" s="127"/>
      <c r="M3247" s="127"/>
      <c r="N3247" s="127"/>
      <c r="O3247" s="127"/>
      <c r="P3247" s="166"/>
    </row>
    <row r="3248" spans="3:16">
      <c r="C3248" s="214"/>
    </row>
    <row r="3250" spans="3:16">
      <c r="C3250" s="351" t="s">
        <v>38</v>
      </c>
      <c r="D3250" s="351"/>
      <c r="E3250" s="351"/>
      <c r="F3250" s="351"/>
      <c r="G3250" s="351"/>
      <c r="H3250" s="351"/>
      <c r="I3250" s="351"/>
      <c r="J3250" s="351"/>
      <c r="K3250" s="351"/>
      <c r="L3250" s="351"/>
      <c r="M3250" s="351"/>
      <c r="N3250" s="351"/>
      <c r="O3250" s="351"/>
      <c r="P3250" s="351"/>
    </row>
    <row r="3251" spans="3:16" ht="15" thickBot="1"/>
    <row r="3252" spans="3:16">
      <c r="C3252" s="378"/>
      <c r="D3252" s="380"/>
      <c r="E3252" s="381"/>
      <c r="F3252" s="381"/>
      <c r="G3252" s="381"/>
      <c r="H3252" s="381"/>
      <c r="I3252" s="381"/>
      <c r="J3252" s="381"/>
      <c r="K3252" s="382"/>
      <c r="L3252" s="383"/>
      <c r="M3252" s="384"/>
      <c r="N3252" s="384"/>
      <c r="O3252" s="384"/>
      <c r="P3252" s="385"/>
    </row>
    <row r="3253" spans="3:16">
      <c r="C3253" s="379"/>
      <c r="D3253" s="389" t="s">
        <v>39</v>
      </c>
      <c r="E3253" s="390"/>
      <c r="F3253" s="390"/>
      <c r="G3253" s="390"/>
      <c r="H3253" s="390"/>
      <c r="I3253" s="390"/>
      <c r="J3253" s="390"/>
      <c r="K3253" s="391"/>
      <c r="L3253" s="386"/>
      <c r="M3253" s="387"/>
      <c r="N3253" s="387"/>
      <c r="O3253" s="387"/>
      <c r="P3253" s="388"/>
    </row>
    <row r="3254" spans="3:16">
      <c r="C3254" s="379"/>
      <c r="D3254" s="389"/>
      <c r="E3254" s="390"/>
      <c r="F3254" s="390"/>
      <c r="G3254" s="390"/>
      <c r="H3254" s="390"/>
      <c r="I3254" s="390"/>
      <c r="J3254" s="390"/>
      <c r="K3254" s="391"/>
      <c r="L3254" s="428" t="s">
        <v>40</v>
      </c>
      <c r="M3254" s="220"/>
      <c r="N3254" s="430"/>
      <c r="O3254" s="431"/>
      <c r="P3254" s="432"/>
    </row>
    <row r="3255" spans="3:16">
      <c r="C3255" s="379"/>
      <c r="D3255" s="389" t="s">
        <v>41</v>
      </c>
      <c r="E3255" s="390"/>
      <c r="F3255" s="390"/>
      <c r="G3255" s="390"/>
      <c r="H3255" s="390"/>
      <c r="I3255" s="390"/>
      <c r="J3255" s="390"/>
      <c r="K3255" s="391"/>
      <c r="L3255" s="429"/>
      <c r="M3255" s="221"/>
      <c r="N3255" s="433"/>
      <c r="O3255" s="434"/>
      <c r="P3255" s="435"/>
    </row>
    <row r="3256" spans="3:16">
      <c r="C3256" s="379"/>
      <c r="D3256" s="436"/>
      <c r="E3256" s="437"/>
      <c r="F3256" s="437"/>
      <c r="G3256" s="437"/>
      <c r="H3256" s="437"/>
      <c r="I3256" s="437"/>
      <c r="J3256" s="437"/>
      <c r="K3256" s="438"/>
      <c r="L3256" s="428" t="s">
        <v>42</v>
      </c>
      <c r="M3256" s="219"/>
      <c r="N3256" s="428">
        <v>1</v>
      </c>
      <c r="O3256" s="428" t="s">
        <v>43</v>
      </c>
      <c r="P3256" s="440">
        <v>1</v>
      </c>
    </row>
    <row r="3257" spans="3:16">
      <c r="C3257" s="379"/>
      <c r="D3257" s="436"/>
      <c r="E3257" s="437"/>
      <c r="F3257" s="437"/>
      <c r="G3257" s="437"/>
      <c r="H3257" s="437"/>
      <c r="I3257" s="437"/>
      <c r="J3257" s="437"/>
      <c r="K3257" s="438"/>
      <c r="L3257" s="439"/>
      <c r="M3257" s="222"/>
      <c r="N3257" s="439"/>
      <c r="O3257" s="439"/>
      <c r="P3257" s="441"/>
    </row>
    <row r="3258" spans="3:16">
      <c r="C3258" s="379"/>
      <c r="D3258" s="389" t="s">
        <v>44</v>
      </c>
      <c r="E3258" s="390"/>
      <c r="F3258" s="390"/>
      <c r="G3258" s="390"/>
      <c r="H3258" s="390"/>
      <c r="I3258" s="390"/>
      <c r="J3258" s="390"/>
      <c r="K3258" s="391"/>
      <c r="L3258" s="439"/>
      <c r="M3258" s="222"/>
      <c r="N3258" s="439"/>
      <c r="O3258" s="439"/>
      <c r="P3258" s="441"/>
    </row>
    <row r="3259" spans="3:16" ht="15" thickBot="1">
      <c r="C3259" s="100"/>
      <c r="D3259" s="101"/>
      <c r="E3259" s="101"/>
      <c r="F3259" s="101"/>
      <c r="G3259" s="101"/>
      <c r="H3259" s="101"/>
      <c r="I3259" s="101"/>
      <c r="J3259" s="101"/>
      <c r="K3259" s="101"/>
      <c r="L3259" s="101"/>
      <c r="M3259" s="101"/>
      <c r="N3259" s="102"/>
      <c r="O3259" s="102"/>
      <c r="P3259" s="103"/>
    </row>
    <row r="3260" spans="3:16">
      <c r="C3260" s="104"/>
      <c r="D3260" s="98"/>
      <c r="E3260" s="98"/>
      <c r="F3260" s="98"/>
      <c r="G3260" s="98"/>
      <c r="H3260" s="98"/>
      <c r="I3260" s="98"/>
      <c r="J3260" s="98"/>
      <c r="K3260" s="98"/>
      <c r="L3260" s="105" t="s">
        <v>45</v>
      </c>
      <c r="M3260" s="105"/>
      <c r="N3260" s="106" t="s">
        <v>46</v>
      </c>
      <c r="O3260" s="106" t="s">
        <v>47</v>
      </c>
      <c r="P3260" s="107" t="s">
        <v>48</v>
      </c>
    </row>
    <row r="3261" spans="3:16">
      <c r="C3261" s="108"/>
      <c r="D3261" s="99"/>
      <c r="E3261" s="99"/>
      <c r="F3261" s="99"/>
      <c r="G3261" s="99"/>
      <c r="H3261" s="99"/>
      <c r="I3261" s="99"/>
      <c r="J3261" s="99"/>
      <c r="K3261" s="99"/>
      <c r="L3261" s="109"/>
      <c r="M3261" s="109"/>
      <c r="N3261" s="110"/>
      <c r="O3261" s="110"/>
      <c r="P3261" s="111"/>
    </row>
    <row r="3262" spans="3:16">
      <c r="C3262" s="406" t="s">
        <v>49</v>
      </c>
      <c r="D3262" s="407"/>
      <c r="E3262" s="407"/>
      <c r="F3262" s="407"/>
      <c r="G3262" s="99"/>
      <c r="H3262" s="99"/>
      <c r="I3262" s="99" t="s">
        <v>50</v>
      </c>
      <c r="K3262" s="99"/>
      <c r="L3262" s="109"/>
      <c r="M3262" s="109"/>
      <c r="P3262" s="112"/>
    </row>
    <row r="3263" spans="3:16">
      <c r="C3263" s="113"/>
      <c r="D3263" s="114"/>
      <c r="E3263" s="114"/>
      <c r="F3263" s="114"/>
      <c r="G3263" s="114"/>
      <c r="H3263" s="114"/>
      <c r="I3263" s="114"/>
      <c r="J3263" s="114"/>
      <c r="K3263" s="114"/>
      <c r="L3263" s="114"/>
      <c r="M3263" s="114"/>
      <c r="N3263" s="114"/>
      <c r="O3263" s="114"/>
      <c r="P3263" s="115"/>
    </row>
    <row r="3264" spans="3:16" ht="15" thickBot="1">
      <c r="C3264" s="408" t="s">
        <v>114</v>
      </c>
      <c r="D3264" s="409"/>
      <c r="E3264" s="409"/>
      <c r="F3264" s="409"/>
      <c r="G3264" s="409"/>
      <c r="H3264" s="409"/>
      <c r="I3264" s="409"/>
      <c r="J3264" s="409"/>
      <c r="K3264" s="409"/>
      <c r="L3264" s="409"/>
      <c r="M3264" s="409"/>
      <c r="N3264" s="409"/>
      <c r="O3264" s="409"/>
      <c r="P3264" s="410"/>
    </row>
    <row r="3265" spans="3:16" ht="15" thickBot="1">
      <c r="C3265" s="116"/>
      <c r="D3265" s="117"/>
      <c r="E3265" s="117"/>
      <c r="F3265" s="117"/>
      <c r="G3265" s="117"/>
      <c r="H3265" s="117"/>
      <c r="I3265" s="117"/>
      <c r="J3265" s="117"/>
      <c r="K3265" s="117"/>
      <c r="L3265" s="117"/>
      <c r="M3265" s="117"/>
      <c r="N3265" s="117"/>
      <c r="O3265" s="117"/>
      <c r="P3265" s="118"/>
    </row>
    <row r="3266" spans="3:16" ht="15" thickBot="1">
      <c r="C3266" s="119"/>
      <c r="D3266" s="120"/>
      <c r="E3266" s="120"/>
      <c r="F3266" s="120"/>
      <c r="G3266" s="120"/>
      <c r="H3266" s="120"/>
      <c r="K3266" s="120"/>
      <c r="L3266" s="120"/>
      <c r="M3266" s="120"/>
      <c r="N3266" s="120"/>
      <c r="O3266" s="120"/>
      <c r="P3266" s="121"/>
    </row>
    <row r="3267" spans="3:16">
      <c r="C3267" s="287" t="s">
        <v>52</v>
      </c>
      <c r="D3267" s="411" t="s">
        <v>53</v>
      </c>
      <c r="E3267" s="412"/>
      <c r="F3267" s="412"/>
      <c r="G3267" s="412"/>
      <c r="H3267" s="412"/>
      <c r="I3267" s="412"/>
      <c r="J3267" s="412"/>
      <c r="K3267" s="412"/>
      <c r="L3267" s="413"/>
      <c r="M3267" s="288"/>
      <c r="N3267" s="414" t="s">
        <v>54</v>
      </c>
      <c r="O3267" s="415"/>
      <c r="P3267" s="287" t="s">
        <v>11</v>
      </c>
    </row>
    <row r="3268" spans="3:16" ht="15" thickBot="1">
      <c r="C3268" s="283">
        <v>4.2</v>
      </c>
      <c r="D3268" s="416" t="s">
        <v>134</v>
      </c>
      <c r="E3268" s="417"/>
      <c r="F3268" s="417"/>
      <c r="G3268" s="417"/>
      <c r="H3268" s="417"/>
      <c r="I3268" s="417"/>
      <c r="J3268" s="417"/>
      <c r="K3268" s="417"/>
      <c r="L3268" s="418"/>
      <c r="M3268" s="284"/>
      <c r="N3268" s="416" t="s">
        <v>85</v>
      </c>
      <c r="O3268" s="418"/>
      <c r="P3268" s="285">
        <f>'PRESUPUESTO OFICIAL (Entidad)'!I64</f>
        <v>2</v>
      </c>
    </row>
    <row r="3269" spans="3:16">
      <c r="C3269" s="352" t="s">
        <v>55</v>
      </c>
      <c r="D3269" s="353"/>
      <c r="E3269" s="353"/>
      <c r="F3269" s="353"/>
      <c r="G3269" s="353"/>
      <c r="H3269" s="353"/>
      <c r="I3269" s="353"/>
      <c r="J3269" s="353"/>
      <c r="K3269" s="353"/>
      <c r="L3269" s="353"/>
      <c r="M3269" s="353"/>
      <c r="N3269" s="353"/>
      <c r="O3269" s="353"/>
      <c r="P3269" s="354"/>
    </row>
    <row r="3270" spans="3:16">
      <c r="C3270" s="355"/>
      <c r="D3270" s="356"/>
      <c r="E3270" s="356"/>
      <c r="F3270" s="356"/>
      <c r="G3270" s="356"/>
      <c r="H3270" s="356"/>
      <c r="I3270" s="356"/>
      <c r="J3270" s="356"/>
      <c r="K3270" s="356"/>
      <c r="L3270" s="356"/>
      <c r="M3270" s="356"/>
      <c r="N3270" s="356"/>
      <c r="O3270" s="356"/>
      <c r="P3270" s="357"/>
    </row>
    <row r="3271" spans="3:16" ht="15" thickBot="1">
      <c r="C3271" s="358"/>
      <c r="D3271" s="359"/>
      <c r="E3271" s="359"/>
      <c r="F3271" s="359"/>
      <c r="G3271" s="359"/>
      <c r="H3271" s="359"/>
      <c r="I3271" s="359"/>
      <c r="J3271" s="359"/>
      <c r="K3271" s="359"/>
      <c r="L3271" s="359"/>
      <c r="M3271" s="359"/>
      <c r="N3271" s="359"/>
      <c r="O3271" s="359"/>
      <c r="P3271" s="360"/>
    </row>
    <row r="3272" spans="3:16" ht="15">
      <c r="C3272" s="361" t="s">
        <v>53</v>
      </c>
      <c r="D3272" s="452"/>
      <c r="E3272" s="452"/>
      <c r="F3272" s="452"/>
      <c r="G3272" s="453"/>
      <c r="H3272" s="365" t="s">
        <v>100</v>
      </c>
      <c r="I3272" s="452"/>
      <c r="J3272" s="454" t="s">
        <v>11</v>
      </c>
      <c r="K3272" s="455"/>
      <c r="L3272" s="125" t="s">
        <v>56</v>
      </c>
      <c r="M3272" s="124"/>
      <c r="N3272" s="365" t="s">
        <v>57</v>
      </c>
      <c r="O3272" s="366"/>
      <c r="P3272" s="126" t="s">
        <v>58</v>
      </c>
    </row>
    <row r="3273" spans="3:16">
      <c r="C3273" s="367" t="s">
        <v>98</v>
      </c>
      <c r="D3273" s="368"/>
      <c r="E3273" s="368"/>
      <c r="F3273" s="368"/>
      <c r="G3273" s="421"/>
      <c r="H3273" s="422" t="s">
        <v>94</v>
      </c>
      <c r="I3273" s="423"/>
      <c r="J3273" s="424">
        <v>0.193</v>
      </c>
      <c r="K3273" s="425"/>
      <c r="L3273" s="128">
        <v>2000</v>
      </c>
      <c r="M3273" s="224"/>
      <c r="N3273" s="426"/>
      <c r="O3273" s="427"/>
      <c r="P3273" s="260">
        <f>ROUND(J3273*L3273,0)</f>
        <v>386</v>
      </c>
    </row>
    <row r="3274" spans="3:16">
      <c r="C3274" s="399" t="s">
        <v>171</v>
      </c>
      <c r="D3274" s="400"/>
      <c r="E3274" s="400"/>
      <c r="F3274" s="400"/>
      <c r="G3274" s="132"/>
      <c r="H3274" s="422" t="s">
        <v>112</v>
      </c>
      <c r="I3274" s="423"/>
      <c r="J3274" s="424">
        <v>0.26</v>
      </c>
      <c r="K3274" s="425"/>
      <c r="L3274" s="128">
        <v>100000</v>
      </c>
      <c r="M3274" s="224"/>
      <c r="N3274" s="426"/>
      <c r="O3274" s="427"/>
      <c r="P3274" s="260">
        <f>ROUND(J3274*L3274,0)</f>
        <v>26000</v>
      </c>
    </row>
    <row r="3275" spans="3:16" ht="15" thickBot="1">
      <c r="C3275" s="374"/>
      <c r="D3275" s="375"/>
      <c r="E3275" s="375"/>
      <c r="F3275" s="375"/>
      <c r="G3275" s="396"/>
      <c r="H3275" s="447"/>
      <c r="I3275" s="396"/>
      <c r="J3275" s="447"/>
      <c r="K3275" s="396"/>
      <c r="L3275" s="133"/>
      <c r="M3275" s="225"/>
      <c r="N3275" s="448"/>
      <c r="O3275" s="449"/>
      <c r="P3275" s="129"/>
    </row>
    <row r="3276" spans="3:16" ht="15" thickBot="1">
      <c r="C3276" s="371" t="s">
        <v>59</v>
      </c>
      <c r="D3276" s="372"/>
      <c r="E3276" s="372"/>
      <c r="F3276" s="372"/>
      <c r="G3276" s="372"/>
      <c r="H3276" s="372"/>
      <c r="I3276" s="372"/>
      <c r="J3276" s="372"/>
      <c r="K3276" s="372"/>
      <c r="L3276" s="372"/>
      <c r="M3276" s="372"/>
      <c r="N3276" s="372"/>
      <c r="O3276" s="373"/>
      <c r="P3276" s="138">
        <f>SUM(P3273:P3275)</f>
        <v>26386</v>
      </c>
    </row>
    <row r="3277" spans="3:16">
      <c r="C3277" s="352" t="s">
        <v>60</v>
      </c>
      <c r="D3277" s="353"/>
      <c r="E3277" s="353"/>
      <c r="F3277" s="353"/>
      <c r="G3277" s="353"/>
      <c r="H3277" s="353"/>
      <c r="I3277" s="353"/>
      <c r="J3277" s="353"/>
      <c r="K3277" s="353"/>
      <c r="L3277" s="353"/>
      <c r="M3277" s="353"/>
      <c r="N3277" s="353"/>
      <c r="O3277" s="353"/>
      <c r="P3277" s="354"/>
    </row>
    <row r="3278" spans="3:16">
      <c r="C3278" s="355"/>
      <c r="D3278" s="356"/>
      <c r="E3278" s="356"/>
      <c r="F3278" s="356"/>
      <c r="G3278" s="356"/>
      <c r="H3278" s="356"/>
      <c r="I3278" s="356"/>
      <c r="J3278" s="356"/>
      <c r="K3278" s="356"/>
      <c r="L3278" s="356"/>
      <c r="M3278" s="356"/>
      <c r="N3278" s="356"/>
      <c r="O3278" s="356"/>
      <c r="P3278" s="357"/>
    </row>
    <row r="3279" spans="3:16" ht="15" thickBot="1">
      <c r="C3279" s="358"/>
      <c r="D3279" s="359"/>
      <c r="E3279" s="359"/>
      <c r="F3279" s="359"/>
      <c r="G3279" s="359"/>
      <c r="H3279" s="359"/>
      <c r="I3279" s="359"/>
      <c r="J3279" s="359"/>
      <c r="K3279" s="359"/>
      <c r="L3279" s="359"/>
      <c r="M3279" s="359"/>
      <c r="N3279" s="359"/>
      <c r="O3279" s="359"/>
      <c r="P3279" s="360"/>
    </row>
    <row r="3280" spans="3:16">
      <c r="C3280" s="361" t="s">
        <v>53</v>
      </c>
      <c r="D3280" s="362"/>
      <c r="E3280" s="362"/>
      <c r="F3280" s="362"/>
      <c r="G3280" s="362"/>
      <c r="H3280" s="362"/>
      <c r="I3280" s="362"/>
      <c r="J3280" s="366"/>
      <c r="K3280" s="124" t="s">
        <v>54</v>
      </c>
      <c r="L3280" s="125" t="s">
        <v>11</v>
      </c>
      <c r="M3280" s="124" t="s">
        <v>117</v>
      </c>
      <c r="N3280" s="365" t="s">
        <v>61</v>
      </c>
      <c r="O3280" s="366"/>
      <c r="P3280" s="126" t="s">
        <v>58</v>
      </c>
    </row>
    <row r="3281" spans="3:16">
      <c r="C3281" s="399"/>
      <c r="D3281" s="400"/>
      <c r="E3281" s="400"/>
      <c r="F3281" s="400"/>
      <c r="G3281" s="400"/>
      <c r="H3281" s="400"/>
      <c r="I3281" s="400"/>
      <c r="J3281" s="401"/>
      <c r="K3281" s="262"/>
      <c r="L3281" s="262"/>
      <c r="M3281" s="235"/>
      <c r="N3281" s="472"/>
      <c r="O3281" s="473"/>
      <c r="P3281" s="129">
        <f>ROUND(M3281*L3281*N3281,0)</f>
        <v>0</v>
      </c>
    </row>
    <row r="3282" spans="3:16">
      <c r="C3282" s="399"/>
      <c r="D3282" s="400"/>
      <c r="E3282" s="400"/>
      <c r="F3282" s="400"/>
      <c r="G3282" s="400"/>
      <c r="H3282" s="400"/>
      <c r="I3282" s="400"/>
      <c r="J3282" s="401"/>
      <c r="K3282" s="262"/>
      <c r="L3282" s="262"/>
      <c r="M3282" s="240"/>
      <c r="N3282" s="472"/>
      <c r="O3282" s="473"/>
      <c r="P3282" s="129">
        <f t="shared" ref="P3282:P3288" si="44">ROUND(L3282*N3282,0)</f>
        <v>0</v>
      </c>
    </row>
    <row r="3283" spans="3:16">
      <c r="C3283" s="468"/>
      <c r="D3283" s="400"/>
      <c r="E3283" s="400"/>
      <c r="F3283" s="400"/>
      <c r="G3283" s="400"/>
      <c r="H3283" s="400"/>
      <c r="I3283" s="400"/>
      <c r="J3283" s="401"/>
      <c r="K3283" s="262"/>
      <c r="L3283" s="262"/>
      <c r="M3283" s="240"/>
      <c r="N3283" s="472"/>
      <c r="O3283" s="473"/>
      <c r="P3283" s="129">
        <f t="shared" si="44"/>
        <v>0</v>
      </c>
    </row>
    <row r="3284" spans="3:16">
      <c r="C3284" s="399"/>
      <c r="D3284" s="400"/>
      <c r="E3284" s="400"/>
      <c r="F3284" s="400"/>
      <c r="G3284" s="400"/>
      <c r="H3284" s="400"/>
      <c r="I3284" s="400"/>
      <c r="J3284" s="401"/>
      <c r="K3284" s="262"/>
      <c r="L3284" s="262"/>
      <c r="M3284" s="240"/>
      <c r="N3284" s="472"/>
      <c r="O3284" s="473"/>
      <c r="P3284" s="129">
        <f t="shared" si="44"/>
        <v>0</v>
      </c>
    </row>
    <row r="3285" spans="3:16">
      <c r="C3285" s="399"/>
      <c r="D3285" s="400"/>
      <c r="E3285" s="400"/>
      <c r="F3285" s="400"/>
      <c r="G3285" s="400"/>
      <c r="H3285" s="400"/>
      <c r="I3285" s="400"/>
      <c r="J3285" s="401"/>
      <c r="K3285" s="262"/>
      <c r="L3285" s="262"/>
      <c r="M3285" s="240"/>
      <c r="N3285" s="472"/>
      <c r="O3285" s="473"/>
      <c r="P3285" s="129">
        <f t="shared" si="44"/>
        <v>0</v>
      </c>
    </row>
    <row r="3286" spans="3:16">
      <c r="C3286" s="149"/>
      <c r="D3286" s="150"/>
      <c r="E3286" s="150"/>
      <c r="F3286" s="150"/>
      <c r="G3286" s="150"/>
      <c r="H3286" s="150"/>
      <c r="I3286" s="150"/>
      <c r="J3286" s="261"/>
      <c r="K3286" s="262"/>
      <c r="L3286" s="262"/>
      <c r="M3286" s="240"/>
      <c r="N3286" s="472"/>
      <c r="O3286" s="473"/>
      <c r="P3286" s="129">
        <f t="shared" si="44"/>
        <v>0</v>
      </c>
    </row>
    <row r="3287" spans="3:16">
      <c r="C3287" s="399"/>
      <c r="D3287" s="400"/>
      <c r="E3287" s="400"/>
      <c r="F3287" s="400"/>
      <c r="G3287" s="400"/>
      <c r="H3287" s="400"/>
      <c r="I3287" s="400"/>
      <c r="J3287" s="401"/>
      <c r="K3287" s="262"/>
      <c r="L3287" s="262"/>
      <c r="M3287" s="240"/>
      <c r="N3287" s="472"/>
      <c r="O3287" s="473"/>
      <c r="P3287" s="129">
        <f t="shared" si="44"/>
        <v>0</v>
      </c>
    </row>
    <row r="3288" spans="3:16" ht="15" thickBot="1">
      <c r="C3288" s="399"/>
      <c r="D3288" s="400"/>
      <c r="E3288" s="400"/>
      <c r="F3288" s="400"/>
      <c r="G3288" s="400"/>
      <c r="H3288" s="400"/>
      <c r="I3288" s="400"/>
      <c r="J3288" s="401"/>
      <c r="K3288" s="262"/>
      <c r="L3288" s="262"/>
      <c r="M3288" s="237"/>
      <c r="N3288" s="472"/>
      <c r="O3288" s="473"/>
      <c r="P3288" s="129">
        <f t="shared" si="44"/>
        <v>0</v>
      </c>
    </row>
    <row r="3289" spans="3:16" ht="15" thickBot="1">
      <c r="C3289" s="371" t="s">
        <v>59</v>
      </c>
      <c r="D3289" s="372"/>
      <c r="E3289" s="372"/>
      <c r="F3289" s="372"/>
      <c r="G3289" s="372"/>
      <c r="H3289" s="372"/>
      <c r="I3289" s="372"/>
      <c r="J3289" s="372"/>
      <c r="K3289" s="372"/>
      <c r="L3289" s="372"/>
      <c r="M3289" s="372"/>
      <c r="N3289" s="372"/>
      <c r="O3289" s="373"/>
      <c r="P3289" s="138">
        <f>SUM(P3281:P3288)</f>
        <v>0</v>
      </c>
    </row>
    <row r="3290" spans="3:16">
      <c r="C3290" s="352" t="s">
        <v>62</v>
      </c>
      <c r="D3290" s="353"/>
      <c r="E3290" s="353"/>
      <c r="F3290" s="353"/>
      <c r="G3290" s="353"/>
      <c r="H3290" s="353"/>
      <c r="I3290" s="353"/>
      <c r="J3290" s="353"/>
      <c r="K3290" s="353"/>
      <c r="L3290" s="353"/>
      <c r="M3290" s="353"/>
      <c r="N3290" s="353"/>
      <c r="O3290" s="353"/>
      <c r="P3290" s="354"/>
    </row>
    <row r="3291" spans="3:16">
      <c r="C3291" s="355"/>
      <c r="D3291" s="356"/>
      <c r="E3291" s="356"/>
      <c r="F3291" s="356"/>
      <c r="G3291" s="356"/>
      <c r="H3291" s="356"/>
      <c r="I3291" s="356"/>
      <c r="J3291" s="356"/>
      <c r="K3291" s="356"/>
      <c r="L3291" s="356"/>
      <c r="M3291" s="356"/>
      <c r="N3291" s="356"/>
      <c r="O3291" s="356"/>
      <c r="P3291" s="357"/>
    </row>
    <row r="3292" spans="3:16" ht="15" thickBot="1">
      <c r="C3292" s="358"/>
      <c r="D3292" s="359"/>
      <c r="E3292" s="359"/>
      <c r="F3292" s="359"/>
      <c r="G3292" s="359"/>
      <c r="H3292" s="359"/>
      <c r="I3292" s="359"/>
      <c r="J3292" s="359"/>
      <c r="K3292" s="359"/>
      <c r="L3292" s="359"/>
      <c r="M3292" s="359"/>
      <c r="N3292" s="359"/>
      <c r="O3292" s="359"/>
      <c r="P3292" s="360"/>
    </row>
    <row r="3293" spans="3:16" ht="15.75">
      <c r="C3293" s="361" t="s">
        <v>63</v>
      </c>
      <c r="D3293" s="362"/>
      <c r="E3293" s="362"/>
      <c r="F3293" s="362"/>
      <c r="G3293" s="362"/>
      <c r="H3293" s="362"/>
      <c r="I3293" s="362"/>
      <c r="J3293" s="125" t="s">
        <v>64</v>
      </c>
      <c r="K3293" s="134" t="s">
        <v>65</v>
      </c>
      <c r="L3293" s="139" t="s">
        <v>66</v>
      </c>
      <c r="M3293" s="229"/>
      <c r="N3293" s="365" t="s">
        <v>67</v>
      </c>
      <c r="O3293" s="366"/>
      <c r="P3293" s="126" t="s">
        <v>58</v>
      </c>
    </row>
    <row r="3294" spans="3:16">
      <c r="C3294" s="367"/>
      <c r="D3294" s="368"/>
      <c r="E3294" s="368"/>
      <c r="F3294" s="368"/>
      <c r="G3294" s="368"/>
      <c r="H3294" s="368"/>
      <c r="I3294" s="368"/>
      <c r="J3294" s="140"/>
      <c r="K3294" s="141"/>
      <c r="L3294" s="140"/>
      <c r="M3294" s="217"/>
      <c r="N3294" s="369"/>
      <c r="O3294" s="370"/>
      <c r="P3294" s="129"/>
    </row>
    <row r="3295" spans="3:16" ht="15" thickBot="1">
      <c r="C3295" s="374"/>
      <c r="D3295" s="375"/>
      <c r="E3295" s="375"/>
      <c r="F3295" s="375"/>
      <c r="G3295" s="375"/>
      <c r="H3295" s="375"/>
      <c r="I3295" s="375"/>
      <c r="J3295" s="142"/>
      <c r="K3295" s="143"/>
      <c r="L3295" s="142"/>
      <c r="M3295" s="230"/>
      <c r="N3295" s="376"/>
      <c r="O3295" s="377"/>
      <c r="P3295" s="144"/>
    </row>
    <row r="3296" spans="3:16" ht="15" thickBot="1">
      <c r="C3296" s="371" t="s">
        <v>59</v>
      </c>
      <c r="D3296" s="372"/>
      <c r="E3296" s="372"/>
      <c r="F3296" s="372"/>
      <c r="G3296" s="372"/>
      <c r="H3296" s="372"/>
      <c r="I3296" s="372"/>
      <c r="J3296" s="372"/>
      <c r="K3296" s="372"/>
      <c r="L3296" s="372"/>
      <c r="M3296" s="372"/>
      <c r="N3296" s="372"/>
      <c r="O3296" s="373"/>
      <c r="P3296" s="138">
        <f>SUM(P3294:P3295)</f>
        <v>0</v>
      </c>
    </row>
    <row r="3297" spans="3:16">
      <c r="C3297" s="352" t="s">
        <v>68</v>
      </c>
      <c r="D3297" s="353"/>
      <c r="E3297" s="353"/>
      <c r="F3297" s="353"/>
      <c r="G3297" s="353"/>
      <c r="H3297" s="353"/>
      <c r="I3297" s="353"/>
      <c r="J3297" s="353"/>
      <c r="K3297" s="353"/>
      <c r="L3297" s="353"/>
      <c r="M3297" s="353"/>
      <c r="N3297" s="353"/>
      <c r="O3297" s="353"/>
      <c r="P3297" s="354"/>
    </row>
    <row r="3298" spans="3:16">
      <c r="C3298" s="355"/>
      <c r="D3298" s="356"/>
      <c r="E3298" s="356"/>
      <c r="F3298" s="356"/>
      <c r="G3298" s="356"/>
      <c r="H3298" s="356"/>
      <c r="I3298" s="356"/>
      <c r="J3298" s="356"/>
      <c r="K3298" s="356"/>
      <c r="L3298" s="356"/>
      <c r="M3298" s="356"/>
      <c r="N3298" s="356"/>
      <c r="O3298" s="356"/>
      <c r="P3298" s="357"/>
    </row>
    <row r="3299" spans="3:16" ht="15" thickBot="1">
      <c r="C3299" s="358"/>
      <c r="D3299" s="359"/>
      <c r="E3299" s="359"/>
      <c r="F3299" s="359"/>
      <c r="G3299" s="359"/>
      <c r="H3299" s="359"/>
      <c r="I3299" s="359"/>
      <c r="J3299" s="359"/>
      <c r="K3299" s="359"/>
      <c r="L3299" s="359"/>
      <c r="M3299" s="359"/>
      <c r="N3299" s="359"/>
      <c r="O3299" s="359"/>
      <c r="P3299" s="360"/>
    </row>
    <row r="3300" spans="3:16" ht="28.5">
      <c r="C3300" s="361" t="s">
        <v>69</v>
      </c>
      <c r="D3300" s="362"/>
      <c r="E3300" s="362"/>
      <c r="F3300" s="362"/>
      <c r="G3300" s="362"/>
      <c r="H3300" s="362"/>
      <c r="I3300" s="362"/>
      <c r="J3300" s="125" t="s">
        <v>70</v>
      </c>
      <c r="K3300" s="145" t="s">
        <v>11</v>
      </c>
      <c r="L3300" s="146" t="s">
        <v>71</v>
      </c>
      <c r="M3300" s="218"/>
      <c r="N3300" s="363" t="s">
        <v>57</v>
      </c>
      <c r="O3300" s="364"/>
      <c r="P3300" s="148" t="s">
        <v>58</v>
      </c>
    </row>
    <row r="3301" spans="3:16">
      <c r="C3301" s="399" t="s">
        <v>113</v>
      </c>
      <c r="D3301" s="400"/>
      <c r="E3301" s="400"/>
      <c r="F3301" s="400"/>
      <c r="G3301" s="400"/>
      <c r="H3301" s="400"/>
      <c r="I3301" s="401"/>
      <c r="J3301" s="151" t="s">
        <v>97</v>
      </c>
      <c r="K3301" s="152">
        <v>0.5</v>
      </c>
      <c r="L3301" s="153">
        <v>26993.118750000001</v>
      </c>
      <c r="M3301" s="231"/>
      <c r="N3301" s="402"/>
      <c r="O3301" s="403"/>
      <c r="P3301" s="129">
        <f>ROUND(K3301*L3301,0)</f>
        <v>13497</v>
      </c>
    </row>
    <row r="3302" spans="3:16">
      <c r="C3302" s="149"/>
      <c r="D3302" s="150"/>
      <c r="E3302" s="150"/>
      <c r="F3302" s="150"/>
      <c r="G3302" s="150"/>
      <c r="H3302" s="150"/>
      <c r="I3302" s="150"/>
      <c r="J3302" s="151"/>
      <c r="K3302" s="152"/>
      <c r="L3302" s="153"/>
      <c r="M3302" s="231"/>
      <c r="N3302" s="369"/>
      <c r="O3302" s="370"/>
      <c r="P3302" s="154"/>
    </row>
    <row r="3303" spans="3:16" ht="15" thickBot="1">
      <c r="C3303" s="374"/>
      <c r="D3303" s="375"/>
      <c r="E3303" s="375"/>
      <c r="F3303" s="375"/>
      <c r="G3303" s="375"/>
      <c r="H3303" s="375"/>
      <c r="I3303" s="375"/>
      <c r="J3303" s="142"/>
      <c r="K3303" s="143"/>
      <c r="L3303" s="142"/>
      <c r="M3303" s="230"/>
      <c r="N3303" s="376"/>
      <c r="O3303" s="377"/>
      <c r="P3303" s="144"/>
    </row>
    <row r="3304" spans="3:16" ht="15" thickBot="1">
      <c r="C3304" s="371" t="s">
        <v>59</v>
      </c>
      <c r="D3304" s="372"/>
      <c r="E3304" s="372"/>
      <c r="F3304" s="372"/>
      <c r="G3304" s="372"/>
      <c r="H3304" s="372"/>
      <c r="I3304" s="372"/>
      <c r="J3304" s="372"/>
      <c r="K3304" s="372"/>
      <c r="L3304" s="372"/>
      <c r="M3304" s="372"/>
      <c r="N3304" s="372"/>
      <c r="O3304" s="373"/>
      <c r="P3304" s="138">
        <f>SUM(P3301:P3303)</f>
        <v>13497</v>
      </c>
    </row>
    <row r="3305" spans="3:16" ht="15" thickBot="1">
      <c r="C3305" s="122"/>
      <c r="P3305" s="123"/>
    </row>
    <row r="3306" spans="3:16" ht="15" thickBot="1">
      <c r="C3306" s="371" t="s">
        <v>72</v>
      </c>
      <c r="D3306" s="372"/>
      <c r="E3306" s="372"/>
      <c r="F3306" s="372"/>
      <c r="G3306" s="372"/>
      <c r="H3306" s="372"/>
      <c r="I3306" s="372"/>
      <c r="J3306" s="372"/>
      <c r="K3306" s="372"/>
      <c r="L3306" s="372"/>
      <c r="M3306" s="372"/>
      <c r="N3306" s="372"/>
      <c r="O3306" s="373"/>
      <c r="P3306" s="286">
        <f>SUM(P3304+P3296+P3289+P3276)</f>
        <v>39883</v>
      </c>
    </row>
    <row r="3307" spans="3:16">
      <c r="C3307" s="367" t="s">
        <v>23</v>
      </c>
      <c r="D3307" s="368"/>
      <c r="E3307" s="368"/>
      <c r="F3307" s="368"/>
      <c r="G3307" s="368"/>
      <c r="H3307" s="368"/>
      <c r="I3307" s="368"/>
      <c r="J3307" s="155"/>
      <c r="K3307" s="156"/>
      <c r="L3307" s="157">
        <v>0.31</v>
      </c>
      <c r="M3307" s="232"/>
      <c r="N3307" s="392">
        <f>P3306*L3307</f>
        <v>12363.73</v>
      </c>
      <c r="O3307" s="393"/>
      <c r="P3307" s="158"/>
    </row>
    <row r="3308" spans="3:16">
      <c r="C3308" s="130" t="s">
        <v>77</v>
      </c>
      <c r="D3308" s="131"/>
      <c r="E3308" s="131"/>
      <c r="F3308" s="131"/>
      <c r="G3308" s="131"/>
      <c r="H3308" s="131"/>
      <c r="I3308" s="131"/>
      <c r="J3308" s="155"/>
      <c r="K3308" s="156"/>
      <c r="L3308" s="157">
        <v>0.01</v>
      </c>
      <c r="M3308" s="232"/>
      <c r="N3308" s="392">
        <f>P3306*L3308</f>
        <v>398.83</v>
      </c>
      <c r="O3308" s="393"/>
      <c r="P3308" s="158"/>
    </row>
    <row r="3309" spans="3:16" ht="15" thickBot="1">
      <c r="C3309" s="116" t="s">
        <v>78</v>
      </c>
      <c r="D3309" s="117"/>
      <c r="E3309" s="117"/>
      <c r="F3309" s="117"/>
      <c r="G3309" s="117"/>
      <c r="H3309" s="117"/>
      <c r="I3309" s="117"/>
      <c r="J3309" s="159"/>
      <c r="K3309" s="160"/>
      <c r="L3309" s="157">
        <v>0.05</v>
      </c>
      <c r="M3309" s="232"/>
      <c r="N3309" s="392">
        <f>P3306*L3309</f>
        <v>1994.15</v>
      </c>
      <c r="O3309" s="393"/>
      <c r="P3309" s="158"/>
    </row>
    <row r="3310" spans="3:16" ht="15" thickBot="1">
      <c r="C3310" s="371" t="s">
        <v>59</v>
      </c>
      <c r="D3310" s="372"/>
      <c r="E3310" s="372"/>
      <c r="F3310" s="372"/>
      <c r="G3310" s="372"/>
      <c r="H3310" s="372"/>
      <c r="I3310" s="372"/>
      <c r="J3310" s="372"/>
      <c r="K3310" s="372"/>
      <c r="L3310" s="372"/>
      <c r="M3310" s="372"/>
      <c r="N3310" s="372"/>
      <c r="O3310" s="373"/>
      <c r="P3310" s="161">
        <f>N3307+N3308+N3309</f>
        <v>14756.71</v>
      </c>
    </row>
    <row r="3311" spans="3:16" ht="15" thickBot="1">
      <c r="C3311" s="122"/>
      <c r="P3311" s="123"/>
    </row>
    <row r="3312" spans="3:16" ht="15" thickBot="1">
      <c r="C3312" s="371" t="s">
        <v>79</v>
      </c>
      <c r="D3312" s="372"/>
      <c r="E3312" s="372"/>
      <c r="F3312" s="372"/>
      <c r="G3312" s="372"/>
      <c r="H3312" s="372"/>
      <c r="I3312" s="372"/>
      <c r="J3312" s="372"/>
      <c r="K3312" s="372"/>
      <c r="L3312" s="372"/>
      <c r="M3312" s="372"/>
      <c r="N3312" s="372"/>
      <c r="O3312" s="373"/>
      <c r="P3312" s="161">
        <f>ROUND(P3306+P3310,2)</f>
        <v>54639.71</v>
      </c>
    </row>
    <row r="3313" spans="3:16">
      <c r="C3313" s="119"/>
      <c r="D3313" s="120"/>
      <c r="E3313" s="120"/>
      <c r="F3313" s="120"/>
      <c r="G3313" s="120"/>
      <c r="H3313" s="120"/>
      <c r="I3313" s="120"/>
      <c r="J3313" s="120"/>
      <c r="K3313" s="120"/>
      <c r="L3313" s="120"/>
      <c r="M3313" s="120"/>
      <c r="N3313" s="120"/>
      <c r="O3313" s="120"/>
      <c r="P3313" s="121"/>
    </row>
    <row r="3314" spans="3:16">
      <c r="C3314" s="122"/>
      <c r="P3314" s="123"/>
    </row>
    <row r="3315" spans="3:16">
      <c r="C3315" s="122"/>
      <c r="P3315" s="123"/>
    </row>
    <row r="3316" spans="3:16" ht="15">
      <c r="C3316" s="122"/>
      <c r="H3316" s="276" t="s">
        <v>80</v>
      </c>
      <c r="I3316" s="276"/>
      <c r="J3316" s="276"/>
      <c r="K3316" s="276"/>
      <c r="P3316" s="123"/>
    </row>
    <row r="3317" spans="3:16" ht="15">
      <c r="C3317" s="122"/>
      <c r="H3317" s="276" t="s">
        <v>81</v>
      </c>
      <c r="I3317" s="350" t="s">
        <v>120</v>
      </c>
      <c r="J3317" s="350"/>
      <c r="K3317" s="350"/>
      <c r="P3317" s="123"/>
    </row>
    <row r="3318" spans="3:16" ht="15">
      <c r="C3318" s="122"/>
      <c r="H3318" s="349" t="s">
        <v>121</v>
      </c>
      <c r="I3318" s="349"/>
      <c r="J3318" s="349"/>
      <c r="K3318" s="349"/>
      <c r="P3318" s="123"/>
    </row>
    <row r="3319" spans="3:16" ht="15">
      <c r="C3319" s="108"/>
      <c r="D3319" s="163"/>
      <c r="E3319" s="163"/>
      <c r="F3319" s="163"/>
      <c r="G3319" s="163"/>
      <c r="H3319" s="276" t="s">
        <v>82</v>
      </c>
      <c r="I3319" s="349" t="s">
        <v>122</v>
      </c>
      <c r="J3319" s="349"/>
      <c r="K3319" s="349"/>
      <c r="L3319" s="163"/>
      <c r="M3319" s="163"/>
      <c r="N3319" s="163"/>
      <c r="O3319" s="163"/>
      <c r="P3319" s="164"/>
    </row>
    <row r="3320" spans="3:16">
      <c r="C3320" s="122"/>
      <c r="H3320" s="95" t="s">
        <v>83</v>
      </c>
      <c r="P3320" s="123"/>
    </row>
    <row r="3321" spans="3:16">
      <c r="C3321" s="165"/>
      <c r="D3321" s="127"/>
      <c r="E3321" s="127"/>
      <c r="F3321" s="127"/>
      <c r="G3321" s="127"/>
      <c r="H3321" s="127"/>
      <c r="I3321" s="127"/>
      <c r="J3321" s="127"/>
      <c r="K3321" s="127"/>
      <c r="L3321" s="127"/>
      <c r="M3321" s="127"/>
      <c r="N3321" s="127"/>
      <c r="O3321" s="127"/>
      <c r="P3321" s="166"/>
    </row>
    <row r="3324" spans="3:16">
      <c r="C3324" s="351" t="s">
        <v>38</v>
      </c>
      <c r="D3324" s="351"/>
      <c r="E3324" s="351"/>
      <c r="F3324" s="351"/>
      <c r="G3324" s="351"/>
      <c r="H3324" s="351"/>
      <c r="I3324" s="351"/>
      <c r="J3324" s="351"/>
      <c r="K3324" s="351"/>
      <c r="L3324" s="351"/>
      <c r="M3324" s="351"/>
      <c r="N3324" s="351"/>
      <c r="O3324" s="351"/>
      <c r="P3324" s="351"/>
    </row>
    <row r="3325" spans="3:16" ht="15" thickBot="1"/>
    <row r="3326" spans="3:16">
      <c r="C3326" s="378"/>
      <c r="D3326" s="380"/>
      <c r="E3326" s="381"/>
      <c r="F3326" s="381"/>
      <c r="G3326" s="381"/>
      <c r="H3326" s="381"/>
      <c r="I3326" s="381"/>
      <c r="J3326" s="381"/>
      <c r="K3326" s="382"/>
      <c r="L3326" s="383"/>
      <c r="M3326" s="384"/>
      <c r="N3326" s="384"/>
      <c r="O3326" s="384"/>
      <c r="P3326" s="385"/>
    </row>
    <row r="3327" spans="3:16">
      <c r="C3327" s="379"/>
      <c r="D3327" s="389" t="s">
        <v>39</v>
      </c>
      <c r="E3327" s="390"/>
      <c r="F3327" s="390"/>
      <c r="G3327" s="390"/>
      <c r="H3327" s="390"/>
      <c r="I3327" s="390"/>
      <c r="J3327" s="390"/>
      <c r="K3327" s="391"/>
      <c r="L3327" s="386"/>
      <c r="M3327" s="387"/>
      <c r="N3327" s="387"/>
      <c r="O3327" s="387"/>
      <c r="P3327" s="388"/>
    </row>
    <row r="3328" spans="3:16">
      <c r="C3328" s="379"/>
      <c r="D3328" s="389"/>
      <c r="E3328" s="390"/>
      <c r="F3328" s="390"/>
      <c r="G3328" s="390"/>
      <c r="H3328" s="390"/>
      <c r="I3328" s="390"/>
      <c r="J3328" s="390"/>
      <c r="K3328" s="391"/>
      <c r="L3328" s="428" t="s">
        <v>40</v>
      </c>
      <c r="M3328" s="220"/>
      <c r="N3328" s="430"/>
      <c r="O3328" s="431"/>
      <c r="P3328" s="432"/>
    </row>
    <row r="3329" spans="3:16">
      <c r="C3329" s="379"/>
      <c r="D3329" s="389" t="s">
        <v>41</v>
      </c>
      <c r="E3329" s="390"/>
      <c r="F3329" s="390"/>
      <c r="G3329" s="390"/>
      <c r="H3329" s="390"/>
      <c r="I3329" s="390"/>
      <c r="J3329" s="390"/>
      <c r="K3329" s="391"/>
      <c r="L3329" s="429"/>
      <c r="M3329" s="221"/>
      <c r="N3329" s="433"/>
      <c r="O3329" s="434"/>
      <c r="P3329" s="435"/>
    </row>
    <row r="3330" spans="3:16">
      <c r="C3330" s="379"/>
      <c r="D3330" s="436"/>
      <c r="E3330" s="437"/>
      <c r="F3330" s="437"/>
      <c r="G3330" s="437"/>
      <c r="H3330" s="437"/>
      <c r="I3330" s="437"/>
      <c r="J3330" s="437"/>
      <c r="K3330" s="438"/>
      <c r="L3330" s="428" t="s">
        <v>42</v>
      </c>
      <c r="M3330" s="219"/>
      <c r="N3330" s="428">
        <v>1</v>
      </c>
      <c r="O3330" s="428" t="s">
        <v>43</v>
      </c>
      <c r="P3330" s="440">
        <v>1</v>
      </c>
    </row>
    <row r="3331" spans="3:16">
      <c r="C3331" s="379"/>
      <c r="D3331" s="436"/>
      <c r="E3331" s="437"/>
      <c r="F3331" s="437"/>
      <c r="G3331" s="437"/>
      <c r="H3331" s="437"/>
      <c r="I3331" s="437"/>
      <c r="J3331" s="437"/>
      <c r="K3331" s="438"/>
      <c r="L3331" s="439"/>
      <c r="M3331" s="222"/>
      <c r="N3331" s="439"/>
      <c r="O3331" s="439"/>
      <c r="P3331" s="441"/>
    </row>
    <row r="3332" spans="3:16">
      <c r="C3332" s="379"/>
      <c r="D3332" s="389" t="s">
        <v>44</v>
      </c>
      <c r="E3332" s="390"/>
      <c r="F3332" s="390"/>
      <c r="G3332" s="390"/>
      <c r="H3332" s="390"/>
      <c r="I3332" s="390"/>
      <c r="J3332" s="390"/>
      <c r="K3332" s="391"/>
      <c r="L3332" s="439"/>
      <c r="M3332" s="222"/>
      <c r="N3332" s="439"/>
      <c r="O3332" s="439"/>
      <c r="P3332" s="441"/>
    </row>
    <row r="3333" spans="3:16" ht="15" thickBot="1">
      <c r="C3333" s="100"/>
      <c r="D3333" s="101"/>
      <c r="E3333" s="101"/>
      <c r="F3333" s="101"/>
      <c r="G3333" s="101"/>
      <c r="H3333" s="101"/>
      <c r="I3333" s="101"/>
      <c r="J3333" s="101"/>
      <c r="K3333" s="101"/>
      <c r="L3333" s="101"/>
      <c r="M3333" s="101"/>
      <c r="N3333" s="102"/>
      <c r="O3333" s="102"/>
      <c r="P3333" s="103"/>
    </row>
    <row r="3334" spans="3:16">
      <c r="C3334" s="104"/>
      <c r="D3334" s="98"/>
      <c r="E3334" s="98"/>
      <c r="F3334" s="98"/>
      <c r="G3334" s="98"/>
      <c r="H3334" s="98"/>
      <c r="I3334" s="98"/>
      <c r="J3334" s="98"/>
      <c r="K3334" s="98"/>
      <c r="L3334" s="105" t="s">
        <v>45</v>
      </c>
      <c r="M3334" s="105"/>
      <c r="N3334" s="106" t="s">
        <v>46</v>
      </c>
      <c r="O3334" s="106" t="s">
        <v>47</v>
      </c>
      <c r="P3334" s="107" t="s">
        <v>48</v>
      </c>
    </row>
    <row r="3335" spans="3:16">
      <c r="C3335" s="108"/>
      <c r="D3335" s="99"/>
      <c r="E3335" s="99"/>
      <c r="F3335" s="99"/>
      <c r="G3335" s="99"/>
      <c r="H3335" s="99"/>
      <c r="I3335" s="99"/>
      <c r="J3335" s="99"/>
      <c r="K3335" s="99"/>
      <c r="L3335" s="109"/>
      <c r="M3335" s="109"/>
      <c r="N3335" s="110"/>
      <c r="O3335" s="110"/>
      <c r="P3335" s="111"/>
    </row>
    <row r="3336" spans="3:16">
      <c r="C3336" s="406" t="s">
        <v>49</v>
      </c>
      <c r="D3336" s="407"/>
      <c r="E3336" s="407"/>
      <c r="F3336" s="407"/>
      <c r="G3336" s="99"/>
      <c r="H3336" s="99"/>
      <c r="I3336" s="99" t="s">
        <v>50</v>
      </c>
      <c r="K3336" s="99"/>
      <c r="L3336" s="109"/>
      <c r="M3336" s="109"/>
      <c r="P3336" s="112"/>
    </row>
    <row r="3337" spans="3:16">
      <c r="C3337" s="113"/>
      <c r="D3337" s="114"/>
      <c r="E3337" s="114"/>
      <c r="F3337" s="114"/>
      <c r="G3337" s="114"/>
      <c r="H3337" s="114"/>
      <c r="I3337" s="114"/>
      <c r="J3337" s="114"/>
      <c r="K3337" s="114"/>
      <c r="L3337" s="114"/>
      <c r="M3337" s="114"/>
      <c r="N3337" s="114"/>
      <c r="O3337" s="114"/>
      <c r="P3337" s="115"/>
    </row>
    <row r="3338" spans="3:16" ht="15" thickBot="1">
      <c r="C3338" s="408" t="s">
        <v>114</v>
      </c>
      <c r="D3338" s="409"/>
      <c r="E3338" s="409"/>
      <c r="F3338" s="409"/>
      <c r="G3338" s="409"/>
      <c r="H3338" s="409"/>
      <c r="I3338" s="409"/>
      <c r="J3338" s="409"/>
      <c r="K3338" s="409"/>
      <c r="L3338" s="409"/>
      <c r="M3338" s="409"/>
      <c r="N3338" s="409"/>
      <c r="O3338" s="409"/>
      <c r="P3338" s="410"/>
    </row>
    <row r="3339" spans="3:16" ht="15" thickBot="1">
      <c r="C3339" s="116"/>
      <c r="D3339" s="117"/>
      <c r="E3339" s="117"/>
      <c r="F3339" s="117"/>
      <c r="G3339" s="117"/>
      <c r="H3339" s="117"/>
      <c r="I3339" s="117"/>
      <c r="J3339" s="117"/>
      <c r="K3339" s="117"/>
      <c r="L3339" s="117"/>
      <c r="M3339" s="117"/>
      <c r="N3339" s="117"/>
      <c r="O3339" s="117"/>
      <c r="P3339" s="118"/>
    </row>
    <row r="3340" spans="3:16" ht="15" thickBot="1">
      <c r="C3340" s="119"/>
      <c r="D3340" s="120"/>
      <c r="E3340" s="120"/>
      <c r="F3340" s="120"/>
      <c r="G3340" s="120"/>
      <c r="H3340" s="120"/>
      <c r="K3340" s="120"/>
      <c r="L3340" s="120"/>
      <c r="M3340" s="120"/>
      <c r="N3340" s="120"/>
      <c r="O3340" s="120"/>
      <c r="P3340" s="121"/>
    </row>
    <row r="3341" spans="3:16">
      <c r="C3341" s="287" t="s">
        <v>52</v>
      </c>
      <c r="D3341" s="411" t="s">
        <v>53</v>
      </c>
      <c r="E3341" s="412"/>
      <c r="F3341" s="412"/>
      <c r="G3341" s="412"/>
      <c r="H3341" s="412"/>
      <c r="I3341" s="412"/>
      <c r="J3341" s="412"/>
      <c r="K3341" s="412"/>
      <c r="L3341" s="413"/>
      <c r="M3341" s="288"/>
      <c r="N3341" s="414" t="s">
        <v>54</v>
      </c>
      <c r="O3341" s="415"/>
      <c r="P3341" s="287" t="s">
        <v>11</v>
      </c>
    </row>
    <row r="3342" spans="3:16" ht="15" thickBot="1">
      <c r="C3342" s="342">
        <v>4.3</v>
      </c>
      <c r="D3342" s="416" t="s">
        <v>89</v>
      </c>
      <c r="E3342" s="417"/>
      <c r="F3342" s="417"/>
      <c r="G3342" s="417"/>
      <c r="H3342" s="417"/>
      <c r="I3342" s="417"/>
      <c r="J3342" s="417"/>
      <c r="K3342" s="417"/>
      <c r="L3342" s="418"/>
      <c r="M3342" s="284"/>
      <c r="N3342" s="416" t="s">
        <v>84</v>
      </c>
      <c r="O3342" s="418"/>
      <c r="P3342" s="285">
        <f>'PRESUPUESTO OFICIAL (Entidad)'!I65</f>
        <v>328.04</v>
      </c>
    </row>
    <row r="3343" spans="3:16">
      <c r="C3343" s="352" t="s">
        <v>55</v>
      </c>
      <c r="D3343" s="353"/>
      <c r="E3343" s="353"/>
      <c r="F3343" s="353"/>
      <c r="G3343" s="353"/>
      <c r="H3343" s="353"/>
      <c r="I3343" s="353"/>
      <c r="J3343" s="353"/>
      <c r="K3343" s="353"/>
      <c r="L3343" s="353"/>
      <c r="M3343" s="353"/>
      <c r="N3343" s="353"/>
      <c r="O3343" s="353"/>
      <c r="P3343" s="354"/>
    </row>
    <row r="3344" spans="3:16">
      <c r="C3344" s="355"/>
      <c r="D3344" s="356"/>
      <c r="E3344" s="356"/>
      <c r="F3344" s="356"/>
      <c r="G3344" s="356"/>
      <c r="H3344" s="356"/>
      <c r="I3344" s="356"/>
      <c r="J3344" s="356"/>
      <c r="K3344" s="356"/>
      <c r="L3344" s="356"/>
      <c r="M3344" s="356"/>
      <c r="N3344" s="356"/>
      <c r="O3344" s="356"/>
      <c r="P3344" s="357"/>
    </row>
    <row r="3345" spans="3:16" ht="15" thickBot="1">
      <c r="C3345" s="358"/>
      <c r="D3345" s="359"/>
      <c r="E3345" s="359"/>
      <c r="F3345" s="359"/>
      <c r="G3345" s="359"/>
      <c r="H3345" s="359"/>
      <c r="I3345" s="359"/>
      <c r="J3345" s="359"/>
      <c r="K3345" s="359"/>
      <c r="L3345" s="359"/>
      <c r="M3345" s="359"/>
      <c r="N3345" s="359"/>
      <c r="O3345" s="359"/>
      <c r="P3345" s="360"/>
    </row>
    <row r="3346" spans="3:16" ht="15">
      <c r="C3346" s="361" t="s">
        <v>53</v>
      </c>
      <c r="D3346" s="362"/>
      <c r="E3346" s="362"/>
      <c r="F3346" s="362"/>
      <c r="G3346" s="366"/>
      <c r="H3346" s="365" t="s">
        <v>100</v>
      </c>
      <c r="I3346" s="366"/>
      <c r="J3346" s="419" t="s">
        <v>11</v>
      </c>
      <c r="K3346" s="420"/>
      <c r="L3346" s="125" t="s">
        <v>56</v>
      </c>
      <c r="M3346" s="124"/>
      <c r="N3346" s="365" t="s">
        <v>57</v>
      </c>
      <c r="O3346" s="366"/>
      <c r="P3346" s="126" t="s">
        <v>58</v>
      </c>
    </row>
    <row r="3347" spans="3:16">
      <c r="C3347" s="367" t="s">
        <v>98</v>
      </c>
      <c r="D3347" s="368"/>
      <c r="E3347" s="368"/>
      <c r="F3347" s="368"/>
      <c r="G3347" s="421"/>
      <c r="H3347" s="422" t="s">
        <v>94</v>
      </c>
      <c r="I3347" s="423"/>
      <c r="J3347" s="424">
        <v>0.1</v>
      </c>
      <c r="K3347" s="425"/>
      <c r="L3347" s="128">
        <v>2000</v>
      </c>
      <c r="M3347" s="224"/>
      <c r="N3347" s="426"/>
      <c r="O3347" s="427"/>
      <c r="P3347" s="188">
        <f>J3347*L3347</f>
        <v>200</v>
      </c>
    </row>
    <row r="3348" spans="3:16">
      <c r="C3348" s="471" t="s">
        <v>99</v>
      </c>
      <c r="D3348" s="400"/>
      <c r="E3348" s="400"/>
      <c r="F3348" s="400"/>
      <c r="G3348" s="132"/>
      <c r="H3348" s="422" t="s">
        <v>158</v>
      </c>
      <c r="I3348" s="423"/>
      <c r="J3348" s="424">
        <v>0.1</v>
      </c>
      <c r="K3348" s="425"/>
      <c r="L3348" s="128">
        <v>18000</v>
      </c>
      <c r="M3348" s="224"/>
      <c r="N3348" s="426"/>
      <c r="O3348" s="427"/>
      <c r="P3348" s="188">
        <f>J3348*L3348</f>
        <v>1800</v>
      </c>
    </row>
    <row r="3349" spans="3:16" ht="15" thickBot="1">
      <c r="C3349" s="374"/>
      <c r="D3349" s="375"/>
      <c r="E3349" s="375"/>
      <c r="F3349" s="375"/>
      <c r="G3349" s="396"/>
      <c r="H3349" s="447"/>
      <c r="I3349" s="396"/>
      <c r="J3349" s="447"/>
      <c r="K3349" s="396"/>
      <c r="L3349" s="133"/>
      <c r="M3349" s="225"/>
      <c r="N3349" s="448"/>
      <c r="O3349" s="449"/>
      <c r="P3349" s="129"/>
    </row>
    <row r="3350" spans="3:16" ht="15" thickBot="1">
      <c r="C3350" s="371" t="s">
        <v>59</v>
      </c>
      <c r="D3350" s="372"/>
      <c r="E3350" s="372"/>
      <c r="F3350" s="372"/>
      <c r="G3350" s="372"/>
      <c r="H3350" s="372"/>
      <c r="I3350" s="372"/>
      <c r="J3350" s="372"/>
      <c r="K3350" s="372"/>
      <c r="L3350" s="372"/>
      <c r="M3350" s="372"/>
      <c r="N3350" s="372"/>
      <c r="O3350" s="373"/>
      <c r="P3350" s="138">
        <f>SUM(P3347:P3349)</f>
        <v>2000</v>
      </c>
    </row>
    <row r="3351" spans="3:16">
      <c r="C3351" s="352" t="s">
        <v>60</v>
      </c>
      <c r="D3351" s="353"/>
      <c r="E3351" s="353"/>
      <c r="F3351" s="353"/>
      <c r="G3351" s="353"/>
      <c r="H3351" s="353"/>
      <c r="I3351" s="353"/>
      <c r="J3351" s="353"/>
      <c r="K3351" s="353"/>
      <c r="L3351" s="353"/>
      <c r="M3351" s="353"/>
      <c r="N3351" s="353"/>
      <c r="O3351" s="353"/>
      <c r="P3351" s="354"/>
    </row>
    <row r="3352" spans="3:16">
      <c r="C3352" s="355"/>
      <c r="D3352" s="356"/>
      <c r="E3352" s="356"/>
      <c r="F3352" s="356"/>
      <c r="G3352" s="356"/>
      <c r="H3352" s="356"/>
      <c r="I3352" s="356"/>
      <c r="J3352" s="356"/>
      <c r="K3352" s="356"/>
      <c r="L3352" s="356"/>
      <c r="M3352" s="356"/>
      <c r="N3352" s="356"/>
      <c r="O3352" s="356"/>
      <c r="P3352" s="357"/>
    </row>
    <row r="3353" spans="3:16" ht="15" thickBot="1">
      <c r="C3353" s="358"/>
      <c r="D3353" s="359"/>
      <c r="E3353" s="359"/>
      <c r="F3353" s="359"/>
      <c r="G3353" s="359"/>
      <c r="H3353" s="359"/>
      <c r="I3353" s="359"/>
      <c r="J3353" s="359"/>
      <c r="K3353" s="359"/>
      <c r="L3353" s="359"/>
      <c r="M3353" s="359"/>
      <c r="N3353" s="359"/>
      <c r="O3353" s="359"/>
      <c r="P3353" s="360"/>
    </row>
    <row r="3354" spans="3:16">
      <c r="C3354" s="361" t="s">
        <v>53</v>
      </c>
      <c r="D3354" s="362"/>
      <c r="E3354" s="362"/>
      <c r="F3354" s="362"/>
      <c r="G3354" s="362"/>
      <c r="H3354" s="362"/>
      <c r="I3354" s="362"/>
      <c r="J3354" s="366"/>
      <c r="K3354" s="124" t="s">
        <v>54</v>
      </c>
      <c r="L3354" s="125" t="s">
        <v>11</v>
      </c>
      <c r="M3354" s="124" t="s">
        <v>117</v>
      </c>
      <c r="N3354" s="365" t="s">
        <v>61</v>
      </c>
      <c r="O3354" s="366"/>
      <c r="P3354" s="126" t="s">
        <v>58</v>
      </c>
    </row>
    <row r="3355" spans="3:16">
      <c r="C3355" s="367" t="s">
        <v>90</v>
      </c>
      <c r="D3355" s="368"/>
      <c r="E3355" s="368"/>
      <c r="F3355" s="368"/>
      <c r="G3355" s="368"/>
      <c r="H3355" s="368"/>
      <c r="I3355" s="368"/>
      <c r="J3355" s="421"/>
      <c r="K3355" s="135" t="s">
        <v>93</v>
      </c>
      <c r="L3355" s="194">
        <v>0.15</v>
      </c>
      <c r="M3355" s="235">
        <v>1</v>
      </c>
      <c r="N3355" s="450">
        <v>3500</v>
      </c>
      <c r="O3355" s="451"/>
      <c r="P3355" s="129">
        <f>ROUND(L3355*N3355*M3355,0)</f>
        <v>525</v>
      </c>
    </row>
    <row r="3356" spans="3:16">
      <c r="C3356" s="367" t="s">
        <v>91</v>
      </c>
      <c r="D3356" s="368"/>
      <c r="E3356" s="368"/>
      <c r="F3356" s="368"/>
      <c r="G3356" s="368"/>
      <c r="H3356" s="368"/>
      <c r="I3356" s="368"/>
      <c r="J3356" s="421"/>
      <c r="K3356" s="135" t="s">
        <v>96</v>
      </c>
      <c r="L3356" s="195">
        <v>0.01</v>
      </c>
      <c r="M3356" s="236">
        <v>1</v>
      </c>
      <c r="N3356" s="394">
        <v>2000</v>
      </c>
      <c r="O3356" s="395"/>
      <c r="P3356" s="129">
        <f t="shared" ref="P3356:P3357" si="45">ROUND(L3356*N3356*M3356,0)</f>
        <v>20</v>
      </c>
    </row>
    <row r="3357" spans="3:16">
      <c r="C3357" s="367" t="s">
        <v>92</v>
      </c>
      <c r="D3357" s="368"/>
      <c r="E3357" s="368"/>
      <c r="F3357" s="368"/>
      <c r="G3357" s="368"/>
      <c r="H3357" s="368"/>
      <c r="I3357" s="368"/>
      <c r="J3357" s="421"/>
      <c r="K3357" s="135" t="s">
        <v>95</v>
      </c>
      <c r="L3357" s="196">
        <v>5.0000000000000001E-3</v>
      </c>
      <c r="M3357" s="238">
        <v>1</v>
      </c>
      <c r="N3357" s="394">
        <v>53000</v>
      </c>
      <c r="O3357" s="395"/>
      <c r="P3357" s="129">
        <f t="shared" si="45"/>
        <v>265</v>
      </c>
    </row>
    <row r="3358" spans="3:16" ht="15" thickBot="1">
      <c r="C3358" s="374"/>
      <c r="D3358" s="375"/>
      <c r="E3358" s="375"/>
      <c r="F3358" s="375"/>
      <c r="G3358" s="375"/>
      <c r="H3358" s="375"/>
      <c r="I3358" s="375"/>
      <c r="J3358" s="396"/>
      <c r="K3358" s="302"/>
      <c r="L3358" s="142"/>
      <c r="M3358" s="230"/>
      <c r="N3358" s="397"/>
      <c r="O3358" s="398"/>
      <c r="P3358" s="295"/>
    </row>
    <row r="3359" spans="3:16" ht="15" thickBot="1">
      <c r="C3359" s="456" t="s">
        <v>59</v>
      </c>
      <c r="D3359" s="457"/>
      <c r="E3359" s="457"/>
      <c r="F3359" s="457"/>
      <c r="G3359" s="457"/>
      <c r="H3359" s="457"/>
      <c r="I3359" s="457"/>
      <c r="J3359" s="457"/>
      <c r="K3359" s="457"/>
      <c r="L3359" s="457"/>
      <c r="M3359" s="457"/>
      <c r="N3359" s="457"/>
      <c r="O3359" s="458"/>
      <c r="P3359" s="291">
        <f>SUM(P3355:P3358)</f>
        <v>810</v>
      </c>
    </row>
    <row r="3360" spans="3:16">
      <c r="C3360" s="352" t="s">
        <v>62</v>
      </c>
      <c r="D3360" s="353"/>
      <c r="E3360" s="353"/>
      <c r="F3360" s="353"/>
      <c r="G3360" s="353"/>
      <c r="H3360" s="353"/>
      <c r="I3360" s="353"/>
      <c r="J3360" s="353"/>
      <c r="K3360" s="353"/>
      <c r="L3360" s="353"/>
      <c r="M3360" s="353"/>
      <c r="N3360" s="353"/>
      <c r="O3360" s="353"/>
      <c r="P3360" s="354"/>
    </row>
    <row r="3361" spans="3:16">
      <c r="C3361" s="355"/>
      <c r="D3361" s="356"/>
      <c r="E3361" s="356"/>
      <c r="F3361" s="356"/>
      <c r="G3361" s="356"/>
      <c r="H3361" s="356"/>
      <c r="I3361" s="356"/>
      <c r="J3361" s="356"/>
      <c r="K3361" s="356"/>
      <c r="L3361" s="356"/>
      <c r="M3361" s="356"/>
      <c r="N3361" s="356"/>
      <c r="O3361" s="356"/>
      <c r="P3361" s="357"/>
    </row>
    <row r="3362" spans="3:16" ht="15" thickBot="1">
      <c r="C3362" s="358"/>
      <c r="D3362" s="359"/>
      <c r="E3362" s="359"/>
      <c r="F3362" s="359"/>
      <c r="G3362" s="359"/>
      <c r="H3362" s="359"/>
      <c r="I3362" s="359"/>
      <c r="J3362" s="359"/>
      <c r="K3362" s="359"/>
      <c r="L3362" s="359"/>
      <c r="M3362" s="359"/>
      <c r="N3362" s="359"/>
      <c r="O3362" s="359"/>
      <c r="P3362" s="360"/>
    </row>
    <row r="3363" spans="3:16" ht="15.75">
      <c r="C3363" s="361" t="s">
        <v>63</v>
      </c>
      <c r="D3363" s="362"/>
      <c r="E3363" s="362"/>
      <c r="F3363" s="362"/>
      <c r="G3363" s="362"/>
      <c r="H3363" s="362"/>
      <c r="I3363" s="366"/>
      <c r="J3363" s="125" t="s">
        <v>64</v>
      </c>
      <c r="K3363" s="134" t="s">
        <v>65</v>
      </c>
      <c r="L3363" s="139" t="s">
        <v>66</v>
      </c>
      <c r="M3363" s="229"/>
      <c r="N3363" s="365" t="s">
        <v>67</v>
      </c>
      <c r="O3363" s="366"/>
      <c r="P3363" s="126" t="s">
        <v>58</v>
      </c>
    </row>
    <row r="3364" spans="3:16">
      <c r="C3364" s="367"/>
      <c r="D3364" s="368"/>
      <c r="E3364" s="368"/>
      <c r="F3364" s="368"/>
      <c r="G3364" s="368"/>
      <c r="H3364" s="368"/>
      <c r="I3364" s="421"/>
      <c r="J3364" s="140"/>
      <c r="K3364" s="141"/>
      <c r="L3364" s="140"/>
      <c r="M3364" s="217"/>
      <c r="N3364" s="369"/>
      <c r="O3364" s="370"/>
      <c r="P3364" s="129"/>
    </row>
    <row r="3365" spans="3:16" ht="15" thickBot="1">
      <c r="C3365" s="374"/>
      <c r="D3365" s="375"/>
      <c r="E3365" s="375"/>
      <c r="F3365" s="375"/>
      <c r="G3365" s="375"/>
      <c r="H3365" s="375"/>
      <c r="I3365" s="396"/>
      <c r="J3365" s="142"/>
      <c r="K3365" s="143"/>
      <c r="L3365" s="142"/>
      <c r="M3365" s="230"/>
      <c r="N3365" s="376"/>
      <c r="O3365" s="377"/>
      <c r="P3365" s="144"/>
    </row>
    <row r="3366" spans="3:16" ht="15" thickBot="1">
      <c r="C3366" s="371" t="s">
        <v>59</v>
      </c>
      <c r="D3366" s="372"/>
      <c r="E3366" s="372"/>
      <c r="F3366" s="372"/>
      <c r="G3366" s="372"/>
      <c r="H3366" s="372"/>
      <c r="I3366" s="372"/>
      <c r="J3366" s="372"/>
      <c r="K3366" s="372"/>
      <c r="L3366" s="372"/>
      <c r="M3366" s="372"/>
      <c r="N3366" s="372"/>
      <c r="O3366" s="373"/>
      <c r="P3366" s="138">
        <f>SUM(P3364:P3365)</f>
        <v>0</v>
      </c>
    </row>
    <row r="3367" spans="3:16">
      <c r="C3367" s="352" t="s">
        <v>68</v>
      </c>
      <c r="D3367" s="353"/>
      <c r="E3367" s="353"/>
      <c r="F3367" s="353"/>
      <c r="G3367" s="353"/>
      <c r="H3367" s="353"/>
      <c r="I3367" s="353"/>
      <c r="J3367" s="353"/>
      <c r="K3367" s="353"/>
      <c r="L3367" s="353"/>
      <c r="M3367" s="353"/>
      <c r="N3367" s="353"/>
      <c r="O3367" s="353"/>
      <c r="P3367" s="354"/>
    </row>
    <row r="3368" spans="3:16">
      <c r="C3368" s="355"/>
      <c r="D3368" s="356"/>
      <c r="E3368" s="356"/>
      <c r="F3368" s="356"/>
      <c r="G3368" s="356"/>
      <c r="H3368" s="356"/>
      <c r="I3368" s="356"/>
      <c r="J3368" s="356"/>
      <c r="K3368" s="356"/>
      <c r="L3368" s="356"/>
      <c r="M3368" s="356"/>
      <c r="N3368" s="356"/>
      <c r="O3368" s="356"/>
      <c r="P3368" s="357"/>
    </row>
    <row r="3369" spans="3:16" ht="15" thickBot="1">
      <c r="C3369" s="358"/>
      <c r="D3369" s="359"/>
      <c r="E3369" s="359"/>
      <c r="F3369" s="359"/>
      <c r="G3369" s="359"/>
      <c r="H3369" s="359"/>
      <c r="I3369" s="359"/>
      <c r="J3369" s="359"/>
      <c r="K3369" s="359"/>
      <c r="L3369" s="359"/>
      <c r="M3369" s="359"/>
      <c r="N3369" s="359"/>
      <c r="O3369" s="359"/>
      <c r="P3369" s="360"/>
    </row>
    <row r="3370" spans="3:16" ht="28.5">
      <c r="C3370" s="361" t="s">
        <v>69</v>
      </c>
      <c r="D3370" s="362"/>
      <c r="E3370" s="362"/>
      <c r="F3370" s="362"/>
      <c r="G3370" s="362"/>
      <c r="H3370" s="362"/>
      <c r="I3370" s="366"/>
      <c r="J3370" s="125" t="s">
        <v>70</v>
      </c>
      <c r="K3370" s="145" t="s">
        <v>11</v>
      </c>
      <c r="L3370" s="146" t="s">
        <v>71</v>
      </c>
      <c r="M3370" s="218"/>
      <c r="N3370" s="363" t="s">
        <v>57</v>
      </c>
      <c r="O3370" s="364"/>
      <c r="P3370" s="148" t="s">
        <v>58</v>
      </c>
    </row>
    <row r="3371" spans="3:16">
      <c r="C3371" s="399" t="s">
        <v>197</v>
      </c>
      <c r="D3371" s="400"/>
      <c r="E3371" s="400"/>
      <c r="F3371" s="400"/>
      <c r="G3371" s="400"/>
      <c r="H3371" s="400"/>
      <c r="I3371" s="401"/>
      <c r="J3371" s="151" t="s">
        <v>97</v>
      </c>
      <c r="K3371" s="152">
        <v>0.05</v>
      </c>
      <c r="L3371" s="153">
        <v>40489.678125000006</v>
      </c>
      <c r="M3371" s="231"/>
      <c r="N3371" s="402"/>
      <c r="O3371" s="403"/>
      <c r="P3371" s="129">
        <f>ROUND(K3371*L3371,0)</f>
        <v>2024</v>
      </c>
    </row>
    <row r="3372" spans="3:16">
      <c r="C3372" s="149"/>
      <c r="D3372" s="150"/>
      <c r="E3372" s="150"/>
      <c r="F3372" s="150"/>
      <c r="G3372" s="150"/>
      <c r="H3372" s="150"/>
      <c r="I3372" s="150"/>
      <c r="J3372" s="151"/>
      <c r="K3372" s="152"/>
      <c r="L3372" s="153"/>
      <c r="M3372" s="231"/>
      <c r="N3372" s="369"/>
      <c r="O3372" s="370"/>
      <c r="P3372" s="154"/>
    </row>
    <row r="3373" spans="3:16" ht="15" thickBot="1">
      <c r="C3373" s="374"/>
      <c r="D3373" s="375"/>
      <c r="E3373" s="375"/>
      <c r="F3373" s="375"/>
      <c r="G3373" s="375"/>
      <c r="H3373" s="375"/>
      <c r="I3373" s="375"/>
      <c r="J3373" s="142"/>
      <c r="K3373" s="143"/>
      <c r="L3373" s="142"/>
      <c r="M3373" s="230"/>
      <c r="N3373" s="376"/>
      <c r="O3373" s="377"/>
      <c r="P3373" s="144"/>
    </row>
    <row r="3374" spans="3:16" ht="15" thickBot="1">
      <c r="C3374" s="371" t="s">
        <v>59</v>
      </c>
      <c r="D3374" s="372"/>
      <c r="E3374" s="372"/>
      <c r="F3374" s="372"/>
      <c r="G3374" s="372"/>
      <c r="H3374" s="372"/>
      <c r="I3374" s="372"/>
      <c r="J3374" s="372"/>
      <c r="K3374" s="372"/>
      <c r="L3374" s="372"/>
      <c r="M3374" s="372"/>
      <c r="N3374" s="372"/>
      <c r="O3374" s="373"/>
      <c r="P3374" s="138">
        <f>SUM(P3371:P3373)</f>
        <v>2024</v>
      </c>
    </row>
    <row r="3375" spans="3:16" ht="15" thickBot="1">
      <c r="C3375" s="122"/>
      <c r="P3375" s="123"/>
    </row>
    <row r="3376" spans="3:16" ht="15" thickBot="1">
      <c r="C3376" s="371" t="s">
        <v>72</v>
      </c>
      <c r="D3376" s="372"/>
      <c r="E3376" s="372"/>
      <c r="F3376" s="372"/>
      <c r="G3376" s="372"/>
      <c r="H3376" s="372"/>
      <c r="I3376" s="372"/>
      <c r="J3376" s="372"/>
      <c r="K3376" s="372"/>
      <c r="L3376" s="372"/>
      <c r="M3376" s="372"/>
      <c r="N3376" s="372"/>
      <c r="O3376" s="373"/>
      <c r="P3376" s="286">
        <f>SUM(P3374+P3366+P3359+P3350)</f>
        <v>4834</v>
      </c>
    </row>
    <row r="3377" spans="3:16">
      <c r="C3377" s="352" t="s">
        <v>73</v>
      </c>
      <c r="D3377" s="353"/>
      <c r="E3377" s="353"/>
      <c r="F3377" s="353"/>
      <c r="G3377" s="353"/>
      <c r="H3377" s="353"/>
      <c r="I3377" s="353"/>
      <c r="J3377" s="353"/>
      <c r="K3377" s="353"/>
      <c r="L3377" s="353"/>
      <c r="M3377" s="353"/>
      <c r="N3377" s="353"/>
      <c r="O3377" s="353"/>
      <c r="P3377" s="354"/>
    </row>
    <row r="3378" spans="3:16">
      <c r="C3378" s="355"/>
      <c r="D3378" s="356"/>
      <c r="E3378" s="356"/>
      <c r="F3378" s="356"/>
      <c r="G3378" s="356"/>
      <c r="H3378" s="356"/>
      <c r="I3378" s="356"/>
      <c r="J3378" s="356"/>
      <c r="K3378" s="356"/>
      <c r="L3378" s="356"/>
      <c r="M3378" s="356"/>
      <c r="N3378" s="356"/>
      <c r="O3378" s="356"/>
      <c r="P3378" s="357"/>
    </row>
    <row r="3379" spans="3:16" ht="15" thickBot="1">
      <c r="C3379" s="358"/>
      <c r="D3379" s="359"/>
      <c r="E3379" s="359"/>
      <c r="F3379" s="359"/>
      <c r="G3379" s="359"/>
      <c r="H3379" s="359"/>
      <c r="I3379" s="359"/>
      <c r="J3379" s="359"/>
      <c r="K3379" s="359"/>
      <c r="L3379" s="359"/>
      <c r="M3379" s="359"/>
      <c r="N3379" s="359"/>
      <c r="O3379" s="359"/>
      <c r="P3379" s="360"/>
    </row>
    <row r="3380" spans="3:16">
      <c r="C3380" s="361" t="s">
        <v>74</v>
      </c>
      <c r="D3380" s="362"/>
      <c r="E3380" s="362"/>
      <c r="F3380" s="362"/>
      <c r="G3380" s="362"/>
      <c r="H3380" s="362"/>
      <c r="I3380" s="362"/>
      <c r="J3380" s="134"/>
      <c r="K3380" s="147"/>
      <c r="L3380" s="146" t="s">
        <v>75</v>
      </c>
      <c r="M3380" s="218"/>
      <c r="N3380" s="363" t="s">
        <v>76</v>
      </c>
      <c r="O3380" s="364"/>
      <c r="P3380" s="148"/>
    </row>
    <row r="3381" spans="3:16">
      <c r="C3381" s="367" t="s">
        <v>23</v>
      </c>
      <c r="D3381" s="368"/>
      <c r="E3381" s="368"/>
      <c r="F3381" s="368"/>
      <c r="G3381" s="368"/>
      <c r="H3381" s="368"/>
      <c r="I3381" s="368"/>
      <c r="J3381" s="155"/>
      <c r="K3381" s="156"/>
      <c r="L3381" s="157">
        <v>0.31</v>
      </c>
      <c r="M3381" s="232"/>
      <c r="N3381" s="392">
        <f>P3376*L3381</f>
        <v>1498.54</v>
      </c>
      <c r="O3381" s="393"/>
      <c r="P3381" s="158"/>
    </row>
    <row r="3382" spans="3:16">
      <c r="C3382" s="130" t="s">
        <v>77</v>
      </c>
      <c r="D3382" s="131"/>
      <c r="E3382" s="131"/>
      <c r="F3382" s="131"/>
      <c r="G3382" s="131"/>
      <c r="H3382" s="131"/>
      <c r="I3382" s="131"/>
      <c r="J3382" s="155"/>
      <c r="K3382" s="156"/>
      <c r="L3382" s="157">
        <v>0.01</v>
      </c>
      <c r="M3382" s="232"/>
      <c r="N3382" s="392">
        <f>P3376*L3382</f>
        <v>48.34</v>
      </c>
      <c r="O3382" s="393"/>
      <c r="P3382" s="158"/>
    </row>
    <row r="3383" spans="3:16" ht="15" thickBot="1">
      <c r="C3383" s="116" t="s">
        <v>78</v>
      </c>
      <c r="D3383" s="117"/>
      <c r="E3383" s="117"/>
      <c r="F3383" s="117"/>
      <c r="G3383" s="117"/>
      <c r="H3383" s="117"/>
      <c r="I3383" s="117"/>
      <c r="J3383" s="159"/>
      <c r="K3383" s="160"/>
      <c r="L3383" s="157">
        <v>0.05</v>
      </c>
      <c r="M3383" s="232"/>
      <c r="N3383" s="392">
        <f>P3376*L3383</f>
        <v>241.70000000000002</v>
      </c>
      <c r="O3383" s="393"/>
      <c r="P3383" s="158"/>
    </row>
    <row r="3384" spans="3:16" ht="15" thickBot="1">
      <c r="C3384" s="371" t="s">
        <v>59</v>
      </c>
      <c r="D3384" s="372"/>
      <c r="E3384" s="372"/>
      <c r="F3384" s="372"/>
      <c r="G3384" s="372"/>
      <c r="H3384" s="372"/>
      <c r="I3384" s="372"/>
      <c r="J3384" s="372"/>
      <c r="K3384" s="372"/>
      <c r="L3384" s="372"/>
      <c r="M3384" s="372"/>
      <c r="N3384" s="372"/>
      <c r="O3384" s="373"/>
      <c r="P3384" s="161">
        <f>N3381+N3382+N3383</f>
        <v>1788.58</v>
      </c>
    </row>
    <row r="3385" spans="3:16" ht="15" thickBot="1">
      <c r="C3385" s="122"/>
      <c r="P3385" s="123"/>
    </row>
    <row r="3386" spans="3:16" ht="15" thickBot="1">
      <c r="C3386" s="371" t="s">
        <v>79</v>
      </c>
      <c r="D3386" s="372"/>
      <c r="E3386" s="372"/>
      <c r="F3386" s="372"/>
      <c r="G3386" s="372"/>
      <c r="H3386" s="372"/>
      <c r="I3386" s="372"/>
      <c r="J3386" s="372"/>
      <c r="K3386" s="372"/>
      <c r="L3386" s="372"/>
      <c r="M3386" s="372"/>
      <c r="N3386" s="372"/>
      <c r="O3386" s="373"/>
      <c r="P3386" s="161">
        <f>ROUND(P3376+P3384,2)</f>
        <v>6622.58</v>
      </c>
    </row>
    <row r="3387" spans="3:16">
      <c r="C3387" s="119"/>
      <c r="D3387" s="120"/>
      <c r="E3387" s="120"/>
      <c r="F3387" s="120"/>
      <c r="G3387" s="120"/>
      <c r="H3387" s="120"/>
      <c r="I3387" s="120"/>
      <c r="J3387" s="120"/>
      <c r="K3387" s="120"/>
      <c r="L3387" s="120"/>
      <c r="M3387" s="120"/>
      <c r="N3387" s="120"/>
      <c r="O3387" s="120"/>
      <c r="P3387" s="121"/>
    </row>
    <row r="3388" spans="3:16">
      <c r="C3388" s="122"/>
      <c r="P3388" s="123"/>
    </row>
    <row r="3389" spans="3:16">
      <c r="C3389" s="122"/>
      <c r="P3389" s="123"/>
    </row>
    <row r="3390" spans="3:16" ht="15">
      <c r="C3390" s="122"/>
      <c r="H3390" s="276" t="s">
        <v>80</v>
      </c>
      <c r="I3390" s="276"/>
      <c r="J3390" s="276"/>
      <c r="K3390" s="276"/>
      <c r="P3390" s="123"/>
    </row>
    <row r="3391" spans="3:16" ht="15">
      <c r="C3391" s="122"/>
      <c r="H3391" s="276" t="s">
        <v>81</v>
      </c>
      <c r="I3391" s="350" t="s">
        <v>120</v>
      </c>
      <c r="J3391" s="350"/>
      <c r="K3391" s="350"/>
      <c r="P3391" s="123"/>
    </row>
    <row r="3392" spans="3:16" ht="15">
      <c r="C3392" s="122"/>
      <c r="H3392" s="349" t="s">
        <v>121</v>
      </c>
      <c r="I3392" s="349"/>
      <c r="J3392" s="349"/>
      <c r="K3392" s="349"/>
      <c r="P3392" s="123"/>
    </row>
    <row r="3393" spans="3:16" ht="15">
      <c r="C3393" s="108"/>
      <c r="D3393" s="163"/>
      <c r="E3393" s="163"/>
      <c r="F3393" s="163"/>
      <c r="G3393" s="163"/>
      <c r="H3393" s="276" t="s">
        <v>82</v>
      </c>
      <c r="I3393" s="349" t="s">
        <v>122</v>
      </c>
      <c r="J3393" s="349"/>
      <c r="K3393" s="349"/>
      <c r="L3393" s="163"/>
      <c r="M3393" s="163"/>
      <c r="N3393" s="163"/>
      <c r="O3393" s="163"/>
      <c r="P3393" s="164"/>
    </row>
    <row r="3394" spans="3:16">
      <c r="C3394" s="122"/>
      <c r="H3394" s="95" t="s">
        <v>83</v>
      </c>
      <c r="P3394" s="123"/>
    </row>
    <row r="3395" spans="3:16">
      <c r="C3395" s="165"/>
      <c r="D3395" s="127"/>
      <c r="E3395" s="127"/>
      <c r="F3395" s="127"/>
      <c r="G3395" s="127"/>
      <c r="H3395" s="127"/>
      <c r="I3395" s="127"/>
      <c r="J3395" s="127"/>
      <c r="K3395" s="127"/>
      <c r="L3395" s="127"/>
      <c r="M3395" s="127"/>
      <c r="N3395" s="127"/>
      <c r="O3395" s="127"/>
      <c r="P3395" s="166"/>
    </row>
    <row r="3398" spans="3:16">
      <c r="C3398" s="351" t="s">
        <v>38</v>
      </c>
      <c r="D3398" s="351"/>
      <c r="E3398" s="351"/>
      <c r="F3398" s="351"/>
      <c r="G3398" s="351"/>
      <c r="H3398" s="351"/>
      <c r="I3398" s="351"/>
      <c r="J3398" s="351"/>
      <c r="K3398" s="351"/>
      <c r="L3398" s="351"/>
      <c r="M3398" s="351"/>
      <c r="N3398" s="351"/>
      <c r="O3398" s="351"/>
      <c r="P3398" s="351"/>
    </row>
    <row r="3399" spans="3:16" ht="15" thickBot="1"/>
    <row r="3400" spans="3:16">
      <c r="C3400" s="378"/>
      <c r="D3400" s="380"/>
      <c r="E3400" s="381"/>
      <c r="F3400" s="381"/>
      <c r="G3400" s="381"/>
      <c r="H3400" s="381"/>
      <c r="I3400" s="381"/>
      <c r="J3400" s="381"/>
      <c r="K3400" s="382"/>
      <c r="L3400" s="383"/>
      <c r="M3400" s="384"/>
      <c r="N3400" s="384"/>
      <c r="O3400" s="384"/>
      <c r="P3400" s="385"/>
    </row>
    <row r="3401" spans="3:16">
      <c r="C3401" s="379"/>
      <c r="D3401" s="389" t="s">
        <v>39</v>
      </c>
      <c r="E3401" s="390"/>
      <c r="F3401" s="390"/>
      <c r="G3401" s="390"/>
      <c r="H3401" s="390"/>
      <c r="I3401" s="390"/>
      <c r="J3401" s="390"/>
      <c r="K3401" s="391"/>
      <c r="L3401" s="386"/>
      <c r="M3401" s="387"/>
      <c r="N3401" s="387"/>
      <c r="O3401" s="387"/>
      <c r="P3401" s="388"/>
    </row>
    <row r="3402" spans="3:16">
      <c r="C3402" s="379"/>
      <c r="D3402" s="389"/>
      <c r="E3402" s="390"/>
      <c r="F3402" s="390"/>
      <c r="G3402" s="390"/>
      <c r="H3402" s="390"/>
      <c r="I3402" s="390"/>
      <c r="J3402" s="390"/>
      <c r="K3402" s="391"/>
      <c r="L3402" s="428" t="s">
        <v>40</v>
      </c>
      <c r="M3402" s="220"/>
      <c r="N3402" s="430"/>
      <c r="O3402" s="431"/>
      <c r="P3402" s="432"/>
    </row>
    <row r="3403" spans="3:16">
      <c r="C3403" s="379"/>
      <c r="D3403" s="389" t="s">
        <v>41</v>
      </c>
      <c r="E3403" s="390"/>
      <c r="F3403" s="390"/>
      <c r="G3403" s="390"/>
      <c r="H3403" s="390"/>
      <c r="I3403" s="390"/>
      <c r="J3403" s="390"/>
      <c r="K3403" s="391"/>
      <c r="L3403" s="429"/>
      <c r="M3403" s="221"/>
      <c r="N3403" s="433"/>
      <c r="O3403" s="434"/>
      <c r="P3403" s="435"/>
    </row>
    <row r="3404" spans="3:16">
      <c r="C3404" s="379"/>
      <c r="D3404" s="436"/>
      <c r="E3404" s="437"/>
      <c r="F3404" s="437"/>
      <c r="G3404" s="437"/>
      <c r="H3404" s="437"/>
      <c r="I3404" s="437"/>
      <c r="J3404" s="437"/>
      <c r="K3404" s="438"/>
      <c r="L3404" s="428" t="s">
        <v>42</v>
      </c>
      <c r="M3404" s="219"/>
      <c r="N3404" s="428">
        <v>1</v>
      </c>
      <c r="O3404" s="428" t="s">
        <v>43</v>
      </c>
      <c r="P3404" s="440">
        <v>1</v>
      </c>
    </row>
    <row r="3405" spans="3:16">
      <c r="C3405" s="379"/>
      <c r="D3405" s="436"/>
      <c r="E3405" s="437"/>
      <c r="F3405" s="437"/>
      <c r="G3405" s="437"/>
      <c r="H3405" s="437"/>
      <c r="I3405" s="437"/>
      <c r="J3405" s="437"/>
      <c r="K3405" s="438"/>
      <c r="L3405" s="439"/>
      <c r="M3405" s="222"/>
      <c r="N3405" s="439"/>
      <c r="O3405" s="439"/>
      <c r="P3405" s="441"/>
    </row>
    <row r="3406" spans="3:16">
      <c r="C3406" s="379"/>
      <c r="D3406" s="389" t="s">
        <v>44</v>
      </c>
      <c r="E3406" s="390"/>
      <c r="F3406" s="390"/>
      <c r="G3406" s="390"/>
      <c r="H3406" s="390"/>
      <c r="I3406" s="390"/>
      <c r="J3406" s="390"/>
      <c r="K3406" s="391"/>
      <c r="L3406" s="439"/>
      <c r="M3406" s="222"/>
      <c r="N3406" s="439"/>
      <c r="O3406" s="439"/>
      <c r="P3406" s="441"/>
    </row>
    <row r="3407" spans="3:16" ht="15" thickBot="1">
      <c r="C3407" s="100"/>
      <c r="D3407" s="101"/>
      <c r="E3407" s="101"/>
      <c r="F3407" s="101"/>
      <c r="G3407" s="101"/>
      <c r="H3407" s="101"/>
      <c r="I3407" s="101"/>
      <c r="J3407" s="101"/>
      <c r="K3407" s="101"/>
      <c r="L3407" s="101"/>
      <c r="M3407" s="101"/>
      <c r="N3407" s="102"/>
      <c r="O3407" s="102"/>
      <c r="P3407" s="103"/>
    </row>
    <row r="3408" spans="3:16">
      <c r="C3408" s="104"/>
      <c r="D3408" s="98"/>
      <c r="E3408" s="98"/>
      <c r="F3408" s="98"/>
      <c r="G3408" s="98"/>
      <c r="H3408" s="98"/>
      <c r="I3408" s="98"/>
      <c r="J3408" s="98"/>
      <c r="K3408" s="98"/>
      <c r="L3408" s="105" t="s">
        <v>45</v>
      </c>
      <c r="M3408" s="105"/>
      <c r="N3408" s="106" t="s">
        <v>46</v>
      </c>
      <c r="O3408" s="106" t="s">
        <v>47</v>
      </c>
      <c r="P3408" s="107" t="s">
        <v>48</v>
      </c>
    </row>
    <row r="3409" spans="3:16">
      <c r="C3409" s="108"/>
      <c r="D3409" s="99"/>
      <c r="E3409" s="99"/>
      <c r="F3409" s="99"/>
      <c r="G3409" s="99"/>
      <c r="H3409" s="99"/>
      <c r="I3409" s="99"/>
      <c r="J3409" s="99"/>
      <c r="K3409" s="99"/>
      <c r="L3409" s="109"/>
      <c r="M3409" s="109"/>
      <c r="N3409" s="110"/>
      <c r="O3409" s="110"/>
      <c r="P3409" s="111"/>
    </row>
    <row r="3410" spans="3:16">
      <c r="C3410" s="406" t="s">
        <v>49</v>
      </c>
      <c r="D3410" s="407"/>
      <c r="E3410" s="407"/>
      <c r="F3410" s="407"/>
      <c r="G3410" s="99"/>
      <c r="H3410" s="99"/>
      <c r="I3410" s="99" t="s">
        <v>50</v>
      </c>
      <c r="K3410" s="99"/>
      <c r="L3410" s="109"/>
      <c r="M3410" s="109"/>
      <c r="P3410" s="112"/>
    </row>
    <row r="3411" spans="3:16">
      <c r="C3411" s="113"/>
      <c r="D3411" s="114"/>
      <c r="E3411" s="114"/>
      <c r="F3411" s="114"/>
      <c r="G3411" s="114"/>
      <c r="H3411" s="114"/>
      <c r="I3411" s="114"/>
      <c r="J3411" s="114"/>
      <c r="K3411" s="114"/>
      <c r="L3411" s="114"/>
      <c r="M3411" s="114"/>
      <c r="N3411" s="114"/>
      <c r="O3411" s="114"/>
      <c r="P3411" s="115"/>
    </row>
    <row r="3412" spans="3:16" ht="15" thickBot="1">
      <c r="C3412" s="408" t="s">
        <v>114</v>
      </c>
      <c r="D3412" s="409"/>
      <c r="E3412" s="409"/>
      <c r="F3412" s="409"/>
      <c r="G3412" s="409"/>
      <c r="H3412" s="409"/>
      <c r="I3412" s="409"/>
      <c r="J3412" s="409"/>
      <c r="K3412" s="409"/>
      <c r="L3412" s="409"/>
      <c r="M3412" s="409"/>
      <c r="N3412" s="409"/>
      <c r="O3412" s="409"/>
      <c r="P3412" s="410"/>
    </row>
    <row r="3413" spans="3:16" ht="15" thickBot="1">
      <c r="C3413" s="116"/>
      <c r="D3413" s="117"/>
      <c r="E3413" s="117"/>
      <c r="F3413" s="117"/>
      <c r="G3413" s="117"/>
      <c r="H3413" s="117"/>
      <c r="I3413" s="117"/>
      <c r="J3413" s="117"/>
      <c r="K3413" s="117"/>
      <c r="L3413" s="117"/>
      <c r="M3413" s="117"/>
      <c r="N3413" s="117"/>
      <c r="O3413" s="117"/>
      <c r="P3413" s="118"/>
    </row>
    <row r="3414" spans="3:16" ht="15" thickBot="1">
      <c r="C3414" s="119"/>
      <c r="D3414" s="120"/>
      <c r="E3414" s="120"/>
      <c r="F3414" s="120"/>
      <c r="G3414" s="120"/>
      <c r="H3414" s="120"/>
      <c r="K3414" s="120"/>
      <c r="L3414" s="120"/>
      <c r="M3414" s="120"/>
      <c r="N3414" s="120"/>
      <c r="O3414" s="120"/>
      <c r="P3414" s="121"/>
    </row>
    <row r="3415" spans="3:16">
      <c r="C3415" s="287" t="s">
        <v>52</v>
      </c>
      <c r="D3415" s="411" t="s">
        <v>53</v>
      </c>
      <c r="E3415" s="412"/>
      <c r="F3415" s="412"/>
      <c r="G3415" s="412"/>
      <c r="H3415" s="412"/>
      <c r="I3415" s="412"/>
      <c r="J3415" s="412"/>
      <c r="K3415" s="412"/>
      <c r="L3415" s="413"/>
      <c r="M3415" s="288"/>
      <c r="N3415" s="414" t="s">
        <v>54</v>
      </c>
      <c r="O3415" s="415"/>
      <c r="P3415" s="287" t="s">
        <v>11</v>
      </c>
    </row>
    <row r="3416" spans="3:16" ht="15" thickBot="1">
      <c r="C3416" s="283">
        <v>4.4000000000000004</v>
      </c>
      <c r="D3416" s="416" t="s">
        <v>87</v>
      </c>
      <c r="E3416" s="417"/>
      <c r="F3416" s="417"/>
      <c r="G3416" s="417"/>
      <c r="H3416" s="417"/>
      <c r="I3416" s="417"/>
      <c r="J3416" s="417"/>
      <c r="K3416" s="417"/>
      <c r="L3416" s="418"/>
      <c r="M3416" s="284"/>
      <c r="N3416" s="416" t="s">
        <v>84</v>
      </c>
      <c r="O3416" s="418"/>
      <c r="P3416" s="285">
        <f>'PRESUPUESTO OFICIAL (Entidad)'!I66</f>
        <v>328.04</v>
      </c>
    </row>
    <row r="3417" spans="3:16">
      <c r="C3417" s="352" t="s">
        <v>55</v>
      </c>
      <c r="D3417" s="353"/>
      <c r="E3417" s="353"/>
      <c r="F3417" s="353"/>
      <c r="G3417" s="353"/>
      <c r="H3417" s="353"/>
      <c r="I3417" s="353"/>
      <c r="J3417" s="353"/>
      <c r="K3417" s="353"/>
      <c r="L3417" s="353"/>
      <c r="M3417" s="353"/>
      <c r="N3417" s="353"/>
      <c r="O3417" s="353"/>
      <c r="P3417" s="354"/>
    </row>
    <row r="3418" spans="3:16">
      <c r="C3418" s="355"/>
      <c r="D3418" s="356"/>
      <c r="E3418" s="356"/>
      <c r="F3418" s="356"/>
      <c r="G3418" s="356"/>
      <c r="H3418" s="356"/>
      <c r="I3418" s="356"/>
      <c r="J3418" s="356"/>
      <c r="K3418" s="356"/>
      <c r="L3418" s="356"/>
      <c r="M3418" s="356"/>
      <c r="N3418" s="356"/>
      <c r="O3418" s="356"/>
      <c r="P3418" s="357"/>
    </row>
    <row r="3419" spans="3:16" ht="15" thickBot="1">
      <c r="C3419" s="358"/>
      <c r="D3419" s="359"/>
      <c r="E3419" s="359"/>
      <c r="F3419" s="359"/>
      <c r="G3419" s="359"/>
      <c r="H3419" s="359"/>
      <c r="I3419" s="359"/>
      <c r="J3419" s="359"/>
      <c r="K3419" s="359"/>
      <c r="L3419" s="359"/>
      <c r="M3419" s="359"/>
      <c r="N3419" s="359"/>
      <c r="O3419" s="359"/>
      <c r="P3419" s="360"/>
    </row>
    <row r="3420" spans="3:16" ht="15">
      <c r="C3420" s="361" t="s">
        <v>53</v>
      </c>
      <c r="D3420" s="452"/>
      <c r="E3420" s="452"/>
      <c r="F3420" s="452"/>
      <c r="G3420" s="453"/>
      <c r="H3420" s="365" t="s">
        <v>100</v>
      </c>
      <c r="I3420" s="452"/>
      <c r="J3420" s="454" t="s">
        <v>11</v>
      </c>
      <c r="K3420" s="455"/>
      <c r="L3420" s="125" t="s">
        <v>56</v>
      </c>
      <c r="M3420" s="124"/>
      <c r="N3420" s="365" t="s">
        <v>57</v>
      </c>
      <c r="O3420" s="366"/>
      <c r="P3420" s="126" t="s">
        <v>58</v>
      </c>
    </row>
    <row r="3421" spans="3:16">
      <c r="C3421" s="367" t="s">
        <v>98</v>
      </c>
      <c r="D3421" s="368"/>
      <c r="E3421" s="368"/>
      <c r="F3421" s="368"/>
      <c r="G3421" s="421"/>
      <c r="H3421" s="422" t="s">
        <v>94</v>
      </c>
      <c r="I3421" s="423"/>
      <c r="J3421" s="424">
        <v>0.02</v>
      </c>
      <c r="K3421" s="425"/>
      <c r="L3421" s="128">
        <v>2000</v>
      </c>
      <c r="M3421" s="224"/>
      <c r="N3421" s="426"/>
      <c r="O3421" s="427"/>
      <c r="P3421" s="188">
        <f>J3421*L3421</f>
        <v>40</v>
      </c>
    </row>
    <row r="3422" spans="3:16">
      <c r="C3422" s="399" t="s">
        <v>99</v>
      </c>
      <c r="D3422" s="400"/>
      <c r="E3422" s="400"/>
      <c r="F3422" s="400"/>
      <c r="G3422" s="132"/>
      <c r="H3422" s="422" t="s">
        <v>158</v>
      </c>
      <c r="I3422" s="423"/>
      <c r="J3422" s="424">
        <v>0.1</v>
      </c>
      <c r="K3422" s="425"/>
      <c r="L3422" s="128">
        <v>18000</v>
      </c>
      <c r="M3422" s="224"/>
      <c r="N3422" s="426"/>
      <c r="O3422" s="427"/>
      <c r="P3422" s="188">
        <f>J3422*L3422</f>
        <v>1800</v>
      </c>
    </row>
    <row r="3423" spans="3:16" ht="15" thickBot="1">
      <c r="C3423" s="374"/>
      <c r="D3423" s="375"/>
      <c r="E3423" s="375"/>
      <c r="F3423" s="375"/>
      <c r="G3423" s="396"/>
      <c r="H3423" s="447"/>
      <c r="I3423" s="396"/>
      <c r="J3423" s="447"/>
      <c r="K3423" s="396"/>
      <c r="L3423" s="133"/>
      <c r="M3423" s="225"/>
      <c r="N3423" s="448"/>
      <c r="O3423" s="449"/>
      <c r="P3423" s="129"/>
    </row>
    <row r="3424" spans="3:16" ht="15" thickBot="1">
      <c r="C3424" s="371" t="s">
        <v>59</v>
      </c>
      <c r="D3424" s="372"/>
      <c r="E3424" s="372"/>
      <c r="F3424" s="372"/>
      <c r="G3424" s="372"/>
      <c r="H3424" s="372"/>
      <c r="I3424" s="372"/>
      <c r="J3424" s="372"/>
      <c r="K3424" s="372"/>
      <c r="L3424" s="372"/>
      <c r="M3424" s="372"/>
      <c r="N3424" s="372"/>
      <c r="O3424" s="373"/>
      <c r="P3424" s="138">
        <f>SUM(P3421:P3423)</f>
        <v>1840</v>
      </c>
    </row>
    <row r="3425" spans="3:16">
      <c r="C3425" s="352" t="s">
        <v>60</v>
      </c>
      <c r="D3425" s="353"/>
      <c r="E3425" s="353"/>
      <c r="F3425" s="353"/>
      <c r="G3425" s="353"/>
      <c r="H3425" s="353"/>
      <c r="I3425" s="353"/>
      <c r="J3425" s="353"/>
      <c r="K3425" s="353"/>
      <c r="L3425" s="353"/>
      <c r="M3425" s="353"/>
      <c r="N3425" s="353"/>
      <c r="O3425" s="353"/>
      <c r="P3425" s="354"/>
    </row>
    <row r="3426" spans="3:16">
      <c r="C3426" s="355"/>
      <c r="D3426" s="356"/>
      <c r="E3426" s="356"/>
      <c r="F3426" s="356"/>
      <c r="G3426" s="356"/>
      <c r="H3426" s="356"/>
      <c r="I3426" s="356"/>
      <c r="J3426" s="356"/>
      <c r="K3426" s="356"/>
      <c r="L3426" s="356"/>
      <c r="M3426" s="356"/>
      <c r="N3426" s="356"/>
      <c r="O3426" s="356"/>
      <c r="P3426" s="357"/>
    </row>
    <row r="3427" spans="3:16" ht="15" thickBot="1">
      <c r="C3427" s="358"/>
      <c r="D3427" s="359"/>
      <c r="E3427" s="359"/>
      <c r="F3427" s="359"/>
      <c r="G3427" s="359"/>
      <c r="H3427" s="359"/>
      <c r="I3427" s="359"/>
      <c r="J3427" s="359"/>
      <c r="K3427" s="359"/>
      <c r="L3427" s="359"/>
      <c r="M3427" s="359"/>
      <c r="N3427" s="359"/>
      <c r="O3427" s="359"/>
      <c r="P3427" s="360"/>
    </row>
    <row r="3428" spans="3:16">
      <c r="C3428" s="361" t="s">
        <v>53</v>
      </c>
      <c r="D3428" s="362"/>
      <c r="E3428" s="362"/>
      <c r="F3428" s="362"/>
      <c r="G3428" s="362"/>
      <c r="H3428" s="362"/>
      <c r="I3428" s="362"/>
      <c r="J3428" s="366"/>
      <c r="K3428" s="124" t="s">
        <v>54</v>
      </c>
      <c r="L3428" s="125" t="s">
        <v>11</v>
      </c>
      <c r="M3428" s="124" t="s">
        <v>117</v>
      </c>
      <c r="N3428" s="365" t="s">
        <v>61</v>
      </c>
      <c r="O3428" s="366"/>
      <c r="P3428" s="126" t="s">
        <v>58</v>
      </c>
    </row>
    <row r="3429" spans="3:16">
      <c r="C3429" s="399" t="s">
        <v>102</v>
      </c>
      <c r="D3429" s="400"/>
      <c r="E3429" s="400"/>
      <c r="F3429" s="400"/>
      <c r="G3429" s="400"/>
      <c r="H3429" s="400"/>
      <c r="I3429" s="400"/>
      <c r="J3429" s="401"/>
      <c r="K3429" s="303" t="s">
        <v>107</v>
      </c>
      <c r="L3429" s="304">
        <v>0.9</v>
      </c>
      <c r="M3429" s="307">
        <v>1</v>
      </c>
      <c r="N3429" s="450">
        <v>74</v>
      </c>
      <c r="O3429" s="451"/>
      <c r="P3429" s="129">
        <f>ROUND(L3429*N3429*M3429,0)</f>
        <v>67</v>
      </c>
    </row>
    <row r="3430" spans="3:16">
      <c r="C3430" s="399" t="s">
        <v>90</v>
      </c>
      <c r="D3430" s="400"/>
      <c r="E3430" s="400"/>
      <c r="F3430" s="400"/>
      <c r="G3430" s="400"/>
      <c r="H3430" s="400"/>
      <c r="I3430" s="400"/>
      <c r="J3430" s="401"/>
      <c r="K3430" s="303" t="s">
        <v>93</v>
      </c>
      <c r="L3430" s="303">
        <v>2.15</v>
      </c>
      <c r="M3430" s="308">
        <v>1.01</v>
      </c>
      <c r="N3430" s="404">
        <v>3500</v>
      </c>
      <c r="O3430" s="405"/>
      <c r="P3430" s="129">
        <f t="shared" ref="P3430:P3433" si="46">ROUND(L3430*N3430*M3430,0)</f>
        <v>7600</v>
      </c>
    </row>
    <row r="3431" spans="3:16">
      <c r="C3431" s="399" t="s">
        <v>91</v>
      </c>
      <c r="D3431" s="400"/>
      <c r="E3431" s="400"/>
      <c r="F3431" s="400"/>
      <c r="G3431" s="400"/>
      <c r="H3431" s="400"/>
      <c r="I3431" s="400"/>
      <c r="J3431" s="401"/>
      <c r="K3431" s="303" t="s">
        <v>96</v>
      </c>
      <c r="L3431" s="303">
        <v>0.02</v>
      </c>
      <c r="M3431" s="308">
        <v>1</v>
      </c>
      <c r="N3431" s="404">
        <v>2000</v>
      </c>
      <c r="O3431" s="405"/>
      <c r="P3431" s="129">
        <f t="shared" si="46"/>
        <v>40</v>
      </c>
    </row>
    <row r="3432" spans="3:16">
      <c r="C3432" s="399"/>
      <c r="D3432" s="400"/>
      <c r="E3432" s="400"/>
      <c r="F3432" s="400"/>
      <c r="G3432" s="400"/>
      <c r="H3432" s="400"/>
      <c r="I3432" s="400"/>
      <c r="J3432" s="401"/>
      <c r="K3432" s="189"/>
      <c r="L3432" s="198"/>
      <c r="M3432" s="240"/>
      <c r="N3432" s="404"/>
      <c r="O3432" s="405"/>
      <c r="P3432" s="129">
        <f t="shared" si="46"/>
        <v>0</v>
      </c>
    </row>
    <row r="3433" spans="3:16">
      <c r="C3433" s="399"/>
      <c r="D3433" s="400"/>
      <c r="E3433" s="400"/>
      <c r="F3433" s="400"/>
      <c r="G3433" s="400"/>
      <c r="H3433" s="400"/>
      <c r="I3433" s="400"/>
      <c r="J3433" s="401"/>
      <c r="K3433" s="189"/>
      <c r="L3433" s="198"/>
      <c r="M3433" s="240"/>
      <c r="N3433" s="404"/>
      <c r="O3433" s="405"/>
      <c r="P3433" s="129">
        <f t="shared" si="46"/>
        <v>0</v>
      </c>
    </row>
    <row r="3434" spans="3:16" ht="15" thickBot="1">
      <c r="C3434" s="399"/>
      <c r="D3434" s="400"/>
      <c r="E3434" s="400"/>
      <c r="F3434" s="400"/>
      <c r="G3434" s="400"/>
      <c r="H3434" s="400"/>
      <c r="I3434" s="400"/>
      <c r="J3434" s="401"/>
      <c r="K3434" s="135"/>
      <c r="L3434" s="142"/>
      <c r="M3434" s="237"/>
      <c r="N3434" s="469"/>
      <c r="O3434" s="470"/>
      <c r="P3434" s="129"/>
    </row>
    <row r="3435" spans="3:16" ht="15" thickBot="1">
      <c r="C3435" s="371" t="s">
        <v>59</v>
      </c>
      <c r="D3435" s="372"/>
      <c r="E3435" s="372"/>
      <c r="F3435" s="372"/>
      <c r="G3435" s="372"/>
      <c r="H3435" s="372"/>
      <c r="I3435" s="372"/>
      <c r="J3435" s="372"/>
      <c r="K3435" s="372"/>
      <c r="L3435" s="372"/>
      <c r="M3435" s="372"/>
      <c r="N3435" s="372"/>
      <c r="O3435" s="373"/>
      <c r="P3435" s="138">
        <f>SUM(P3429:P3434)</f>
        <v>7707</v>
      </c>
    </row>
    <row r="3436" spans="3:16">
      <c r="C3436" s="352" t="s">
        <v>62</v>
      </c>
      <c r="D3436" s="353"/>
      <c r="E3436" s="353"/>
      <c r="F3436" s="353"/>
      <c r="G3436" s="353"/>
      <c r="H3436" s="353"/>
      <c r="I3436" s="353"/>
      <c r="J3436" s="353"/>
      <c r="K3436" s="353"/>
      <c r="L3436" s="353"/>
      <c r="M3436" s="353"/>
      <c r="N3436" s="353"/>
      <c r="O3436" s="353"/>
      <c r="P3436" s="354"/>
    </row>
    <row r="3437" spans="3:16">
      <c r="C3437" s="355"/>
      <c r="D3437" s="356"/>
      <c r="E3437" s="356"/>
      <c r="F3437" s="356"/>
      <c r="G3437" s="356"/>
      <c r="H3437" s="356"/>
      <c r="I3437" s="356"/>
      <c r="J3437" s="356"/>
      <c r="K3437" s="356"/>
      <c r="L3437" s="356"/>
      <c r="M3437" s="356"/>
      <c r="N3437" s="356"/>
      <c r="O3437" s="356"/>
      <c r="P3437" s="357"/>
    </row>
    <row r="3438" spans="3:16" ht="15" thickBot="1">
      <c r="C3438" s="358"/>
      <c r="D3438" s="359"/>
      <c r="E3438" s="359"/>
      <c r="F3438" s="359"/>
      <c r="G3438" s="359"/>
      <c r="H3438" s="359"/>
      <c r="I3438" s="359"/>
      <c r="J3438" s="359"/>
      <c r="K3438" s="359"/>
      <c r="L3438" s="359"/>
      <c r="M3438" s="359"/>
      <c r="N3438" s="359"/>
      <c r="O3438" s="359"/>
      <c r="P3438" s="360"/>
    </row>
    <row r="3439" spans="3:16" ht="15.75">
      <c r="C3439" s="361" t="s">
        <v>63</v>
      </c>
      <c r="D3439" s="362"/>
      <c r="E3439" s="362"/>
      <c r="F3439" s="362"/>
      <c r="G3439" s="362"/>
      <c r="H3439" s="362"/>
      <c r="I3439" s="362"/>
      <c r="J3439" s="125" t="s">
        <v>64</v>
      </c>
      <c r="K3439" s="134" t="s">
        <v>65</v>
      </c>
      <c r="L3439" s="139" t="s">
        <v>66</v>
      </c>
      <c r="M3439" s="229"/>
      <c r="N3439" s="365" t="s">
        <v>67</v>
      </c>
      <c r="O3439" s="366"/>
      <c r="P3439" s="126" t="s">
        <v>58</v>
      </c>
    </row>
    <row r="3440" spans="3:16">
      <c r="C3440" s="367"/>
      <c r="D3440" s="368"/>
      <c r="E3440" s="368"/>
      <c r="F3440" s="368"/>
      <c r="G3440" s="368"/>
      <c r="H3440" s="368"/>
      <c r="I3440" s="368"/>
      <c r="J3440" s="140"/>
      <c r="K3440" s="141"/>
      <c r="L3440" s="140"/>
      <c r="M3440" s="217"/>
      <c r="N3440" s="369"/>
      <c r="O3440" s="370"/>
      <c r="P3440" s="129"/>
    </row>
    <row r="3441" spans="3:16" ht="15" thickBot="1">
      <c r="C3441" s="374"/>
      <c r="D3441" s="375"/>
      <c r="E3441" s="375"/>
      <c r="F3441" s="375"/>
      <c r="G3441" s="375"/>
      <c r="H3441" s="375"/>
      <c r="I3441" s="375"/>
      <c r="J3441" s="142"/>
      <c r="K3441" s="143"/>
      <c r="L3441" s="142"/>
      <c r="M3441" s="230"/>
      <c r="N3441" s="376"/>
      <c r="O3441" s="377"/>
      <c r="P3441" s="144"/>
    </row>
    <row r="3442" spans="3:16" ht="15" thickBot="1">
      <c r="C3442" s="371" t="s">
        <v>59</v>
      </c>
      <c r="D3442" s="372"/>
      <c r="E3442" s="372"/>
      <c r="F3442" s="372"/>
      <c r="G3442" s="372"/>
      <c r="H3442" s="372"/>
      <c r="I3442" s="372"/>
      <c r="J3442" s="372"/>
      <c r="K3442" s="372"/>
      <c r="L3442" s="372"/>
      <c r="M3442" s="372"/>
      <c r="N3442" s="372"/>
      <c r="O3442" s="373"/>
      <c r="P3442" s="138">
        <f>SUM(P3440:P3441)</f>
        <v>0</v>
      </c>
    </row>
    <row r="3443" spans="3:16">
      <c r="C3443" s="352" t="s">
        <v>68</v>
      </c>
      <c r="D3443" s="353"/>
      <c r="E3443" s="353"/>
      <c r="F3443" s="353"/>
      <c r="G3443" s="353"/>
      <c r="H3443" s="353"/>
      <c r="I3443" s="353"/>
      <c r="J3443" s="353"/>
      <c r="K3443" s="353"/>
      <c r="L3443" s="353"/>
      <c r="M3443" s="353"/>
      <c r="N3443" s="353"/>
      <c r="O3443" s="353"/>
      <c r="P3443" s="354"/>
    </row>
    <row r="3444" spans="3:16">
      <c r="C3444" s="355"/>
      <c r="D3444" s="356"/>
      <c r="E3444" s="356"/>
      <c r="F3444" s="356"/>
      <c r="G3444" s="356"/>
      <c r="H3444" s="356"/>
      <c r="I3444" s="356"/>
      <c r="J3444" s="356"/>
      <c r="K3444" s="356"/>
      <c r="L3444" s="356"/>
      <c r="M3444" s="356"/>
      <c r="N3444" s="356"/>
      <c r="O3444" s="356"/>
      <c r="P3444" s="357"/>
    </row>
    <row r="3445" spans="3:16" ht="15" thickBot="1">
      <c r="C3445" s="358"/>
      <c r="D3445" s="359"/>
      <c r="E3445" s="359"/>
      <c r="F3445" s="359"/>
      <c r="G3445" s="359"/>
      <c r="H3445" s="359"/>
      <c r="I3445" s="359"/>
      <c r="J3445" s="359"/>
      <c r="K3445" s="359"/>
      <c r="L3445" s="359"/>
      <c r="M3445" s="359"/>
      <c r="N3445" s="359"/>
      <c r="O3445" s="359"/>
      <c r="P3445" s="360"/>
    </row>
    <row r="3446" spans="3:16" ht="28.5">
      <c r="C3446" s="361" t="s">
        <v>69</v>
      </c>
      <c r="D3446" s="362"/>
      <c r="E3446" s="362"/>
      <c r="F3446" s="362"/>
      <c r="G3446" s="362"/>
      <c r="H3446" s="362"/>
      <c r="I3446" s="362"/>
      <c r="J3446" s="125" t="s">
        <v>70</v>
      </c>
      <c r="K3446" s="145" t="s">
        <v>11</v>
      </c>
      <c r="L3446" s="146" t="s">
        <v>71</v>
      </c>
      <c r="M3446" s="218"/>
      <c r="N3446" s="363" t="s">
        <v>57</v>
      </c>
      <c r="O3446" s="364"/>
      <c r="P3446" s="148" t="s">
        <v>58</v>
      </c>
    </row>
    <row r="3447" spans="3:16">
      <c r="C3447" s="399" t="s">
        <v>197</v>
      </c>
      <c r="D3447" s="400"/>
      <c r="E3447" s="400"/>
      <c r="F3447" s="400"/>
      <c r="G3447" s="400"/>
      <c r="H3447" s="400"/>
      <c r="I3447" s="401"/>
      <c r="J3447" s="151" t="s">
        <v>97</v>
      </c>
      <c r="K3447" s="152">
        <v>0.19</v>
      </c>
      <c r="L3447" s="153">
        <v>40489.678125000006</v>
      </c>
      <c r="M3447" s="231"/>
      <c r="N3447" s="402"/>
      <c r="O3447" s="403"/>
      <c r="P3447" s="129">
        <f>ROUND(K3447*L3447,0)</f>
        <v>7693</v>
      </c>
    </row>
    <row r="3448" spans="3:16">
      <c r="C3448" s="149"/>
      <c r="D3448" s="150"/>
      <c r="E3448" s="150"/>
      <c r="F3448" s="150"/>
      <c r="G3448" s="150"/>
      <c r="H3448" s="150"/>
      <c r="I3448" s="150"/>
      <c r="J3448" s="151"/>
      <c r="K3448" s="152"/>
      <c r="L3448" s="153"/>
      <c r="M3448" s="231"/>
      <c r="N3448" s="369"/>
      <c r="O3448" s="370"/>
      <c r="P3448" s="154"/>
    </row>
    <row r="3449" spans="3:16" ht="15" thickBot="1">
      <c r="C3449" s="374"/>
      <c r="D3449" s="375"/>
      <c r="E3449" s="375"/>
      <c r="F3449" s="375"/>
      <c r="G3449" s="375"/>
      <c r="H3449" s="375"/>
      <c r="I3449" s="375"/>
      <c r="J3449" s="142"/>
      <c r="K3449" s="143"/>
      <c r="L3449" s="142"/>
      <c r="M3449" s="230"/>
      <c r="N3449" s="376"/>
      <c r="O3449" s="377"/>
      <c r="P3449" s="144"/>
    </row>
    <row r="3450" spans="3:16" ht="15" thickBot="1">
      <c r="C3450" s="371" t="s">
        <v>59</v>
      </c>
      <c r="D3450" s="372"/>
      <c r="E3450" s="372"/>
      <c r="F3450" s="372"/>
      <c r="G3450" s="372"/>
      <c r="H3450" s="372"/>
      <c r="I3450" s="372"/>
      <c r="J3450" s="372"/>
      <c r="K3450" s="372"/>
      <c r="L3450" s="372"/>
      <c r="M3450" s="372"/>
      <c r="N3450" s="372"/>
      <c r="O3450" s="373"/>
      <c r="P3450" s="138">
        <f>SUM(P3447:P3449)</f>
        <v>7693</v>
      </c>
    </row>
    <row r="3451" spans="3:16" ht="15" thickBot="1">
      <c r="C3451" s="122"/>
      <c r="P3451" s="123"/>
    </row>
    <row r="3452" spans="3:16" ht="15" thickBot="1">
      <c r="C3452" s="371" t="s">
        <v>72</v>
      </c>
      <c r="D3452" s="372"/>
      <c r="E3452" s="372"/>
      <c r="F3452" s="372"/>
      <c r="G3452" s="372"/>
      <c r="H3452" s="372"/>
      <c r="I3452" s="372"/>
      <c r="J3452" s="372"/>
      <c r="K3452" s="372"/>
      <c r="L3452" s="372"/>
      <c r="M3452" s="372"/>
      <c r="N3452" s="372"/>
      <c r="O3452" s="373"/>
      <c r="P3452" s="286">
        <f>SUM(P3450+P3442+P3435+P3424)</f>
        <v>17240</v>
      </c>
    </row>
    <row r="3453" spans="3:16">
      <c r="C3453" s="367" t="s">
        <v>23</v>
      </c>
      <c r="D3453" s="368"/>
      <c r="E3453" s="368"/>
      <c r="F3453" s="368"/>
      <c r="G3453" s="368"/>
      <c r="H3453" s="368"/>
      <c r="I3453" s="368"/>
      <c r="J3453" s="155"/>
      <c r="K3453" s="156"/>
      <c r="L3453" s="157">
        <v>0.31</v>
      </c>
      <c r="M3453" s="232"/>
      <c r="N3453" s="392">
        <f>P3452*L3453</f>
        <v>5344.4</v>
      </c>
      <c r="O3453" s="393"/>
      <c r="P3453" s="158"/>
    </row>
    <row r="3454" spans="3:16">
      <c r="C3454" s="130" t="s">
        <v>77</v>
      </c>
      <c r="D3454" s="131"/>
      <c r="E3454" s="131"/>
      <c r="F3454" s="131"/>
      <c r="G3454" s="131"/>
      <c r="H3454" s="131"/>
      <c r="I3454" s="131"/>
      <c r="J3454" s="155"/>
      <c r="K3454" s="156"/>
      <c r="L3454" s="157">
        <v>0.01</v>
      </c>
      <c r="M3454" s="232"/>
      <c r="N3454" s="392">
        <f>P3452*L3454</f>
        <v>172.4</v>
      </c>
      <c r="O3454" s="393"/>
      <c r="P3454" s="158"/>
    </row>
    <row r="3455" spans="3:16" ht="15" thickBot="1">
      <c r="C3455" s="116" t="s">
        <v>78</v>
      </c>
      <c r="D3455" s="117"/>
      <c r="E3455" s="117"/>
      <c r="F3455" s="117"/>
      <c r="G3455" s="117"/>
      <c r="H3455" s="117"/>
      <c r="I3455" s="117"/>
      <c r="J3455" s="159"/>
      <c r="K3455" s="160"/>
      <c r="L3455" s="157">
        <v>0.05</v>
      </c>
      <c r="M3455" s="232"/>
      <c r="N3455" s="392">
        <f>P3452*L3455</f>
        <v>862</v>
      </c>
      <c r="O3455" s="393"/>
      <c r="P3455" s="158"/>
    </row>
    <row r="3456" spans="3:16" ht="15" thickBot="1">
      <c r="C3456" s="371" t="s">
        <v>59</v>
      </c>
      <c r="D3456" s="372"/>
      <c r="E3456" s="372"/>
      <c r="F3456" s="372"/>
      <c r="G3456" s="372"/>
      <c r="H3456" s="372"/>
      <c r="I3456" s="372"/>
      <c r="J3456" s="372"/>
      <c r="K3456" s="372"/>
      <c r="L3456" s="372"/>
      <c r="M3456" s="372"/>
      <c r="N3456" s="372"/>
      <c r="O3456" s="373"/>
      <c r="P3456" s="161">
        <f>N3453+N3454+N3455</f>
        <v>6378.7999999999993</v>
      </c>
    </row>
    <row r="3457" spans="3:16" ht="15" thickBot="1">
      <c r="C3457" s="122"/>
      <c r="P3457" s="123"/>
    </row>
    <row r="3458" spans="3:16" ht="15" thickBot="1">
      <c r="C3458" s="371" t="s">
        <v>79</v>
      </c>
      <c r="D3458" s="372"/>
      <c r="E3458" s="372"/>
      <c r="F3458" s="372"/>
      <c r="G3458" s="372"/>
      <c r="H3458" s="372"/>
      <c r="I3458" s="372"/>
      <c r="J3458" s="372"/>
      <c r="K3458" s="372"/>
      <c r="L3458" s="372"/>
      <c r="M3458" s="372"/>
      <c r="N3458" s="372"/>
      <c r="O3458" s="373"/>
      <c r="P3458" s="161">
        <f>ROUND(P3452+P3456,2)</f>
        <v>23618.799999999999</v>
      </c>
    </row>
    <row r="3459" spans="3:16">
      <c r="C3459" s="119"/>
      <c r="D3459" s="120"/>
      <c r="E3459" s="120"/>
      <c r="F3459" s="120"/>
      <c r="G3459" s="120"/>
      <c r="H3459" s="120"/>
      <c r="I3459" s="120"/>
      <c r="J3459" s="120"/>
      <c r="K3459" s="120"/>
      <c r="L3459" s="120"/>
      <c r="M3459" s="120"/>
      <c r="N3459" s="120"/>
      <c r="O3459" s="120"/>
      <c r="P3459" s="121"/>
    </row>
    <row r="3460" spans="3:16">
      <c r="C3460" s="122"/>
      <c r="P3460" s="123"/>
    </row>
    <row r="3461" spans="3:16">
      <c r="C3461" s="122"/>
      <c r="P3461" s="123"/>
    </row>
    <row r="3462" spans="3:16" ht="15">
      <c r="C3462" s="122"/>
      <c r="H3462" s="276" t="s">
        <v>80</v>
      </c>
      <c r="I3462" s="276"/>
      <c r="J3462" s="276"/>
      <c r="K3462" s="276"/>
      <c r="P3462" s="123"/>
    </row>
    <row r="3463" spans="3:16" ht="15">
      <c r="C3463" s="122"/>
      <c r="H3463" s="276" t="s">
        <v>81</v>
      </c>
      <c r="I3463" s="350" t="s">
        <v>120</v>
      </c>
      <c r="J3463" s="350"/>
      <c r="K3463" s="350"/>
      <c r="P3463" s="123"/>
    </row>
    <row r="3464" spans="3:16" ht="15">
      <c r="C3464" s="122"/>
      <c r="H3464" s="349" t="s">
        <v>121</v>
      </c>
      <c r="I3464" s="349"/>
      <c r="J3464" s="349"/>
      <c r="K3464" s="349"/>
      <c r="P3464" s="123"/>
    </row>
    <row r="3465" spans="3:16" ht="15">
      <c r="C3465" s="108"/>
      <c r="D3465" s="163"/>
      <c r="E3465" s="163"/>
      <c r="F3465" s="163"/>
      <c r="G3465" s="163"/>
      <c r="H3465" s="276" t="s">
        <v>82</v>
      </c>
      <c r="I3465" s="349" t="s">
        <v>122</v>
      </c>
      <c r="J3465" s="349"/>
      <c r="K3465" s="349"/>
      <c r="L3465" s="163"/>
      <c r="M3465" s="163"/>
      <c r="N3465" s="163"/>
      <c r="O3465" s="163"/>
      <c r="P3465" s="164"/>
    </row>
    <row r="3466" spans="3:16">
      <c r="C3466" s="122"/>
      <c r="H3466" s="95" t="s">
        <v>83</v>
      </c>
      <c r="P3466" s="123"/>
    </row>
    <row r="3467" spans="3:16">
      <c r="C3467" s="165"/>
      <c r="D3467" s="127"/>
      <c r="E3467" s="127"/>
      <c r="F3467" s="127"/>
      <c r="G3467" s="127"/>
      <c r="H3467" s="127"/>
      <c r="I3467" s="127"/>
      <c r="J3467" s="127"/>
      <c r="K3467" s="127"/>
      <c r="L3467" s="127"/>
      <c r="M3467" s="127"/>
      <c r="N3467" s="127"/>
      <c r="O3467" s="127"/>
      <c r="P3467" s="166"/>
    </row>
    <row r="3468" spans="3:16">
      <c r="C3468" s="214"/>
    </row>
    <row r="3469" spans="3:16">
      <c r="C3469" s="214"/>
    </row>
    <row r="3470" spans="3:16">
      <c r="C3470" s="214"/>
    </row>
    <row r="3471" spans="3:16">
      <c r="C3471" s="351" t="s">
        <v>38</v>
      </c>
      <c r="D3471" s="351"/>
      <c r="E3471" s="351"/>
      <c r="F3471" s="351"/>
      <c r="G3471" s="351"/>
      <c r="H3471" s="351"/>
      <c r="I3471" s="351"/>
      <c r="J3471" s="351"/>
      <c r="K3471" s="351"/>
      <c r="L3471" s="351"/>
      <c r="M3471" s="351"/>
      <c r="N3471" s="351"/>
      <c r="O3471" s="351"/>
      <c r="P3471" s="351"/>
    </row>
    <row r="3472" spans="3:16" ht="15" thickBot="1"/>
    <row r="3473" spans="3:16">
      <c r="C3473" s="378"/>
      <c r="D3473" s="380"/>
      <c r="E3473" s="381"/>
      <c r="F3473" s="381"/>
      <c r="G3473" s="381"/>
      <c r="H3473" s="381"/>
      <c r="I3473" s="381"/>
      <c r="J3473" s="381"/>
      <c r="K3473" s="382"/>
      <c r="L3473" s="383"/>
      <c r="M3473" s="384"/>
      <c r="N3473" s="384"/>
      <c r="O3473" s="384"/>
      <c r="P3473" s="385"/>
    </row>
    <row r="3474" spans="3:16">
      <c r="C3474" s="379"/>
      <c r="D3474" s="389" t="s">
        <v>39</v>
      </c>
      <c r="E3474" s="390"/>
      <c r="F3474" s="390"/>
      <c r="G3474" s="390"/>
      <c r="H3474" s="390"/>
      <c r="I3474" s="390"/>
      <c r="J3474" s="390"/>
      <c r="K3474" s="391"/>
      <c r="L3474" s="386"/>
      <c r="M3474" s="387"/>
      <c r="N3474" s="387"/>
      <c r="O3474" s="387"/>
      <c r="P3474" s="388"/>
    </row>
    <row r="3475" spans="3:16">
      <c r="C3475" s="379"/>
      <c r="D3475" s="389"/>
      <c r="E3475" s="390"/>
      <c r="F3475" s="390"/>
      <c r="G3475" s="390"/>
      <c r="H3475" s="390"/>
      <c r="I3475" s="390"/>
      <c r="J3475" s="390"/>
      <c r="K3475" s="391"/>
      <c r="L3475" s="428" t="s">
        <v>40</v>
      </c>
      <c r="M3475" s="220"/>
      <c r="N3475" s="430"/>
      <c r="O3475" s="431"/>
      <c r="P3475" s="432"/>
    </row>
    <row r="3476" spans="3:16">
      <c r="C3476" s="379"/>
      <c r="D3476" s="389" t="s">
        <v>41</v>
      </c>
      <c r="E3476" s="390"/>
      <c r="F3476" s="390"/>
      <c r="G3476" s="390"/>
      <c r="H3476" s="390"/>
      <c r="I3476" s="390"/>
      <c r="J3476" s="390"/>
      <c r="K3476" s="391"/>
      <c r="L3476" s="429"/>
      <c r="M3476" s="221"/>
      <c r="N3476" s="433"/>
      <c r="O3476" s="434"/>
      <c r="P3476" s="435"/>
    </row>
    <row r="3477" spans="3:16">
      <c r="C3477" s="379"/>
      <c r="D3477" s="436"/>
      <c r="E3477" s="437"/>
      <c r="F3477" s="437"/>
      <c r="G3477" s="437"/>
      <c r="H3477" s="437"/>
      <c r="I3477" s="437"/>
      <c r="J3477" s="437"/>
      <c r="K3477" s="438"/>
      <c r="L3477" s="428" t="s">
        <v>42</v>
      </c>
      <c r="M3477" s="219"/>
      <c r="N3477" s="428">
        <v>1</v>
      </c>
      <c r="O3477" s="428" t="s">
        <v>43</v>
      </c>
      <c r="P3477" s="440">
        <v>1</v>
      </c>
    </row>
    <row r="3478" spans="3:16">
      <c r="C3478" s="379"/>
      <c r="D3478" s="436"/>
      <c r="E3478" s="437"/>
      <c r="F3478" s="437"/>
      <c r="G3478" s="437"/>
      <c r="H3478" s="437"/>
      <c r="I3478" s="437"/>
      <c r="J3478" s="437"/>
      <c r="K3478" s="438"/>
      <c r="L3478" s="439"/>
      <c r="M3478" s="222"/>
      <c r="N3478" s="439"/>
      <c r="O3478" s="439"/>
      <c r="P3478" s="441"/>
    </row>
    <row r="3479" spans="3:16">
      <c r="C3479" s="379"/>
      <c r="D3479" s="389" t="s">
        <v>44</v>
      </c>
      <c r="E3479" s="390"/>
      <c r="F3479" s="390"/>
      <c r="G3479" s="390"/>
      <c r="H3479" s="390"/>
      <c r="I3479" s="390"/>
      <c r="J3479" s="390"/>
      <c r="K3479" s="391"/>
      <c r="L3479" s="439"/>
      <c r="M3479" s="222"/>
      <c r="N3479" s="439"/>
      <c r="O3479" s="439"/>
      <c r="P3479" s="441"/>
    </row>
    <row r="3480" spans="3:16" ht="15" thickBot="1">
      <c r="C3480" s="100"/>
      <c r="D3480" s="101"/>
      <c r="E3480" s="101"/>
      <c r="F3480" s="101"/>
      <c r="G3480" s="101"/>
      <c r="H3480" s="101"/>
      <c r="I3480" s="101"/>
      <c r="J3480" s="101"/>
      <c r="K3480" s="101"/>
      <c r="L3480" s="101"/>
      <c r="M3480" s="101"/>
      <c r="N3480" s="102"/>
      <c r="O3480" s="102"/>
      <c r="P3480" s="103"/>
    </row>
    <row r="3481" spans="3:16">
      <c r="C3481" s="104"/>
      <c r="D3481" s="98"/>
      <c r="E3481" s="98"/>
      <c r="F3481" s="98"/>
      <c r="G3481" s="98"/>
      <c r="H3481" s="98"/>
      <c r="I3481" s="98"/>
      <c r="J3481" s="98"/>
      <c r="K3481" s="98"/>
      <c r="L3481" s="105" t="s">
        <v>45</v>
      </c>
      <c r="M3481" s="105"/>
      <c r="N3481" s="106" t="s">
        <v>46</v>
      </c>
      <c r="O3481" s="106" t="s">
        <v>47</v>
      </c>
      <c r="P3481" s="107" t="s">
        <v>48</v>
      </c>
    </row>
    <row r="3482" spans="3:16">
      <c r="C3482" s="108"/>
      <c r="D3482" s="99"/>
      <c r="E3482" s="99"/>
      <c r="F3482" s="99"/>
      <c r="G3482" s="99"/>
      <c r="H3482" s="99"/>
      <c r="I3482" s="99"/>
      <c r="J3482" s="99"/>
      <c r="K3482" s="99"/>
      <c r="L3482" s="109"/>
      <c r="M3482" s="109"/>
      <c r="N3482" s="110"/>
      <c r="O3482" s="110"/>
      <c r="P3482" s="111"/>
    </row>
    <row r="3483" spans="3:16">
      <c r="C3483" s="406" t="s">
        <v>49</v>
      </c>
      <c r="D3483" s="407"/>
      <c r="E3483" s="407"/>
      <c r="F3483" s="407"/>
      <c r="G3483" s="99"/>
      <c r="H3483" s="99"/>
      <c r="I3483" s="99" t="s">
        <v>50</v>
      </c>
      <c r="K3483" s="99"/>
      <c r="L3483" s="109"/>
      <c r="M3483" s="109"/>
      <c r="P3483" s="112"/>
    </row>
    <row r="3484" spans="3:16">
      <c r="C3484" s="113"/>
      <c r="D3484" s="114"/>
      <c r="E3484" s="114"/>
      <c r="F3484" s="114"/>
      <c r="G3484" s="114"/>
      <c r="H3484" s="114"/>
      <c r="I3484" s="114"/>
      <c r="J3484" s="114"/>
      <c r="K3484" s="114"/>
      <c r="L3484" s="114"/>
      <c r="M3484" s="114"/>
      <c r="N3484" s="114"/>
      <c r="O3484" s="114"/>
      <c r="P3484" s="115"/>
    </row>
    <row r="3485" spans="3:16" ht="15" thickBot="1">
      <c r="C3485" s="408" t="s">
        <v>114</v>
      </c>
      <c r="D3485" s="409"/>
      <c r="E3485" s="409"/>
      <c r="F3485" s="409"/>
      <c r="G3485" s="409"/>
      <c r="H3485" s="409"/>
      <c r="I3485" s="409"/>
      <c r="J3485" s="409"/>
      <c r="K3485" s="409"/>
      <c r="L3485" s="409"/>
      <c r="M3485" s="409"/>
      <c r="N3485" s="409"/>
      <c r="O3485" s="409"/>
      <c r="P3485" s="410"/>
    </row>
    <row r="3486" spans="3:16" ht="15" thickBot="1">
      <c r="C3486" s="116"/>
      <c r="D3486" s="117"/>
      <c r="E3486" s="117"/>
      <c r="F3486" s="117"/>
      <c r="G3486" s="117"/>
      <c r="H3486" s="117"/>
      <c r="I3486" s="117"/>
      <c r="J3486" s="117"/>
      <c r="K3486" s="117"/>
      <c r="L3486" s="117"/>
      <c r="M3486" s="117"/>
      <c r="N3486" s="117"/>
      <c r="O3486" s="117"/>
      <c r="P3486" s="118"/>
    </row>
    <row r="3487" spans="3:16" ht="15" thickBot="1">
      <c r="C3487" s="119"/>
      <c r="D3487" s="120"/>
      <c r="E3487" s="120"/>
      <c r="F3487" s="120"/>
      <c r="G3487" s="120"/>
      <c r="H3487" s="120"/>
      <c r="K3487" s="120"/>
      <c r="L3487" s="120"/>
      <c r="M3487" s="120"/>
      <c r="N3487" s="120"/>
      <c r="O3487" s="120"/>
      <c r="P3487" s="121"/>
    </row>
    <row r="3488" spans="3:16">
      <c r="C3488" s="287" t="s">
        <v>52</v>
      </c>
      <c r="D3488" s="411" t="s">
        <v>53</v>
      </c>
      <c r="E3488" s="412"/>
      <c r="F3488" s="412"/>
      <c r="G3488" s="412"/>
      <c r="H3488" s="412"/>
      <c r="I3488" s="412"/>
      <c r="J3488" s="412"/>
      <c r="K3488" s="412"/>
      <c r="L3488" s="413"/>
      <c r="M3488" s="288"/>
      <c r="N3488" s="414" t="s">
        <v>54</v>
      </c>
      <c r="O3488" s="415"/>
      <c r="P3488" s="287" t="s">
        <v>11</v>
      </c>
    </row>
    <row r="3489" spans="3:16" ht="15" thickBot="1">
      <c r="C3489" s="283">
        <v>4.5</v>
      </c>
      <c r="D3489" s="416" t="s">
        <v>180</v>
      </c>
      <c r="E3489" s="417"/>
      <c r="F3489" s="417"/>
      <c r="G3489" s="417"/>
      <c r="H3489" s="417"/>
      <c r="I3489" s="417"/>
      <c r="J3489" s="417"/>
      <c r="K3489" s="417"/>
      <c r="L3489" s="418"/>
      <c r="M3489" s="284"/>
      <c r="N3489" s="416" t="s">
        <v>84</v>
      </c>
      <c r="O3489" s="418"/>
      <c r="P3489" s="285">
        <f>'PRESUPUESTO OFICIAL (Entidad)'!I67</f>
        <v>252.14999999999998</v>
      </c>
    </row>
    <row r="3490" spans="3:16">
      <c r="C3490" s="352" t="s">
        <v>55</v>
      </c>
      <c r="D3490" s="353"/>
      <c r="E3490" s="353"/>
      <c r="F3490" s="353"/>
      <c r="G3490" s="353"/>
      <c r="H3490" s="353"/>
      <c r="I3490" s="353"/>
      <c r="J3490" s="353"/>
      <c r="K3490" s="353"/>
      <c r="L3490" s="353"/>
      <c r="M3490" s="353"/>
      <c r="N3490" s="353"/>
      <c r="O3490" s="353"/>
      <c r="P3490" s="354"/>
    </row>
    <row r="3491" spans="3:16">
      <c r="C3491" s="355"/>
      <c r="D3491" s="356"/>
      <c r="E3491" s="356"/>
      <c r="F3491" s="356"/>
      <c r="G3491" s="356"/>
      <c r="H3491" s="356"/>
      <c r="I3491" s="356"/>
      <c r="J3491" s="356"/>
      <c r="K3491" s="356"/>
      <c r="L3491" s="356"/>
      <c r="M3491" s="356"/>
      <c r="N3491" s="356"/>
      <c r="O3491" s="356"/>
      <c r="P3491" s="357"/>
    </row>
    <row r="3492" spans="3:16" ht="15" thickBot="1">
      <c r="C3492" s="358"/>
      <c r="D3492" s="359"/>
      <c r="E3492" s="359"/>
      <c r="F3492" s="359"/>
      <c r="G3492" s="359"/>
      <c r="H3492" s="359"/>
      <c r="I3492" s="359"/>
      <c r="J3492" s="359"/>
      <c r="K3492" s="359"/>
      <c r="L3492" s="359"/>
      <c r="M3492" s="359"/>
      <c r="N3492" s="359"/>
      <c r="O3492" s="359"/>
      <c r="P3492" s="360"/>
    </row>
    <row r="3493" spans="3:16" ht="15">
      <c r="C3493" s="361" t="s">
        <v>53</v>
      </c>
      <c r="D3493" s="452"/>
      <c r="E3493" s="452"/>
      <c r="F3493" s="452"/>
      <c r="G3493" s="453"/>
      <c r="H3493" s="365" t="s">
        <v>100</v>
      </c>
      <c r="I3493" s="452"/>
      <c r="J3493" s="454" t="s">
        <v>11</v>
      </c>
      <c r="K3493" s="455"/>
      <c r="L3493" s="125" t="s">
        <v>56</v>
      </c>
      <c r="M3493" s="124"/>
      <c r="N3493" s="365" t="s">
        <v>57</v>
      </c>
      <c r="O3493" s="366"/>
      <c r="P3493" s="126" t="s">
        <v>58</v>
      </c>
    </row>
    <row r="3494" spans="3:16">
      <c r="C3494" s="367" t="s">
        <v>98</v>
      </c>
      <c r="D3494" s="368"/>
      <c r="E3494" s="368"/>
      <c r="F3494" s="368"/>
      <c r="G3494" s="421"/>
      <c r="H3494" s="422" t="s">
        <v>94</v>
      </c>
      <c r="I3494" s="423"/>
      <c r="J3494" s="424">
        <v>0.02</v>
      </c>
      <c r="K3494" s="425"/>
      <c r="L3494" s="128">
        <v>2000</v>
      </c>
      <c r="M3494" s="224"/>
      <c r="N3494" s="426"/>
      <c r="O3494" s="427"/>
      <c r="P3494" s="188">
        <f>J3494*L3494</f>
        <v>40</v>
      </c>
    </row>
    <row r="3495" spans="3:16">
      <c r="C3495" s="471" t="s">
        <v>99</v>
      </c>
      <c r="D3495" s="400"/>
      <c r="E3495" s="400"/>
      <c r="F3495" s="400"/>
      <c r="G3495" s="132"/>
      <c r="H3495" s="422" t="s">
        <v>158</v>
      </c>
      <c r="I3495" s="423"/>
      <c r="J3495" s="424">
        <v>0.1</v>
      </c>
      <c r="K3495" s="425"/>
      <c r="L3495" s="128">
        <v>18000</v>
      </c>
      <c r="M3495" s="224"/>
      <c r="N3495" s="426"/>
      <c r="O3495" s="427"/>
      <c r="P3495" s="188">
        <f>J3495*L3495</f>
        <v>1800</v>
      </c>
    </row>
    <row r="3496" spans="3:16" ht="15" thickBot="1">
      <c r="C3496" s="374"/>
      <c r="D3496" s="375"/>
      <c r="E3496" s="375"/>
      <c r="F3496" s="375"/>
      <c r="G3496" s="396"/>
      <c r="H3496" s="447"/>
      <c r="I3496" s="396"/>
      <c r="J3496" s="447"/>
      <c r="K3496" s="396"/>
      <c r="L3496" s="133"/>
      <c r="M3496" s="225"/>
      <c r="N3496" s="448"/>
      <c r="O3496" s="449"/>
      <c r="P3496" s="129"/>
    </row>
    <row r="3497" spans="3:16" ht="15" thickBot="1">
      <c r="C3497" s="371" t="s">
        <v>59</v>
      </c>
      <c r="D3497" s="372"/>
      <c r="E3497" s="372"/>
      <c r="F3497" s="372"/>
      <c r="G3497" s="372"/>
      <c r="H3497" s="372"/>
      <c r="I3497" s="372"/>
      <c r="J3497" s="372"/>
      <c r="K3497" s="372"/>
      <c r="L3497" s="372"/>
      <c r="M3497" s="372"/>
      <c r="N3497" s="372"/>
      <c r="O3497" s="373"/>
      <c r="P3497" s="138">
        <f>SUM(P3494:P3496)</f>
        <v>1840</v>
      </c>
    </row>
    <row r="3498" spans="3:16">
      <c r="C3498" s="352" t="s">
        <v>60</v>
      </c>
      <c r="D3498" s="353"/>
      <c r="E3498" s="353"/>
      <c r="F3498" s="353"/>
      <c r="G3498" s="353"/>
      <c r="H3498" s="353"/>
      <c r="I3498" s="353"/>
      <c r="J3498" s="353"/>
      <c r="K3498" s="353"/>
      <c r="L3498" s="353"/>
      <c r="M3498" s="353"/>
      <c r="N3498" s="353"/>
      <c r="O3498" s="353"/>
      <c r="P3498" s="354"/>
    </row>
    <row r="3499" spans="3:16">
      <c r="C3499" s="355"/>
      <c r="D3499" s="356"/>
      <c r="E3499" s="356"/>
      <c r="F3499" s="356"/>
      <c r="G3499" s="356"/>
      <c r="H3499" s="356"/>
      <c r="I3499" s="356"/>
      <c r="J3499" s="356"/>
      <c r="K3499" s="356"/>
      <c r="L3499" s="356"/>
      <c r="M3499" s="356"/>
      <c r="N3499" s="356"/>
      <c r="O3499" s="356"/>
      <c r="P3499" s="357"/>
    </row>
    <row r="3500" spans="3:16" ht="15" thickBot="1">
      <c r="C3500" s="358"/>
      <c r="D3500" s="359"/>
      <c r="E3500" s="359"/>
      <c r="F3500" s="359"/>
      <c r="G3500" s="359"/>
      <c r="H3500" s="359"/>
      <c r="I3500" s="359"/>
      <c r="J3500" s="359"/>
      <c r="K3500" s="359"/>
      <c r="L3500" s="359"/>
      <c r="M3500" s="359"/>
      <c r="N3500" s="359"/>
      <c r="O3500" s="359"/>
      <c r="P3500" s="360"/>
    </row>
    <row r="3501" spans="3:16">
      <c r="C3501" s="361" t="s">
        <v>53</v>
      </c>
      <c r="D3501" s="362"/>
      <c r="E3501" s="362"/>
      <c r="F3501" s="362"/>
      <c r="G3501" s="362"/>
      <c r="H3501" s="362"/>
      <c r="I3501" s="362"/>
      <c r="J3501" s="366"/>
      <c r="K3501" s="124" t="s">
        <v>54</v>
      </c>
      <c r="L3501" s="125" t="s">
        <v>11</v>
      </c>
      <c r="M3501" s="124" t="s">
        <v>117</v>
      </c>
      <c r="N3501" s="365" t="s">
        <v>61</v>
      </c>
      <c r="O3501" s="366"/>
      <c r="P3501" s="126" t="s">
        <v>58</v>
      </c>
    </row>
    <row r="3502" spans="3:16">
      <c r="C3502" s="399" t="s">
        <v>102</v>
      </c>
      <c r="D3502" s="400"/>
      <c r="E3502" s="400"/>
      <c r="F3502" s="400"/>
      <c r="G3502" s="400"/>
      <c r="H3502" s="400"/>
      <c r="I3502" s="400"/>
      <c r="J3502" s="401"/>
      <c r="K3502" s="303" t="s">
        <v>107</v>
      </c>
      <c r="L3502" s="304">
        <v>3.5000000000000003E-2</v>
      </c>
      <c r="M3502" s="310">
        <v>1</v>
      </c>
      <c r="N3502" s="450">
        <v>74</v>
      </c>
      <c r="O3502" s="451"/>
      <c r="P3502" s="129">
        <f>ROUND(L3502*N3502*M3502,0)</f>
        <v>3</v>
      </c>
    </row>
    <row r="3503" spans="3:16">
      <c r="C3503" s="399" t="s">
        <v>198</v>
      </c>
      <c r="D3503" s="400"/>
      <c r="E3503" s="400"/>
      <c r="F3503" s="400"/>
      <c r="G3503" s="400"/>
      <c r="H3503" s="400"/>
      <c r="I3503" s="400"/>
      <c r="J3503" s="401"/>
      <c r="K3503" s="303" t="s">
        <v>95</v>
      </c>
      <c r="L3503" s="303">
        <v>0.05</v>
      </c>
      <c r="M3503" s="306">
        <v>1</v>
      </c>
      <c r="N3503" s="404">
        <v>140000</v>
      </c>
      <c r="O3503" s="405"/>
      <c r="P3503" s="129">
        <f t="shared" ref="P3503:P3507" si="47">ROUND(L3503*N3503*M3503,0)</f>
        <v>7000</v>
      </c>
    </row>
    <row r="3504" spans="3:16">
      <c r="C3504" s="399" t="s">
        <v>103</v>
      </c>
      <c r="D3504" s="400"/>
      <c r="E3504" s="400"/>
      <c r="F3504" s="400"/>
      <c r="G3504" s="400"/>
      <c r="H3504" s="400"/>
      <c r="I3504" s="400"/>
      <c r="J3504" s="401"/>
      <c r="K3504" s="303" t="s">
        <v>88</v>
      </c>
      <c r="L3504" s="303">
        <v>0.03</v>
      </c>
      <c r="M3504" s="306">
        <v>1</v>
      </c>
      <c r="N3504" s="404">
        <v>12000</v>
      </c>
      <c r="O3504" s="405"/>
      <c r="P3504" s="129">
        <f t="shared" si="47"/>
        <v>360</v>
      </c>
    </row>
    <row r="3505" spans="3:16">
      <c r="C3505" s="399" t="s">
        <v>106</v>
      </c>
      <c r="D3505" s="400"/>
      <c r="E3505" s="400"/>
      <c r="F3505" s="400"/>
      <c r="G3505" s="400"/>
      <c r="H3505" s="400"/>
      <c r="I3505" s="400"/>
      <c r="J3505" s="401"/>
      <c r="K3505" s="303" t="s">
        <v>108</v>
      </c>
      <c r="L3505" s="303">
        <v>0.01</v>
      </c>
      <c r="M3505" s="306">
        <v>1</v>
      </c>
      <c r="N3505" s="404">
        <v>15000</v>
      </c>
      <c r="O3505" s="405"/>
      <c r="P3505" s="129">
        <f t="shared" si="47"/>
        <v>150</v>
      </c>
    </row>
    <row r="3506" spans="3:16">
      <c r="C3506" s="399" t="s">
        <v>104</v>
      </c>
      <c r="D3506" s="400"/>
      <c r="E3506" s="400"/>
      <c r="F3506" s="400"/>
      <c r="G3506" s="400"/>
      <c r="H3506" s="400"/>
      <c r="I3506" s="400"/>
      <c r="J3506" s="401"/>
      <c r="K3506" s="303" t="s">
        <v>88</v>
      </c>
      <c r="L3506" s="303">
        <v>0.02</v>
      </c>
      <c r="M3506" s="306">
        <v>1</v>
      </c>
      <c r="N3506" s="404">
        <v>24500</v>
      </c>
      <c r="O3506" s="405"/>
      <c r="P3506" s="129">
        <f t="shared" si="47"/>
        <v>490</v>
      </c>
    </row>
    <row r="3507" spans="3:16" ht="15" thickBot="1">
      <c r="C3507" s="399"/>
      <c r="D3507" s="400"/>
      <c r="E3507" s="400"/>
      <c r="F3507" s="400"/>
      <c r="G3507" s="400"/>
      <c r="H3507" s="400"/>
      <c r="I3507" s="400"/>
      <c r="J3507" s="401"/>
      <c r="K3507" s="135"/>
      <c r="L3507" s="309"/>
      <c r="M3507" s="237"/>
      <c r="N3507" s="469"/>
      <c r="O3507" s="470"/>
      <c r="P3507" s="129">
        <f t="shared" si="47"/>
        <v>0</v>
      </c>
    </row>
    <row r="3508" spans="3:16" ht="15" thickBot="1">
      <c r="C3508" s="371" t="s">
        <v>59</v>
      </c>
      <c r="D3508" s="372"/>
      <c r="E3508" s="372"/>
      <c r="F3508" s="372"/>
      <c r="G3508" s="372"/>
      <c r="H3508" s="372"/>
      <c r="I3508" s="372"/>
      <c r="J3508" s="372"/>
      <c r="K3508" s="372"/>
      <c r="L3508" s="372"/>
      <c r="M3508" s="372"/>
      <c r="N3508" s="372"/>
      <c r="O3508" s="373"/>
      <c r="P3508" s="138">
        <f>SUM(P3502:P3507)</f>
        <v>8003</v>
      </c>
    </row>
    <row r="3509" spans="3:16">
      <c r="C3509" s="352" t="s">
        <v>62</v>
      </c>
      <c r="D3509" s="353"/>
      <c r="E3509" s="353"/>
      <c r="F3509" s="353"/>
      <c r="G3509" s="353"/>
      <c r="H3509" s="353"/>
      <c r="I3509" s="353"/>
      <c r="J3509" s="353"/>
      <c r="K3509" s="353"/>
      <c r="L3509" s="353"/>
      <c r="M3509" s="353"/>
      <c r="N3509" s="353"/>
      <c r="O3509" s="353"/>
      <c r="P3509" s="354"/>
    </row>
    <row r="3510" spans="3:16">
      <c r="C3510" s="355"/>
      <c r="D3510" s="356"/>
      <c r="E3510" s="356"/>
      <c r="F3510" s="356"/>
      <c r="G3510" s="356"/>
      <c r="H3510" s="356"/>
      <c r="I3510" s="356"/>
      <c r="J3510" s="356"/>
      <c r="K3510" s="356"/>
      <c r="L3510" s="356"/>
      <c r="M3510" s="356"/>
      <c r="N3510" s="356"/>
      <c r="O3510" s="356"/>
      <c r="P3510" s="357"/>
    </row>
    <row r="3511" spans="3:16" ht="15" thickBot="1">
      <c r="C3511" s="358"/>
      <c r="D3511" s="359"/>
      <c r="E3511" s="359"/>
      <c r="F3511" s="359"/>
      <c r="G3511" s="359"/>
      <c r="H3511" s="359"/>
      <c r="I3511" s="359"/>
      <c r="J3511" s="359"/>
      <c r="K3511" s="359"/>
      <c r="L3511" s="359"/>
      <c r="M3511" s="359"/>
      <c r="N3511" s="359"/>
      <c r="O3511" s="359"/>
      <c r="P3511" s="360"/>
    </row>
    <row r="3512" spans="3:16" ht="15.75">
      <c r="C3512" s="361" t="s">
        <v>63</v>
      </c>
      <c r="D3512" s="362"/>
      <c r="E3512" s="362"/>
      <c r="F3512" s="362"/>
      <c r="G3512" s="362"/>
      <c r="H3512" s="362"/>
      <c r="I3512" s="362"/>
      <c r="J3512" s="125" t="s">
        <v>64</v>
      </c>
      <c r="K3512" s="134" t="s">
        <v>65</v>
      </c>
      <c r="L3512" s="139" t="s">
        <v>66</v>
      </c>
      <c r="M3512" s="229"/>
      <c r="N3512" s="365" t="s">
        <v>67</v>
      </c>
      <c r="O3512" s="366"/>
      <c r="P3512" s="126" t="s">
        <v>58</v>
      </c>
    </row>
    <row r="3513" spans="3:16">
      <c r="C3513" s="367"/>
      <c r="D3513" s="368"/>
      <c r="E3513" s="368"/>
      <c r="F3513" s="368"/>
      <c r="G3513" s="368"/>
      <c r="H3513" s="368"/>
      <c r="I3513" s="368"/>
      <c r="J3513" s="140"/>
      <c r="K3513" s="141"/>
      <c r="L3513" s="140"/>
      <c r="M3513" s="217"/>
      <c r="N3513" s="369"/>
      <c r="O3513" s="370"/>
      <c r="P3513" s="129"/>
    </row>
    <row r="3514" spans="3:16" ht="15" thickBot="1">
      <c r="C3514" s="374"/>
      <c r="D3514" s="375"/>
      <c r="E3514" s="375"/>
      <c r="F3514" s="375"/>
      <c r="G3514" s="375"/>
      <c r="H3514" s="375"/>
      <c r="I3514" s="375"/>
      <c r="J3514" s="142"/>
      <c r="K3514" s="143"/>
      <c r="L3514" s="142"/>
      <c r="M3514" s="230"/>
      <c r="N3514" s="376"/>
      <c r="O3514" s="377"/>
      <c r="P3514" s="144"/>
    </row>
    <row r="3515" spans="3:16" ht="15" thickBot="1">
      <c r="C3515" s="371" t="s">
        <v>59</v>
      </c>
      <c r="D3515" s="372"/>
      <c r="E3515" s="372"/>
      <c r="F3515" s="372"/>
      <c r="G3515" s="372"/>
      <c r="H3515" s="372"/>
      <c r="I3515" s="372"/>
      <c r="J3515" s="372"/>
      <c r="K3515" s="372"/>
      <c r="L3515" s="372"/>
      <c r="M3515" s="372"/>
      <c r="N3515" s="372"/>
      <c r="O3515" s="373"/>
      <c r="P3515" s="138">
        <f>SUM(P3513:P3514)</f>
        <v>0</v>
      </c>
    </row>
    <row r="3516" spans="3:16">
      <c r="C3516" s="352" t="s">
        <v>68</v>
      </c>
      <c r="D3516" s="353"/>
      <c r="E3516" s="353"/>
      <c r="F3516" s="353"/>
      <c r="G3516" s="353"/>
      <c r="H3516" s="353"/>
      <c r="I3516" s="353"/>
      <c r="J3516" s="353"/>
      <c r="K3516" s="353"/>
      <c r="L3516" s="353"/>
      <c r="M3516" s="353"/>
      <c r="N3516" s="353"/>
      <c r="O3516" s="353"/>
      <c r="P3516" s="354"/>
    </row>
    <row r="3517" spans="3:16">
      <c r="C3517" s="355"/>
      <c r="D3517" s="356"/>
      <c r="E3517" s="356"/>
      <c r="F3517" s="356"/>
      <c r="G3517" s="356"/>
      <c r="H3517" s="356"/>
      <c r="I3517" s="356"/>
      <c r="J3517" s="356"/>
      <c r="K3517" s="356"/>
      <c r="L3517" s="356"/>
      <c r="M3517" s="356"/>
      <c r="N3517" s="356"/>
      <c r="O3517" s="356"/>
      <c r="P3517" s="357"/>
    </row>
    <row r="3518" spans="3:16" ht="15" thickBot="1">
      <c r="C3518" s="358"/>
      <c r="D3518" s="359"/>
      <c r="E3518" s="359"/>
      <c r="F3518" s="359"/>
      <c r="G3518" s="359"/>
      <c r="H3518" s="359"/>
      <c r="I3518" s="359"/>
      <c r="J3518" s="359"/>
      <c r="K3518" s="359"/>
      <c r="L3518" s="359"/>
      <c r="M3518" s="359"/>
      <c r="N3518" s="359"/>
      <c r="O3518" s="359"/>
      <c r="P3518" s="360"/>
    </row>
    <row r="3519" spans="3:16" ht="28.5">
      <c r="C3519" s="361" t="s">
        <v>69</v>
      </c>
      <c r="D3519" s="362"/>
      <c r="E3519" s="362"/>
      <c r="F3519" s="362"/>
      <c r="G3519" s="362"/>
      <c r="H3519" s="362"/>
      <c r="I3519" s="362"/>
      <c r="J3519" s="125" t="s">
        <v>70</v>
      </c>
      <c r="K3519" s="145" t="s">
        <v>11</v>
      </c>
      <c r="L3519" s="146" t="s">
        <v>71</v>
      </c>
      <c r="M3519" s="218"/>
      <c r="N3519" s="363" t="s">
        <v>57</v>
      </c>
      <c r="O3519" s="364"/>
      <c r="P3519" s="148" t="s">
        <v>58</v>
      </c>
    </row>
    <row r="3520" spans="3:16">
      <c r="C3520" s="399" t="s">
        <v>197</v>
      </c>
      <c r="D3520" s="400"/>
      <c r="E3520" s="400"/>
      <c r="F3520" s="400"/>
      <c r="G3520" s="400"/>
      <c r="H3520" s="400"/>
      <c r="I3520" s="401"/>
      <c r="J3520" s="151" t="s">
        <v>97</v>
      </c>
      <c r="K3520" s="152">
        <v>0.18</v>
      </c>
      <c r="L3520" s="153">
        <v>40489.678125000006</v>
      </c>
      <c r="M3520" s="231"/>
      <c r="N3520" s="402"/>
      <c r="O3520" s="403"/>
      <c r="P3520" s="129">
        <f>ROUND(K3520*L3520,0)</f>
        <v>7288</v>
      </c>
    </row>
    <row r="3521" spans="3:16">
      <c r="C3521" s="149"/>
      <c r="D3521" s="150"/>
      <c r="E3521" s="150"/>
      <c r="F3521" s="150"/>
      <c r="G3521" s="150"/>
      <c r="H3521" s="150"/>
      <c r="I3521" s="150"/>
      <c r="J3521" s="151"/>
      <c r="K3521" s="152"/>
      <c r="L3521" s="153"/>
      <c r="M3521" s="231"/>
      <c r="N3521" s="369"/>
      <c r="O3521" s="370"/>
      <c r="P3521" s="154"/>
    </row>
    <row r="3522" spans="3:16" ht="15" thickBot="1">
      <c r="C3522" s="374"/>
      <c r="D3522" s="375"/>
      <c r="E3522" s="375"/>
      <c r="F3522" s="375"/>
      <c r="G3522" s="375"/>
      <c r="H3522" s="375"/>
      <c r="I3522" s="375"/>
      <c r="J3522" s="142"/>
      <c r="K3522" s="143"/>
      <c r="L3522" s="142"/>
      <c r="M3522" s="230"/>
      <c r="N3522" s="376"/>
      <c r="O3522" s="377"/>
      <c r="P3522" s="144"/>
    </row>
    <row r="3523" spans="3:16" ht="15" thickBot="1">
      <c r="C3523" s="371" t="s">
        <v>59</v>
      </c>
      <c r="D3523" s="372"/>
      <c r="E3523" s="372"/>
      <c r="F3523" s="372"/>
      <c r="G3523" s="372"/>
      <c r="H3523" s="372"/>
      <c r="I3523" s="372"/>
      <c r="J3523" s="372"/>
      <c r="K3523" s="372"/>
      <c r="L3523" s="372"/>
      <c r="M3523" s="372"/>
      <c r="N3523" s="372"/>
      <c r="O3523" s="373"/>
      <c r="P3523" s="138">
        <f>SUM(P3520:P3522)</f>
        <v>7288</v>
      </c>
    </row>
    <row r="3524" spans="3:16" ht="15" thickBot="1">
      <c r="C3524" s="122"/>
      <c r="P3524" s="123"/>
    </row>
    <row r="3525" spans="3:16" ht="15" thickBot="1">
      <c r="C3525" s="371" t="s">
        <v>72</v>
      </c>
      <c r="D3525" s="372"/>
      <c r="E3525" s="372"/>
      <c r="F3525" s="372"/>
      <c r="G3525" s="372"/>
      <c r="H3525" s="372"/>
      <c r="I3525" s="372"/>
      <c r="J3525" s="372"/>
      <c r="K3525" s="372"/>
      <c r="L3525" s="372"/>
      <c r="M3525" s="372"/>
      <c r="N3525" s="372"/>
      <c r="O3525" s="373"/>
      <c r="P3525" s="286">
        <f>SUM(P3523+P3515+P3508+P3497)</f>
        <v>17131</v>
      </c>
    </row>
    <row r="3526" spans="3:16">
      <c r="C3526" s="367" t="s">
        <v>23</v>
      </c>
      <c r="D3526" s="368"/>
      <c r="E3526" s="368"/>
      <c r="F3526" s="368"/>
      <c r="G3526" s="368"/>
      <c r="H3526" s="368"/>
      <c r="I3526" s="368"/>
      <c r="J3526" s="155"/>
      <c r="K3526" s="156"/>
      <c r="L3526" s="157">
        <v>0.31</v>
      </c>
      <c r="M3526" s="232"/>
      <c r="N3526" s="392">
        <f>P3525*L3526</f>
        <v>5310.61</v>
      </c>
      <c r="O3526" s="393"/>
      <c r="P3526" s="158"/>
    </row>
    <row r="3527" spans="3:16">
      <c r="C3527" s="130" t="s">
        <v>77</v>
      </c>
      <c r="D3527" s="131"/>
      <c r="E3527" s="131"/>
      <c r="F3527" s="131"/>
      <c r="G3527" s="131"/>
      <c r="H3527" s="131"/>
      <c r="I3527" s="131"/>
      <c r="J3527" s="155"/>
      <c r="K3527" s="156"/>
      <c r="L3527" s="157">
        <v>0.01</v>
      </c>
      <c r="M3527" s="232"/>
      <c r="N3527" s="392">
        <f>P3525*L3527</f>
        <v>171.31</v>
      </c>
      <c r="O3527" s="393"/>
      <c r="P3527" s="158"/>
    </row>
    <row r="3528" spans="3:16" ht="15" thickBot="1">
      <c r="C3528" s="116" t="s">
        <v>78</v>
      </c>
      <c r="D3528" s="117"/>
      <c r="E3528" s="117"/>
      <c r="F3528" s="117"/>
      <c r="G3528" s="117"/>
      <c r="H3528" s="117"/>
      <c r="I3528" s="117"/>
      <c r="J3528" s="159"/>
      <c r="K3528" s="160"/>
      <c r="L3528" s="157">
        <v>0.05</v>
      </c>
      <c r="M3528" s="232"/>
      <c r="N3528" s="392">
        <f>P3525*L3528</f>
        <v>856.55000000000007</v>
      </c>
      <c r="O3528" s="393"/>
      <c r="P3528" s="158"/>
    </row>
    <row r="3529" spans="3:16" ht="15" thickBot="1">
      <c r="C3529" s="371" t="s">
        <v>59</v>
      </c>
      <c r="D3529" s="372"/>
      <c r="E3529" s="372"/>
      <c r="F3529" s="372"/>
      <c r="G3529" s="372"/>
      <c r="H3529" s="372"/>
      <c r="I3529" s="372"/>
      <c r="J3529" s="372"/>
      <c r="K3529" s="372"/>
      <c r="L3529" s="372"/>
      <c r="M3529" s="372"/>
      <c r="N3529" s="372"/>
      <c r="O3529" s="373"/>
      <c r="P3529" s="161">
        <f>N3526+N3527+N3528</f>
        <v>6338.47</v>
      </c>
    </row>
    <row r="3530" spans="3:16" ht="15" thickBot="1">
      <c r="C3530" s="122"/>
      <c r="P3530" s="123"/>
    </row>
    <row r="3531" spans="3:16" ht="15" thickBot="1">
      <c r="C3531" s="371" t="s">
        <v>79</v>
      </c>
      <c r="D3531" s="372"/>
      <c r="E3531" s="372"/>
      <c r="F3531" s="372"/>
      <c r="G3531" s="372"/>
      <c r="H3531" s="372"/>
      <c r="I3531" s="372"/>
      <c r="J3531" s="372"/>
      <c r="K3531" s="372"/>
      <c r="L3531" s="372"/>
      <c r="M3531" s="372"/>
      <c r="N3531" s="372"/>
      <c r="O3531" s="373"/>
      <c r="P3531" s="161">
        <f>ROUND(P3525+P3529,2)</f>
        <v>23469.47</v>
      </c>
    </row>
    <row r="3532" spans="3:16">
      <c r="C3532" s="119"/>
      <c r="D3532" s="120"/>
      <c r="E3532" s="120"/>
      <c r="F3532" s="120"/>
      <c r="G3532" s="120"/>
      <c r="H3532" s="120"/>
      <c r="I3532" s="120"/>
      <c r="J3532" s="120"/>
      <c r="K3532" s="120"/>
      <c r="L3532" s="120"/>
      <c r="M3532" s="120"/>
      <c r="N3532" s="120"/>
      <c r="O3532" s="120"/>
      <c r="P3532" s="121"/>
    </row>
    <row r="3533" spans="3:16">
      <c r="C3533" s="122"/>
      <c r="P3533" s="123"/>
    </row>
    <row r="3534" spans="3:16">
      <c r="C3534" s="122"/>
      <c r="P3534" s="123"/>
    </row>
    <row r="3535" spans="3:16" ht="15">
      <c r="C3535" s="122"/>
      <c r="H3535" s="276" t="s">
        <v>80</v>
      </c>
      <c r="I3535" s="276"/>
      <c r="J3535" s="276"/>
      <c r="K3535" s="276"/>
      <c r="P3535" s="123"/>
    </row>
    <row r="3536" spans="3:16" ht="15">
      <c r="C3536" s="122"/>
      <c r="H3536" s="276" t="s">
        <v>81</v>
      </c>
      <c r="I3536" s="350" t="s">
        <v>120</v>
      </c>
      <c r="J3536" s="350"/>
      <c r="K3536" s="350"/>
      <c r="P3536" s="123"/>
    </row>
    <row r="3537" spans="3:16" ht="15">
      <c r="C3537" s="122"/>
      <c r="H3537" s="349" t="s">
        <v>121</v>
      </c>
      <c r="I3537" s="349"/>
      <c r="J3537" s="349"/>
      <c r="K3537" s="349"/>
      <c r="P3537" s="123"/>
    </row>
    <row r="3538" spans="3:16" ht="15">
      <c r="C3538" s="108"/>
      <c r="D3538" s="163"/>
      <c r="E3538" s="163"/>
      <c r="F3538" s="163"/>
      <c r="G3538" s="163"/>
      <c r="H3538" s="276" t="s">
        <v>82</v>
      </c>
      <c r="I3538" s="349" t="s">
        <v>122</v>
      </c>
      <c r="J3538" s="349"/>
      <c r="K3538" s="349"/>
      <c r="L3538" s="163"/>
      <c r="M3538" s="163"/>
      <c r="N3538" s="163"/>
      <c r="O3538" s="163"/>
      <c r="P3538" s="164"/>
    </row>
    <row r="3539" spans="3:16">
      <c r="C3539" s="122"/>
      <c r="H3539" s="95" t="s">
        <v>83</v>
      </c>
      <c r="P3539" s="123"/>
    </row>
    <row r="3540" spans="3:16">
      <c r="C3540" s="165"/>
      <c r="D3540" s="127"/>
      <c r="E3540" s="127"/>
      <c r="F3540" s="127"/>
      <c r="G3540" s="127"/>
      <c r="H3540" s="127"/>
      <c r="I3540" s="127"/>
      <c r="J3540" s="127"/>
      <c r="K3540" s="127"/>
      <c r="L3540" s="127"/>
      <c r="M3540" s="127"/>
      <c r="N3540" s="127"/>
      <c r="O3540" s="127"/>
      <c r="P3540" s="166"/>
    </row>
    <row r="3541" spans="3:16">
      <c r="C3541" s="214"/>
    </row>
    <row r="3542" spans="3:16">
      <c r="C3542" s="214"/>
    </row>
    <row r="3543" spans="3:16">
      <c r="C3543" s="214"/>
    </row>
    <row r="3544" spans="3:16">
      <c r="C3544" s="214"/>
    </row>
    <row r="3545" spans="3:16">
      <c r="C3545" s="351" t="s">
        <v>38</v>
      </c>
      <c r="D3545" s="351"/>
      <c r="E3545" s="351"/>
      <c r="F3545" s="351"/>
      <c r="G3545" s="351"/>
      <c r="H3545" s="351"/>
      <c r="I3545" s="351"/>
      <c r="J3545" s="351"/>
      <c r="K3545" s="351"/>
      <c r="L3545" s="351"/>
      <c r="M3545" s="351"/>
      <c r="N3545" s="351"/>
      <c r="O3545" s="351"/>
      <c r="P3545" s="351"/>
    </row>
    <row r="3546" spans="3:16" ht="15" thickBot="1"/>
    <row r="3547" spans="3:16">
      <c r="C3547" s="378"/>
      <c r="D3547" s="380"/>
      <c r="E3547" s="381"/>
      <c r="F3547" s="381"/>
      <c r="G3547" s="381"/>
      <c r="H3547" s="381"/>
      <c r="I3547" s="381"/>
      <c r="J3547" s="381"/>
      <c r="K3547" s="382"/>
      <c r="L3547" s="383"/>
      <c r="M3547" s="384"/>
      <c r="N3547" s="384"/>
      <c r="O3547" s="384"/>
      <c r="P3547" s="385"/>
    </row>
    <row r="3548" spans="3:16">
      <c r="C3548" s="379"/>
      <c r="D3548" s="389" t="s">
        <v>39</v>
      </c>
      <c r="E3548" s="390"/>
      <c r="F3548" s="390"/>
      <c r="G3548" s="390"/>
      <c r="H3548" s="390"/>
      <c r="I3548" s="390"/>
      <c r="J3548" s="390"/>
      <c r="K3548" s="391"/>
      <c r="L3548" s="386"/>
      <c r="M3548" s="387"/>
      <c r="N3548" s="387"/>
      <c r="O3548" s="387"/>
      <c r="P3548" s="388"/>
    </row>
    <row r="3549" spans="3:16">
      <c r="C3549" s="379"/>
      <c r="D3549" s="389"/>
      <c r="E3549" s="390"/>
      <c r="F3549" s="390"/>
      <c r="G3549" s="390"/>
      <c r="H3549" s="390"/>
      <c r="I3549" s="390"/>
      <c r="J3549" s="390"/>
      <c r="K3549" s="391"/>
      <c r="L3549" s="428" t="s">
        <v>40</v>
      </c>
      <c r="M3549" s="220"/>
      <c r="N3549" s="430"/>
      <c r="O3549" s="431"/>
      <c r="P3549" s="432"/>
    </row>
    <row r="3550" spans="3:16">
      <c r="C3550" s="379"/>
      <c r="D3550" s="389" t="s">
        <v>41</v>
      </c>
      <c r="E3550" s="390"/>
      <c r="F3550" s="390"/>
      <c r="G3550" s="390"/>
      <c r="H3550" s="390"/>
      <c r="I3550" s="390"/>
      <c r="J3550" s="390"/>
      <c r="K3550" s="391"/>
      <c r="L3550" s="429"/>
      <c r="M3550" s="221"/>
      <c r="N3550" s="433"/>
      <c r="O3550" s="434"/>
      <c r="P3550" s="435"/>
    </row>
    <row r="3551" spans="3:16">
      <c r="C3551" s="379"/>
      <c r="D3551" s="436"/>
      <c r="E3551" s="437"/>
      <c r="F3551" s="437"/>
      <c r="G3551" s="437"/>
      <c r="H3551" s="437"/>
      <c r="I3551" s="437"/>
      <c r="J3551" s="437"/>
      <c r="K3551" s="438"/>
      <c r="L3551" s="428" t="s">
        <v>42</v>
      </c>
      <c r="M3551" s="219"/>
      <c r="N3551" s="428">
        <v>1</v>
      </c>
      <c r="O3551" s="428" t="s">
        <v>43</v>
      </c>
      <c r="P3551" s="440">
        <v>1</v>
      </c>
    </row>
    <row r="3552" spans="3:16">
      <c r="C3552" s="379"/>
      <c r="D3552" s="436"/>
      <c r="E3552" s="437"/>
      <c r="F3552" s="437"/>
      <c r="G3552" s="437"/>
      <c r="H3552" s="437"/>
      <c r="I3552" s="437"/>
      <c r="J3552" s="437"/>
      <c r="K3552" s="438"/>
      <c r="L3552" s="439"/>
      <c r="M3552" s="222"/>
      <c r="N3552" s="439"/>
      <c r="O3552" s="439"/>
      <c r="P3552" s="441"/>
    </row>
    <row r="3553" spans="3:16">
      <c r="C3553" s="379"/>
      <c r="D3553" s="389" t="s">
        <v>44</v>
      </c>
      <c r="E3553" s="390"/>
      <c r="F3553" s="390"/>
      <c r="G3553" s="390"/>
      <c r="H3553" s="390"/>
      <c r="I3553" s="390"/>
      <c r="J3553" s="390"/>
      <c r="K3553" s="391"/>
      <c r="L3553" s="439"/>
      <c r="M3553" s="222"/>
      <c r="N3553" s="439"/>
      <c r="O3553" s="439"/>
      <c r="P3553" s="441"/>
    </row>
    <row r="3554" spans="3:16" ht="15" thickBot="1">
      <c r="C3554" s="100"/>
      <c r="D3554" s="101"/>
      <c r="E3554" s="101"/>
      <c r="F3554" s="101"/>
      <c r="G3554" s="101"/>
      <c r="H3554" s="101"/>
      <c r="I3554" s="101"/>
      <c r="J3554" s="101"/>
      <c r="K3554" s="101"/>
      <c r="L3554" s="101"/>
      <c r="M3554" s="101"/>
      <c r="N3554" s="102"/>
      <c r="O3554" s="102"/>
      <c r="P3554" s="103"/>
    </row>
    <row r="3555" spans="3:16">
      <c r="C3555" s="104"/>
      <c r="D3555" s="98"/>
      <c r="E3555" s="98"/>
      <c r="F3555" s="98"/>
      <c r="G3555" s="98"/>
      <c r="H3555" s="98"/>
      <c r="I3555" s="98"/>
      <c r="J3555" s="98"/>
      <c r="K3555" s="98"/>
      <c r="L3555" s="105" t="s">
        <v>45</v>
      </c>
      <c r="M3555" s="105"/>
      <c r="N3555" s="106" t="s">
        <v>46</v>
      </c>
      <c r="O3555" s="106" t="s">
        <v>47</v>
      </c>
      <c r="P3555" s="107" t="s">
        <v>48</v>
      </c>
    </row>
    <row r="3556" spans="3:16">
      <c r="C3556" s="108"/>
      <c r="D3556" s="99"/>
      <c r="E3556" s="99"/>
      <c r="F3556" s="99"/>
      <c r="G3556" s="99"/>
      <c r="H3556" s="99"/>
      <c r="I3556" s="99"/>
      <c r="J3556" s="99"/>
      <c r="K3556" s="99"/>
      <c r="L3556" s="109"/>
      <c r="M3556" s="109"/>
      <c r="N3556" s="110"/>
      <c r="O3556" s="110"/>
      <c r="P3556" s="111"/>
    </row>
    <row r="3557" spans="3:16">
      <c r="C3557" s="406" t="s">
        <v>49</v>
      </c>
      <c r="D3557" s="407"/>
      <c r="E3557" s="407"/>
      <c r="F3557" s="407"/>
      <c r="G3557" s="99"/>
      <c r="H3557" s="99"/>
      <c r="I3557" s="99" t="s">
        <v>50</v>
      </c>
      <c r="K3557" s="99"/>
      <c r="L3557" s="109"/>
      <c r="M3557" s="109"/>
      <c r="P3557" s="112"/>
    </row>
    <row r="3558" spans="3:16">
      <c r="C3558" s="113"/>
      <c r="D3558" s="114"/>
      <c r="E3558" s="114"/>
      <c r="F3558" s="114"/>
      <c r="G3558" s="114"/>
      <c r="H3558" s="114"/>
      <c r="I3558" s="114"/>
      <c r="J3558" s="114"/>
      <c r="K3558" s="114"/>
      <c r="L3558" s="114"/>
      <c r="M3558" s="114"/>
      <c r="N3558" s="114"/>
      <c r="O3558" s="114"/>
      <c r="P3558" s="115"/>
    </row>
    <row r="3559" spans="3:16" ht="15" thickBot="1">
      <c r="C3559" s="408" t="s">
        <v>114</v>
      </c>
      <c r="D3559" s="409"/>
      <c r="E3559" s="409"/>
      <c r="F3559" s="409"/>
      <c r="G3559" s="409"/>
      <c r="H3559" s="409"/>
      <c r="I3559" s="409"/>
      <c r="J3559" s="409"/>
      <c r="K3559" s="409"/>
      <c r="L3559" s="409"/>
      <c r="M3559" s="409"/>
      <c r="N3559" s="409"/>
      <c r="O3559" s="409"/>
      <c r="P3559" s="410"/>
    </row>
    <row r="3560" spans="3:16" ht="15" thickBot="1">
      <c r="C3560" s="116"/>
      <c r="D3560" s="117"/>
      <c r="E3560" s="117"/>
      <c r="F3560" s="117"/>
      <c r="G3560" s="117"/>
      <c r="H3560" s="117"/>
      <c r="I3560" s="117"/>
      <c r="J3560" s="117"/>
      <c r="K3560" s="117"/>
      <c r="L3560" s="117"/>
      <c r="M3560" s="117"/>
      <c r="N3560" s="117"/>
      <c r="O3560" s="117"/>
      <c r="P3560" s="118"/>
    </row>
    <row r="3561" spans="3:16" ht="15" thickBot="1">
      <c r="C3561" s="119"/>
      <c r="D3561" s="120"/>
      <c r="E3561" s="120"/>
      <c r="F3561" s="120"/>
      <c r="G3561" s="120"/>
      <c r="H3561" s="120"/>
      <c r="K3561" s="120"/>
      <c r="L3561" s="120"/>
      <c r="M3561" s="120"/>
      <c r="N3561" s="120"/>
      <c r="O3561" s="120"/>
      <c r="P3561" s="121"/>
    </row>
    <row r="3562" spans="3:16">
      <c r="C3562" s="287" t="s">
        <v>52</v>
      </c>
      <c r="D3562" s="411" t="s">
        <v>53</v>
      </c>
      <c r="E3562" s="412"/>
      <c r="F3562" s="412"/>
      <c r="G3562" s="412"/>
      <c r="H3562" s="412"/>
      <c r="I3562" s="412"/>
      <c r="J3562" s="412"/>
      <c r="K3562" s="412"/>
      <c r="L3562" s="413"/>
      <c r="M3562" s="288"/>
      <c r="N3562" s="414" t="s">
        <v>54</v>
      </c>
      <c r="O3562" s="415"/>
      <c r="P3562" s="287" t="s">
        <v>11</v>
      </c>
    </row>
    <row r="3563" spans="3:16" ht="15" thickBot="1">
      <c r="C3563" s="283">
        <v>4.5999999999999996</v>
      </c>
      <c r="D3563" s="416" t="s">
        <v>181</v>
      </c>
      <c r="E3563" s="417"/>
      <c r="F3563" s="417"/>
      <c r="G3563" s="417"/>
      <c r="H3563" s="417"/>
      <c r="I3563" s="417"/>
      <c r="J3563" s="417"/>
      <c r="K3563" s="417"/>
      <c r="L3563" s="418"/>
      <c r="M3563" s="284"/>
      <c r="N3563" s="416" t="s">
        <v>84</v>
      </c>
      <c r="O3563" s="418"/>
      <c r="P3563" s="285">
        <f>'PRESUPUESTO OFICIAL (Entidad)'!I68</f>
        <v>75.89</v>
      </c>
    </row>
    <row r="3564" spans="3:16">
      <c r="C3564" s="352" t="s">
        <v>55</v>
      </c>
      <c r="D3564" s="353"/>
      <c r="E3564" s="353"/>
      <c r="F3564" s="353"/>
      <c r="G3564" s="353"/>
      <c r="H3564" s="353"/>
      <c r="I3564" s="353"/>
      <c r="J3564" s="353"/>
      <c r="K3564" s="353"/>
      <c r="L3564" s="353"/>
      <c r="M3564" s="353"/>
      <c r="N3564" s="353"/>
      <c r="O3564" s="353"/>
      <c r="P3564" s="354"/>
    </row>
    <row r="3565" spans="3:16">
      <c r="C3565" s="355"/>
      <c r="D3565" s="356"/>
      <c r="E3565" s="356"/>
      <c r="F3565" s="356"/>
      <c r="G3565" s="356"/>
      <c r="H3565" s="356"/>
      <c r="I3565" s="356"/>
      <c r="J3565" s="356"/>
      <c r="K3565" s="356"/>
      <c r="L3565" s="356"/>
      <c r="M3565" s="356"/>
      <c r="N3565" s="356"/>
      <c r="O3565" s="356"/>
      <c r="P3565" s="357"/>
    </row>
    <row r="3566" spans="3:16" ht="15" thickBot="1">
      <c r="C3566" s="358"/>
      <c r="D3566" s="359"/>
      <c r="E3566" s="359"/>
      <c r="F3566" s="359"/>
      <c r="G3566" s="359"/>
      <c r="H3566" s="359"/>
      <c r="I3566" s="359"/>
      <c r="J3566" s="359"/>
      <c r="K3566" s="359"/>
      <c r="L3566" s="359"/>
      <c r="M3566" s="359"/>
      <c r="N3566" s="359"/>
      <c r="O3566" s="359"/>
      <c r="P3566" s="360"/>
    </row>
    <row r="3567" spans="3:16" ht="15">
      <c r="C3567" s="361" t="s">
        <v>53</v>
      </c>
      <c r="D3567" s="452"/>
      <c r="E3567" s="452"/>
      <c r="F3567" s="452"/>
      <c r="G3567" s="453"/>
      <c r="H3567" s="365" t="s">
        <v>100</v>
      </c>
      <c r="I3567" s="452"/>
      <c r="J3567" s="454" t="s">
        <v>11</v>
      </c>
      <c r="K3567" s="455"/>
      <c r="L3567" s="125" t="s">
        <v>56</v>
      </c>
      <c r="M3567" s="124"/>
      <c r="N3567" s="365" t="s">
        <v>57</v>
      </c>
      <c r="O3567" s="366"/>
      <c r="P3567" s="126" t="s">
        <v>58</v>
      </c>
    </row>
    <row r="3568" spans="3:16">
      <c r="C3568" s="367" t="s">
        <v>202</v>
      </c>
      <c r="D3568" s="368"/>
      <c r="E3568" s="368"/>
      <c r="F3568" s="368"/>
      <c r="G3568" s="421"/>
      <c r="H3568" s="422" t="s">
        <v>94</v>
      </c>
      <c r="I3568" s="423"/>
      <c r="J3568" s="424">
        <v>0.03</v>
      </c>
      <c r="K3568" s="425"/>
      <c r="L3568" s="128">
        <v>2000</v>
      </c>
      <c r="M3568" s="224"/>
      <c r="N3568" s="426"/>
      <c r="O3568" s="427"/>
      <c r="P3568" s="260">
        <f>ROUND(J3568*L3568,0)</f>
        <v>60</v>
      </c>
    </row>
    <row r="3569" spans="3:16">
      <c r="C3569" s="399" t="s">
        <v>99</v>
      </c>
      <c r="D3569" s="400"/>
      <c r="E3569" s="400"/>
      <c r="F3569" s="400"/>
      <c r="G3569" s="132"/>
      <c r="H3569" s="422" t="s">
        <v>158</v>
      </c>
      <c r="I3569" s="423"/>
      <c r="J3569" s="424">
        <v>1</v>
      </c>
      <c r="K3569" s="425"/>
      <c r="L3569" s="128">
        <v>1800</v>
      </c>
      <c r="M3569" s="224"/>
      <c r="N3569" s="426"/>
      <c r="O3569" s="427"/>
      <c r="P3569" s="260">
        <f>ROUND(J3569*L3569,0)</f>
        <v>1800</v>
      </c>
    </row>
    <row r="3570" spans="3:16" ht="15" thickBot="1">
      <c r="C3570" s="374"/>
      <c r="D3570" s="375"/>
      <c r="E3570" s="375"/>
      <c r="F3570" s="375"/>
      <c r="G3570" s="396"/>
      <c r="H3570" s="447"/>
      <c r="I3570" s="396"/>
      <c r="J3570" s="447"/>
      <c r="K3570" s="396"/>
      <c r="L3570" s="133"/>
      <c r="M3570" s="225"/>
      <c r="N3570" s="448"/>
      <c r="O3570" s="449"/>
      <c r="P3570" s="129"/>
    </row>
    <row r="3571" spans="3:16" ht="15" thickBot="1">
      <c r="C3571" s="371" t="s">
        <v>59</v>
      </c>
      <c r="D3571" s="372"/>
      <c r="E3571" s="372"/>
      <c r="F3571" s="372"/>
      <c r="G3571" s="372"/>
      <c r="H3571" s="372"/>
      <c r="I3571" s="372"/>
      <c r="J3571" s="372"/>
      <c r="K3571" s="372"/>
      <c r="L3571" s="372"/>
      <c r="M3571" s="372"/>
      <c r="N3571" s="372"/>
      <c r="O3571" s="373"/>
      <c r="P3571" s="138">
        <f>SUM(P3568:P3570)</f>
        <v>1860</v>
      </c>
    </row>
    <row r="3572" spans="3:16">
      <c r="C3572" s="352" t="s">
        <v>60</v>
      </c>
      <c r="D3572" s="353"/>
      <c r="E3572" s="353"/>
      <c r="F3572" s="353"/>
      <c r="G3572" s="353"/>
      <c r="H3572" s="353"/>
      <c r="I3572" s="353"/>
      <c r="J3572" s="353"/>
      <c r="K3572" s="353"/>
      <c r="L3572" s="353"/>
      <c r="M3572" s="353"/>
      <c r="N3572" s="353"/>
      <c r="O3572" s="353"/>
      <c r="P3572" s="354"/>
    </row>
    <row r="3573" spans="3:16">
      <c r="C3573" s="355"/>
      <c r="D3573" s="356"/>
      <c r="E3573" s="356"/>
      <c r="F3573" s="356"/>
      <c r="G3573" s="356"/>
      <c r="H3573" s="356"/>
      <c r="I3573" s="356"/>
      <c r="J3573" s="356"/>
      <c r="K3573" s="356"/>
      <c r="L3573" s="356"/>
      <c r="M3573" s="356"/>
      <c r="N3573" s="356"/>
      <c r="O3573" s="356"/>
      <c r="P3573" s="357"/>
    </row>
    <row r="3574" spans="3:16" ht="15" thickBot="1">
      <c r="C3574" s="358"/>
      <c r="D3574" s="359"/>
      <c r="E3574" s="359"/>
      <c r="F3574" s="359"/>
      <c r="G3574" s="359"/>
      <c r="H3574" s="359"/>
      <c r="I3574" s="359"/>
      <c r="J3574" s="359"/>
      <c r="K3574" s="359"/>
      <c r="L3574" s="359"/>
      <c r="M3574" s="359"/>
      <c r="N3574" s="359"/>
      <c r="O3574" s="359"/>
      <c r="P3574" s="360"/>
    </row>
    <row r="3575" spans="3:16">
      <c r="C3575" s="361" t="s">
        <v>53</v>
      </c>
      <c r="D3575" s="362"/>
      <c r="E3575" s="362"/>
      <c r="F3575" s="362"/>
      <c r="G3575" s="362"/>
      <c r="H3575" s="362"/>
      <c r="I3575" s="362"/>
      <c r="J3575" s="366"/>
      <c r="K3575" s="124" t="s">
        <v>54</v>
      </c>
      <c r="L3575" s="125" t="s">
        <v>11</v>
      </c>
      <c r="M3575" s="124" t="s">
        <v>117</v>
      </c>
      <c r="N3575" s="365" t="s">
        <v>61</v>
      </c>
      <c r="O3575" s="366"/>
      <c r="P3575" s="126" t="s">
        <v>58</v>
      </c>
    </row>
    <row r="3576" spans="3:16">
      <c r="C3576" s="399" t="s">
        <v>199</v>
      </c>
      <c r="D3576" s="400"/>
      <c r="E3576" s="400"/>
      <c r="F3576" s="400"/>
      <c r="G3576" s="400"/>
      <c r="H3576" s="400"/>
      <c r="I3576" s="400"/>
      <c r="J3576" s="401"/>
      <c r="K3576" s="311" t="s">
        <v>95</v>
      </c>
      <c r="L3576" s="311">
        <v>6.0000000000000001E-3</v>
      </c>
      <c r="M3576" s="235">
        <v>1</v>
      </c>
      <c r="N3576" s="466">
        <v>81548</v>
      </c>
      <c r="O3576" s="467"/>
      <c r="P3576" s="129">
        <f>ROUND(M3576*L3576*N3576,0)</f>
        <v>489</v>
      </c>
    </row>
    <row r="3577" spans="3:16">
      <c r="C3577" s="399" t="s">
        <v>200</v>
      </c>
      <c r="D3577" s="400"/>
      <c r="E3577" s="400"/>
      <c r="F3577" s="400"/>
      <c r="G3577" s="400"/>
      <c r="H3577" s="400"/>
      <c r="I3577" s="400"/>
      <c r="J3577" s="401"/>
      <c r="K3577" s="311" t="s">
        <v>95</v>
      </c>
      <c r="L3577" s="311">
        <v>0.09</v>
      </c>
      <c r="M3577" s="240">
        <v>1</v>
      </c>
      <c r="N3577" s="466">
        <v>85000</v>
      </c>
      <c r="O3577" s="467"/>
      <c r="P3577" s="129">
        <f t="shared" ref="P3577:P3579" si="48">ROUND(L3577*N3577,0)</f>
        <v>7650</v>
      </c>
    </row>
    <row r="3578" spans="3:16">
      <c r="C3578" s="468"/>
      <c r="D3578" s="400"/>
      <c r="E3578" s="400"/>
      <c r="F3578" s="400"/>
      <c r="G3578" s="400"/>
      <c r="H3578" s="400"/>
      <c r="I3578" s="400"/>
      <c r="J3578" s="401"/>
      <c r="K3578" s="311"/>
      <c r="L3578" s="311"/>
      <c r="M3578" s="240"/>
      <c r="N3578" s="466"/>
      <c r="O3578" s="467"/>
      <c r="P3578" s="129">
        <f t="shared" si="48"/>
        <v>0</v>
      </c>
    </row>
    <row r="3579" spans="3:16" ht="15" thickBot="1">
      <c r="C3579" s="399"/>
      <c r="D3579" s="400"/>
      <c r="E3579" s="400"/>
      <c r="F3579" s="400"/>
      <c r="G3579" s="400"/>
      <c r="H3579" s="400"/>
      <c r="I3579" s="400"/>
      <c r="J3579" s="401"/>
      <c r="K3579" s="311"/>
      <c r="L3579" s="311"/>
      <c r="M3579" s="237"/>
      <c r="N3579" s="466"/>
      <c r="O3579" s="467"/>
      <c r="P3579" s="129">
        <f t="shared" si="48"/>
        <v>0</v>
      </c>
    </row>
    <row r="3580" spans="3:16" ht="15" thickBot="1">
      <c r="C3580" s="371" t="s">
        <v>59</v>
      </c>
      <c r="D3580" s="372"/>
      <c r="E3580" s="372"/>
      <c r="F3580" s="372"/>
      <c r="G3580" s="372"/>
      <c r="H3580" s="372"/>
      <c r="I3580" s="372"/>
      <c r="J3580" s="372"/>
      <c r="K3580" s="372"/>
      <c r="L3580" s="372"/>
      <c r="M3580" s="372"/>
      <c r="N3580" s="372"/>
      <c r="O3580" s="373"/>
      <c r="P3580" s="138">
        <f>SUM(P3576:P3579)</f>
        <v>8139</v>
      </c>
    </row>
    <row r="3581" spans="3:16">
      <c r="C3581" s="352" t="s">
        <v>62</v>
      </c>
      <c r="D3581" s="353"/>
      <c r="E3581" s="353"/>
      <c r="F3581" s="353"/>
      <c r="G3581" s="353"/>
      <c r="H3581" s="353"/>
      <c r="I3581" s="353"/>
      <c r="J3581" s="353"/>
      <c r="K3581" s="353"/>
      <c r="L3581" s="353"/>
      <c r="M3581" s="353"/>
      <c r="N3581" s="353"/>
      <c r="O3581" s="353"/>
      <c r="P3581" s="354"/>
    </row>
    <row r="3582" spans="3:16">
      <c r="C3582" s="355"/>
      <c r="D3582" s="356"/>
      <c r="E3582" s="356"/>
      <c r="F3582" s="356"/>
      <c r="G3582" s="356"/>
      <c r="H3582" s="356"/>
      <c r="I3582" s="356"/>
      <c r="J3582" s="356"/>
      <c r="K3582" s="356"/>
      <c r="L3582" s="356"/>
      <c r="M3582" s="356"/>
      <c r="N3582" s="356"/>
      <c r="O3582" s="356"/>
      <c r="P3582" s="357"/>
    </row>
    <row r="3583" spans="3:16" ht="15" thickBot="1">
      <c r="C3583" s="358"/>
      <c r="D3583" s="359"/>
      <c r="E3583" s="359"/>
      <c r="F3583" s="359"/>
      <c r="G3583" s="359"/>
      <c r="H3583" s="359"/>
      <c r="I3583" s="359"/>
      <c r="J3583" s="359"/>
      <c r="K3583" s="359"/>
      <c r="L3583" s="359"/>
      <c r="M3583" s="359"/>
      <c r="N3583" s="359"/>
      <c r="O3583" s="359"/>
      <c r="P3583" s="360"/>
    </row>
    <row r="3584" spans="3:16" ht="15.75">
      <c r="C3584" s="361" t="s">
        <v>63</v>
      </c>
      <c r="D3584" s="362"/>
      <c r="E3584" s="362"/>
      <c r="F3584" s="362"/>
      <c r="G3584" s="362"/>
      <c r="H3584" s="362"/>
      <c r="I3584" s="362"/>
      <c r="J3584" s="125" t="s">
        <v>64</v>
      </c>
      <c r="K3584" s="134" t="s">
        <v>65</v>
      </c>
      <c r="L3584" s="139" t="s">
        <v>66</v>
      </c>
      <c r="M3584" s="229"/>
      <c r="N3584" s="365" t="s">
        <v>67</v>
      </c>
      <c r="O3584" s="366"/>
      <c r="P3584" s="126" t="s">
        <v>58</v>
      </c>
    </row>
    <row r="3585" spans="3:16">
      <c r="C3585" s="367"/>
      <c r="D3585" s="368"/>
      <c r="E3585" s="368"/>
      <c r="F3585" s="368"/>
      <c r="G3585" s="368"/>
      <c r="H3585" s="368"/>
      <c r="I3585" s="368"/>
      <c r="J3585" s="140"/>
      <c r="K3585" s="141"/>
      <c r="L3585" s="140"/>
      <c r="M3585" s="217"/>
      <c r="N3585" s="369"/>
      <c r="O3585" s="370"/>
      <c r="P3585" s="129"/>
    </row>
    <row r="3586" spans="3:16" ht="15" thickBot="1">
      <c r="C3586" s="374"/>
      <c r="D3586" s="375"/>
      <c r="E3586" s="375"/>
      <c r="F3586" s="375"/>
      <c r="G3586" s="375"/>
      <c r="H3586" s="375"/>
      <c r="I3586" s="375"/>
      <c r="J3586" s="142"/>
      <c r="K3586" s="143"/>
      <c r="L3586" s="142"/>
      <c r="M3586" s="230"/>
      <c r="N3586" s="376"/>
      <c r="O3586" s="377"/>
      <c r="P3586" s="144"/>
    </row>
    <row r="3587" spans="3:16" ht="15" thickBot="1">
      <c r="C3587" s="371" t="s">
        <v>59</v>
      </c>
      <c r="D3587" s="372"/>
      <c r="E3587" s="372"/>
      <c r="F3587" s="372"/>
      <c r="G3587" s="372"/>
      <c r="H3587" s="372"/>
      <c r="I3587" s="372"/>
      <c r="J3587" s="372"/>
      <c r="K3587" s="372"/>
      <c r="L3587" s="372"/>
      <c r="M3587" s="372"/>
      <c r="N3587" s="372"/>
      <c r="O3587" s="373"/>
      <c r="P3587" s="138">
        <f>SUM(P3585:P3586)</f>
        <v>0</v>
      </c>
    </row>
    <row r="3588" spans="3:16">
      <c r="C3588" s="352" t="s">
        <v>68</v>
      </c>
      <c r="D3588" s="353"/>
      <c r="E3588" s="353"/>
      <c r="F3588" s="353"/>
      <c r="G3588" s="353"/>
      <c r="H3588" s="353"/>
      <c r="I3588" s="353"/>
      <c r="J3588" s="353"/>
      <c r="K3588" s="353"/>
      <c r="L3588" s="353"/>
      <c r="M3588" s="353"/>
      <c r="N3588" s="353"/>
      <c r="O3588" s="353"/>
      <c r="P3588" s="354"/>
    </row>
    <row r="3589" spans="3:16">
      <c r="C3589" s="355"/>
      <c r="D3589" s="356"/>
      <c r="E3589" s="356"/>
      <c r="F3589" s="356"/>
      <c r="G3589" s="356"/>
      <c r="H3589" s="356"/>
      <c r="I3589" s="356"/>
      <c r="J3589" s="356"/>
      <c r="K3589" s="356"/>
      <c r="L3589" s="356"/>
      <c r="M3589" s="356"/>
      <c r="N3589" s="356"/>
      <c r="O3589" s="356"/>
      <c r="P3589" s="357"/>
    </row>
    <row r="3590" spans="3:16" ht="15" thickBot="1">
      <c r="C3590" s="358"/>
      <c r="D3590" s="359"/>
      <c r="E3590" s="359"/>
      <c r="F3590" s="359"/>
      <c r="G3590" s="359"/>
      <c r="H3590" s="359"/>
      <c r="I3590" s="359"/>
      <c r="J3590" s="359"/>
      <c r="K3590" s="359"/>
      <c r="L3590" s="359"/>
      <c r="M3590" s="359"/>
      <c r="N3590" s="359"/>
      <c r="O3590" s="359"/>
      <c r="P3590" s="360"/>
    </row>
    <row r="3591" spans="3:16" ht="28.5">
      <c r="C3591" s="361" t="s">
        <v>69</v>
      </c>
      <c r="D3591" s="362"/>
      <c r="E3591" s="362"/>
      <c r="F3591" s="362"/>
      <c r="G3591" s="362"/>
      <c r="H3591" s="362"/>
      <c r="I3591" s="362"/>
      <c r="J3591" s="125" t="s">
        <v>70</v>
      </c>
      <c r="K3591" s="145" t="s">
        <v>11</v>
      </c>
      <c r="L3591" s="146" t="s">
        <v>71</v>
      </c>
      <c r="M3591" s="218"/>
      <c r="N3591" s="363" t="s">
        <v>57</v>
      </c>
      <c r="O3591" s="364"/>
      <c r="P3591" s="148" t="s">
        <v>58</v>
      </c>
    </row>
    <row r="3592" spans="3:16">
      <c r="C3592" s="399" t="s">
        <v>201</v>
      </c>
      <c r="D3592" s="400"/>
      <c r="E3592" s="400"/>
      <c r="F3592" s="400"/>
      <c r="G3592" s="400"/>
      <c r="H3592" s="400"/>
      <c r="I3592" s="401"/>
      <c r="J3592" s="151" t="s">
        <v>97</v>
      </c>
      <c r="K3592" s="152">
        <v>0.35</v>
      </c>
      <c r="L3592" s="153">
        <v>40489.678125000006</v>
      </c>
      <c r="M3592" s="231"/>
      <c r="N3592" s="402"/>
      <c r="O3592" s="403"/>
      <c r="P3592" s="129">
        <f>ROUND(K3592*L3592,0)</f>
        <v>14171</v>
      </c>
    </row>
    <row r="3593" spans="3:16">
      <c r="C3593" s="149"/>
      <c r="D3593" s="150"/>
      <c r="E3593" s="150"/>
      <c r="F3593" s="150"/>
      <c r="G3593" s="150"/>
      <c r="H3593" s="150"/>
      <c r="I3593" s="150"/>
      <c r="J3593" s="151"/>
      <c r="K3593" s="152"/>
      <c r="L3593" s="153"/>
      <c r="M3593" s="231"/>
      <c r="N3593" s="369"/>
      <c r="O3593" s="370"/>
      <c r="P3593" s="154"/>
    </row>
    <row r="3594" spans="3:16" ht="15" thickBot="1">
      <c r="C3594" s="374"/>
      <c r="D3594" s="375"/>
      <c r="E3594" s="375"/>
      <c r="F3594" s="375"/>
      <c r="G3594" s="375"/>
      <c r="H3594" s="375"/>
      <c r="I3594" s="375"/>
      <c r="J3594" s="142"/>
      <c r="K3594" s="143"/>
      <c r="L3594" s="142"/>
      <c r="M3594" s="230"/>
      <c r="N3594" s="376"/>
      <c r="O3594" s="377"/>
      <c r="P3594" s="144"/>
    </row>
    <row r="3595" spans="3:16" ht="15" thickBot="1">
      <c r="C3595" s="371" t="s">
        <v>59</v>
      </c>
      <c r="D3595" s="372"/>
      <c r="E3595" s="372"/>
      <c r="F3595" s="372"/>
      <c r="G3595" s="372"/>
      <c r="H3595" s="372"/>
      <c r="I3595" s="372"/>
      <c r="J3595" s="372"/>
      <c r="K3595" s="372"/>
      <c r="L3595" s="372"/>
      <c r="M3595" s="372"/>
      <c r="N3595" s="372"/>
      <c r="O3595" s="373"/>
      <c r="P3595" s="138">
        <f>SUM(P3592:P3594)</f>
        <v>14171</v>
      </c>
    </row>
    <row r="3596" spans="3:16" ht="15" thickBot="1">
      <c r="C3596" s="122"/>
      <c r="P3596" s="123"/>
    </row>
    <row r="3597" spans="3:16" ht="15" thickBot="1">
      <c r="C3597" s="371" t="s">
        <v>72</v>
      </c>
      <c r="D3597" s="372"/>
      <c r="E3597" s="372"/>
      <c r="F3597" s="372"/>
      <c r="G3597" s="372"/>
      <c r="H3597" s="372"/>
      <c r="I3597" s="372"/>
      <c r="J3597" s="372"/>
      <c r="K3597" s="372"/>
      <c r="L3597" s="372"/>
      <c r="M3597" s="372"/>
      <c r="N3597" s="372"/>
      <c r="O3597" s="373"/>
      <c r="P3597" s="286">
        <f>SUM(P3595+P3587+P3580+P3571)</f>
        <v>24170</v>
      </c>
    </row>
    <row r="3598" spans="3:16">
      <c r="C3598" s="367" t="s">
        <v>23</v>
      </c>
      <c r="D3598" s="368"/>
      <c r="E3598" s="368"/>
      <c r="F3598" s="368"/>
      <c r="G3598" s="368"/>
      <c r="H3598" s="368"/>
      <c r="I3598" s="368"/>
      <c r="J3598" s="155"/>
      <c r="K3598" s="156"/>
      <c r="L3598" s="157">
        <v>0.31</v>
      </c>
      <c r="M3598" s="232"/>
      <c r="N3598" s="392">
        <f>P3597*L3598</f>
        <v>7492.7</v>
      </c>
      <c r="O3598" s="393"/>
      <c r="P3598" s="158"/>
    </row>
    <row r="3599" spans="3:16">
      <c r="C3599" s="130" t="s">
        <v>77</v>
      </c>
      <c r="D3599" s="131"/>
      <c r="E3599" s="131"/>
      <c r="F3599" s="131"/>
      <c r="G3599" s="131"/>
      <c r="H3599" s="131"/>
      <c r="I3599" s="131"/>
      <c r="J3599" s="155"/>
      <c r="K3599" s="156"/>
      <c r="L3599" s="157">
        <v>0.01</v>
      </c>
      <c r="M3599" s="232"/>
      <c r="N3599" s="392">
        <f>P3597*L3599</f>
        <v>241.70000000000002</v>
      </c>
      <c r="O3599" s="393"/>
      <c r="P3599" s="158"/>
    </row>
    <row r="3600" spans="3:16" ht="15" thickBot="1">
      <c r="C3600" s="116" t="s">
        <v>78</v>
      </c>
      <c r="D3600" s="117"/>
      <c r="E3600" s="117"/>
      <c r="F3600" s="117"/>
      <c r="G3600" s="117"/>
      <c r="H3600" s="117"/>
      <c r="I3600" s="117"/>
      <c r="J3600" s="159"/>
      <c r="K3600" s="160"/>
      <c r="L3600" s="157">
        <v>0.05</v>
      </c>
      <c r="M3600" s="232"/>
      <c r="N3600" s="392">
        <f>P3597*L3600</f>
        <v>1208.5</v>
      </c>
      <c r="O3600" s="393"/>
      <c r="P3600" s="158"/>
    </row>
    <row r="3601" spans="3:16" ht="15" thickBot="1">
      <c r="C3601" s="371" t="s">
        <v>59</v>
      </c>
      <c r="D3601" s="372"/>
      <c r="E3601" s="372"/>
      <c r="F3601" s="372"/>
      <c r="G3601" s="372"/>
      <c r="H3601" s="372"/>
      <c r="I3601" s="372"/>
      <c r="J3601" s="372"/>
      <c r="K3601" s="372"/>
      <c r="L3601" s="372"/>
      <c r="M3601" s="372"/>
      <c r="N3601" s="372"/>
      <c r="O3601" s="373"/>
      <c r="P3601" s="161">
        <f>N3598+N3599+N3600</f>
        <v>8942.9</v>
      </c>
    </row>
    <row r="3602" spans="3:16" ht="15" thickBot="1">
      <c r="C3602" s="122"/>
      <c r="P3602" s="123"/>
    </row>
    <row r="3603" spans="3:16" ht="15" thickBot="1">
      <c r="C3603" s="371" t="s">
        <v>79</v>
      </c>
      <c r="D3603" s="372"/>
      <c r="E3603" s="372"/>
      <c r="F3603" s="372"/>
      <c r="G3603" s="372"/>
      <c r="H3603" s="372"/>
      <c r="I3603" s="372"/>
      <c r="J3603" s="372"/>
      <c r="K3603" s="372"/>
      <c r="L3603" s="372"/>
      <c r="M3603" s="372"/>
      <c r="N3603" s="372"/>
      <c r="O3603" s="373"/>
      <c r="P3603" s="161">
        <f>ROUND(P3597+P3601,2)</f>
        <v>33112.9</v>
      </c>
    </row>
    <row r="3604" spans="3:16">
      <c r="C3604" s="119"/>
      <c r="D3604" s="120"/>
      <c r="E3604" s="120"/>
      <c r="F3604" s="120"/>
      <c r="G3604" s="120"/>
      <c r="H3604" s="120"/>
      <c r="I3604" s="120"/>
      <c r="J3604" s="120"/>
      <c r="K3604" s="120"/>
      <c r="L3604" s="120"/>
      <c r="M3604" s="120"/>
      <c r="N3604" s="120"/>
      <c r="O3604" s="120"/>
      <c r="P3604" s="121"/>
    </row>
    <row r="3605" spans="3:16">
      <c r="C3605" s="122"/>
      <c r="P3605" s="123"/>
    </row>
    <row r="3606" spans="3:16">
      <c r="C3606" s="122"/>
      <c r="P3606" s="123"/>
    </row>
    <row r="3607" spans="3:16" ht="15">
      <c r="C3607" s="122"/>
      <c r="H3607" s="276" t="s">
        <v>80</v>
      </c>
      <c r="I3607" s="276"/>
      <c r="J3607" s="276"/>
      <c r="K3607" s="276"/>
      <c r="P3607" s="123"/>
    </row>
    <row r="3608" spans="3:16" ht="15">
      <c r="C3608" s="122"/>
      <c r="H3608" s="276" t="s">
        <v>81</v>
      </c>
      <c r="I3608" s="350" t="s">
        <v>120</v>
      </c>
      <c r="J3608" s="350"/>
      <c r="K3608" s="350"/>
      <c r="P3608" s="123"/>
    </row>
    <row r="3609" spans="3:16" ht="15">
      <c r="C3609" s="122"/>
      <c r="H3609" s="349" t="s">
        <v>121</v>
      </c>
      <c r="I3609" s="349"/>
      <c r="J3609" s="349"/>
      <c r="K3609" s="349"/>
      <c r="P3609" s="123"/>
    </row>
    <row r="3610" spans="3:16" ht="15">
      <c r="C3610" s="108"/>
      <c r="D3610" s="163"/>
      <c r="E3610" s="163"/>
      <c r="F3610" s="163"/>
      <c r="G3610" s="163"/>
      <c r="H3610" s="276" t="s">
        <v>82</v>
      </c>
      <c r="I3610" s="349" t="s">
        <v>122</v>
      </c>
      <c r="J3610" s="349"/>
      <c r="K3610" s="349"/>
      <c r="L3610" s="163"/>
      <c r="M3610" s="163"/>
      <c r="N3610" s="163"/>
      <c r="O3610" s="163"/>
      <c r="P3610" s="164"/>
    </row>
    <row r="3611" spans="3:16">
      <c r="C3611" s="122"/>
      <c r="H3611" s="95" t="s">
        <v>83</v>
      </c>
      <c r="P3611" s="123"/>
    </row>
    <row r="3612" spans="3:16">
      <c r="C3612" s="165"/>
      <c r="D3612" s="127"/>
      <c r="E3612" s="127"/>
      <c r="F3612" s="127"/>
      <c r="G3612" s="127"/>
      <c r="H3612" s="127"/>
      <c r="I3612" s="127"/>
      <c r="J3612" s="127"/>
      <c r="K3612" s="127"/>
      <c r="L3612" s="127"/>
      <c r="M3612" s="127"/>
      <c r="N3612" s="127"/>
      <c r="O3612" s="127"/>
      <c r="P3612" s="166"/>
    </row>
    <row r="3613" spans="3:16">
      <c r="C3613" s="214"/>
    </row>
    <row r="3614" spans="3:16">
      <c r="C3614" s="214"/>
    </row>
    <row r="3615" spans="3:16">
      <c r="C3615" s="351" t="s">
        <v>38</v>
      </c>
      <c r="D3615" s="351"/>
      <c r="E3615" s="351"/>
      <c r="F3615" s="351"/>
      <c r="G3615" s="351"/>
      <c r="H3615" s="351"/>
      <c r="I3615" s="351"/>
      <c r="J3615" s="351"/>
      <c r="K3615" s="351"/>
      <c r="L3615" s="351"/>
      <c r="M3615" s="351"/>
      <c r="N3615" s="351"/>
      <c r="O3615" s="351"/>
      <c r="P3615" s="351"/>
    </row>
    <row r="3616" spans="3:16" ht="15" thickBot="1"/>
    <row r="3617" spans="3:16">
      <c r="C3617" s="378"/>
      <c r="D3617" s="380"/>
      <c r="E3617" s="381"/>
      <c r="F3617" s="381"/>
      <c r="G3617" s="381"/>
      <c r="H3617" s="381"/>
      <c r="I3617" s="381"/>
      <c r="J3617" s="381"/>
      <c r="K3617" s="382"/>
      <c r="L3617" s="383"/>
      <c r="M3617" s="384"/>
      <c r="N3617" s="384"/>
      <c r="O3617" s="384"/>
      <c r="P3617" s="385"/>
    </row>
    <row r="3618" spans="3:16">
      <c r="C3618" s="379"/>
      <c r="D3618" s="389" t="s">
        <v>39</v>
      </c>
      <c r="E3618" s="390"/>
      <c r="F3618" s="390"/>
      <c r="G3618" s="390"/>
      <c r="H3618" s="390"/>
      <c r="I3618" s="390"/>
      <c r="J3618" s="390"/>
      <c r="K3618" s="391"/>
      <c r="L3618" s="386"/>
      <c r="M3618" s="387"/>
      <c r="N3618" s="387"/>
      <c r="O3618" s="387"/>
      <c r="P3618" s="388"/>
    </row>
    <row r="3619" spans="3:16">
      <c r="C3619" s="379"/>
      <c r="D3619" s="389"/>
      <c r="E3619" s="390"/>
      <c r="F3619" s="390"/>
      <c r="G3619" s="390"/>
      <c r="H3619" s="390"/>
      <c r="I3619" s="390"/>
      <c r="J3619" s="390"/>
      <c r="K3619" s="391"/>
      <c r="L3619" s="428" t="s">
        <v>40</v>
      </c>
      <c r="M3619" s="220"/>
      <c r="N3619" s="430"/>
      <c r="O3619" s="431"/>
      <c r="P3619" s="432"/>
    </row>
    <row r="3620" spans="3:16">
      <c r="C3620" s="379"/>
      <c r="D3620" s="389" t="s">
        <v>41</v>
      </c>
      <c r="E3620" s="390"/>
      <c r="F3620" s="390"/>
      <c r="G3620" s="390"/>
      <c r="H3620" s="390"/>
      <c r="I3620" s="390"/>
      <c r="J3620" s="390"/>
      <c r="K3620" s="391"/>
      <c r="L3620" s="429"/>
      <c r="M3620" s="221"/>
      <c r="N3620" s="433"/>
      <c r="O3620" s="434"/>
      <c r="P3620" s="435"/>
    </row>
    <row r="3621" spans="3:16">
      <c r="C3621" s="379"/>
      <c r="D3621" s="436"/>
      <c r="E3621" s="437"/>
      <c r="F3621" s="437"/>
      <c r="G3621" s="437"/>
      <c r="H3621" s="437"/>
      <c r="I3621" s="437"/>
      <c r="J3621" s="437"/>
      <c r="K3621" s="438"/>
      <c r="L3621" s="428" t="s">
        <v>42</v>
      </c>
      <c r="M3621" s="219"/>
      <c r="N3621" s="428">
        <v>1</v>
      </c>
      <c r="O3621" s="428" t="s">
        <v>43</v>
      </c>
      <c r="P3621" s="440">
        <v>1</v>
      </c>
    </row>
    <row r="3622" spans="3:16">
      <c r="C3622" s="379"/>
      <c r="D3622" s="436"/>
      <c r="E3622" s="437"/>
      <c r="F3622" s="437"/>
      <c r="G3622" s="437"/>
      <c r="H3622" s="437"/>
      <c r="I3622" s="437"/>
      <c r="J3622" s="437"/>
      <c r="K3622" s="438"/>
      <c r="L3622" s="439"/>
      <c r="M3622" s="222"/>
      <c r="N3622" s="439"/>
      <c r="O3622" s="439"/>
      <c r="P3622" s="441"/>
    </row>
    <row r="3623" spans="3:16">
      <c r="C3623" s="379"/>
      <c r="D3623" s="389" t="s">
        <v>44</v>
      </c>
      <c r="E3623" s="390"/>
      <c r="F3623" s="390"/>
      <c r="G3623" s="390"/>
      <c r="H3623" s="390"/>
      <c r="I3623" s="390"/>
      <c r="J3623" s="390"/>
      <c r="K3623" s="391"/>
      <c r="L3623" s="439"/>
      <c r="M3623" s="222"/>
      <c r="N3623" s="439"/>
      <c r="O3623" s="439"/>
      <c r="P3623" s="441"/>
    </row>
    <row r="3624" spans="3:16" ht="15" thickBot="1">
      <c r="C3624" s="100"/>
      <c r="D3624" s="101"/>
      <c r="E3624" s="101"/>
      <c r="F3624" s="101"/>
      <c r="G3624" s="101"/>
      <c r="H3624" s="101"/>
      <c r="I3624" s="101"/>
      <c r="J3624" s="101"/>
      <c r="K3624" s="101"/>
      <c r="L3624" s="101"/>
      <c r="M3624" s="101"/>
      <c r="N3624" s="102"/>
      <c r="O3624" s="102"/>
      <c r="P3624" s="103"/>
    </row>
    <row r="3625" spans="3:16">
      <c r="C3625" s="104"/>
      <c r="D3625" s="98"/>
      <c r="E3625" s="98"/>
      <c r="F3625" s="98"/>
      <c r="G3625" s="98"/>
      <c r="H3625" s="98"/>
      <c r="I3625" s="98"/>
      <c r="J3625" s="98"/>
      <c r="K3625" s="98"/>
      <c r="L3625" s="105" t="s">
        <v>45</v>
      </c>
      <c r="M3625" s="105"/>
      <c r="N3625" s="106" t="s">
        <v>46</v>
      </c>
      <c r="O3625" s="106" t="s">
        <v>47</v>
      </c>
      <c r="P3625" s="107" t="s">
        <v>48</v>
      </c>
    </row>
    <row r="3626" spans="3:16">
      <c r="C3626" s="108"/>
      <c r="D3626" s="99"/>
      <c r="E3626" s="99"/>
      <c r="F3626" s="99"/>
      <c r="G3626" s="99"/>
      <c r="H3626" s="99"/>
      <c r="I3626" s="99"/>
      <c r="J3626" s="99"/>
      <c r="K3626" s="99"/>
      <c r="L3626" s="109"/>
      <c r="M3626" s="109"/>
      <c r="N3626" s="110"/>
      <c r="O3626" s="110"/>
      <c r="P3626" s="111"/>
    </row>
    <row r="3627" spans="3:16">
      <c r="C3627" s="406" t="s">
        <v>49</v>
      </c>
      <c r="D3627" s="407"/>
      <c r="E3627" s="407"/>
      <c r="F3627" s="407"/>
      <c r="G3627" s="99"/>
      <c r="H3627" s="99"/>
      <c r="I3627" s="99" t="s">
        <v>50</v>
      </c>
      <c r="K3627" s="99"/>
      <c r="L3627" s="109"/>
      <c r="M3627" s="109"/>
      <c r="P3627" s="112"/>
    </row>
    <row r="3628" spans="3:16">
      <c r="C3628" s="113"/>
      <c r="D3628" s="114"/>
      <c r="E3628" s="114"/>
      <c r="F3628" s="114"/>
      <c r="G3628" s="114"/>
      <c r="H3628" s="114"/>
      <c r="I3628" s="114"/>
      <c r="J3628" s="114"/>
      <c r="K3628" s="114"/>
      <c r="L3628" s="114"/>
      <c r="M3628" s="114"/>
      <c r="N3628" s="114"/>
      <c r="O3628" s="114"/>
      <c r="P3628" s="115"/>
    </row>
    <row r="3629" spans="3:16" ht="15" thickBot="1">
      <c r="C3629" s="408" t="s">
        <v>114</v>
      </c>
      <c r="D3629" s="409"/>
      <c r="E3629" s="409"/>
      <c r="F3629" s="409"/>
      <c r="G3629" s="409"/>
      <c r="H3629" s="409"/>
      <c r="I3629" s="409"/>
      <c r="J3629" s="409"/>
      <c r="K3629" s="409"/>
      <c r="L3629" s="409"/>
      <c r="M3629" s="409"/>
      <c r="N3629" s="409"/>
      <c r="O3629" s="409"/>
      <c r="P3629" s="410"/>
    </row>
    <row r="3630" spans="3:16" ht="15" thickBot="1">
      <c r="C3630" s="116"/>
      <c r="D3630" s="117"/>
      <c r="E3630" s="117"/>
      <c r="F3630" s="117"/>
      <c r="G3630" s="117"/>
      <c r="H3630" s="117"/>
      <c r="I3630" s="117"/>
      <c r="J3630" s="117"/>
      <c r="K3630" s="117"/>
      <c r="L3630" s="117"/>
      <c r="M3630" s="117"/>
      <c r="N3630" s="117"/>
      <c r="O3630" s="117"/>
      <c r="P3630" s="118"/>
    </row>
    <row r="3631" spans="3:16" ht="15" thickBot="1">
      <c r="C3631" s="119"/>
      <c r="D3631" s="120"/>
      <c r="E3631" s="120"/>
      <c r="F3631" s="120"/>
      <c r="G3631" s="120"/>
      <c r="H3631" s="120"/>
      <c r="K3631" s="120"/>
      <c r="L3631" s="120"/>
      <c r="M3631" s="120"/>
      <c r="N3631" s="120"/>
      <c r="O3631" s="120"/>
      <c r="P3631" s="121"/>
    </row>
    <row r="3632" spans="3:16">
      <c r="C3632" s="287" t="s">
        <v>52</v>
      </c>
      <c r="D3632" s="411" t="s">
        <v>53</v>
      </c>
      <c r="E3632" s="412"/>
      <c r="F3632" s="412"/>
      <c r="G3632" s="412"/>
      <c r="H3632" s="412"/>
      <c r="I3632" s="412"/>
      <c r="J3632" s="412"/>
      <c r="K3632" s="412"/>
      <c r="L3632" s="413"/>
      <c r="M3632" s="288"/>
      <c r="N3632" s="414" t="s">
        <v>54</v>
      </c>
      <c r="O3632" s="415"/>
      <c r="P3632" s="287" t="s">
        <v>11</v>
      </c>
    </row>
    <row r="3633" spans="3:16" ht="15" thickBot="1">
      <c r="C3633" s="283">
        <v>4.7</v>
      </c>
      <c r="D3633" s="416" t="s">
        <v>182</v>
      </c>
      <c r="E3633" s="417"/>
      <c r="F3633" s="417"/>
      <c r="G3633" s="417"/>
      <c r="H3633" s="417"/>
      <c r="I3633" s="417"/>
      <c r="J3633" s="417"/>
      <c r="K3633" s="417"/>
      <c r="L3633" s="418"/>
      <c r="M3633" s="284"/>
      <c r="N3633" s="416" t="s">
        <v>84</v>
      </c>
      <c r="O3633" s="418"/>
      <c r="P3633" s="285">
        <f>'PRESUPUESTO OFICIAL (Entidad)'!I69</f>
        <v>28.8</v>
      </c>
    </row>
    <row r="3634" spans="3:16">
      <c r="C3634" s="352" t="s">
        <v>55</v>
      </c>
      <c r="D3634" s="353"/>
      <c r="E3634" s="353"/>
      <c r="F3634" s="353"/>
      <c r="G3634" s="353"/>
      <c r="H3634" s="353"/>
      <c r="I3634" s="353"/>
      <c r="J3634" s="353"/>
      <c r="K3634" s="353"/>
      <c r="L3634" s="353"/>
      <c r="M3634" s="353"/>
      <c r="N3634" s="353"/>
      <c r="O3634" s="353"/>
      <c r="P3634" s="354"/>
    </row>
    <row r="3635" spans="3:16">
      <c r="C3635" s="355"/>
      <c r="D3635" s="356"/>
      <c r="E3635" s="356"/>
      <c r="F3635" s="356"/>
      <c r="G3635" s="356"/>
      <c r="H3635" s="356"/>
      <c r="I3635" s="356"/>
      <c r="J3635" s="356"/>
      <c r="K3635" s="356"/>
      <c r="L3635" s="356"/>
      <c r="M3635" s="356"/>
      <c r="N3635" s="356"/>
      <c r="O3635" s="356"/>
      <c r="P3635" s="357"/>
    </row>
    <row r="3636" spans="3:16" ht="15" thickBot="1">
      <c r="C3636" s="358"/>
      <c r="D3636" s="359"/>
      <c r="E3636" s="359"/>
      <c r="F3636" s="359"/>
      <c r="G3636" s="359"/>
      <c r="H3636" s="359"/>
      <c r="I3636" s="359"/>
      <c r="J3636" s="359"/>
      <c r="K3636" s="359"/>
      <c r="L3636" s="359"/>
      <c r="M3636" s="359"/>
      <c r="N3636" s="359"/>
      <c r="O3636" s="359"/>
      <c r="P3636" s="360"/>
    </row>
    <row r="3637" spans="3:16" ht="15">
      <c r="C3637" s="361" t="s">
        <v>53</v>
      </c>
      <c r="D3637" s="452"/>
      <c r="E3637" s="452"/>
      <c r="F3637" s="452"/>
      <c r="G3637" s="453"/>
      <c r="H3637" s="365" t="s">
        <v>100</v>
      </c>
      <c r="I3637" s="452"/>
      <c r="J3637" s="454" t="s">
        <v>11</v>
      </c>
      <c r="K3637" s="455"/>
      <c r="L3637" s="125" t="s">
        <v>56</v>
      </c>
      <c r="M3637" s="124"/>
      <c r="N3637" s="365" t="s">
        <v>57</v>
      </c>
      <c r="O3637" s="366"/>
      <c r="P3637" s="126" t="s">
        <v>58</v>
      </c>
    </row>
    <row r="3638" spans="3:16">
      <c r="C3638" s="367" t="s">
        <v>98</v>
      </c>
      <c r="D3638" s="368"/>
      <c r="E3638" s="368"/>
      <c r="F3638" s="368"/>
      <c r="G3638" s="421"/>
      <c r="H3638" s="422" t="s">
        <v>94</v>
      </c>
      <c r="I3638" s="423"/>
      <c r="J3638" s="424">
        <v>0.03</v>
      </c>
      <c r="K3638" s="425"/>
      <c r="L3638" s="128">
        <v>2000</v>
      </c>
      <c r="M3638" s="224"/>
      <c r="N3638" s="426"/>
      <c r="O3638" s="427"/>
      <c r="P3638" s="129">
        <f>ROUND(J3638*L3638,0)</f>
        <v>60</v>
      </c>
    </row>
    <row r="3639" spans="3:16">
      <c r="C3639" s="399"/>
      <c r="D3639" s="400"/>
      <c r="E3639" s="400"/>
      <c r="F3639" s="400"/>
      <c r="G3639" s="401"/>
      <c r="H3639" s="422"/>
      <c r="I3639" s="423"/>
      <c r="J3639" s="424"/>
      <c r="K3639" s="425"/>
      <c r="L3639" s="128"/>
      <c r="M3639" s="224"/>
      <c r="N3639" s="426"/>
      <c r="O3639" s="427"/>
      <c r="P3639" s="129">
        <f>ROUND(J3639*L3639,0)</f>
        <v>0</v>
      </c>
    </row>
    <row r="3640" spans="3:16" ht="15" thickBot="1">
      <c r="C3640" s="374"/>
      <c r="D3640" s="375"/>
      <c r="E3640" s="375"/>
      <c r="F3640" s="375"/>
      <c r="G3640" s="396"/>
      <c r="H3640" s="447"/>
      <c r="I3640" s="396"/>
      <c r="J3640" s="447"/>
      <c r="K3640" s="396"/>
      <c r="L3640" s="133"/>
      <c r="M3640" s="225"/>
      <c r="N3640" s="448"/>
      <c r="O3640" s="449"/>
      <c r="P3640" s="129"/>
    </row>
    <row r="3641" spans="3:16" ht="15" thickBot="1">
      <c r="C3641" s="371" t="s">
        <v>59</v>
      </c>
      <c r="D3641" s="372"/>
      <c r="E3641" s="372"/>
      <c r="F3641" s="372"/>
      <c r="G3641" s="372"/>
      <c r="H3641" s="372"/>
      <c r="I3641" s="372"/>
      <c r="J3641" s="372"/>
      <c r="K3641" s="372"/>
      <c r="L3641" s="372"/>
      <c r="M3641" s="372"/>
      <c r="N3641" s="372"/>
      <c r="O3641" s="373"/>
      <c r="P3641" s="138">
        <f>SUM(P3638:P3640)</f>
        <v>60</v>
      </c>
    </row>
    <row r="3642" spans="3:16">
      <c r="C3642" s="352" t="s">
        <v>60</v>
      </c>
      <c r="D3642" s="353"/>
      <c r="E3642" s="353"/>
      <c r="F3642" s="353"/>
      <c r="G3642" s="353"/>
      <c r="H3642" s="353"/>
      <c r="I3642" s="353"/>
      <c r="J3642" s="353"/>
      <c r="K3642" s="353"/>
      <c r="L3642" s="353"/>
      <c r="M3642" s="353"/>
      <c r="N3642" s="353"/>
      <c r="O3642" s="353"/>
      <c r="P3642" s="354"/>
    </row>
    <row r="3643" spans="3:16">
      <c r="C3643" s="355"/>
      <c r="D3643" s="356"/>
      <c r="E3643" s="356"/>
      <c r="F3643" s="356"/>
      <c r="G3643" s="356"/>
      <c r="H3643" s="356"/>
      <c r="I3643" s="356"/>
      <c r="J3643" s="356"/>
      <c r="K3643" s="356"/>
      <c r="L3643" s="356"/>
      <c r="M3643" s="356"/>
      <c r="N3643" s="356"/>
      <c r="O3643" s="356"/>
      <c r="P3643" s="357"/>
    </row>
    <row r="3644" spans="3:16" ht="15" thickBot="1">
      <c r="C3644" s="358"/>
      <c r="D3644" s="359"/>
      <c r="E3644" s="359"/>
      <c r="F3644" s="359"/>
      <c r="G3644" s="359"/>
      <c r="H3644" s="359"/>
      <c r="I3644" s="359"/>
      <c r="J3644" s="359"/>
      <c r="K3644" s="359"/>
      <c r="L3644" s="359"/>
      <c r="M3644" s="359"/>
      <c r="N3644" s="359"/>
      <c r="O3644" s="359"/>
      <c r="P3644" s="360"/>
    </row>
    <row r="3645" spans="3:16">
      <c r="C3645" s="361" t="s">
        <v>53</v>
      </c>
      <c r="D3645" s="362"/>
      <c r="E3645" s="362"/>
      <c r="F3645" s="362"/>
      <c r="G3645" s="362"/>
      <c r="H3645" s="362"/>
      <c r="I3645" s="362"/>
      <c r="J3645" s="366"/>
      <c r="K3645" s="124" t="s">
        <v>54</v>
      </c>
      <c r="L3645" s="125" t="s">
        <v>11</v>
      </c>
      <c r="M3645" s="124"/>
      <c r="N3645" s="365" t="s">
        <v>61</v>
      </c>
      <c r="O3645" s="366"/>
      <c r="P3645" s="126" t="s">
        <v>58</v>
      </c>
    </row>
    <row r="3646" spans="3:16">
      <c r="C3646" s="399" t="s">
        <v>91</v>
      </c>
      <c r="D3646" s="400"/>
      <c r="E3646" s="400"/>
      <c r="F3646" s="400"/>
      <c r="G3646" s="400"/>
      <c r="H3646" s="400"/>
      <c r="I3646" s="400"/>
      <c r="J3646" s="401"/>
      <c r="K3646" s="303" t="s">
        <v>96</v>
      </c>
      <c r="L3646" s="202">
        <v>1.05</v>
      </c>
      <c r="M3646" s="241"/>
      <c r="N3646" s="459">
        <v>2000</v>
      </c>
      <c r="O3646" s="460"/>
      <c r="P3646" s="129">
        <f>ROUND(L3646*N3646,0)</f>
        <v>2100</v>
      </c>
    </row>
    <row r="3647" spans="3:16">
      <c r="C3647" s="399" t="s">
        <v>199</v>
      </c>
      <c r="D3647" s="400"/>
      <c r="E3647" s="400"/>
      <c r="F3647" s="400"/>
      <c r="G3647" s="400"/>
      <c r="H3647" s="400"/>
      <c r="I3647" s="400"/>
      <c r="J3647" s="401"/>
      <c r="K3647" s="303" t="s">
        <v>95</v>
      </c>
      <c r="L3647" s="203">
        <v>0.03</v>
      </c>
      <c r="M3647" s="242"/>
      <c r="N3647" s="459">
        <v>81548</v>
      </c>
      <c r="O3647" s="460"/>
      <c r="P3647" s="129">
        <f t="shared" ref="P3647:P3649" si="49">ROUND(L3647*N3647,0)</f>
        <v>2446</v>
      </c>
    </row>
    <row r="3648" spans="3:16">
      <c r="C3648" s="399" t="s">
        <v>105</v>
      </c>
      <c r="D3648" s="400"/>
      <c r="E3648" s="400"/>
      <c r="F3648" s="400"/>
      <c r="G3648" s="400"/>
      <c r="H3648" s="400"/>
      <c r="I3648" s="400"/>
      <c r="J3648" s="401"/>
      <c r="K3648" s="303" t="s">
        <v>95</v>
      </c>
      <c r="L3648" s="203">
        <v>0.05</v>
      </c>
      <c r="M3648" s="242"/>
      <c r="N3648" s="459">
        <v>117000</v>
      </c>
      <c r="O3648" s="460"/>
      <c r="P3648" s="129">
        <f t="shared" si="49"/>
        <v>5850</v>
      </c>
    </row>
    <row r="3649" spans="3:16">
      <c r="C3649" s="399"/>
      <c r="D3649" s="400"/>
      <c r="E3649" s="400"/>
      <c r="F3649" s="400"/>
      <c r="G3649" s="400"/>
      <c r="H3649" s="400"/>
      <c r="I3649" s="400"/>
      <c r="J3649" s="401"/>
      <c r="K3649" s="189"/>
      <c r="L3649" s="203"/>
      <c r="M3649" s="242"/>
      <c r="N3649" s="404"/>
      <c r="O3649" s="405"/>
      <c r="P3649" s="129">
        <f t="shared" si="49"/>
        <v>0</v>
      </c>
    </row>
    <row r="3650" spans="3:16">
      <c r="C3650" s="399"/>
      <c r="D3650" s="400"/>
      <c r="E3650" s="400"/>
      <c r="F3650" s="400"/>
      <c r="G3650" s="400"/>
      <c r="H3650" s="400"/>
      <c r="I3650" s="400"/>
      <c r="J3650" s="401"/>
      <c r="K3650" s="200"/>
      <c r="L3650" s="194"/>
      <c r="M3650" s="235"/>
      <c r="N3650" s="459"/>
      <c r="O3650" s="460"/>
      <c r="P3650" s="129"/>
    </row>
    <row r="3651" spans="3:16" ht="15" thickBot="1">
      <c r="C3651" s="442"/>
      <c r="D3651" s="443"/>
      <c r="E3651" s="443"/>
      <c r="F3651" s="443"/>
      <c r="G3651" s="443"/>
      <c r="H3651" s="443"/>
      <c r="I3651" s="443"/>
      <c r="J3651" s="444"/>
      <c r="K3651" s="301"/>
      <c r="L3651" s="194"/>
      <c r="M3651" s="235"/>
      <c r="N3651" s="445"/>
      <c r="O3651" s="446"/>
      <c r="P3651" s="129"/>
    </row>
    <row r="3652" spans="3:16" ht="15" thickBot="1">
      <c r="C3652" s="371" t="s">
        <v>59</v>
      </c>
      <c r="D3652" s="372"/>
      <c r="E3652" s="372"/>
      <c r="F3652" s="372"/>
      <c r="G3652" s="372"/>
      <c r="H3652" s="372"/>
      <c r="I3652" s="372"/>
      <c r="J3652" s="372"/>
      <c r="K3652" s="372"/>
      <c r="L3652" s="372"/>
      <c r="M3652" s="372"/>
      <c r="N3652" s="372"/>
      <c r="O3652" s="373"/>
      <c r="P3652" s="138">
        <f>SUM(P3646:P3651)</f>
        <v>10396</v>
      </c>
    </row>
    <row r="3653" spans="3:16">
      <c r="C3653" s="352" t="s">
        <v>62</v>
      </c>
      <c r="D3653" s="353"/>
      <c r="E3653" s="353"/>
      <c r="F3653" s="353"/>
      <c r="G3653" s="353"/>
      <c r="H3653" s="353"/>
      <c r="I3653" s="353"/>
      <c r="J3653" s="353"/>
      <c r="K3653" s="353"/>
      <c r="L3653" s="353"/>
      <c r="M3653" s="353"/>
      <c r="N3653" s="353"/>
      <c r="O3653" s="353"/>
      <c r="P3653" s="354"/>
    </row>
    <row r="3654" spans="3:16">
      <c r="C3654" s="355"/>
      <c r="D3654" s="356"/>
      <c r="E3654" s="356"/>
      <c r="F3654" s="356"/>
      <c r="G3654" s="356"/>
      <c r="H3654" s="356"/>
      <c r="I3654" s="356"/>
      <c r="J3654" s="356"/>
      <c r="K3654" s="356"/>
      <c r="L3654" s="356"/>
      <c r="M3654" s="356"/>
      <c r="N3654" s="356"/>
      <c r="O3654" s="356"/>
      <c r="P3654" s="357"/>
    </row>
    <row r="3655" spans="3:16" ht="15" thickBot="1">
      <c r="C3655" s="358"/>
      <c r="D3655" s="359"/>
      <c r="E3655" s="359"/>
      <c r="F3655" s="359"/>
      <c r="G3655" s="359"/>
      <c r="H3655" s="359"/>
      <c r="I3655" s="359"/>
      <c r="J3655" s="359"/>
      <c r="K3655" s="359"/>
      <c r="L3655" s="359"/>
      <c r="M3655" s="359"/>
      <c r="N3655" s="359"/>
      <c r="O3655" s="359"/>
      <c r="P3655" s="360"/>
    </row>
    <row r="3656" spans="3:16" ht="15.75">
      <c r="C3656" s="361" t="s">
        <v>63</v>
      </c>
      <c r="D3656" s="362"/>
      <c r="E3656" s="362"/>
      <c r="F3656" s="362"/>
      <c r="G3656" s="362"/>
      <c r="H3656" s="362"/>
      <c r="I3656" s="362"/>
      <c r="J3656" s="125" t="s">
        <v>64</v>
      </c>
      <c r="K3656" s="134" t="s">
        <v>65</v>
      </c>
      <c r="L3656" s="139" t="s">
        <v>66</v>
      </c>
      <c r="M3656" s="229"/>
      <c r="N3656" s="365" t="s">
        <v>67</v>
      </c>
      <c r="O3656" s="366"/>
      <c r="P3656" s="126" t="s">
        <v>58</v>
      </c>
    </row>
    <row r="3657" spans="3:16">
      <c r="C3657" s="367"/>
      <c r="D3657" s="368"/>
      <c r="E3657" s="368"/>
      <c r="F3657" s="368"/>
      <c r="G3657" s="368"/>
      <c r="H3657" s="368"/>
      <c r="I3657" s="368"/>
      <c r="J3657" s="140"/>
      <c r="K3657" s="141"/>
      <c r="L3657" s="140"/>
      <c r="M3657" s="217"/>
      <c r="N3657" s="369"/>
      <c r="O3657" s="370"/>
      <c r="P3657" s="129"/>
    </row>
    <row r="3658" spans="3:16" ht="15" thickBot="1">
      <c r="C3658" s="374"/>
      <c r="D3658" s="375"/>
      <c r="E3658" s="375"/>
      <c r="F3658" s="375"/>
      <c r="G3658" s="375"/>
      <c r="H3658" s="375"/>
      <c r="I3658" s="375"/>
      <c r="J3658" s="142"/>
      <c r="K3658" s="143"/>
      <c r="L3658" s="142"/>
      <c r="M3658" s="230"/>
      <c r="N3658" s="376"/>
      <c r="O3658" s="377"/>
      <c r="P3658" s="144"/>
    </row>
    <row r="3659" spans="3:16" ht="15" thickBot="1">
      <c r="C3659" s="371" t="s">
        <v>59</v>
      </c>
      <c r="D3659" s="372"/>
      <c r="E3659" s="372"/>
      <c r="F3659" s="372"/>
      <c r="G3659" s="372"/>
      <c r="H3659" s="372"/>
      <c r="I3659" s="372"/>
      <c r="J3659" s="372"/>
      <c r="K3659" s="372"/>
      <c r="L3659" s="372"/>
      <c r="M3659" s="372"/>
      <c r="N3659" s="372"/>
      <c r="O3659" s="373"/>
      <c r="P3659" s="138">
        <f>SUM(P3657:P3658)</f>
        <v>0</v>
      </c>
    </row>
    <row r="3660" spans="3:16">
      <c r="C3660" s="352" t="s">
        <v>68</v>
      </c>
      <c r="D3660" s="353"/>
      <c r="E3660" s="353"/>
      <c r="F3660" s="353"/>
      <c r="G3660" s="353"/>
      <c r="H3660" s="353"/>
      <c r="I3660" s="353"/>
      <c r="J3660" s="353"/>
      <c r="K3660" s="353"/>
      <c r="L3660" s="353"/>
      <c r="M3660" s="353"/>
      <c r="N3660" s="353"/>
      <c r="O3660" s="353"/>
      <c r="P3660" s="354"/>
    </row>
    <row r="3661" spans="3:16">
      <c r="C3661" s="355"/>
      <c r="D3661" s="356"/>
      <c r="E3661" s="356"/>
      <c r="F3661" s="356"/>
      <c r="G3661" s="356"/>
      <c r="H3661" s="356"/>
      <c r="I3661" s="356"/>
      <c r="J3661" s="356"/>
      <c r="K3661" s="356"/>
      <c r="L3661" s="356"/>
      <c r="M3661" s="356"/>
      <c r="N3661" s="356"/>
      <c r="O3661" s="356"/>
      <c r="P3661" s="357"/>
    </row>
    <row r="3662" spans="3:16" ht="15" thickBot="1">
      <c r="C3662" s="358"/>
      <c r="D3662" s="359"/>
      <c r="E3662" s="359"/>
      <c r="F3662" s="359"/>
      <c r="G3662" s="359"/>
      <c r="H3662" s="359"/>
      <c r="I3662" s="359"/>
      <c r="J3662" s="359"/>
      <c r="K3662" s="359"/>
      <c r="L3662" s="359"/>
      <c r="M3662" s="359"/>
      <c r="N3662" s="359"/>
      <c r="O3662" s="359"/>
      <c r="P3662" s="360"/>
    </row>
    <row r="3663" spans="3:16" ht="28.5">
      <c r="C3663" s="361" t="s">
        <v>69</v>
      </c>
      <c r="D3663" s="362"/>
      <c r="E3663" s="362"/>
      <c r="F3663" s="362"/>
      <c r="G3663" s="362"/>
      <c r="H3663" s="362"/>
      <c r="I3663" s="362"/>
      <c r="J3663" s="125" t="s">
        <v>70</v>
      </c>
      <c r="K3663" s="145" t="s">
        <v>11</v>
      </c>
      <c r="L3663" s="146" t="s">
        <v>71</v>
      </c>
      <c r="M3663" s="218"/>
      <c r="N3663" s="363" t="s">
        <v>57</v>
      </c>
      <c r="O3663" s="364"/>
      <c r="P3663" s="148" t="s">
        <v>58</v>
      </c>
    </row>
    <row r="3664" spans="3:16">
      <c r="C3664" s="399" t="s">
        <v>203</v>
      </c>
      <c r="D3664" s="400"/>
      <c r="E3664" s="400"/>
      <c r="F3664" s="400"/>
      <c r="G3664" s="400"/>
      <c r="H3664" s="400"/>
      <c r="I3664" s="401"/>
      <c r="J3664" s="151" t="s">
        <v>97</v>
      </c>
      <c r="K3664" s="152">
        <v>0.5</v>
      </c>
      <c r="L3664" s="153">
        <v>40489.678125000006</v>
      </c>
      <c r="M3664" s="231"/>
      <c r="N3664" s="402"/>
      <c r="O3664" s="403"/>
      <c r="P3664" s="129">
        <f>ROUND(K3664*L3664,0)</f>
        <v>20245</v>
      </c>
    </row>
    <row r="3665" spans="3:16">
      <c r="C3665" s="487"/>
      <c r="D3665" s="488"/>
      <c r="E3665" s="488"/>
      <c r="F3665" s="488"/>
      <c r="G3665" s="488"/>
      <c r="H3665" s="488"/>
      <c r="I3665" s="427"/>
      <c r="J3665" s="151"/>
      <c r="K3665" s="152"/>
      <c r="L3665" s="153"/>
      <c r="M3665" s="231"/>
      <c r="N3665" s="369"/>
      <c r="O3665" s="370"/>
      <c r="P3665" s="129">
        <f>ROUND(K3665*L3665,0)</f>
        <v>0</v>
      </c>
    </row>
    <row r="3666" spans="3:16" ht="15" thickBot="1">
      <c r="C3666" s="374"/>
      <c r="D3666" s="375"/>
      <c r="E3666" s="375"/>
      <c r="F3666" s="375"/>
      <c r="G3666" s="375"/>
      <c r="H3666" s="375"/>
      <c r="I3666" s="375"/>
      <c r="J3666" s="142"/>
      <c r="K3666" s="143"/>
      <c r="L3666" s="142"/>
      <c r="M3666" s="230"/>
      <c r="N3666" s="376"/>
      <c r="O3666" s="377"/>
      <c r="P3666" s="144"/>
    </row>
    <row r="3667" spans="3:16" ht="15" thickBot="1">
      <c r="C3667" s="371" t="s">
        <v>59</v>
      </c>
      <c r="D3667" s="372"/>
      <c r="E3667" s="372"/>
      <c r="F3667" s="372"/>
      <c r="G3667" s="372"/>
      <c r="H3667" s="372"/>
      <c r="I3667" s="372"/>
      <c r="J3667" s="372"/>
      <c r="K3667" s="372"/>
      <c r="L3667" s="372"/>
      <c r="M3667" s="372"/>
      <c r="N3667" s="372"/>
      <c r="O3667" s="373"/>
      <c r="P3667" s="138">
        <f>SUM(P3664:P3666)</f>
        <v>20245</v>
      </c>
    </row>
    <row r="3668" spans="3:16" ht="15" thickBot="1">
      <c r="C3668" s="122"/>
      <c r="P3668" s="123"/>
    </row>
    <row r="3669" spans="3:16" ht="15" thickBot="1">
      <c r="C3669" s="371" t="s">
        <v>72</v>
      </c>
      <c r="D3669" s="372"/>
      <c r="E3669" s="372"/>
      <c r="F3669" s="372"/>
      <c r="G3669" s="372"/>
      <c r="H3669" s="372"/>
      <c r="I3669" s="372"/>
      <c r="J3669" s="372"/>
      <c r="K3669" s="372"/>
      <c r="L3669" s="372"/>
      <c r="M3669" s="372"/>
      <c r="N3669" s="372"/>
      <c r="O3669" s="373"/>
      <c r="P3669" s="286">
        <f>SUM(P3667+P3659+P3652+P3641)</f>
        <v>30701</v>
      </c>
    </row>
    <row r="3670" spans="3:16">
      <c r="C3670" s="367" t="s">
        <v>23</v>
      </c>
      <c r="D3670" s="368"/>
      <c r="E3670" s="368"/>
      <c r="F3670" s="368"/>
      <c r="G3670" s="368"/>
      <c r="H3670" s="368"/>
      <c r="I3670" s="368"/>
      <c r="J3670" s="155"/>
      <c r="K3670" s="156"/>
      <c r="L3670" s="157">
        <v>0.31</v>
      </c>
      <c r="M3670" s="232"/>
      <c r="N3670" s="392">
        <f>P3669*L3670</f>
        <v>9517.31</v>
      </c>
      <c r="O3670" s="393"/>
      <c r="P3670" s="158"/>
    </row>
    <row r="3671" spans="3:16">
      <c r="C3671" s="130" t="s">
        <v>77</v>
      </c>
      <c r="D3671" s="131"/>
      <c r="E3671" s="131"/>
      <c r="F3671" s="131"/>
      <c r="G3671" s="131"/>
      <c r="H3671" s="131"/>
      <c r="I3671" s="131"/>
      <c r="J3671" s="155"/>
      <c r="K3671" s="156"/>
      <c r="L3671" s="157">
        <v>0.01</v>
      </c>
      <c r="M3671" s="232"/>
      <c r="N3671" s="392">
        <f>P3669*L3671</f>
        <v>307.01</v>
      </c>
      <c r="O3671" s="393"/>
      <c r="P3671" s="158"/>
    </row>
    <row r="3672" spans="3:16" ht="15" thickBot="1">
      <c r="C3672" s="116" t="s">
        <v>78</v>
      </c>
      <c r="D3672" s="117"/>
      <c r="E3672" s="117"/>
      <c r="F3672" s="117"/>
      <c r="G3672" s="117"/>
      <c r="H3672" s="117"/>
      <c r="I3672" s="117"/>
      <c r="J3672" s="159"/>
      <c r="K3672" s="160"/>
      <c r="L3672" s="157">
        <v>0.05</v>
      </c>
      <c r="M3672" s="232"/>
      <c r="N3672" s="392">
        <f>P3669*L3672</f>
        <v>1535.0500000000002</v>
      </c>
      <c r="O3672" s="393"/>
      <c r="P3672" s="158"/>
    </row>
    <row r="3673" spans="3:16" ht="15" thickBot="1">
      <c r="C3673" s="371" t="s">
        <v>59</v>
      </c>
      <c r="D3673" s="372"/>
      <c r="E3673" s="372"/>
      <c r="F3673" s="372"/>
      <c r="G3673" s="372"/>
      <c r="H3673" s="372"/>
      <c r="I3673" s="372"/>
      <c r="J3673" s="372"/>
      <c r="K3673" s="372"/>
      <c r="L3673" s="372"/>
      <c r="M3673" s="372"/>
      <c r="N3673" s="372"/>
      <c r="O3673" s="373"/>
      <c r="P3673" s="161">
        <f>N3670+N3671+N3672</f>
        <v>11359.369999999999</v>
      </c>
    </row>
    <row r="3674" spans="3:16" ht="15" thickBot="1">
      <c r="C3674" s="122"/>
      <c r="P3674" s="123"/>
    </row>
    <row r="3675" spans="3:16" ht="15" thickBot="1">
      <c r="C3675" s="371" t="s">
        <v>79</v>
      </c>
      <c r="D3675" s="372"/>
      <c r="E3675" s="372"/>
      <c r="F3675" s="372"/>
      <c r="G3675" s="372"/>
      <c r="H3675" s="372"/>
      <c r="I3675" s="372"/>
      <c r="J3675" s="372"/>
      <c r="K3675" s="372"/>
      <c r="L3675" s="372"/>
      <c r="M3675" s="372"/>
      <c r="N3675" s="372"/>
      <c r="O3675" s="373"/>
      <c r="P3675" s="161">
        <f>ROUND(P3669+P3673,2)</f>
        <v>42060.37</v>
      </c>
    </row>
    <row r="3676" spans="3:16">
      <c r="C3676" s="119"/>
      <c r="D3676" s="120"/>
      <c r="E3676" s="120"/>
      <c r="F3676" s="120"/>
      <c r="G3676" s="120"/>
      <c r="H3676" s="120"/>
      <c r="I3676" s="120"/>
      <c r="J3676" s="120"/>
      <c r="K3676" s="120"/>
      <c r="L3676" s="120"/>
      <c r="M3676" s="120"/>
      <c r="N3676" s="120"/>
      <c r="O3676" s="120"/>
      <c r="P3676" s="121"/>
    </row>
    <row r="3677" spans="3:16">
      <c r="C3677" s="122"/>
      <c r="P3677" s="123"/>
    </row>
    <row r="3678" spans="3:16">
      <c r="C3678" s="122"/>
      <c r="P3678" s="123"/>
    </row>
    <row r="3679" spans="3:16">
      <c r="C3679" s="122"/>
      <c r="P3679" s="123"/>
    </row>
    <row r="3680" spans="3:16" ht="15">
      <c r="C3680" s="122"/>
      <c r="H3680" s="276" t="s">
        <v>80</v>
      </c>
      <c r="I3680" s="276"/>
      <c r="J3680" s="276"/>
      <c r="K3680" s="276"/>
      <c r="P3680" s="123"/>
    </row>
    <row r="3681" spans="3:16" ht="15">
      <c r="C3681" s="122"/>
      <c r="H3681" s="276" t="s">
        <v>81</v>
      </c>
      <c r="I3681" s="350" t="s">
        <v>120</v>
      </c>
      <c r="J3681" s="350"/>
      <c r="K3681" s="350"/>
      <c r="P3681" s="123"/>
    </row>
    <row r="3682" spans="3:16" ht="15">
      <c r="C3682" s="108"/>
      <c r="D3682" s="163"/>
      <c r="E3682" s="163"/>
      <c r="F3682" s="163"/>
      <c r="G3682" s="163"/>
      <c r="H3682" s="349" t="s">
        <v>121</v>
      </c>
      <c r="I3682" s="349"/>
      <c r="J3682" s="349"/>
      <c r="K3682" s="349"/>
      <c r="L3682" s="163"/>
      <c r="M3682" s="163"/>
      <c r="N3682" s="163"/>
      <c r="O3682" s="163"/>
      <c r="P3682" s="164"/>
    </row>
    <row r="3683" spans="3:16" ht="15">
      <c r="C3683" s="122"/>
      <c r="H3683" s="276" t="s">
        <v>82</v>
      </c>
      <c r="I3683" s="349" t="s">
        <v>122</v>
      </c>
      <c r="J3683" s="349"/>
      <c r="K3683" s="349"/>
      <c r="P3683" s="123"/>
    </row>
    <row r="3684" spans="3:16">
      <c r="C3684" s="165"/>
      <c r="D3684" s="127"/>
      <c r="E3684" s="127"/>
      <c r="F3684" s="127"/>
      <c r="G3684" s="127"/>
      <c r="H3684" s="127"/>
      <c r="I3684" s="127"/>
      <c r="J3684" s="127"/>
      <c r="K3684" s="127"/>
      <c r="L3684" s="127"/>
      <c r="M3684" s="127"/>
      <c r="N3684" s="127"/>
      <c r="O3684" s="127"/>
      <c r="P3684" s="166"/>
    </row>
    <row r="3685" spans="3:16">
      <c r="C3685" s="214"/>
    </row>
    <row r="3687" spans="3:16">
      <c r="C3687" s="351" t="s">
        <v>38</v>
      </c>
      <c r="D3687" s="351"/>
      <c r="E3687" s="351"/>
      <c r="F3687" s="351"/>
      <c r="G3687" s="351"/>
      <c r="H3687" s="351"/>
      <c r="I3687" s="351"/>
      <c r="J3687" s="351"/>
      <c r="K3687" s="351"/>
      <c r="L3687" s="351"/>
      <c r="M3687" s="351"/>
      <c r="N3687" s="351"/>
      <c r="O3687" s="351"/>
      <c r="P3687" s="351"/>
    </row>
    <row r="3688" spans="3:16" ht="15" thickBot="1"/>
    <row r="3689" spans="3:16">
      <c r="C3689" s="378"/>
      <c r="D3689" s="380"/>
      <c r="E3689" s="381"/>
      <c r="F3689" s="381"/>
      <c r="G3689" s="381"/>
      <c r="H3689" s="381"/>
      <c r="I3689" s="381"/>
      <c r="J3689" s="381"/>
      <c r="K3689" s="382"/>
      <c r="L3689" s="383"/>
      <c r="M3689" s="384"/>
      <c r="N3689" s="384"/>
      <c r="O3689" s="384"/>
      <c r="P3689" s="385"/>
    </row>
    <row r="3690" spans="3:16">
      <c r="C3690" s="379"/>
      <c r="D3690" s="389" t="s">
        <v>39</v>
      </c>
      <c r="E3690" s="390"/>
      <c r="F3690" s="390"/>
      <c r="G3690" s="390"/>
      <c r="H3690" s="390"/>
      <c r="I3690" s="390"/>
      <c r="J3690" s="390"/>
      <c r="K3690" s="391"/>
      <c r="L3690" s="386"/>
      <c r="M3690" s="387"/>
      <c r="N3690" s="387"/>
      <c r="O3690" s="387"/>
      <c r="P3690" s="388"/>
    </row>
    <row r="3691" spans="3:16">
      <c r="C3691" s="379"/>
      <c r="D3691" s="389"/>
      <c r="E3691" s="390"/>
      <c r="F3691" s="390"/>
      <c r="G3691" s="390"/>
      <c r="H3691" s="390"/>
      <c r="I3691" s="390"/>
      <c r="J3691" s="390"/>
      <c r="K3691" s="391"/>
      <c r="L3691" s="428" t="s">
        <v>40</v>
      </c>
      <c r="M3691" s="220"/>
      <c r="N3691" s="430"/>
      <c r="O3691" s="431"/>
      <c r="P3691" s="432"/>
    </row>
    <row r="3692" spans="3:16">
      <c r="C3692" s="379"/>
      <c r="D3692" s="389" t="s">
        <v>41</v>
      </c>
      <c r="E3692" s="390"/>
      <c r="F3692" s="390"/>
      <c r="G3692" s="390"/>
      <c r="H3692" s="390"/>
      <c r="I3692" s="390"/>
      <c r="J3692" s="390"/>
      <c r="K3692" s="391"/>
      <c r="L3692" s="429"/>
      <c r="M3692" s="221"/>
      <c r="N3692" s="433"/>
      <c r="O3692" s="434"/>
      <c r="P3692" s="435"/>
    </row>
    <row r="3693" spans="3:16">
      <c r="C3693" s="379"/>
      <c r="D3693" s="436"/>
      <c r="E3693" s="437"/>
      <c r="F3693" s="437"/>
      <c r="G3693" s="437"/>
      <c r="H3693" s="437"/>
      <c r="I3693" s="437"/>
      <c r="J3693" s="437"/>
      <c r="K3693" s="438"/>
      <c r="L3693" s="428" t="s">
        <v>42</v>
      </c>
      <c r="M3693" s="219"/>
      <c r="N3693" s="428">
        <v>1</v>
      </c>
      <c r="O3693" s="428" t="s">
        <v>43</v>
      </c>
      <c r="P3693" s="440">
        <v>1</v>
      </c>
    </row>
    <row r="3694" spans="3:16">
      <c r="C3694" s="379"/>
      <c r="D3694" s="436"/>
      <c r="E3694" s="437"/>
      <c r="F3694" s="437"/>
      <c r="G3694" s="437"/>
      <c r="H3694" s="437"/>
      <c r="I3694" s="437"/>
      <c r="J3694" s="437"/>
      <c r="K3694" s="438"/>
      <c r="L3694" s="439"/>
      <c r="M3694" s="222"/>
      <c r="N3694" s="439"/>
      <c r="O3694" s="439"/>
      <c r="P3694" s="441"/>
    </row>
    <row r="3695" spans="3:16">
      <c r="C3695" s="379"/>
      <c r="D3695" s="389" t="s">
        <v>44</v>
      </c>
      <c r="E3695" s="390"/>
      <c r="F3695" s="390"/>
      <c r="G3695" s="390"/>
      <c r="H3695" s="390"/>
      <c r="I3695" s="390"/>
      <c r="J3695" s="390"/>
      <c r="K3695" s="391"/>
      <c r="L3695" s="439"/>
      <c r="M3695" s="222"/>
      <c r="N3695" s="439"/>
      <c r="O3695" s="439"/>
      <c r="P3695" s="441"/>
    </row>
    <row r="3696" spans="3:16" ht="15" thickBot="1">
      <c r="C3696" s="100"/>
      <c r="D3696" s="101"/>
      <c r="E3696" s="101"/>
      <c r="F3696" s="101"/>
      <c r="G3696" s="101"/>
      <c r="H3696" s="101"/>
      <c r="I3696" s="101"/>
      <c r="J3696" s="101"/>
      <c r="K3696" s="101"/>
      <c r="L3696" s="101"/>
      <c r="M3696" s="101"/>
      <c r="N3696" s="102"/>
      <c r="O3696" s="102"/>
      <c r="P3696" s="103"/>
    </row>
    <row r="3697" spans="3:16">
      <c r="C3697" s="104"/>
      <c r="D3697" s="98"/>
      <c r="E3697" s="98"/>
      <c r="F3697" s="98"/>
      <c r="G3697" s="98"/>
      <c r="H3697" s="98"/>
      <c r="I3697" s="98"/>
      <c r="J3697" s="98"/>
      <c r="K3697" s="98"/>
      <c r="L3697" s="105" t="s">
        <v>45</v>
      </c>
      <c r="M3697" s="105"/>
      <c r="N3697" s="106" t="s">
        <v>46</v>
      </c>
      <c r="O3697" s="106" t="s">
        <v>47</v>
      </c>
      <c r="P3697" s="107" t="s">
        <v>48</v>
      </c>
    </row>
    <row r="3698" spans="3:16">
      <c r="C3698" s="108"/>
      <c r="D3698" s="99"/>
      <c r="E3698" s="99"/>
      <c r="F3698" s="99"/>
      <c r="G3698" s="99"/>
      <c r="H3698" s="99"/>
      <c r="I3698" s="99"/>
      <c r="J3698" s="99"/>
      <c r="K3698" s="99"/>
      <c r="L3698" s="109"/>
      <c r="M3698" s="109"/>
      <c r="N3698" s="110"/>
      <c r="O3698" s="110"/>
      <c r="P3698" s="111"/>
    </row>
    <row r="3699" spans="3:16">
      <c r="C3699" s="406" t="s">
        <v>49</v>
      </c>
      <c r="D3699" s="407"/>
      <c r="E3699" s="407"/>
      <c r="F3699" s="407"/>
      <c r="G3699" s="99"/>
      <c r="H3699" s="99"/>
      <c r="I3699" s="99" t="s">
        <v>50</v>
      </c>
      <c r="K3699" s="99"/>
      <c r="L3699" s="109"/>
      <c r="M3699" s="109"/>
      <c r="P3699" s="112"/>
    </row>
    <row r="3700" spans="3:16">
      <c r="C3700" s="113"/>
      <c r="D3700" s="114"/>
      <c r="E3700" s="114"/>
      <c r="F3700" s="114"/>
      <c r="G3700" s="114"/>
      <c r="H3700" s="114"/>
      <c r="I3700" s="114"/>
      <c r="J3700" s="114"/>
      <c r="K3700" s="114"/>
      <c r="L3700" s="114"/>
      <c r="M3700" s="114"/>
      <c r="N3700" s="114"/>
      <c r="O3700" s="114"/>
      <c r="P3700" s="115"/>
    </row>
    <row r="3701" spans="3:16" ht="15" thickBot="1">
      <c r="C3701" s="408" t="s">
        <v>114</v>
      </c>
      <c r="D3701" s="409"/>
      <c r="E3701" s="409"/>
      <c r="F3701" s="409"/>
      <c r="G3701" s="409"/>
      <c r="H3701" s="409"/>
      <c r="I3701" s="409"/>
      <c r="J3701" s="409"/>
      <c r="K3701" s="409"/>
      <c r="L3701" s="409"/>
      <c r="M3701" s="409"/>
      <c r="N3701" s="409"/>
      <c r="O3701" s="409"/>
      <c r="P3701" s="410"/>
    </row>
    <row r="3702" spans="3:16" ht="15" thickBot="1">
      <c r="C3702" s="116"/>
      <c r="D3702" s="117"/>
      <c r="E3702" s="117"/>
      <c r="F3702" s="117"/>
      <c r="G3702" s="117"/>
      <c r="H3702" s="117"/>
      <c r="I3702" s="117"/>
      <c r="J3702" s="117"/>
      <c r="K3702" s="117"/>
      <c r="L3702" s="117"/>
      <c r="M3702" s="117"/>
      <c r="N3702" s="117"/>
      <c r="O3702" s="117"/>
      <c r="P3702" s="118"/>
    </row>
    <row r="3703" spans="3:16" ht="15" thickBot="1">
      <c r="C3703" s="119"/>
      <c r="D3703" s="120"/>
      <c r="E3703" s="120"/>
      <c r="F3703" s="120"/>
      <c r="G3703" s="120"/>
      <c r="H3703" s="120"/>
      <c r="K3703" s="120"/>
      <c r="L3703" s="120"/>
      <c r="M3703" s="120"/>
      <c r="N3703" s="120"/>
      <c r="O3703" s="120"/>
      <c r="P3703" s="121"/>
    </row>
    <row r="3704" spans="3:16">
      <c r="C3704" s="287" t="s">
        <v>52</v>
      </c>
      <c r="D3704" s="411" t="s">
        <v>53</v>
      </c>
      <c r="E3704" s="412"/>
      <c r="F3704" s="412"/>
      <c r="G3704" s="412"/>
      <c r="H3704" s="412"/>
      <c r="I3704" s="412"/>
      <c r="J3704" s="412"/>
      <c r="K3704" s="412"/>
      <c r="L3704" s="413"/>
      <c r="M3704" s="288"/>
      <c r="N3704" s="414" t="s">
        <v>54</v>
      </c>
      <c r="O3704" s="415"/>
      <c r="P3704" s="287" t="s">
        <v>11</v>
      </c>
    </row>
    <row r="3705" spans="3:16" ht="15" thickBot="1">
      <c r="C3705" s="283">
        <v>4.8</v>
      </c>
      <c r="D3705" s="416" t="s">
        <v>186</v>
      </c>
      <c r="E3705" s="417"/>
      <c r="F3705" s="417"/>
      <c r="G3705" s="417"/>
      <c r="H3705" s="417"/>
      <c r="I3705" s="417"/>
      <c r="J3705" s="417"/>
      <c r="K3705" s="417"/>
      <c r="L3705" s="418"/>
      <c r="M3705" s="284"/>
      <c r="N3705" s="416" t="s">
        <v>84</v>
      </c>
      <c r="O3705" s="418"/>
      <c r="P3705" s="285">
        <f>'PRESUPUESTO OFICIAL (Entidad)'!I70</f>
        <v>3.8</v>
      </c>
    </row>
    <row r="3706" spans="3:16">
      <c r="C3706" s="352" t="s">
        <v>55</v>
      </c>
      <c r="D3706" s="353"/>
      <c r="E3706" s="353"/>
      <c r="F3706" s="353"/>
      <c r="G3706" s="353"/>
      <c r="H3706" s="353"/>
      <c r="I3706" s="353"/>
      <c r="J3706" s="353"/>
      <c r="K3706" s="353"/>
      <c r="L3706" s="353"/>
      <c r="M3706" s="353"/>
      <c r="N3706" s="353"/>
      <c r="O3706" s="353"/>
      <c r="P3706" s="354"/>
    </row>
    <row r="3707" spans="3:16">
      <c r="C3707" s="355"/>
      <c r="D3707" s="356"/>
      <c r="E3707" s="356"/>
      <c r="F3707" s="356"/>
      <c r="G3707" s="356"/>
      <c r="H3707" s="356"/>
      <c r="I3707" s="356"/>
      <c r="J3707" s="356"/>
      <c r="K3707" s="356"/>
      <c r="L3707" s="356"/>
      <c r="M3707" s="356"/>
      <c r="N3707" s="356"/>
      <c r="O3707" s="356"/>
      <c r="P3707" s="357"/>
    </row>
    <row r="3708" spans="3:16" ht="15" thickBot="1">
      <c r="C3708" s="358"/>
      <c r="D3708" s="359"/>
      <c r="E3708" s="359"/>
      <c r="F3708" s="359"/>
      <c r="G3708" s="359"/>
      <c r="H3708" s="359"/>
      <c r="I3708" s="359"/>
      <c r="J3708" s="359"/>
      <c r="K3708" s="359"/>
      <c r="L3708" s="359"/>
      <c r="M3708" s="359"/>
      <c r="N3708" s="359"/>
      <c r="O3708" s="359"/>
      <c r="P3708" s="360"/>
    </row>
    <row r="3709" spans="3:16" ht="15">
      <c r="C3709" s="361" t="s">
        <v>53</v>
      </c>
      <c r="D3709" s="452"/>
      <c r="E3709" s="452"/>
      <c r="F3709" s="452"/>
      <c r="G3709" s="453"/>
      <c r="H3709" s="365" t="s">
        <v>100</v>
      </c>
      <c r="I3709" s="452"/>
      <c r="J3709" s="454" t="s">
        <v>11</v>
      </c>
      <c r="K3709" s="455"/>
      <c r="L3709" s="125" t="s">
        <v>56</v>
      </c>
      <c r="M3709" s="124"/>
      <c r="N3709" s="365" t="s">
        <v>57</v>
      </c>
      <c r="O3709" s="366"/>
      <c r="P3709" s="126" t="s">
        <v>58</v>
      </c>
    </row>
    <row r="3710" spans="3:16">
      <c r="C3710" s="367" t="s">
        <v>98</v>
      </c>
      <c r="D3710" s="368"/>
      <c r="E3710" s="368"/>
      <c r="F3710" s="368"/>
      <c r="G3710" s="421"/>
      <c r="H3710" s="422" t="s">
        <v>94</v>
      </c>
      <c r="I3710" s="423"/>
      <c r="J3710" s="426">
        <v>0.82</v>
      </c>
      <c r="K3710" s="427"/>
      <c r="L3710" s="128">
        <v>2000</v>
      </c>
      <c r="M3710" s="224"/>
      <c r="N3710" s="426"/>
      <c r="O3710" s="427"/>
      <c r="P3710" s="188">
        <f>J3710*L3710</f>
        <v>1640</v>
      </c>
    </row>
    <row r="3711" spans="3:16">
      <c r="C3711" s="399" t="s">
        <v>237</v>
      </c>
      <c r="D3711" s="400"/>
      <c r="E3711" s="400"/>
      <c r="F3711" s="400"/>
      <c r="G3711" s="401"/>
      <c r="H3711" s="422" t="s">
        <v>111</v>
      </c>
      <c r="I3711" s="423"/>
      <c r="J3711" s="426">
        <v>0.15</v>
      </c>
      <c r="K3711" s="427"/>
      <c r="L3711" s="128">
        <v>30000</v>
      </c>
      <c r="M3711" s="224"/>
      <c r="N3711" s="426"/>
      <c r="O3711" s="427"/>
      <c r="P3711" s="188">
        <f>J3711*L3711</f>
        <v>4500</v>
      </c>
    </row>
    <row r="3712" spans="3:16" ht="15" thickBot="1">
      <c r="C3712" s="374"/>
      <c r="D3712" s="375"/>
      <c r="E3712" s="375"/>
      <c r="F3712" s="375"/>
      <c r="G3712" s="396"/>
      <c r="H3712" s="447"/>
      <c r="I3712" s="396"/>
      <c r="J3712" s="447"/>
      <c r="K3712" s="396"/>
      <c r="L3712" s="133"/>
      <c r="M3712" s="225"/>
      <c r="N3712" s="448"/>
      <c r="O3712" s="449"/>
      <c r="P3712" s="129"/>
    </row>
    <row r="3713" spans="3:16" ht="15" thickBot="1">
      <c r="C3713" s="371" t="s">
        <v>59</v>
      </c>
      <c r="D3713" s="372"/>
      <c r="E3713" s="372"/>
      <c r="F3713" s="372"/>
      <c r="G3713" s="372"/>
      <c r="H3713" s="372"/>
      <c r="I3713" s="372"/>
      <c r="J3713" s="372"/>
      <c r="K3713" s="372"/>
      <c r="L3713" s="372"/>
      <c r="M3713" s="372"/>
      <c r="N3713" s="372"/>
      <c r="O3713" s="373"/>
      <c r="P3713" s="138">
        <f>SUM(P3710:P3712)</f>
        <v>6140</v>
      </c>
    </row>
    <row r="3714" spans="3:16">
      <c r="C3714" s="352" t="s">
        <v>60</v>
      </c>
      <c r="D3714" s="353"/>
      <c r="E3714" s="353"/>
      <c r="F3714" s="353"/>
      <c r="G3714" s="353"/>
      <c r="H3714" s="353"/>
      <c r="I3714" s="353"/>
      <c r="J3714" s="353"/>
      <c r="K3714" s="353"/>
      <c r="L3714" s="353"/>
      <c r="M3714" s="353"/>
      <c r="N3714" s="353"/>
      <c r="O3714" s="353"/>
      <c r="P3714" s="354"/>
    </row>
    <row r="3715" spans="3:16">
      <c r="C3715" s="355"/>
      <c r="D3715" s="356"/>
      <c r="E3715" s="356"/>
      <c r="F3715" s="356"/>
      <c r="G3715" s="356"/>
      <c r="H3715" s="356"/>
      <c r="I3715" s="356"/>
      <c r="J3715" s="356"/>
      <c r="K3715" s="356"/>
      <c r="L3715" s="356"/>
      <c r="M3715" s="356"/>
      <c r="N3715" s="356"/>
      <c r="O3715" s="356"/>
      <c r="P3715" s="357"/>
    </row>
    <row r="3716" spans="3:16" ht="15" thickBot="1">
      <c r="C3716" s="358"/>
      <c r="D3716" s="359"/>
      <c r="E3716" s="359"/>
      <c r="F3716" s="359"/>
      <c r="G3716" s="359"/>
      <c r="H3716" s="359"/>
      <c r="I3716" s="359"/>
      <c r="J3716" s="359"/>
      <c r="K3716" s="359"/>
      <c r="L3716" s="359"/>
      <c r="M3716" s="359"/>
      <c r="N3716" s="359"/>
      <c r="O3716" s="359"/>
      <c r="P3716" s="360"/>
    </row>
    <row r="3717" spans="3:16">
      <c r="C3717" s="361" t="s">
        <v>53</v>
      </c>
      <c r="D3717" s="362"/>
      <c r="E3717" s="362"/>
      <c r="F3717" s="362"/>
      <c r="G3717" s="362"/>
      <c r="H3717" s="362"/>
      <c r="I3717" s="362"/>
      <c r="J3717" s="366"/>
      <c r="K3717" s="124" t="s">
        <v>54</v>
      </c>
      <c r="L3717" s="125" t="s">
        <v>11</v>
      </c>
      <c r="M3717" s="124"/>
      <c r="N3717" s="365" t="s">
        <v>61</v>
      </c>
      <c r="O3717" s="366"/>
      <c r="P3717" s="126" t="s">
        <v>58</v>
      </c>
    </row>
    <row r="3718" spans="3:16">
      <c r="C3718" s="399" t="s">
        <v>229</v>
      </c>
      <c r="D3718" s="400"/>
      <c r="E3718" s="400"/>
      <c r="F3718" s="400"/>
      <c r="G3718" s="400"/>
      <c r="H3718" s="400"/>
      <c r="I3718" s="400"/>
      <c r="J3718" s="401"/>
      <c r="K3718" s="303" t="s">
        <v>93</v>
      </c>
      <c r="L3718" s="202">
        <v>3</v>
      </c>
      <c r="M3718" s="241">
        <v>1.02</v>
      </c>
      <c r="N3718" s="459">
        <v>3200</v>
      </c>
      <c r="O3718" s="460"/>
      <c r="P3718" s="129">
        <f>ROUND(L3718*N3718*M3718,0)</f>
        <v>9792</v>
      </c>
    </row>
    <row r="3719" spans="3:16">
      <c r="C3719" s="399" t="s">
        <v>230</v>
      </c>
      <c r="D3719" s="400"/>
      <c r="E3719" s="400"/>
      <c r="F3719" s="400"/>
      <c r="G3719" s="400"/>
      <c r="H3719" s="400"/>
      <c r="I3719" s="400"/>
      <c r="J3719" s="401"/>
      <c r="K3719" s="303" t="s">
        <v>93</v>
      </c>
      <c r="L3719" s="203">
        <v>0.1</v>
      </c>
      <c r="M3719" s="242">
        <v>1</v>
      </c>
      <c r="N3719" s="459">
        <v>8900</v>
      </c>
      <c r="O3719" s="460"/>
      <c r="P3719" s="129">
        <f t="shared" ref="P3719:P3723" si="50">ROUND(L3719*N3719*M3719,0)</f>
        <v>890</v>
      </c>
    </row>
    <row r="3720" spans="3:16">
      <c r="C3720" s="399" t="s">
        <v>231</v>
      </c>
      <c r="D3720" s="400"/>
      <c r="E3720" s="400"/>
      <c r="F3720" s="400"/>
      <c r="G3720" s="400"/>
      <c r="H3720" s="400"/>
      <c r="I3720" s="400"/>
      <c r="J3720" s="401"/>
      <c r="K3720" s="303" t="s">
        <v>101</v>
      </c>
      <c r="L3720" s="203">
        <v>0.1</v>
      </c>
      <c r="M3720" s="242">
        <v>1.05</v>
      </c>
      <c r="N3720" s="459">
        <v>7900</v>
      </c>
      <c r="O3720" s="460"/>
      <c r="P3720" s="129">
        <f t="shared" si="50"/>
        <v>830</v>
      </c>
    </row>
    <row r="3721" spans="3:16">
      <c r="C3721" s="399" t="s">
        <v>232</v>
      </c>
      <c r="D3721" s="400"/>
      <c r="E3721" s="400"/>
      <c r="F3721" s="400"/>
      <c r="G3721" s="400"/>
      <c r="H3721" s="400"/>
      <c r="I3721" s="400"/>
      <c r="J3721" s="401"/>
      <c r="K3721" s="303" t="s">
        <v>238</v>
      </c>
      <c r="L3721" s="203">
        <v>0.02</v>
      </c>
      <c r="M3721" s="242">
        <v>1.01</v>
      </c>
      <c r="N3721" s="404">
        <v>85500</v>
      </c>
      <c r="O3721" s="405"/>
      <c r="P3721" s="129">
        <f t="shared" si="50"/>
        <v>1727</v>
      </c>
    </row>
    <row r="3722" spans="3:16">
      <c r="C3722" s="399" t="s">
        <v>233</v>
      </c>
      <c r="D3722" s="400"/>
      <c r="E3722" s="400"/>
      <c r="F3722" s="400"/>
      <c r="G3722" s="400"/>
      <c r="H3722" s="400"/>
      <c r="I3722" s="400"/>
      <c r="J3722" s="401"/>
      <c r="K3722" s="303" t="s">
        <v>84</v>
      </c>
      <c r="L3722" s="304">
        <v>1</v>
      </c>
      <c r="M3722" s="305">
        <v>1.01</v>
      </c>
      <c r="N3722" s="404">
        <v>55000</v>
      </c>
      <c r="O3722" s="405"/>
      <c r="P3722" s="129">
        <f t="shared" si="50"/>
        <v>55550</v>
      </c>
    </row>
    <row r="3723" spans="3:16">
      <c r="C3723" s="399" t="s">
        <v>234</v>
      </c>
      <c r="D3723" s="400"/>
      <c r="E3723" s="400"/>
      <c r="F3723" s="400"/>
      <c r="G3723" s="400"/>
      <c r="H3723" s="400"/>
      <c r="I3723" s="400"/>
      <c r="J3723" s="401"/>
      <c r="K3723" s="312" t="s">
        <v>239</v>
      </c>
      <c r="L3723" s="304">
        <v>0.08</v>
      </c>
      <c r="M3723" s="305">
        <v>1</v>
      </c>
      <c r="N3723" s="459">
        <v>14000</v>
      </c>
      <c r="O3723" s="460"/>
      <c r="P3723" s="129">
        <f t="shared" si="50"/>
        <v>1120</v>
      </c>
    </row>
    <row r="3724" spans="3:16">
      <c r="C3724" s="399"/>
      <c r="D3724" s="400"/>
      <c r="E3724" s="400"/>
      <c r="F3724" s="400"/>
      <c r="G3724" s="400"/>
      <c r="H3724" s="400"/>
      <c r="I3724" s="400"/>
      <c r="J3724" s="401"/>
      <c r="K3724" s="200"/>
      <c r="L3724" s="194"/>
      <c r="M3724" s="235"/>
      <c r="N3724" s="459"/>
      <c r="O3724" s="460"/>
      <c r="P3724" s="129"/>
    </row>
    <row r="3725" spans="3:16" ht="15" thickBot="1">
      <c r="C3725" s="442"/>
      <c r="D3725" s="443"/>
      <c r="E3725" s="443"/>
      <c r="F3725" s="443"/>
      <c r="G3725" s="443"/>
      <c r="H3725" s="443"/>
      <c r="I3725" s="443"/>
      <c r="J3725" s="444"/>
      <c r="K3725" s="301"/>
      <c r="L3725" s="194"/>
      <c r="M3725" s="235"/>
      <c r="N3725" s="445"/>
      <c r="O3725" s="446"/>
      <c r="P3725" s="129"/>
    </row>
    <row r="3726" spans="3:16" ht="15" thickBot="1">
      <c r="C3726" s="371" t="s">
        <v>59</v>
      </c>
      <c r="D3726" s="372"/>
      <c r="E3726" s="372"/>
      <c r="F3726" s="372"/>
      <c r="G3726" s="372"/>
      <c r="H3726" s="372"/>
      <c r="I3726" s="372"/>
      <c r="J3726" s="372"/>
      <c r="K3726" s="372"/>
      <c r="L3726" s="372"/>
      <c r="M3726" s="372"/>
      <c r="N3726" s="372"/>
      <c r="O3726" s="373"/>
      <c r="P3726" s="138">
        <f>SUM(P3718:P3725)</f>
        <v>69909</v>
      </c>
    </row>
    <row r="3727" spans="3:16">
      <c r="C3727" s="352" t="s">
        <v>62</v>
      </c>
      <c r="D3727" s="353"/>
      <c r="E3727" s="353"/>
      <c r="F3727" s="353"/>
      <c r="G3727" s="353"/>
      <c r="H3727" s="353"/>
      <c r="I3727" s="353"/>
      <c r="J3727" s="353"/>
      <c r="K3727" s="353"/>
      <c r="L3727" s="353"/>
      <c r="M3727" s="353"/>
      <c r="N3727" s="353"/>
      <c r="O3727" s="353"/>
      <c r="P3727" s="354"/>
    </row>
    <row r="3728" spans="3:16">
      <c r="C3728" s="355"/>
      <c r="D3728" s="356"/>
      <c r="E3728" s="356"/>
      <c r="F3728" s="356"/>
      <c r="G3728" s="356"/>
      <c r="H3728" s="356"/>
      <c r="I3728" s="356"/>
      <c r="J3728" s="356"/>
      <c r="K3728" s="356"/>
      <c r="L3728" s="356"/>
      <c r="M3728" s="356"/>
      <c r="N3728" s="356"/>
      <c r="O3728" s="356"/>
      <c r="P3728" s="357"/>
    </row>
    <row r="3729" spans="3:16" ht="15" thickBot="1">
      <c r="C3729" s="358"/>
      <c r="D3729" s="359"/>
      <c r="E3729" s="359"/>
      <c r="F3729" s="359"/>
      <c r="G3729" s="359"/>
      <c r="H3729" s="359"/>
      <c r="I3729" s="359"/>
      <c r="J3729" s="359"/>
      <c r="K3729" s="359"/>
      <c r="L3729" s="359"/>
      <c r="M3729" s="359"/>
      <c r="N3729" s="359"/>
      <c r="O3729" s="359"/>
      <c r="P3729" s="360"/>
    </row>
    <row r="3730" spans="3:16" ht="15.75">
      <c r="C3730" s="361" t="s">
        <v>63</v>
      </c>
      <c r="D3730" s="362"/>
      <c r="E3730" s="362"/>
      <c r="F3730" s="362"/>
      <c r="G3730" s="362"/>
      <c r="H3730" s="362"/>
      <c r="I3730" s="362"/>
      <c r="J3730" s="125" t="s">
        <v>64</v>
      </c>
      <c r="K3730" s="134" t="s">
        <v>65</v>
      </c>
      <c r="L3730" s="139" t="s">
        <v>66</v>
      </c>
      <c r="M3730" s="229"/>
      <c r="N3730" s="365" t="s">
        <v>67</v>
      </c>
      <c r="O3730" s="366"/>
      <c r="P3730" s="126" t="s">
        <v>58</v>
      </c>
    </row>
    <row r="3731" spans="3:16">
      <c r="C3731" s="367"/>
      <c r="D3731" s="368"/>
      <c r="E3731" s="368"/>
      <c r="F3731" s="368"/>
      <c r="G3731" s="368"/>
      <c r="H3731" s="368"/>
      <c r="I3731" s="368"/>
      <c r="J3731" s="140"/>
      <c r="K3731" s="141"/>
      <c r="L3731" s="140"/>
      <c r="M3731" s="217"/>
      <c r="N3731" s="369"/>
      <c r="O3731" s="370"/>
      <c r="P3731" s="129"/>
    </row>
    <row r="3732" spans="3:16" ht="15" thickBot="1">
      <c r="C3732" s="374"/>
      <c r="D3732" s="375"/>
      <c r="E3732" s="375"/>
      <c r="F3732" s="375"/>
      <c r="G3732" s="375"/>
      <c r="H3732" s="375"/>
      <c r="I3732" s="375"/>
      <c r="J3732" s="142"/>
      <c r="K3732" s="143"/>
      <c r="L3732" s="142"/>
      <c r="M3732" s="230"/>
      <c r="N3732" s="376"/>
      <c r="O3732" s="377"/>
      <c r="P3732" s="144"/>
    </row>
    <row r="3733" spans="3:16" ht="15" thickBot="1">
      <c r="C3733" s="371" t="s">
        <v>59</v>
      </c>
      <c r="D3733" s="372"/>
      <c r="E3733" s="372"/>
      <c r="F3733" s="372"/>
      <c r="G3733" s="372"/>
      <c r="H3733" s="372"/>
      <c r="I3733" s="372"/>
      <c r="J3733" s="372"/>
      <c r="K3733" s="372"/>
      <c r="L3733" s="372"/>
      <c r="M3733" s="372"/>
      <c r="N3733" s="372"/>
      <c r="O3733" s="373"/>
      <c r="P3733" s="138">
        <f>SUM(P3731:P3732)</f>
        <v>0</v>
      </c>
    </row>
    <row r="3734" spans="3:16">
      <c r="C3734" s="352" t="s">
        <v>68</v>
      </c>
      <c r="D3734" s="353"/>
      <c r="E3734" s="353"/>
      <c r="F3734" s="353"/>
      <c r="G3734" s="353"/>
      <c r="H3734" s="353"/>
      <c r="I3734" s="353"/>
      <c r="J3734" s="353"/>
      <c r="K3734" s="353"/>
      <c r="L3734" s="353"/>
      <c r="M3734" s="353"/>
      <c r="N3734" s="353"/>
      <c r="O3734" s="353"/>
      <c r="P3734" s="354"/>
    </row>
    <row r="3735" spans="3:16">
      <c r="C3735" s="355"/>
      <c r="D3735" s="356"/>
      <c r="E3735" s="356"/>
      <c r="F3735" s="356"/>
      <c r="G3735" s="356"/>
      <c r="H3735" s="356"/>
      <c r="I3735" s="356"/>
      <c r="J3735" s="356"/>
      <c r="K3735" s="356"/>
      <c r="L3735" s="356"/>
      <c r="M3735" s="356"/>
      <c r="N3735" s="356"/>
      <c r="O3735" s="356"/>
      <c r="P3735" s="357"/>
    </row>
    <row r="3736" spans="3:16" ht="15" thickBot="1">
      <c r="C3736" s="358"/>
      <c r="D3736" s="359"/>
      <c r="E3736" s="359"/>
      <c r="F3736" s="359"/>
      <c r="G3736" s="359"/>
      <c r="H3736" s="359"/>
      <c r="I3736" s="359"/>
      <c r="J3736" s="359"/>
      <c r="K3736" s="359"/>
      <c r="L3736" s="359"/>
      <c r="M3736" s="359"/>
      <c r="N3736" s="359"/>
      <c r="O3736" s="359"/>
      <c r="P3736" s="360"/>
    </row>
    <row r="3737" spans="3:16" ht="28.5">
      <c r="C3737" s="361" t="s">
        <v>69</v>
      </c>
      <c r="D3737" s="362"/>
      <c r="E3737" s="362"/>
      <c r="F3737" s="362"/>
      <c r="G3737" s="362"/>
      <c r="H3737" s="362"/>
      <c r="I3737" s="362"/>
      <c r="J3737" s="125" t="s">
        <v>70</v>
      </c>
      <c r="K3737" s="145" t="s">
        <v>11</v>
      </c>
      <c r="L3737" s="146" t="s">
        <v>71</v>
      </c>
      <c r="M3737" s="218"/>
      <c r="N3737" s="363" t="s">
        <v>57</v>
      </c>
      <c r="O3737" s="364"/>
      <c r="P3737" s="148" t="s">
        <v>58</v>
      </c>
    </row>
    <row r="3738" spans="3:16">
      <c r="C3738" s="399" t="s">
        <v>235</v>
      </c>
      <c r="D3738" s="400"/>
      <c r="E3738" s="400"/>
      <c r="F3738" s="400"/>
      <c r="G3738" s="400"/>
      <c r="H3738" s="400"/>
      <c r="I3738" s="401"/>
      <c r="J3738" s="151" t="s">
        <v>97</v>
      </c>
      <c r="K3738" s="152">
        <v>0.8</v>
      </c>
      <c r="L3738" s="153">
        <v>26993.118750000001</v>
      </c>
      <c r="M3738" s="231"/>
      <c r="N3738" s="402"/>
      <c r="O3738" s="403"/>
      <c r="P3738" s="129">
        <f>ROUND(K3738*L3738,0)</f>
        <v>21594</v>
      </c>
    </row>
    <row r="3739" spans="3:16">
      <c r="C3739" s="399" t="s">
        <v>236</v>
      </c>
      <c r="D3739" s="400"/>
      <c r="E3739" s="400"/>
      <c r="F3739" s="400"/>
      <c r="G3739" s="400"/>
      <c r="H3739" s="400"/>
      <c r="I3739" s="401"/>
      <c r="J3739" s="151" t="s">
        <v>97</v>
      </c>
      <c r="K3739" s="152">
        <v>0.8</v>
      </c>
      <c r="L3739" s="153">
        <v>22944.150937500002</v>
      </c>
      <c r="M3739" s="231"/>
      <c r="N3739" s="369"/>
      <c r="O3739" s="370"/>
      <c r="P3739" s="129">
        <f>ROUND(K3739*L3739,0)</f>
        <v>18355</v>
      </c>
    </row>
    <row r="3740" spans="3:16" ht="15" thickBot="1">
      <c r="C3740" s="374"/>
      <c r="D3740" s="375"/>
      <c r="E3740" s="375"/>
      <c r="F3740" s="375"/>
      <c r="G3740" s="375"/>
      <c r="H3740" s="375"/>
      <c r="I3740" s="375"/>
      <c r="J3740" s="142"/>
      <c r="K3740" s="143"/>
      <c r="L3740" s="142"/>
      <c r="M3740" s="230"/>
      <c r="N3740" s="376"/>
      <c r="O3740" s="377"/>
      <c r="P3740" s="144"/>
    </row>
    <row r="3741" spans="3:16" ht="15" thickBot="1">
      <c r="C3741" s="371" t="s">
        <v>59</v>
      </c>
      <c r="D3741" s="372"/>
      <c r="E3741" s="372"/>
      <c r="F3741" s="372"/>
      <c r="G3741" s="372"/>
      <c r="H3741" s="372"/>
      <c r="I3741" s="372"/>
      <c r="J3741" s="372"/>
      <c r="K3741" s="372"/>
      <c r="L3741" s="372"/>
      <c r="M3741" s="372"/>
      <c r="N3741" s="372"/>
      <c r="O3741" s="373"/>
      <c r="P3741" s="138">
        <f>SUM(P3738:P3740)</f>
        <v>39949</v>
      </c>
    </row>
    <row r="3742" spans="3:16" ht="15" thickBot="1">
      <c r="C3742" s="122"/>
      <c r="P3742" s="123"/>
    </row>
    <row r="3743" spans="3:16" ht="15" thickBot="1">
      <c r="C3743" s="371" t="s">
        <v>72</v>
      </c>
      <c r="D3743" s="372"/>
      <c r="E3743" s="372"/>
      <c r="F3743" s="372"/>
      <c r="G3743" s="372"/>
      <c r="H3743" s="372"/>
      <c r="I3743" s="372"/>
      <c r="J3743" s="372"/>
      <c r="K3743" s="372"/>
      <c r="L3743" s="372"/>
      <c r="M3743" s="372"/>
      <c r="N3743" s="372"/>
      <c r="O3743" s="373"/>
      <c r="P3743" s="286">
        <f>ROUND(SUM(P3741+P3733+P3726+P3713),0)</f>
        <v>115998</v>
      </c>
    </row>
    <row r="3744" spans="3:16">
      <c r="C3744" s="367" t="s">
        <v>23</v>
      </c>
      <c r="D3744" s="368"/>
      <c r="E3744" s="368"/>
      <c r="F3744" s="368"/>
      <c r="G3744" s="368"/>
      <c r="H3744" s="368"/>
      <c r="I3744" s="368"/>
      <c r="J3744" s="155"/>
      <c r="K3744" s="156"/>
      <c r="L3744" s="157">
        <v>0.31</v>
      </c>
      <c r="M3744" s="232"/>
      <c r="N3744" s="392">
        <f>P3743*L3744</f>
        <v>35959.379999999997</v>
      </c>
      <c r="O3744" s="393"/>
      <c r="P3744" s="158"/>
    </row>
    <row r="3745" spans="3:16">
      <c r="C3745" s="130" t="s">
        <v>77</v>
      </c>
      <c r="D3745" s="131"/>
      <c r="E3745" s="131"/>
      <c r="F3745" s="131"/>
      <c r="G3745" s="131"/>
      <c r="H3745" s="131"/>
      <c r="I3745" s="131"/>
      <c r="J3745" s="155"/>
      <c r="K3745" s="156"/>
      <c r="L3745" s="157">
        <v>0.01</v>
      </c>
      <c r="M3745" s="232"/>
      <c r="N3745" s="392">
        <f>P3743*L3745</f>
        <v>1159.98</v>
      </c>
      <c r="O3745" s="393"/>
      <c r="P3745" s="158"/>
    </row>
    <row r="3746" spans="3:16" ht="15" thickBot="1">
      <c r="C3746" s="116" t="s">
        <v>78</v>
      </c>
      <c r="D3746" s="117"/>
      <c r="E3746" s="117"/>
      <c r="F3746" s="117"/>
      <c r="G3746" s="117"/>
      <c r="H3746" s="117"/>
      <c r="I3746" s="117"/>
      <c r="J3746" s="159"/>
      <c r="K3746" s="160"/>
      <c r="L3746" s="157">
        <v>0.05</v>
      </c>
      <c r="M3746" s="232"/>
      <c r="N3746" s="392">
        <f>P3743*L3746</f>
        <v>5799.9000000000005</v>
      </c>
      <c r="O3746" s="393"/>
      <c r="P3746" s="158"/>
    </row>
    <row r="3747" spans="3:16" ht="15" thickBot="1">
      <c r="C3747" s="371" t="s">
        <v>59</v>
      </c>
      <c r="D3747" s="372"/>
      <c r="E3747" s="372"/>
      <c r="F3747" s="372"/>
      <c r="G3747" s="372"/>
      <c r="H3747" s="372"/>
      <c r="I3747" s="372"/>
      <c r="J3747" s="372"/>
      <c r="K3747" s="372"/>
      <c r="L3747" s="372"/>
      <c r="M3747" s="372"/>
      <c r="N3747" s="372"/>
      <c r="O3747" s="373"/>
      <c r="P3747" s="161">
        <f>N3744+N3745+N3746</f>
        <v>42919.26</v>
      </c>
    </row>
    <row r="3748" spans="3:16" ht="15" thickBot="1">
      <c r="C3748" s="122"/>
      <c r="P3748" s="123"/>
    </row>
    <row r="3749" spans="3:16" ht="15" thickBot="1">
      <c r="C3749" s="371" t="s">
        <v>79</v>
      </c>
      <c r="D3749" s="372"/>
      <c r="E3749" s="372"/>
      <c r="F3749" s="372"/>
      <c r="G3749" s="372"/>
      <c r="H3749" s="372"/>
      <c r="I3749" s="372"/>
      <c r="J3749" s="372"/>
      <c r="K3749" s="372"/>
      <c r="L3749" s="372"/>
      <c r="M3749" s="372"/>
      <c r="N3749" s="372"/>
      <c r="O3749" s="373"/>
      <c r="P3749" s="161">
        <f>ROUND(P3743+P3747,2)</f>
        <v>158917.26</v>
      </c>
    </row>
    <row r="3750" spans="3:16">
      <c r="C3750" s="119"/>
      <c r="D3750" s="120"/>
      <c r="E3750" s="120"/>
      <c r="F3750" s="120"/>
      <c r="G3750" s="120"/>
      <c r="H3750" s="120"/>
      <c r="I3750" s="120"/>
      <c r="J3750" s="120"/>
      <c r="K3750" s="120"/>
      <c r="L3750" s="120"/>
      <c r="M3750" s="120"/>
      <c r="N3750" s="120"/>
      <c r="O3750" s="120"/>
      <c r="P3750" s="121"/>
    </row>
    <row r="3751" spans="3:16">
      <c r="C3751" s="122"/>
      <c r="P3751" s="123"/>
    </row>
    <row r="3752" spans="3:16">
      <c r="C3752" s="122"/>
      <c r="P3752" s="123"/>
    </row>
    <row r="3753" spans="3:16" ht="15">
      <c r="C3753" s="122"/>
      <c r="H3753" s="276" t="s">
        <v>80</v>
      </c>
      <c r="I3753" s="276"/>
      <c r="J3753" s="276"/>
      <c r="K3753" s="276"/>
      <c r="P3753" s="123"/>
    </row>
    <row r="3754" spans="3:16" ht="15">
      <c r="C3754" s="122"/>
      <c r="H3754" s="276" t="s">
        <v>81</v>
      </c>
      <c r="I3754" s="350" t="s">
        <v>120</v>
      </c>
      <c r="J3754" s="350"/>
      <c r="K3754" s="350"/>
      <c r="P3754" s="123"/>
    </row>
    <row r="3755" spans="3:16" ht="15">
      <c r="C3755" s="122"/>
      <c r="H3755" s="349" t="s">
        <v>121</v>
      </c>
      <c r="I3755" s="349"/>
      <c r="J3755" s="349"/>
      <c r="K3755" s="349"/>
      <c r="P3755" s="123"/>
    </row>
    <row r="3756" spans="3:16" ht="15">
      <c r="C3756" s="108"/>
      <c r="D3756" s="163"/>
      <c r="E3756" s="163"/>
      <c r="F3756" s="163"/>
      <c r="G3756" s="163"/>
      <c r="H3756" s="276" t="s">
        <v>82</v>
      </c>
      <c r="I3756" s="349" t="s">
        <v>122</v>
      </c>
      <c r="J3756" s="349"/>
      <c r="K3756" s="349"/>
      <c r="L3756" s="163"/>
      <c r="M3756" s="163"/>
      <c r="N3756" s="163"/>
      <c r="O3756" s="163"/>
      <c r="P3756" s="164"/>
    </row>
    <row r="3757" spans="3:16">
      <c r="C3757" s="122"/>
      <c r="H3757" s="95" t="s">
        <v>83</v>
      </c>
      <c r="P3757" s="123"/>
    </row>
    <row r="3758" spans="3:16">
      <c r="C3758" s="165"/>
      <c r="D3758" s="127"/>
      <c r="E3758" s="127"/>
      <c r="F3758" s="127"/>
      <c r="G3758" s="127"/>
      <c r="H3758" s="127"/>
      <c r="I3758" s="127"/>
      <c r="J3758" s="127"/>
      <c r="K3758" s="127"/>
      <c r="L3758" s="127"/>
      <c r="M3758" s="127"/>
      <c r="N3758" s="127"/>
      <c r="O3758" s="127"/>
      <c r="P3758" s="166"/>
    </row>
    <row r="3761" spans="3:16">
      <c r="C3761" s="351" t="s">
        <v>38</v>
      </c>
      <c r="D3761" s="351"/>
      <c r="E3761" s="351"/>
      <c r="F3761" s="351"/>
      <c r="G3761" s="351"/>
      <c r="H3761" s="351"/>
      <c r="I3761" s="351"/>
      <c r="J3761" s="351"/>
      <c r="K3761" s="351"/>
      <c r="L3761" s="351"/>
      <c r="M3761" s="351"/>
      <c r="N3761" s="351"/>
      <c r="O3761" s="351"/>
      <c r="P3761" s="351"/>
    </row>
    <row r="3762" spans="3:16" ht="15" thickBot="1"/>
    <row r="3763" spans="3:16">
      <c r="C3763" s="378"/>
      <c r="D3763" s="380"/>
      <c r="E3763" s="381"/>
      <c r="F3763" s="381"/>
      <c r="G3763" s="381"/>
      <c r="H3763" s="381"/>
      <c r="I3763" s="381"/>
      <c r="J3763" s="381"/>
      <c r="K3763" s="382"/>
      <c r="L3763" s="383"/>
      <c r="M3763" s="384"/>
      <c r="N3763" s="384"/>
      <c r="O3763" s="384"/>
      <c r="P3763" s="385"/>
    </row>
    <row r="3764" spans="3:16">
      <c r="C3764" s="379"/>
      <c r="D3764" s="389" t="s">
        <v>39</v>
      </c>
      <c r="E3764" s="390"/>
      <c r="F3764" s="390"/>
      <c r="G3764" s="390"/>
      <c r="H3764" s="390"/>
      <c r="I3764" s="390"/>
      <c r="J3764" s="390"/>
      <c r="K3764" s="391"/>
      <c r="L3764" s="386"/>
      <c r="M3764" s="387"/>
      <c r="N3764" s="387"/>
      <c r="O3764" s="387"/>
      <c r="P3764" s="388"/>
    </row>
    <row r="3765" spans="3:16">
      <c r="C3765" s="379"/>
      <c r="D3765" s="389"/>
      <c r="E3765" s="390"/>
      <c r="F3765" s="390"/>
      <c r="G3765" s="390"/>
      <c r="H3765" s="390"/>
      <c r="I3765" s="390"/>
      <c r="J3765" s="390"/>
      <c r="K3765" s="391"/>
      <c r="L3765" s="428" t="s">
        <v>40</v>
      </c>
      <c r="M3765" s="220"/>
      <c r="N3765" s="430"/>
      <c r="O3765" s="431"/>
      <c r="P3765" s="432"/>
    </row>
    <row r="3766" spans="3:16">
      <c r="C3766" s="379"/>
      <c r="D3766" s="389" t="s">
        <v>41</v>
      </c>
      <c r="E3766" s="390"/>
      <c r="F3766" s="390"/>
      <c r="G3766" s="390"/>
      <c r="H3766" s="390"/>
      <c r="I3766" s="390"/>
      <c r="J3766" s="390"/>
      <c r="K3766" s="391"/>
      <c r="L3766" s="429"/>
      <c r="M3766" s="221"/>
      <c r="N3766" s="433"/>
      <c r="O3766" s="434"/>
      <c r="P3766" s="435"/>
    </row>
    <row r="3767" spans="3:16">
      <c r="C3767" s="379"/>
      <c r="D3767" s="436"/>
      <c r="E3767" s="437"/>
      <c r="F3767" s="437"/>
      <c r="G3767" s="437"/>
      <c r="H3767" s="437"/>
      <c r="I3767" s="437"/>
      <c r="J3767" s="437"/>
      <c r="K3767" s="438"/>
      <c r="L3767" s="428" t="s">
        <v>42</v>
      </c>
      <c r="M3767" s="219"/>
      <c r="N3767" s="428">
        <v>1</v>
      </c>
      <c r="O3767" s="428" t="s">
        <v>43</v>
      </c>
      <c r="P3767" s="440">
        <v>1</v>
      </c>
    </row>
    <row r="3768" spans="3:16">
      <c r="C3768" s="379"/>
      <c r="D3768" s="436"/>
      <c r="E3768" s="437"/>
      <c r="F3768" s="437"/>
      <c r="G3768" s="437"/>
      <c r="H3768" s="437"/>
      <c r="I3768" s="437"/>
      <c r="J3768" s="437"/>
      <c r="K3768" s="438"/>
      <c r="L3768" s="439"/>
      <c r="M3768" s="222"/>
      <c r="N3768" s="439"/>
      <c r="O3768" s="439"/>
      <c r="P3768" s="441"/>
    </row>
    <row r="3769" spans="3:16">
      <c r="C3769" s="379"/>
      <c r="D3769" s="389" t="s">
        <v>44</v>
      </c>
      <c r="E3769" s="390"/>
      <c r="F3769" s="390"/>
      <c r="G3769" s="390"/>
      <c r="H3769" s="390"/>
      <c r="I3769" s="390"/>
      <c r="J3769" s="390"/>
      <c r="K3769" s="391"/>
      <c r="L3769" s="439"/>
      <c r="M3769" s="222"/>
      <c r="N3769" s="439"/>
      <c r="O3769" s="439"/>
      <c r="P3769" s="441"/>
    </row>
    <row r="3770" spans="3:16" ht="15" thickBot="1">
      <c r="C3770" s="100"/>
      <c r="D3770" s="101"/>
      <c r="E3770" s="101"/>
      <c r="F3770" s="101"/>
      <c r="G3770" s="101"/>
      <c r="H3770" s="101"/>
      <c r="I3770" s="101"/>
      <c r="J3770" s="101"/>
      <c r="K3770" s="101"/>
      <c r="L3770" s="101"/>
      <c r="M3770" s="101"/>
      <c r="N3770" s="102"/>
      <c r="O3770" s="102"/>
      <c r="P3770" s="103"/>
    </row>
    <row r="3771" spans="3:16">
      <c r="C3771" s="104"/>
      <c r="D3771" s="98"/>
      <c r="E3771" s="98"/>
      <c r="F3771" s="98"/>
      <c r="G3771" s="98"/>
      <c r="H3771" s="98"/>
      <c r="I3771" s="98"/>
      <c r="J3771" s="98"/>
      <c r="K3771" s="98"/>
      <c r="L3771" s="105" t="s">
        <v>45</v>
      </c>
      <c r="M3771" s="105"/>
      <c r="N3771" s="106" t="s">
        <v>46</v>
      </c>
      <c r="O3771" s="106" t="s">
        <v>47</v>
      </c>
      <c r="P3771" s="107" t="s">
        <v>48</v>
      </c>
    </row>
    <row r="3772" spans="3:16">
      <c r="C3772" s="108"/>
      <c r="D3772" s="99"/>
      <c r="E3772" s="99"/>
      <c r="F3772" s="99"/>
      <c r="G3772" s="99"/>
      <c r="H3772" s="99"/>
      <c r="I3772" s="99"/>
      <c r="J3772" s="99"/>
      <c r="K3772" s="99"/>
      <c r="L3772" s="109"/>
      <c r="M3772" s="109"/>
      <c r="N3772" s="110"/>
      <c r="O3772" s="110"/>
      <c r="P3772" s="111"/>
    </row>
    <row r="3773" spans="3:16">
      <c r="C3773" s="406" t="s">
        <v>49</v>
      </c>
      <c r="D3773" s="407"/>
      <c r="E3773" s="407"/>
      <c r="F3773" s="407"/>
      <c r="G3773" s="99"/>
      <c r="H3773" s="99"/>
      <c r="I3773" s="99" t="s">
        <v>50</v>
      </c>
      <c r="K3773" s="99"/>
      <c r="L3773" s="109"/>
      <c r="M3773" s="109"/>
      <c r="P3773" s="112"/>
    </row>
    <row r="3774" spans="3:16">
      <c r="C3774" s="113"/>
      <c r="D3774" s="114"/>
      <c r="E3774" s="114"/>
      <c r="F3774" s="114"/>
      <c r="G3774" s="114"/>
      <c r="H3774" s="114"/>
      <c r="I3774" s="114"/>
      <c r="J3774" s="114"/>
      <c r="K3774" s="114"/>
      <c r="L3774" s="114"/>
      <c r="M3774" s="114"/>
      <c r="N3774" s="114"/>
      <c r="O3774" s="114"/>
      <c r="P3774" s="115"/>
    </row>
    <row r="3775" spans="3:16" ht="15" thickBot="1">
      <c r="C3775" s="408" t="s">
        <v>114</v>
      </c>
      <c r="D3775" s="409"/>
      <c r="E3775" s="409"/>
      <c r="F3775" s="409"/>
      <c r="G3775" s="409"/>
      <c r="H3775" s="409"/>
      <c r="I3775" s="409"/>
      <c r="J3775" s="409"/>
      <c r="K3775" s="409"/>
      <c r="L3775" s="409"/>
      <c r="M3775" s="409"/>
      <c r="N3775" s="409"/>
      <c r="O3775" s="409"/>
      <c r="P3775" s="410"/>
    </row>
    <row r="3776" spans="3:16" ht="15" thickBot="1">
      <c r="C3776" s="116"/>
      <c r="D3776" s="117"/>
      <c r="E3776" s="117"/>
      <c r="F3776" s="117"/>
      <c r="G3776" s="117"/>
      <c r="H3776" s="117"/>
      <c r="I3776" s="117"/>
      <c r="J3776" s="117"/>
      <c r="K3776" s="117"/>
      <c r="L3776" s="117"/>
      <c r="M3776" s="117"/>
      <c r="N3776" s="117"/>
      <c r="O3776" s="117"/>
      <c r="P3776" s="118"/>
    </row>
    <row r="3777" spans="3:16" ht="15" thickBot="1">
      <c r="C3777" s="119"/>
      <c r="D3777" s="120"/>
      <c r="E3777" s="120"/>
      <c r="F3777" s="120"/>
      <c r="G3777" s="120"/>
      <c r="H3777" s="120"/>
      <c r="K3777" s="120"/>
      <c r="L3777" s="120"/>
      <c r="M3777" s="120"/>
      <c r="N3777" s="120"/>
      <c r="O3777" s="120"/>
      <c r="P3777" s="121"/>
    </row>
    <row r="3778" spans="3:16">
      <c r="C3778" s="287" t="s">
        <v>52</v>
      </c>
      <c r="D3778" s="411" t="s">
        <v>53</v>
      </c>
      <c r="E3778" s="412"/>
      <c r="F3778" s="412"/>
      <c r="G3778" s="412"/>
      <c r="H3778" s="412"/>
      <c r="I3778" s="412"/>
      <c r="J3778" s="412"/>
      <c r="K3778" s="412"/>
      <c r="L3778" s="413"/>
      <c r="M3778" s="288"/>
      <c r="N3778" s="414" t="s">
        <v>54</v>
      </c>
      <c r="O3778" s="415"/>
      <c r="P3778" s="287" t="s">
        <v>11</v>
      </c>
    </row>
    <row r="3779" spans="3:16" ht="15" thickBot="1">
      <c r="C3779" s="283">
        <v>4.9000000000000004</v>
      </c>
      <c r="D3779" s="416" t="s">
        <v>179</v>
      </c>
      <c r="E3779" s="417"/>
      <c r="F3779" s="417"/>
      <c r="G3779" s="417"/>
      <c r="H3779" s="417"/>
      <c r="I3779" s="417"/>
      <c r="J3779" s="417"/>
      <c r="K3779" s="417"/>
      <c r="L3779" s="418"/>
      <c r="M3779" s="284"/>
      <c r="N3779" s="416" t="s">
        <v>84</v>
      </c>
      <c r="O3779" s="418"/>
      <c r="P3779" s="285">
        <f>'PRESUPUESTO OFICIAL (Entidad)'!I71</f>
        <v>8.6</v>
      </c>
    </row>
    <row r="3780" spans="3:16">
      <c r="C3780" s="352" t="s">
        <v>55</v>
      </c>
      <c r="D3780" s="353"/>
      <c r="E3780" s="353"/>
      <c r="F3780" s="353"/>
      <c r="G3780" s="353"/>
      <c r="H3780" s="353"/>
      <c r="I3780" s="353"/>
      <c r="J3780" s="353"/>
      <c r="K3780" s="353"/>
      <c r="L3780" s="353"/>
      <c r="M3780" s="353"/>
      <c r="N3780" s="353"/>
      <c r="O3780" s="353"/>
      <c r="P3780" s="354"/>
    </row>
    <row r="3781" spans="3:16">
      <c r="C3781" s="355"/>
      <c r="D3781" s="356"/>
      <c r="E3781" s="356"/>
      <c r="F3781" s="356"/>
      <c r="G3781" s="356"/>
      <c r="H3781" s="356"/>
      <c r="I3781" s="356"/>
      <c r="J3781" s="356"/>
      <c r="K3781" s="356"/>
      <c r="L3781" s="356"/>
      <c r="M3781" s="356"/>
      <c r="N3781" s="356"/>
      <c r="O3781" s="356"/>
      <c r="P3781" s="357"/>
    </row>
    <row r="3782" spans="3:16" ht="15" thickBot="1">
      <c r="C3782" s="358"/>
      <c r="D3782" s="359"/>
      <c r="E3782" s="359"/>
      <c r="F3782" s="359"/>
      <c r="G3782" s="359"/>
      <c r="H3782" s="359"/>
      <c r="I3782" s="359"/>
      <c r="J3782" s="359"/>
      <c r="K3782" s="359"/>
      <c r="L3782" s="359"/>
      <c r="M3782" s="359"/>
      <c r="N3782" s="359"/>
      <c r="O3782" s="359"/>
      <c r="P3782" s="360"/>
    </row>
    <row r="3783" spans="3:16" ht="15">
      <c r="C3783" s="361" t="s">
        <v>53</v>
      </c>
      <c r="D3783" s="452"/>
      <c r="E3783" s="452"/>
      <c r="F3783" s="452"/>
      <c r="G3783" s="453"/>
      <c r="H3783" s="365" t="s">
        <v>100</v>
      </c>
      <c r="I3783" s="452"/>
      <c r="J3783" s="454" t="s">
        <v>11</v>
      </c>
      <c r="K3783" s="455"/>
      <c r="L3783" s="125" t="s">
        <v>56</v>
      </c>
      <c r="M3783" s="124"/>
      <c r="N3783" s="365" t="s">
        <v>57</v>
      </c>
      <c r="O3783" s="366"/>
      <c r="P3783" s="126" t="s">
        <v>58</v>
      </c>
    </row>
    <row r="3784" spans="3:16">
      <c r="C3784" s="367" t="s">
        <v>98</v>
      </c>
      <c r="D3784" s="368"/>
      <c r="E3784" s="368"/>
      <c r="F3784" s="368"/>
      <c r="G3784" s="421"/>
      <c r="H3784" s="422" t="s">
        <v>94</v>
      </c>
      <c r="I3784" s="423"/>
      <c r="J3784" s="424">
        <v>0.05</v>
      </c>
      <c r="K3784" s="425"/>
      <c r="L3784" s="128">
        <v>2000</v>
      </c>
      <c r="M3784" s="224"/>
      <c r="N3784" s="426"/>
      <c r="O3784" s="427"/>
      <c r="P3784" s="129">
        <f>ROUND(J3784*L3784,0)</f>
        <v>100</v>
      </c>
    </row>
    <row r="3785" spans="3:16">
      <c r="C3785" s="399"/>
      <c r="D3785" s="400"/>
      <c r="E3785" s="400"/>
      <c r="F3785" s="400"/>
      <c r="G3785" s="132"/>
      <c r="H3785" s="422"/>
      <c r="I3785" s="423"/>
      <c r="J3785" s="424"/>
      <c r="K3785" s="425"/>
      <c r="L3785" s="128"/>
      <c r="M3785" s="224"/>
      <c r="N3785" s="426"/>
      <c r="O3785" s="427"/>
      <c r="P3785" s="129">
        <f>ROUND(J3785*L3785,0)</f>
        <v>0</v>
      </c>
    </row>
    <row r="3786" spans="3:16" ht="15" thickBot="1">
      <c r="C3786" s="374"/>
      <c r="D3786" s="375"/>
      <c r="E3786" s="375"/>
      <c r="F3786" s="375"/>
      <c r="G3786" s="396"/>
      <c r="H3786" s="447"/>
      <c r="I3786" s="396"/>
      <c r="J3786" s="447"/>
      <c r="K3786" s="396"/>
      <c r="L3786" s="133"/>
      <c r="M3786" s="225"/>
      <c r="N3786" s="448"/>
      <c r="O3786" s="449"/>
      <c r="P3786" s="129"/>
    </row>
    <row r="3787" spans="3:16" ht="15" thickBot="1">
      <c r="C3787" s="371" t="s">
        <v>59</v>
      </c>
      <c r="D3787" s="372"/>
      <c r="E3787" s="372"/>
      <c r="F3787" s="372"/>
      <c r="G3787" s="372"/>
      <c r="H3787" s="372"/>
      <c r="I3787" s="372"/>
      <c r="J3787" s="372"/>
      <c r="K3787" s="372"/>
      <c r="L3787" s="372"/>
      <c r="M3787" s="372"/>
      <c r="N3787" s="372"/>
      <c r="O3787" s="373"/>
      <c r="P3787" s="138">
        <f>SUM(P3784:P3786)</f>
        <v>100</v>
      </c>
    </row>
    <row r="3788" spans="3:16">
      <c r="C3788" s="352" t="s">
        <v>60</v>
      </c>
      <c r="D3788" s="353"/>
      <c r="E3788" s="353"/>
      <c r="F3788" s="353"/>
      <c r="G3788" s="353"/>
      <c r="H3788" s="353"/>
      <c r="I3788" s="353"/>
      <c r="J3788" s="353"/>
      <c r="K3788" s="353"/>
      <c r="L3788" s="353"/>
      <c r="M3788" s="353"/>
      <c r="N3788" s="353"/>
      <c r="O3788" s="353"/>
      <c r="P3788" s="354"/>
    </row>
    <row r="3789" spans="3:16">
      <c r="C3789" s="355"/>
      <c r="D3789" s="356"/>
      <c r="E3789" s="356"/>
      <c r="F3789" s="356"/>
      <c r="G3789" s="356"/>
      <c r="H3789" s="356"/>
      <c r="I3789" s="356"/>
      <c r="J3789" s="356"/>
      <c r="K3789" s="356"/>
      <c r="L3789" s="356"/>
      <c r="M3789" s="356"/>
      <c r="N3789" s="356"/>
      <c r="O3789" s="356"/>
      <c r="P3789" s="357"/>
    </row>
    <row r="3790" spans="3:16" ht="15" thickBot="1">
      <c r="C3790" s="358"/>
      <c r="D3790" s="359"/>
      <c r="E3790" s="359"/>
      <c r="F3790" s="359"/>
      <c r="G3790" s="359"/>
      <c r="H3790" s="359"/>
      <c r="I3790" s="359"/>
      <c r="J3790" s="359"/>
      <c r="K3790" s="359"/>
      <c r="L3790" s="359"/>
      <c r="M3790" s="359"/>
      <c r="N3790" s="359"/>
      <c r="O3790" s="359"/>
      <c r="P3790" s="360"/>
    </row>
    <row r="3791" spans="3:16">
      <c r="C3791" s="361" t="s">
        <v>53</v>
      </c>
      <c r="D3791" s="362"/>
      <c r="E3791" s="362"/>
      <c r="F3791" s="362"/>
      <c r="G3791" s="362"/>
      <c r="H3791" s="362"/>
      <c r="I3791" s="362"/>
      <c r="J3791" s="366"/>
      <c r="K3791" s="124" t="s">
        <v>54</v>
      </c>
      <c r="L3791" s="125" t="s">
        <v>11</v>
      </c>
      <c r="M3791" s="124" t="s">
        <v>117</v>
      </c>
      <c r="N3791" s="365" t="s">
        <v>61</v>
      </c>
      <c r="O3791" s="366"/>
      <c r="P3791" s="126" t="s">
        <v>58</v>
      </c>
    </row>
    <row r="3792" spans="3:16">
      <c r="C3792" s="399" t="s">
        <v>195</v>
      </c>
      <c r="D3792" s="400"/>
      <c r="E3792" s="400"/>
      <c r="F3792" s="400"/>
      <c r="G3792" s="400"/>
      <c r="H3792" s="400"/>
      <c r="I3792" s="400"/>
      <c r="J3792" s="401"/>
      <c r="K3792" s="203" t="s">
        <v>93</v>
      </c>
      <c r="L3792" s="203">
        <v>0.6</v>
      </c>
      <c r="M3792" s="235">
        <v>1</v>
      </c>
      <c r="N3792" s="450">
        <v>32000</v>
      </c>
      <c r="O3792" s="451"/>
      <c r="P3792" s="129">
        <f>ROUND(L3792*N3792*M3792,0)</f>
        <v>19200</v>
      </c>
    </row>
    <row r="3793" spans="3:16">
      <c r="C3793" s="399" t="s">
        <v>196</v>
      </c>
      <c r="D3793" s="400"/>
      <c r="E3793" s="400"/>
      <c r="F3793" s="400"/>
      <c r="G3793" s="400"/>
      <c r="H3793" s="400"/>
      <c r="I3793" s="400"/>
      <c r="J3793" s="401"/>
      <c r="K3793" s="203" t="s">
        <v>85</v>
      </c>
      <c r="L3793" s="203">
        <v>0.03</v>
      </c>
      <c r="M3793" s="235">
        <v>1</v>
      </c>
      <c r="N3793" s="404">
        <v>604448.06203124998</v>
      </c>
      <c r="O3793" s="405"/>
      <c r="P3793" s="129">
        <f t="shared" ref="P3793:P3796" si="51">ROUND(L3793*N3793*M3793,0)</f>
        <v>18133</v>
      </c>
    </row>
    <row r="3794" spans="3:16">
      <c r="C3794" s="399"/>
      <c r="D3794" s="400"/>
      <c r="E3794" s="400"/>
      <c r="F3794" s="400"/>
      <c r="G3794" s="400"/>
      <c r="H3794" s="400"/>
      <c r="I3794" s="400"/>
      <c r="J3794" s="401"/>
      <c r="K3794" s="203"/>
      <c r="L3794" s="203"/>
      <c r="M3794" s="235"/>
      <c r="N3794" s="404"/>
      <c r="O3794" s="405"/>
      <c r="P3794" s="129">
        <f t="shared" si="51"/>
        <v>0</v>
      </c>
    </row>
    <row r="3795" spans="3:16">
      <c r="C3795" s="399"/>
      <c r="D3795" s="400"/>
      <c r="E3795" s="400"/>
      <c r="F3795" s="400"/>
      <c r="G3795" s="400"/>
      <c r="H3795" s="400"/>
      <c r="I3795" s="400"/>
      <c r="J3795" s="401"/>
      <c r="K3795" s="203"/>
      <c r="L3795" s="203"/>
      <c r="M3795" s="235"/>
      <c r="N3795" s="404"/>
      <c r="O3795" s="405"/>
      <c r="P3795" s="129">
        <f t="shared" si="51"/>
        <v>0</v>
      </c>
    </row>
    <row r="3796" spans="3:16">
      <c r="C3796" s="399"/>
      <c r="D3796" s="400"/>
      <c r="E3796" s="400"/>
      <c r="F3796" s="400"/>
      <c r="G3796" s="400"/>
      <c r="H3796" s="400"/>
      <c r="I3796" s="400"/>
      <c r="J3796" s="401"/>
      <c r="K3796" s="203"/>
      <c r="L3796" s="203"/>
      <c r="M3796" s="235"/>
      <c r="N3796" s="404"/>
      <c r="O3796" s="405"/>
      <c r="P3796" s="129">
        <f t="shared" si="51"/>
        <v>0</v>
      </c>
    </row>
    <row r="3797" spans="3:16" ht="15" thickBot="1">
      <c r="C3797" s="442"/>
      <c r="D3797" s="443"/>
      <c r="E3797" s="443"/>
      <c r="F3797" s="443"/>
      <c r="G3797" s="443"/>
      <c r="H3797" s="443"/>
      <c r="I3797" s="443"/>
      <c r="J3797" s="444"/>
      <c r="K3797" s="301"/>
      <c r="L3797" s="194"/>
      <c r="M3797" s="235"/>
      <c r="N3797" s="445"/>
      <c r="O3797" s="446"/>
      <c r="P3797" s="129"/>
    </row>
    <row r="3798" spans="3:16" ht="15" thickBot="1">
      <c r="C3798" s="371" t="s">
        <v>59</v>
      </c>
      <c r="D3798" s="372"/>
      <c r="E3798" s="372"/>
      <c r="F3798" s="372"/>
      <c r="G3798" s="372"/>
      <c r="H3798" s="372"/>
      <c r="I3798" s="372"/>
      <c r="J3798" s="372"/>
      <c r="K3798" s="372"/>
      <c r="L3798" s="372"/>
      <c r="M3798" s="372"/>
      <c r="N3798" s="372"/>
      <c r="O3798" s="373"/>
      <c r="P3798" s="138">
        <f>SUM(P3792:P3797)</f>
        <v>37333</v>
      </c>
    </row>
    <row r="3799" spans="3:16">
      <c r="C3799" s="352" t="s">
        <v>62</v>
      </c>
      <c r="D3799" s="353"/>
      <c r="E3799" s="353"/>
      <c r="F3799" s="353"/>
      <c r="G3799" s="353"/>
      <c r="H3799" s="353"/>
      <c r="I3799" s="353"/>
      <c r="J3799" s="353"/>
      <c r="K3799" s="353"/>
      <c r="L3799" s="353"/>
      <c r="M3799" s="353"/>
      <c r="N3799" s="353"/>
      <c r="O3799" s="353"/>
      <c r="P3799" s="354"/>
    </row>
    <row r="3800" spans="3:16">
      <c r="C3800" s="355"/>
      <c r="D3800" s="356"/>
      <c r="E3800" s="356"/>
      <c r="F3800" s="356"/>
      <c r="G3800" s="356"/>
      <c r="H3800" s="356"/>
      <c r="I3800" s="356"/>
      <c r="J3800" s="356"/>
      <c r="K3800" s="356"/>
      <c r="L3800" s="356"/>
      <c r="M3800" s="356"/>
      <c r="N3800" s="356"/>
      <c r="O3800" s="356"/>
      <c r="P3800" s="357"/>
    </row>
    <row r="3801" spans="3:16" ht="15" thickBot="1">
      <c r="C3801" s="358"/>
      <c r="D3801" s="359"/>
      <c r="E3801" s="359"/>
      <c r="F3801" s="359"/>
      <c r="G3801" s="359"/>
      <c r="H3801" s="359"/>
      <c r="I3801" s="359"/>
      <c r="J3801" s="359"/>
      <c r="K3801" s="359"/>
      <c r="L3801" s="359"/>
      <c r="M3801" s="359"/>
      <c r="N3801" s="359"/>
      <c r="O3801" s="359"/>
      <c r="P3801" s="360"/>
    </row>
    <row r="3802" spans="3:16" ht="15.75">
      <c r="C3802" s="361" t="s">
        <v>63</v>
      </c>
      <c r="D3802" s="362"/>
      <c r="E3802" s="362"/>
      <c r="F3802" s="362"/>
      <c r="G3802" s="362"/>
      <c r="H3802" s="362"/>
      <c r="I3802" s="362"/>
      <c r="J3802" s="125" t="s">
        <v>64</v>
      </c>
      <c r="K3802" s="134" t="s">
        <v>65</v>
      </c>
      <c r="L3802" s="139" t="s">
        <v>66</v>
      </c>
      <c r="M3802" s="229"/>
      <c r="N3802" s="365" t="s">
        <v>67</v>
      </c>
      <c r="O3802" s="366"/>
      <c r="P3802" s="126" t="s">
        <v>58</v>
      </c>
    </row>
    <row r="3803" spans="3:16">
      <c r="C3803" s="367"/>
      <c r="D3803" s="368"/>
      <c r="E3803" s="368"/>
      <c r="F3803" s="368"/>
      <c r="G3803" s="368"/>
      <c r="H3803" s="368"/>
      <c r="I3803" s="368"/>
      <c r="J3803" s="140"/>
      <c r="K3803" s="141"/>
      <c r="L3803" s="140"/>
      <c r="M3803" s="217"/>
      <c r="N3803" s="369"/>
      <c r="O3803" s="370"/>
      <c r="P3803" s="129"/>
    </row>
    <row r="3804" spans="3:16" ht="15" thickBot="1">
      <c r="C3804" s="374"/>
      <c r="D3804" s="375"/>
      <c r="E3804" s="375"/>
      <c r="F3804" s="375"/>
      <c r="G3804" s="375"/>
      <c r="H3804" s="375"/>
      <c r="I3804" s="375"/>
      <c r="J3804" s="142"/>
      <c r="K3804" s="143"/>
      <c r="L3804" s="142"/>
      <c r="M3804" s="230"/>
      <c r="N3804" s="376"/>
      <c r="O3804" s="377"/>
      <c r="P3804" s="144"/>
    </row>
    <row r="3805" spans="3:16" ht="15" thickBot="1">
      <c r="C3805" s="371" t="s">
        <v>59</v>
      </c>
      <c r="D3805" s="372"/>
      <c r="E3805" s="372"/>
      <c r="F3805" s="372"/>
      <c r="G3805" s="372"/>
      <c r="H3805" s="372"/>
      <c r="I3805" s="372"/>
      <c r="J3805" s="372"/>
      <c r="K3805" s="372"/>
      <c r="L3805" s="372"/>
      <c r="M3805" s="372"/>
      <c r="N3805" s="372"/>
      <c r="O3805" s="373"/>
      <c r="P3805" s="138">
        <f>SUM(P3803:P3804)</f>
        <v>0</v>
      </c>
    </row>
    <row r="3806" spans="3:16">
      <c r="C3806" s="352" t="s">
        <v>68</v>
      </c>
      <c r="D3806" s="353"/>
      <c r="E3806" s="353"/>
      <c r="F3806" s="353"/>
      <c r="G3806" s="353"/>
      <c r="H3806" s="353"/>
      <c r="I3806" s="353"/>
      <c r="J3806" s="353"/>
      <c r="K3806" s="353"/>
      <c r="L3806" s="353"/>
      <c r="M3806" s="353"/>
      <c r="N3806" s="353"/>
      <c r="O3806" s="353"/>
      <c r="P3806" s="354"/>
    </row>
    <row r="3807" spans="3:16">
      <c r="C3807" s="355"/>
      <c r="D3807" s="356"/>
      <c r="E3807" s="356"/>
      <c r="F3807" s="356"/>
      <c r="G3807" s="356"/>
      <c r="H3807" s="356"/>
      <c r="I3807" s="356"/>
      <c r="J3807" s="356"/>
      <c r="K3807" s="356"/>
      <c r="L3807" s="356"/>
      <c r="M3807" s="356"/>
      <c r="N3807" s="356"/>
      <c r="O3807" s="356"/>
      <c r="P3807" s="357"/>
    </row>
    <row r="3808" spans="3:16" ht="15" thickBot="1">
      <c r="C3808" s="358"/>
      <c r="D3808" s="359"/>
      <c r="E3808" s="359"/>
      <c r="F3808" s="359"/>
      <c r="G3808" s="359"/>
      <c r="H3808" s="359"/>
      <c r="I3808" s="359"/>
      <c r="J3808" s="359"/>
      <c r="K3808" s="359"/>
      <c r="L3808" s="359"/>
      <c r="M3808" s="359"/>
      <c r="N3808" s="359"/>
      <c r="O3808" s="359"/>
      <c r="P3808" s="360"/>
    </row>
    <row r="3809" spans="3:16" ht="28.5">
      <c r="C3809" s="361" t="s">
        <v>69</v>
      </c>
      <c r="D3809" s="362"/>
      <c r="E3809" s="362"/>
      <c r="F3809" s="362"/>
      <c r="G3809" s="362"/>
      <c r="H3809" s="362"/>
      <c r="I3809" s="362"/>
      <c r="J3809" s="125" t="s">
        <v>70</v>
      </c>
      <c r="K3809" s="145" t="s">
        <v>11</v>
      </c>
      <c r="L3809" s="146" t="s">
        <v>71</v>
      </c>
      <c r="M3809" s="218"/>
      <c r="N3809" s="363" t="s">
        <v>57</v>
      </c>
      <c r="O3809" s="364"/>
      <c r="P3809" s="148" t="s">
        <v>58</v>
      </c>
    </row>
    <row r="3810" spans="3:16">
      <c r="C3810" s="399" t="s">
        <v>167</v>
      </c>
      <c r="D3810" s="400"/>
      <c r="E3810" s="400"/>
      <c r="F3810" s="400"/>
      <c r="G3810" s="400"/>
      <c r="H3810" s="400"/>
      <c r="I3810" s="401"/>
      <c r="J3810" s="151" t="s">
        <v>97</v>
      </c>
      <c r="K3810" s="152">
        <v>0.47</v>
      </c>
      <c r="L3810" s="153">
        <v>36440.710312499999</v>
      </c>
      <c r="M3810" s="231"/>
      <c r="N3810" s="402"/>
      <c r="O3810" s="403"/>
      <c r="P3810" s="129">
        <f>ROUND(K3810*L3810,0)</f>
        <v>17127</v>
      </c>
    </row>
    <row r="3811" spans="3:16">
      <c r="C3811" s="149"/>
      <c r="D3811" s="150"/>
      <c r="E3811" s="150"/>
      <c r="F3811" s="150"/>
      <c r="G3811" s="150"/>
      <c r="H3811" s="150"/>
      <c r="I3811" s="150"/>
      <c r="J3811" s="151"/>
      <c r="K3811" s="152"/>
      <c r="L3811" s="153"/>
      <c r="M3811" s="231"/>
      <c r="N3811" s="369"/>
      <c r="O3811" s="370"/>
      <c r="P3811" s="154"/>
    </row>
    <row r="3812" spans="3:16" ht="15" thickBot="1">
      <c r="C3812" s="374"/>
      <c r="D3812" s="375"/>
      <c r="E3812" s="375"/>
      <c r="F3812" s="375"/>
      <c r="G3812" s="375"/>
      <c r="H3812" s="375"/>
      <c r="I3812" s="375"/>
      <c r="J3812" s="142"/>
      <c r="K3812" s="143"/>
      <c r="L3812" s="142"/>
      <c r="M3812" s="230"/>
      <c r="N3812" s="376"/>
      <c r="O3812" s="377"/>
      <c r="P3812" s="144"/>
    </row>
    <row r="3813" spans="3:16" ht="15" thickBot="1">
      <c r="C3813" s="371" t="s">
        <v>59</v>
      </c>
      <c r="D3813" s="372"/>
      <c r="E3813" s="372"/>
      <c r="F3813" s="372"/>
      <c r="G3813" s="372"/>
      <c r="H3813" s="372"/>
      <c r="I3813" s="372"/>
      <c r="J3813" s="372"/>
      <c r="K3813" s="372"/>
      <c r="L3813" s="372"/>
      <c r="M3813" s="372"/>
      <c r="N3813" s="372"/>
      <c r="O3813" s="373"/>
      <c r="P3813" s="138">
        <f>SUM(P3810:P3812)</f>
        <v>17127</v>
      </c>
    </row>
    <row r="3814" spans="3:16" ht="15" thickBot="1">
      <c r="C3814" s="122"/>
      <c r="P3814" s="123"/>
    </row>
    <row r="3815" spans="3:16" ht="15" thickBot="1">
      <c r="C3815" s="371" t="s">
        <v>72</v>
      </c>
      <c r="D3815" s="372"/>
      <c r="E3815" s="372"/>
      <c r="F3815" s="372"/>
      <c r="G3815" s="372"/>
      <c r="H3815" s="372"/>
      <c r="I3815" s="372"/>
      <c r="J3815" s="372"/>
      <c r="K3815" s="372"/>
      <c r="L3815" s="372"/>
      <c r="M3815" s="372"/>
      <c r="N3815" s="372"/>
      <c r="O3815" s="373"/>
      <c r="P3815" s="286">
        <f>SUM(P3813+P3805+P3798+P3787)</f>
        <v>54560</v>
      </c>
    </row>
    <row r="3816" spans="3:16">
      <c r="C3816" s="367" t="s">
        <v>23</v>
      </c>
      <c r="D3816" s="368"/>
      <c r="E3816" s="368"/>
      <c r="F3816" s="368"/>
      <c r="G3816" s="368"/>
      <c r="H3816" s="368"/>
      <c r="I3816" s="368"/>
      <c r="J3816" s="155"/>
      <c r="K3816" s="156"/>
      <c r="L3816" s="157">
        <v>0.31</v>
      </c>
      <c r="M3816" s="232"/>
      <c r="N3816" s="392">
        <f>P3815*L3816</f>
        <v>16913.599999999999</v>
      </c>
      <c r="O3816" s="393"/>
      <c r="P3816" s="158"/>
    </row>
    <row r="3817" spans="3:16">
      <c r="C3817" s="130" t="s">
        <v>77</v>
      </c>
      <c r="D3817" s="131"/>
      <c r="E3817" s="131"/>
      <c r="F3817" s="131"/>
      <c r="G3817" s="131"/>
      <c r="H3817" s="131"/>
      <c r="I3817" s="131"/>
      <c r="J3817" s="155"/>
      <c r="K3817" s="156"/>
      <c r="L3817" s="157">
        <v>0.01</v>
      </c>
      <c r="M3817" s="232"/>
      <c r="N3817" s="392">
        <f>P3815*L3817</f>
        <v>545.6</v>
      </c>
      <c r="O3817" s="393"/>
      <c r="P3817" s="158"/>
    </row>
    <row r="3818" spans="3:16" ht="15" thickBot="1">
      <c r="C3818" s="116" t="s">
        <v>78</v>
      </c>
      <c r="D3818" s="117"/>
      <c r="E3818" s="117"/>
      <c r="F3818" s="117"/>
      <c r="G3818" s="117"/>
      <c r="H3818" s="117"/>
      <c r="I3818" s="117"/>
      <c r="J3818" s="159"/>
      <c r="K3818" s="160"/>
      <c r="L3818" s="157">
        <v>0.05</v>
      </c>
      <c r="M3818" s="232"/>
      <c r="N3818" s="392">
        <f>P3815*L3818</f>
        <v>2728</v>
      </c>
      <c r="O3818" s="393"/>
      <c r="P3818" s="158"/>
    </row>
    <row r="3819" spans="3:16" ht="15" thickBot="1">
      <c r="C3819" s="371" t="s">
        <v>59</v>
      </c>
      <c r="D3819" s="372"/>
      <c r="E3819" s="372"/>
      <c r="F3819" s="372"/>
      <c r="G3819" s="372"/>
      <c r="H3819" s="372"/>
      <c r="I3819" s="372"/>
      <c r="J3819" s="372"/>
      <c r="K3819" s="372"/>
      <c r="L3819" s="372"/>
      <c r="M3819" s="372"/>
      <c r="N3819" s="372"/>
      <c r="O3819" s="373"/>
      <c r="P3819" s="161">
        <f>N3816+N3817+N3818</f>
        <v>20187.199999999997</v>
      </c>
    </row>
    <row r="3820" spans="3:16" ht="15" thickBot="1">
      <c r="C3820" s="122"/>
      <c r="P3820" s="123"/>
    </row>
    <row r="3821" spans="3:16" ht="15" thickBot="1">
      <c r="C3821" s="371" t="s">
        <v>79</v>
      </c>
      <c r="D3821" s="372"/>
      <c r="E3821" s="372"/>
      <c r="F3821" s="372"/>
      <c r="G3821" s="372"/>
      <c r="H3821" s="372"/>
      <c r="I3821" s="372"/>
      <c r="J3821" s="372"/>
      <c r="K3821" s="372"/>
      <c r="L3821" s="372"/>
      <c r="M3821" s="372"/>
      <c r="N3821" s="372"/>
      <c r="O3821" s="373"/>
      <c r="P3821" s="161">
        <f>ROUND(P3815+P3819,2)</f>
        <v>74747.199999999997</v>
      </c>
    </row>
    <row r="3822" spans="3:16">
      <c r="C3822" s="119"/>
      <c r="D3822" s="120"/>
      <c r="E3822" s="120"/>
      <c r="F3822" s="120"/>
      <c r="G3822" s="120"/>
      <c r="H3822" s="120"/>
      <c r="I3822" s="120"/>
      <c r="J3822" s="120"/>
      <c r="K3822" s="120"/>
      <c r="L3822" s="120"/>
      <c r="M3822" s="120"/>
      <c r="N3822" s="120"/>
      <c r="O3822" s="120"/>
      <c r="P3822" s="121"/>
    </row>
    <row r="3823" spans="3:16">
      <c r="C3823" s="122"/>
      <c r="P3823" s="123"/>
    </row>
    <row r="3824" spans="3:16">
      <c r="C3824" s="122"/>
      <c r="P3824" s="123"/>
    </row>
    <row r="3825" spans="3:16" ht="15">
      <c r="C3825" s="122"/>
      <c r="H3825" s="276" t="s">
        <v>80</v>
      </c>
      <c r="I3825" s="276"/>
      <c r="J3825" s="276"/>
      <c r="K3825" s="276"/>
      <c r="P3825" s="123"/>
    </row>
    <row r="3826" spans="3:16" ht="15">
      <c r="C3826" s="122"/>
      <c r="H3826" s="276" t="s">
        <v>81</v>
      </c>
      <c r="I3826" s="350"/>
      <c r="J3826" s="350"/>
      <c r="K3826" s="350"/>
      <c r="P3826" s="123"/>
    </row>
    <row r="3827" spans="3:16" ht="15">
      <c r="C3827" s="122"/>
      <c r="H3827" s="349"/>
      <c r="I3827" s="349"/>
      <c r="J3827" s="349"/>
      <c r="K3827" s="349"/>
      <c r="P3827" s="123"/>
    </row>
    <row r="3828" spans="3:16" ht="15">
      <c r="C3828" s="108"/>
      <c r="D3828" s="163"/>
      <c r="E3828" s="163"/>
      <c r="F3828" s="163"/>
      <c r="G3828" s="163"/>
      <c r="H3828" s="276" t="s">
        <v>82</v>
      </c>
      <c r="I3828" s="349"/>
      <c r="J3828" s="349"/>
      <c r="K3828" s="349"/>
      <c r="L3828" s="163"/>
      <c r="M3828" s="163"/>
      <c r="N3828" s="163"/>
      <c r="O3828" s="163"/>
      <c r="P3828" s="164"/>
    </row>
    <row r="3829" spans="3:16">
      <c r="C3829" s="122"/>
      <c r="H3829" s="95" t="s">
        <v>83</v>
      </c>
      <c r="P3829" s="123"/>
    </row>
    <row r="3830" spans="3:16">
      <c r="C3830" s="165"/>
      <c r="D3830" s="127"/>
      <c r="E3830" s="127"/>
      <c r="F3830" s="127"/>
      <c r="G3830" s="127"/>
      <c r="H3830" s="127"/>
      <c r="I3830" s="127"/>
      <c r="J3830" s="127"/>
      <c r="K3830" s="127"/>
      <c r="L3830" s="127"/>
      <c r="M3830" s="127"/>
      <c r="N3830" s="127"/>
      <c r="O3830" s="127"/>
      <c r="P3830" s="166"/>
    </row>
  </sheetData>
  <mergeCells count="4317">
    <mergeCell ref="C3812:I3812"/>
    <mergeCell ref="N3812:O3812"/>
    <mergeCell ref="C3813:O3813"/>
    <mergeCell ref="C3815:O3815"/>
    <mergeCell ref="C3816:I3816"/>
    <mergeCell ref="N3816:O3816"/>
    <mergeCell ref="N3817:O3817"/>
    <mergeCell ref="N3818:O3818"/>
    <mergeCell ref="C3819:O3819"/>
    <mergeCell ref="C3821:O3821"/>
    <mergeCell ref="I3826:K3826"/>
    <mergeCell ref="H3827:K3827"/>
    <mergeCell ref="I3828:K3828"/>
    <mergeCell ref="C3797:J3797"/>
    <mergeCell ref="N3797:O3797"/>
    <mergeCell ref="C3798:O3798"/>
    <mergeCell ref="C3799:P3801"/>
    <mergeCell ref="C3802:I3802"/>
    <mergeCell ref="N3802:O3802"/>
    <mergeCell ref="C3803:I3803"/>
    <mergeCell ref="N3803:O3803"/>
    <mergeCell ref="C3804:I3804"/>
    <mergeCell ref="N3804:O3804"/>
    <mergeCell ref="C3805:O3805"/>
    <mergeCell ref="C3806:P3808"/>
    <mergeCell ref="C3809:I3809"/>
    <mergeCell ref="N3809:O3809"/>
    <mergeCell ref="C3810:I3810"/>
    <mergeCell ref="N3810:O3810"/>
    <mergeCell ref="N3811:O3811"/>
    <mergeCell ref="C3786:G3786"/>
    <mergeCell ref="H3786:I3786"/>
    <mergeCell ref="J3786:K3786"/>
    <mergeCell ref="N3786:O3786"/>
    <mergeCell ref="C3787:O3787"/>
    <mergeCell ref="C3788:P3790"/>
    <mergeCell ref="C3791:J3791"/>
    <mergeCell ref="N3791:O3791"/>
    <mergeCell ref="C3792:J3792"/>
    <mergeCell ref="N3792:O3792"/>
    <mergeCell ref="C3793:J3793"/>
    <mergeCell ref="N3793:O3793"/>
    <mergeCell ref="C3794:J3794"/>
    <mergeCell ref="N3794:O3794"/>
    <mergeCell ref="C3795:J3795"/>
    <mergeCell ref="N3795:O3795"/>
    <mergeCell ref="C3796:J3796"/>
    <mergeCell ref="N3796:O3796"/>
    <mergeCell ref="D3778:L3778"/>
    <mergeCell ref="N3778:O3778"/>
    <mergeCell ref="D3779:L3779"/>
    <mergeCell ref="N3779:O3779"/>
    <mergeCell ref="C3780:P3782"/>
    <mergeCell ref="C3783:G3783"/>
    <mergeCell ref="H3783:I3783"/>
    <mergeCell ref="J3783:K3783"/>
    <mergeCell ref="N3783:O3783"/>
    <mergeCell ref="C3784:G3784"/>
    <mergeCell ref="H3784:I3784"/>
    <mergeCell ref="J3784:K3784"/>
    <mergeCell ref="N3784:O3784"/>
    <mergeCell ref="C3785:F3785"/>
    <mergeCell ref="H3785:I3785"/>
    <mergeCell ref="J3785:K3785"/>
    <mergeCell ref="N3785:O3785"/>
    <mergeCell ref="C3761:P3761"/>
    <mergeCell ref="C3763:C3769"/>
    <mergeCell ref="D3763:K3763"/>
    <mergeCell ref="L3763:P3764"/>
    <mergeCell ref="D3764:K3764"/>
    <mergeCell ref="D3765:K3765"/>
    <mergeCell ref="L3765:L3766"/>
    <mergeCell ref="N3765:P3766"/>
    <mergeCell ref="D3766:K3766"/>
    <mergeCell ref="D3767:K3768"/>
    <mergeCell ref="L3767:L3769"/>
    <mergeCell ref="N3767:N3769"/>
    <mergeCell ref="O3767:O3769"/>
    <mergeCell ref="P3767:P3769"/>
    <mergeCell ref="D3769:K3769"/>
    <mergeCell ref="C3773:F3773"/>
    <mergeCell ref="C3775:P3775"/>
    <mergeCell ref="C3738:I3738"/>
    <mergeCell ref="N3738:O3738"/>
    <mergeCell ref="C3739:I3739"/>
    <mergeCell ref="N3739:O3739"/>
    <mergeCell ref="C3740:I3740"/>
    <mergeCell ref="N3740:O3740"/>
    <mergeCell ref="C3741:O3741"/>
    <mergeCell ref="C3743:O3743"/>
    <mergeCell ref="C3744:I3744"/>
    <mergeCell ref="N3744:O3744"/>
    <mergeCell ref="N3745:O3745"/>
    <mergeCell ref="N3746:O3746"/>
    <mergeCell ref="C3747:O3747"/>
    <mergeCell ref="C3749:O3749"/>
    <mergeCell ref="I3754:K3754"/>
    <mergeCell ref="H3755:K3755"/>
    <mergeCell ref="I3756:K3756"/>
    <mergeCell ref="C3723:J3723"/>
    <mergeCell ref="N3723:O3723"/>
    <mergeCell ref="C3724:J3724"/>
    <mergeCell ref="N3724:O3724"/>
    <mergeCell ref="C3725:J3725"/>
    <mergeCell ref="N3725:O3725"/>
    <mergeCell ref="C3726:O3726"/>
    <mergeCell ref="C3727:P3729"/>
    <mergeCell ref="C3730:I3730"/>
    <mergeCell ref="N3730:O3730"/>
    <mergeCell ref="C3731:I3731"/>
    <mergeCell ref="N3731:O3731"/>
    <mergeCell ref="C3732:I3732"/>
    <mergeCell ref="N3732:O3732"/>
    <mergeCell ref="C3733:O3733"/>
    <mergeCell ref="C3734:P3736"/>
    <mergeCell ref="C3737:I3737"/>
    <mergeCell ref="N3737:O3737"/>
    <mergeCell ref="C3712:G3712"/>
    <mergeCell ref="H3712:I3712"/>
    <mergeCell ref="J3712:K3712"/>
    <mergeCell ref="N3712:O3712"/>
    <mergeCell ref="C3713:O3713"/>
    <mergeCell ref="C3714:P3716"/>
    <mergeCell ref="C3717:J3717"/>
    <mergeCell ref="N3717:O3717"/>
    <mergeCell ref="C3718:J3718"/>
    <mergeCell ref="N3718:O3718"/>
    <mergeCell ref="C3719:J3719"/>
    <mergeCell ref="N3719:O3719"/>
    <mergeCell ref="C3720:J3720"/>
    <mergeCell ref="N3720:O3720"/>
    <mergeCell ref="C3721:J3721"/>
    <mergeCell ref="N3721:O3721"/>
    <mergeCell ref="C3722:J3722"/>
    <mergeCell ref="N3722:O3722"/>
    <mergeCell ref="C3699:F3699"/>
    <mergeCell ref="C3701:P3701"/>
    <mergeCell ref="D3704:L3704"/>
    <mergeCell ref="N3704:O3704"/>
    <mergeCell ref="D3705:L3705"/>
    <mergeCell ref="N3705:O3705"/>
    <mergeCell ref="C3706:P3708"/>
    <mergeCell ref="C3709:G3709"/>
    <mergeCell ref="H3709:I3709"/>
    <mergeCell ref="J3709:K3709"/>
    <mergeCell ref="N3709:O3709"/>
    <mergeCell ref="C3710:G3710"/>
    <mergeCell ref="H3710:I3710"/>
    <mergeCell ref="J3710:K3710"/>
    <mergeCell ref="N3710:O3710"/>
    <mergeCell ref="C3711:G3711"/>
    <mergeCell ref="H3711:I3711"/>
    <mergeCell ref="J3711:K3711"/>
    <mergeCell ref="N3711:O3711"/>
    <mergeCell ref="C3666:I3666"/>
    <mergeCell ref="N3666:O3666"/>
    <mergeCell ref="C3667:O3667"/>
    <mergeCell ref="C3669:O3669"/>
    <mergeCell ref="C3670:I3670"/>
    <mergeCell ref="N3670:O3670"/>
    <mergeCell ref="N3671:O3671"/>
    <mergeCell ref="N3672:O3672"/>
    <mergeCell ref="C3673:O3673"/>
    <mergeCell ref="C3675:O3675"/>
    <mergeCell ref="I3681:K3681"/>
    <mergeCell ref="H3682:K3682"/>
    <mergeCell ref="I3683:K3683"/>
    <mergeCell ref="C3687:P3687"/>
    <mergeCell ref="C3689:C3695"/>
    <mergeCell ref="D3689:K3689"/>
    <mergeCell ref="L3689:P3690"/>
    <mergeCell ref="D3690:K3690"/>
    <mergeCell ref="D3691:K3691"/>
    <mergeCell ref="L3691:L3692"/>
    <mergeCell ref="N3691:P3692"/>
    <mergeCell ref="D3692:K3692"/>
    <mergeCell ref="D3693:K3694"/>
    <mergeCell ref="L3693:L3695"/>
    <mergeCell ref="N3693:N3695"/>
    <mergeCell ref="O3693:O3695"/>
    <mergeCell ref="P3693:P3695"/>
    <mergeCell ref="D3695:K3695"/>
    <mergeCell ref="C3651:J3651"/>
    <mergeCell ref="N3651:O3651"/>
    <mergeCell ref="C3652:O3652"/>
    <mergeCell ref="C3653:P3655"/>
    <mergeCell ref="C3656:I3656"/>
    <mergeCell ref="N3656:O3656"/>
    <mergeCell ref="C3657:I3657"/>
    <mergeCell ref="N3657:O3657"/>
    <mergeCell ref="C3658:I3658"/>
    <mergeCell ref="N3658:O3658"/>
    <mergeCell ref="C3659:O3659"/>
    <mergeCell ref="C3660:P3662"/>
    <mergeCell ref="C3663:I3663"/>
    <mergeCell ref="N3663:O3663"/>
    <mergeCell ref="C3664:I3664"/>
    <mergeCell ref="N3664:O3664"/>
    <mergeCell ref="C3665:I3665"/>
    <mergeCell ref="N3665:O3665"/>
    <mergeCell ref="C3640:G3640"/>
    <mergeCell ref="H3640:I3640"/>
    <mergeCell ref="J3640:K3640"/>
    <mergeCell ref="N3640:O3640"/>
    <mergeCell ref="C3641:O3641"/>
    <mergeCell ref="C3642:P3644"/>
    <mergeCell ref="C3645:J3645"/>
    <mergeCell ref="N3645:O3645"/>
    <mergeCell ref="C3646:J3646"/>
    <mergeCell ref="N3646:O3646"/>
    <mergeCell ref="C3647:J3647"/>
    <mergeCell ref="N3647:O3647"/>
    <mergeCell ref="C3648:J3648"/>
    <mergeCell ref="N3648:O3648"/>
    <mergeCell ref="C3649:J3649"/>
    <mergeCell ref="N3649:O3649"/>
    <mergeCell ref="C3650:J3650"/>
    <mergeCell ref="N3650:O3650"/>
    <mergeCell ref="C3627:F3627"/>
    <mergeCell ref="C3629:P3629"/>
    <mergeCell ref="D3632:L3632"/>
    <mergeCell ref="N3632:O3632"/>
    <mergeCell ref="D3633:L3633"/>
    <mergeCell ref="N3633:O3633"/>
    <mergeCell ref="C3634:P3636"/>
    <mergeCell ref="C3637:G3637"/>
    <mergeCell ref="H3637:I3637"/>
    <mergeCell ref="J3637:K3637"/>
    <mergeCell ref="N3637:O3637"/>
    <mergeCell ref="C3638:G3638"/>
    <mergeCell ref="H3638:I3638"/>
    <mergeCell ref="J3638:K3638"/>
    <mergeCell ref="N3638:O3638"/>
    <mergeCell ref="C3639:G3639"/>
    <mergeCell ref="H3639:I3639"/>
    <mergeCell ref="J3639:K3639"/>
    <mergeCell ref="N3639:O3639"/>
    <mergeCell ref="C3597:O3597"/>
    <mergeCell ref="C3598:I3598"/>
    <mergeCell ref="N3598:O3598"/>
    <mergeCell ref="N3599:O3599"/>
    <mergeCell ref="N3600:O3600"/>
    <mergeCell ref="C3601:O3601"/>
    <mergeCell ref="C3603:O3603"/>
    <mergeCell ref="I3608:K3608"/>
    <mergeCell ref="H3609:K3609"/>
    <mergeCell ref="I3610:K3610"/>
    <mergeCell ref="C3615:P3615"/>
    <mergeCell ref="C3617:C3623"/>
    <mergeCell ref="D3617:K3617"/>
    <mergeCell ref="L3617:P3618"/>
    <mergeCell ref="D3618:K3618"/>
    <mergeCell ref="D3619:K3619"/>
    <mergeCell ref="L3619:L3620"/>
    <mergeCell ref="N3619:P3620"/>
    <mergeCell ref="D3620:K3620"/>
    <mergeCell ref="D3621:K3622"/>
    <mergeCell ref="L3621:L3623"/>
    <mergeCell ref="N3621:N3623"/>
    <mergeCell ref="O3621:O3623"/>
    <mergeCell ref="P3621:P3623"/>
    <mergeCell ref="D3623:K3623"/>
    <mergeCell ref="C3581:P3583"/>
    <mergeCell ref="C3584:I3584"/>
    <mergeCell ref="N3584:O3584"/>
    <mergeCell ref="C3585:I3585"/>
    <mergeCell ref="N3585:O3585"/>
    <mergeCell ref="C3586:I3586"/>
    <mergeCell ref="N3586:O3586"/>
    <mergeCell ref="C3587:O3587"/>
    <mergeCell ref="C3588:P3590"/>
    <mergeCell ref="C3591:I3591"/>
    <mergeCell ref="N3591:O3591"/>
    <mergeCell ref="C3592:I3592"/>
    <mergeCell ref="N3592:O3592"/>
    <mergeCell ref="N3593:O3593"/>
    <mergeCell ref="C3594:I3594"/>
    <mergeCell ref="N3594:O3594"/>
    <mergeCell ref="C3595:O3595"/>
    <mergeCell ref="C3570:G3570"/>
    <mergeCell ref="H3570:I3570"/>
    <mergeCell ref="J3570:K3570"/>
    <mergeCell ref="N3570:O3570"/>
    <mergeCell ref="C3571:O3571"/>
    <mergeCell ref="C3572:P3574"/>
    <mergeCell ref="C3575:J3575"/>
    <mergeCell ref="N3575:O3575"/>
    <mergeCell ref="C3576:J3576"/>
    <mergeCell ref="N3576:O3576"/>
    <mergeCell ref="C3577:J3577"/>
    <mergeCell ref="N3577:O3577"/>
    <mergeCell ref="C3578:J3578"/>
    <mergeCell ref="N3578:O3578"/>
    <mergeCell ref="C3579:J3579"/>
    <mergeCell ref="N3579:O3579"/>
    <mergeCell ref="C3580:O3580"/>
    <mergeCell ref="C3557:F3557"/>
    <mergeCell ref="C3559:P3559"/>
    <mergeCell ref="D3562:L3562"/>
    <mergeCell ref="N3562:O3562"/>
    <mergeCell ref="D3563:L3563"/>
    <mergeCell ref="N3563:O3563"/>
    <mergeCell ref="C3564:P3566"/>
    <mergeCell ref="C3567:G3567"/>
    <mergeCell ref="H3567:I3567"/>
    <mergeCell ref="J3567:K3567"/>
    <mergeCell ref="N3567:O3567"/>
    <mergeCell ref="C3568:G3568"/>
    <mergeCell ref="H3568:I3568"/>
    <mergeCell ref="J3568:K3568"/>
    <mergeCell ref="N3568:O3568"/>
    <mergeCell ref="C3569:F3569"/>
    <mergeCell ref="H3569:I3569"/>
    <mergeCell ref="J3569:K3569"/>
    <mergeCell ref="N3569:O3569"/>
    <mergeCell ref="C3522:I3522"/>
    <mergeCell ref="N3522:O3522"/>
    <mergeCell ref="C3523:O3523"/>
    <mergeCell ref="C3525:O3525"/>
    <mergeCell ref="C3526:I3526"/>
    <mergeCell ref="N3526:O3526"/>
    <mergeCell ref="N3527:O3527"/>
    <mergeCell ref="N3528:O3528"/>
    <mergeCell ref="C3529:O3529"/>
    <mergeCell ref="C3531:O3531"/>
    <mergeCell ref="I3536:K3536"/>
    <mergeCell ref="H3537:K3537"/>
    <mergeCell ref="I3538:K3538"/>
    <mergeCell ref="C3545:P3545"/>
    <mergeCell ref="C3547:C3553"/>
    <mergeCell ref="D3547:K3547"/>
    <mergeCell ref="L3547:P3548"/>
    <mergeCell ref="D3548:K3548"/>
    <mergeCell ref="D3549:K3549"/>
    <mergeCell ref="L3549:L3550"/>
    <mergeCell ref="N3549:P3550"/>
    <mergeCell ref="D3550:K3550"/>
    <mergeCell ref="D3551:K3552"/>
    <mergeCell ref="L3551:L3553"/>
    <mergeCell ref="N3551:N3553"/>
    <mergeCell ref="O3551:O3553"/>
    <mergeCell ref="P3551:P3553"/>
    <mergeCell ref="D3553:K3553"/>
    <mergeCell ref="C3507:J3507"/>
    <mergeCell ref="N3507:O3507"/>
    <mergeCell ref="C3508:O3508"/>
    <mergeCell ref="C3509:P3511"/>
    <mergeCell ref="C3512:I3512"/>
    <mergeCell ref="N3512:O3512"/>
    <mergeCell ref="C3513:I3513"/>
    <mergeCell ref="N3513:O3513"/>
    <mergeCell ref="C3514:I3514"/>
    <mergeCell ref="N3514:O3514"/>
    <mergeCell ref="C3515:O3515"/>
    <mergeCell ref="C3516:P3518"/>
    <mergeCell ref="C3519:I3519"/>
    <mergeCell ref="N3519:O3519"/>
    <mergeCell ref="C3520:I3520"/>
    <mergeCell ref="N3520:O3520"/>
    <mergeCell ref="N3521:O3521"/>
    <mergeCell ref="C3496:G3496"/>
    <mergeCell ref="H3496:I3496"/>
    <mergeCell ref="J3496:K3496"/>
    <mergeCell ref="N3496:O3496"/>
    <mergeCell ref="C3497:O3497"/>
    <mergeCell ref="C3498:P3500"/>
    <mergeCell ref="C3501:J3501"/>
    <mergeCell ref="N3501:O3501"/>
    <mergeCell ref="C3502:J3502"/>
    <mergeCell ref="N3502:O3502"/>
    <mergeCell ref="C3503:J3503"/>
    <mergeCell ref="N3503:O3503"/>
    <mergeCell ref="C3504:J3504"/>
    <mergeCell ref="N3504:O3504"/>
    <mergeCell ref="C3505:J3505"/>
    <mergeCell ref="N3505:O3505"/>
    <mergeCell ref="C3506:J3506"/>
    <mergeCell ref="N3506:O3506"/>
    <mergeCell ref="C3483:F3483"/>
    <mergeCell ref="C3485:P3485"/>
    <mergeCell ref="D3488:L3488"/>
    <mergeCell ref="N3488:O3488"/>
    <mergeCell ref="D3489:L3489"/>
    <mergeCell ref="N3489:O3489"/>
    <mergeCell ref="C3490:P3492"/>
    <mergeCell ref="C3493:G3493"/>
    <mergeCell ref="H3493:I3493"/>
    <mergeCell ref="J3493:K3493"/>
    <mergeCell ref="N3493:O3493"/>
    <mergeCell ref="C3494:G3494"/>
    <mergeCell ref="H3494:I3494"/>
    <mergeCell ref="J3494:K3494"/>
    <mergeCell ref="N3494:O3494"/>
    <mergeCell ref="C3495:F3495"/>
    <mergeCell ref="H3495:I3495"/>
    <mergeCell ref="J3495:K3495"/>
    <mergeCell ref="N3495:O3495"/>
    <mergeCell ref="C3449:I3449"/>
    <mergeCell ref="N3449:O3449"/>
    <mergeCell ref="C3450:O3450"/>
    <mergeCell ref="C3452:O3452"/>
    <mergeCell ref="C3453:I3453"/>
    <mergeCell ref="N3453:O3453"/>
    <mergeCell ref="N3454:O3454"/>
    <mergeCell ref="N3455:O3455"/>
    <mergeCell ref="C3456:O3456"/>
    <mergeCell ref="C3458:O3458"/>
    <mergeCell ref="I3463:K3463"/>
    <mergeCell ref="H3464:K3464"/>
    <mergeCell ref="I3465:K3465"/>
    <mergeCell ref="C3471:P3471"/>
    <mergeCell ref="C3473:C3479"/>
    <mergeCell ref="D3473:K3473"/>
    <mergeCell ref="L3473:P3474"/>
    <mergeCell ref="D3474:K3474"/>
    <mergeCell ref="D3475:K3475"/>
    <mergeCell ref="L3475:L3476"/>
    <mergeCell ref="N3475:P3476"/>
    <mergeCell ref="D3476:K3476"/>
    <mergeCell ref="D3477:K3478"/>
    <mergeCell ref="L3477:L3479"/>
    <mergeCell ref="N3477:N3479"/>
    <mergeCell ref="O3477:O3479"/>
    <mergeCell ref="P3477:P3479"/>
    <mergeCell ref="D3479:K3479"/>
    <mergeCell ref="C3434:J3434"/>
    <mergeCell ref="N3434:O3434"/>
    <mergeCell ref="C3435:O3435"/>
    <mergeCell ref="C3436:P3438"/>
    <mergeCell ref="C3439:I3439"/>
    <mergeCell ref="N3439:O3439"/>
    <mergeCell ref="C3440:I3440"/>
    <mergeCell ref="N3440:O3440"/>
    <mergeCell ref="C3441:I3441"/>
    <mergeCell ref="N3441:O3441"/>
    <mergeCell ref="C3442:O3442"/>
    <mergeCell ref="C3443:P3445"/>
    <mergeCell ref="C3446:I3446"/>
    <mergeCell ref="N3446:O3446"/>
    <mergeCell ref="C3447:I3447"/>
    <mergeCell ref="N3447:O3447"/>
    <mergeCell ref="N3448:O3448"/>
    <mergeCell ref="C3423:G3423"/>
    <mergeCell ref="H3423:I3423"/>
    <mergeCell ref="J3423:K3423"/>
    <mergeCell ref="N3423:O3423"/>
    <mergeCell ref="C3424:O3424"/>
    <mergeCell ref="C3425:P3427"/>
    <mergeCell ref="C3428:J3428"/>
    <mergeCell ref="N3428:O3428"/>
    <mergeCell ref="C3429:J3429"/>
    <mergeCell ref="N3429:O3429"/>
    <mergeCell ref="C3430:J3430"/>
    <mergeCell ref="N3430:O3430"/>
    <mergeCell ref="C3431:J3431"/>
    <mergeCell ref="N3431:O3431"/>
    <mergeCell ref="C3432:J3432"/>
    <mergeCell ref="N3432:O3432"/>
    <mergeCell ref="C3433:J3433"/>
    <mergeCell ref="N3433:O3433"/>
    <mergeCell ref="C3410:F3410"/>
    <mergeCell ref="C3412:P3412"/>
    <mergeCell ref="D3415:L3415"/>
    <mergeCell ref="N3415:O3415"/>
    <mergeCell ref="D3416:L3416"/>
    <mergeCell ref="N3416:O3416"/>
    <mergeCell ref="C3417:P3419"/>
    <mergeCell ref="C3420:G3420"/>
    <mergeCell ref="H3420:I3420"/>
    <mergeCell ref="J3420:K3420"/>
    <mergeCell ref="N3420:O3420"/>
    <mergeCell ref="C3421:G3421"/>
    <mergeCell ref="H3421:I3421"/>
    <mergeCell ref="J3421:K3421"/>
    <mergeCell ref="N3421:O3421"/>
    <mergeCell ref="C3422:F3422"/>
    <mergeCell ref="H3422:I3422"/>
    <mergeCell ref="J3422:K3422"/>
    <mergeCell ref="N3422:O3422"/>
    <mergeCell ref="N3382:O3382"/>
    <mergeCell ref="N3383:O3383"/>
    <mergeCell ref="C3384:O3384"/>
    <mergeCell ref="C3386:O3386"/>
    <mergeCell ref="I3391:K3391"/>
    <mergeCell ref="H3392:K3392"/>
    <mergeCell ref="I3393:K3393"/>
    <mergeCell ref="C3398:P3398"/>
    <mergeCell ref="C3400:C3406"/>
    <mergeCell ref="D3400:K3400"/>
    <mergeCell ref="L3400:P3401"/>
    <mergeCell ref="D3401:K3401"/>
    <mergeCell ref="D3402:K3402"/>
    <mergeCell ref="L3402:L3403"/>
    <mergeCell ref="N3402:P3403"/>
    <mergeCell ref="D3403:K3403"/>
    <mergeCell ref="D3404:K3405"/>
    <mergeCell ref="L3404:L3406"/>
    <mergeCell ref="N3404:N3406"/>
    <mergeCell ref="O3404:O3406"/>
    <mergeCell ref="P3404:P3406"/>
    <mergeCell ref="D3406:K3406"/>
    <mergeCell ref="C3365:I3365"/>
    <mergeCell ref="N3365:O3365"/>
    <mergeCell ref="C3366:O3366"/>
    <mergeCell ref="C3367:P3369"/>
    <mergeCell ref="C3370:I3370"/>
    <mergeCell ref="N3370:O3370"/>
    <mergeCell ref="C3371:I3371"/>
    <mergeCell ref="N3371:O3371"/>
    <mergeCell ref="N3372:O3372"/>
    <mergeCell ref="C3373:I3373"/>
    <mergeCell ref="N3373:O3373"/>
    <mergeCell ref="C3374:O3374"/>
    <mergeCell ref="C3376:O3376"/>
    <mergeCell ref="C3377:P3379"/>
    <mergeCell ref="C3380:I3380"/>
    <mergeCell ref="N3380:O3380"/>
    <mergeCell ref="C3381:I3381"/>
    <mergeCell ref="N3381:O3381"/>
    <mergeCell ref="C3350:O3350"/>
    <mergeCell ref="C3351:P3353"/>
    <mergeCell ref="C3354:J3354"/>
    <mergeCell ref="N3354:O3354"/>
    <mergeCell ref="C3355:J3355"/>
    <mergeCell ref="N3355:O3355"/>
    <mergeCell ref="C3356:J3356"/>
    <mergeCell ref="N3356:O3356"/>
    <mergeCell ref="C3357:J3357"/>
    <mergeCell ref="N3357:O3357"/>
    <mergeCell ref="C3358:J3358"/>
    <mergeCell ref="N3358:O3358"/>
    <mergeCell ref="C3359:O3359"/>
    <mergeCell ref="C3360:P3362"/>
    <mergeCell ref="C3363:I3363"/>
    <mergeCell ref="N3363:O3363"/>
    <mergeCell ref="C3364:I3364"/>
    <mergeCell ref="N3364:O3364"/>
    <mergeCell ref="D3342:L3342"/>
    <mergeCell ref="N3342:O3342"/>
    <mergeCell ref="C3343:P3345"/>
    <mergeCell ref="C3346:G3346"/>
    <mergeCell ref="H3346:I3346"/>
    <mergeCell ref="J3346:K3346"/>
    <mergeCell ref="N3346:O3346"/>
    <mergeCell ref="C3347:G3347"/>
    <mergeCell ref="H3347:I3347"/>
    <mergeCell ref="J3347:K3347"/>
    <mergeCell ref="N3347:O3347"/>
    <mergeCell ref="C3348:F3348"/>
    <mergeCell ref="H3348:I3348"/>
    <mergeCell ref="J3348:K3348"/>
    <mergeCell ref="N3348:O3348"/>
    <mergeCell ref="C3349:G3349"/>
    <mergeCell ref="H3349:I3349"/>
    <mergeCell ref="J3349:K3349"/>
    <mergeCell ref="N3349:O3349"/>
    <mergeCell ref="C3326:C3332"/>
    <mergeCell ref="D3326:K3326"/>
    <mergeCell ref="L3326:P3327"/>
    <mergeCell ref="D3327:K3327"/>
    <mergeCell ref="D3328:K3328"/>
    <mergeCell ref="L3328:L3329"/>
    <mergeCell ref="N3328:P3329"/>
    <mergeCell ref="D3329:K3329"/>
    <mergeCell ref="D3330:K3331"/>
    <mergeCell ref="L3330:L3332"/>
    <mergeCell ref="N3330:N3332"/>
    <mergeCell ref="O3330:O3332"/>
    <mergeCell ref="P3330:P3332"/>
    <mergeCell ref="D3332:K3332"/>
    <mergeCell ref="C3336:F3336"/>
    <mergeCell ref="C3338:P3338"/>
    <mergeCell ref="D3341:L3341"/>
    <mergeCell ref="N3341:O3341"/>
    <mergeCell ref="C3301:I3301"/>
    <mergeCell ref="N3301:O3301"/>
    <mergeCell ref="N3302:O3302"/>
    <mergeCell ref="C3303:I3303"/>
    <mergeCell ref="N3303:O3303"/>
    <mergeCell ref="C3304:O3304"/>
    <mergeCell ref="C3306:O3306"/>
    <mergeCell ref="C3307:I3307"/>
    <mergeCell ref="N3307:O3307"/>
    <mergeCell ref="N3308:O3308"/>
    <mergeCell ref="N3309:O3309"/>
    <mergeCell ref="C3310:O3310"/>
    <mergeCell ref="C3312:O3312"/>
    <mergeCell ref="I3317:K3317"/>
    <mergeCell ref="H3318:K3318"/>
    <mergeCell ref="I3319:K3319"/>
    <mergeCell ref="C3324:P3324"/>
    <mergeCell ref="N3286:O3286"/>
    <mergeCell ref="C3287:J3287"/>
    <mergeCell ref="N3287:O3287"/>
    <mergeCell ref="C3288:J3288"/>
    <mergeCell ref="N3288:O3288"/>
    <mergeCell ref="C3289:O3289"/>
    <mergeCell ref="C3290:P3292"/>
    <mergeCell ref="C3293:I3293"/>
    <mergeCell ref="N3293:O3293"/>
    <mergeCell ref="C3294:I3294"/>
    <mergeCell ref="N3294:O3294"/>
    <mergeCell ref="C3295:I3295"/>
    <mergeCell ref="N3295:O3295"/>
    <mergeCell ref="C3296:O3296"/>
    <mergeCell ref="C3297:P3299"/>
    <mergeCell ref="C3300:I3300"/>
    <mergeCell ref="N3300:O3300"/>
    <mergeCell ref="C3275:G3275"/>
    <mergeCell ref="H3275:I3275"/>
    <mergeCell ref="J3275:K3275"/>
    <mergeCell ref="N3275:O3275"/>
    <mergeCell ref="C3276:O3276"/>
    <mergeCell ref="C3277:P3279"/>
    <mergeCell ref="C3280:J3280"/>
    <mergeCell ref="N3280:O3280"/>
    <mergeCell ref="C3281:J3281"/>
    <mergeCell ref="N3281:O3281"/>
    <mergeCell ref="C3282:J3282"/>
    <mergeCell ref="N3282:O3282"/>
    <mergeCell ref="C3283:J3283"/>
    <mergeCell ref="N3283:O3283"/>
    <mergeCell ref="C3284:J3284"/>
    <mergeCell ref="N3284:O3284"/>
    <mergeCell ref="C3285:J3285"/>
    <mergeCell ref="N3285:O3285"/>
    <mergeCell ref="C3262:F3262"/>
    <mergeCell ref="C3264:P3264"/>
    <mergeCell ref="D3267:L3267"/>
    <mergeCell ref="N3267:O3267"/>
    <mergeCell ref="D3268:L3268"/>
    <mergeCell ref="N3268:O3268"/>
    <mergeCell ref="C3269:P3271"/>
    <mergeCell ref="C3272:G3272"/>
    <mergeCell ref="H3272:I3272"/>
    <mergeCell ref="J3272:K3272"/>
    <mergeCell ref="N3272:O3272"/>
    <mergeCell ref="C3273:G3273"/>
    <mergeCell ref="H3273:I3273"/>
    <mergeCell ref="J3273:K3273"/>
    <mergeCell ref="N3273:O3273"/>
    <mergeCell ref="C3274:F3274"/>
    <mergeCell ref="H3274:I3274"/>
    <mergeCell ref="J3274:K3274"/>
    <mergeCell ref="N3274:O3274"/>
    <mergeCell ref="C3230:O3230"/>
    <mergeCell ref="C3232:O3232"/>
    <mergeCell ref="C3233:I3233"/>
    <mergeCell ref="N3233:O3233"/>
    <mergeCell ref="N3234:O3234"/>
    <mergeCell ref="N3235:O3235"/>
    <mergeCell ref="C3236:O3236"/>
    <mergeCell ref="C3238:O3238"/>
    <mergeCell ref="I3243:K3243"/>
    <mergeCell ref="H3244:K3244"/>
    <mergeCell ref="I3245:K3245"/>
    <mergeCell ref="C3250:P3250"/>
    <mergeCell ref="C3252:C3258"/>
    <mergeCell ref="D3252:K3252"/>
    <mergeCell ref="L3252:P3253"/>
    <mergeCell ref="D3253:K3253"/>
    <mergeCell ref="D3254:K3254"/>
    <mergeCell ref="L3254:L3255"/>
    <mergeCell ref="N3254:P3255"/>
    <mergeCell ref="D3255:K3255"/>
    <mergeCell ref="D3256:K3257"/>
    <mergeCell ref="L3256:L3258"/>
    <mergeCell ref="N3256:N3258"/>
    <mergeCell ref="O3256:O3258"/>
    <mergeCell ref="P3256:P3258"/>
    <mergeCell ref="D3258:K3258"/>
    <mergeCell ref="C3215:O3215"/>
    <mergeCell ref="C3216:P3218"/>
    <mergeCell ref="C3219:I3219"/>
    <mergeCell ref="N3219:O3219"/>
    <mergeCell ref="C3220:I3220"/>
    <mergeCell ref="N3220:O3220"/>
    <mergeCell ref="C3221:I3221"/>
    <mergeCell ref="N3221:O3221"/>
    <mergeCell ref="C3222:O3222"/>
    <mergeCell ref="C3223:P3225"/>
    <mergeCell ref="C3226:I3226"/>
    <mergeCell ref="N3226:O3226"/>
    <mergeCell ref="C3227:I3227"/>
    <mergeCell ref="N3227:O3227"/>
    <mergeCell ref="N3228:O3228"/>
    <mergeCell ref="C3229:I3229"/>
    <mergeCell ref="N3229:O3229"/>
    <mergeCell ref="C3204:G3204"/>
    <mergeCell ref="H3204:I3204"/>
    <mergeCell ref="J3204:K3204"/>
    <mergeCell ref="N3204:O3204"/>
    <mergeCell ref="C3205:O3205"/>
    <mergeCell ref="C3206:P3208"/>
    <mergeCell ref="C3209:J3209"/>
    <mergeCell ref="N3209:O3209"/>
    <mergeCell ref="C3210:J3210"/>
    <mergeCell ref="N3210:O3210"/>
    <mergeCell ref="C3211:J3211"/>
    <mergeCell ref="N3211:O3211"/>
    <mergeCell ref="C3212:J3212"/>
    <mergeCell ref="N3212:O3212"/>
    <mergeCell ref="C3213:J3213"/>
    <mergeCell ref="N3213:O3213"/>
    <mergeCell ref="C3214:J3214"/>
    <mergeCell ref="N3214:O3214"/>
    <mergeCell ref="C3191:F3191"/>
    <mergeCell ref="C3193:P3193"/>
    <mergeCell ref="D3196:L3196"/>
    <mergeCell ref="N3196:O3196"/>
    <mergeCell ref="D3197:L3197"/>
    <mergeCell ref="N3197:O3197"/>
    <mergeCell ref="C3198:P3200"/>
    <mergeCell ref="C3201:G3201"/>
    <mergeCell ref="H3201:I3201"/>
    <mergeCell ref="J3201:K3201"/>
    <mergeCell ref="N3201:O3201"/>
    <mergeCell ref="C3202:G3202"/>
    <mergeCell ref="H3202:I3202"/>
    <mergeCell ref="J3202:K3202"/>
    <mergeCell ref="N3202:O3202"/>
    <mergeCell ref="C3203:G3203"/>
    <mergeCell ref="H3203:I3203"/>
    <mergeCell ref="J3203:K3203"/>
    <mergeCell ref="N3203:O3203"/>
    <mergeCell ref="C3158:I3158"/>
    <mergeCell ref="N3158:O3158"/>
    <mergeCell ref="C3159:O3159"/>
    <mergeCell ref="C3161:O3161"/>
    <mergeCell ref="C3162:I3162"/>
    <mergeCell ref="N3162:O3162"/>
    <mergeCell ref="N3163:O3163"/>
    <mergeCell ref="N3164:O3164"/>
    <mergeCell ref="C3165:O3165"/>
    <mergeCell ref="C3167:O3167"/>
    <mergeCell ref="I3172:K3172"/>
    <mergeCell ref="H3173:K3173"/>
    <mergeCell ref="I3174:K3174"/>
    <mergeCell ref="C3179:P3179"/>
    <mergeCell ref="C3181:C3187"/>
    <mergeCell ref="D3181:K3181"/>
    <mergeCell ref="L3181:P3182"/>
    <mergeCell ref="D3182:K3182"/>
    <mergeCell ref="D3183:K3183"/>
    <mergeCell ref="L3183:L3184"/>
    <mergeCell ref="N3183:P3184"/>
    <mergeCell ref="D3184:K3184"/>
    <mergeCell ref="D3185:K3186"/>
    <mergeCell ref="L3185:L3187"/>
    <mergeCell ref="N3185:N3187"/>
    <mergeCell ref="O3185:O3187"/>
    <mergeCell ref="P3185:P3187"/>
    <mergeCell ref="D3187:K3187"/>
    <mergeCell ref="C3143:J3143"/>
    <mergeCell ref="N3143:O3143"/>
    <mergeCell ref="C3144:O3144"/>
    <mergeCell ref="C3145:P3147"/>
    <mergeCell ref="C3148:I3148"/>
    <mergeCell ref="N3148:O3148"/>
    <mergeCell ref="C3149:I3149"/>
    <mergeCell ref="N3149:O3149"/>
    <mergeCell ref="C3150:I3150"/>
    <mergeCell ref="N3150:O3150"/>
    <mergeCell ref="C3151:O3151"/>
    <mergeCell ref="C3152:P3154"/>
    <mergeCell ref="C3155:I3155"/>
    <mergeCell ref="N3155:O3155"/>
    <mergeCell ref="C3156:I3156"/>
    <mergeCell ref="N3156:O3156"/>
    <mergeCell ref="N3157:O3157"/>
    <mergeCell ref="C3134:O3134"/>
    <mergeCell ref="C3135:P3137"/>
    <mergeCell ref="C3138:J3138"/>
    <mergeCell ref="N3138:O3138"/>
    <mergeCell ref="C3139:J3139"/>
    <mergeCell ref="N3139:O3139"/>
    <mergeCell ref="C3140:J3140"/>
    <mergeCell ref="N3140:O3140"/>
    <mergeCell ref="C3141:J3141"/>
    <mergeCell ref="N3141:O3141"/>
    <mergeCell ref="C3142:J3142"/>
    <mergeCell ref="N3142:O3142"/>
    <mergeCell ref="D3126:L3126"/>
    <mergeCell ref="N3126:O3126"/>
    <mergeCell ref="C3127:P3129"/>
    <mergeCell ref="C3130:G3130"/>
    <mergeCell ref="H3130:I3130"/>
    <mergeCell ref="J3130:K3130"/>
    <mergeCell ref="N3130:O3130"/>
    <mergeCell ref="C3131:G3131"/>
    <mergeCell ref="H3131:I3131"/>
    <mergeCell ref="J3131:K3131"/>
    <mergeCell ref="N3131:O3131"/>
    <mergeCell ref="C3132:G3132"/>
    <mergeCell ref="H3132:I3132"/>
    <mergeCell ref="J3132:K3132"/>
    <mergeCell ref="N3132:O3132"/>
    <mergeCell ref="C3133:G3133"/>
    <mergeCell ref="H3133:I3133"/>
    <mergeCell ref="J3133:K3133"/>
    <mergeCell ref="N3133:O3133"/>
    <mergeCell ref="C3110:C3116"/>
    <mergeCell ref="D3110:K3110"/>
    <mergeCell ref="L3110:P3111"/>
    <mergeCell ref="D3111:K3111"/>
    <mergeCell ref="D3112:K3112"/>
    <mergeCell ref="L3112:L3113"/>
    <mergeCell ref="N3112:P3113"/>
    <mergeCell ref="D3113:K3113"/>
    <mergeCell ref="D3114:K3115"/>
    <mergeCell ref="L3114:L3116"/>
    <mergeCell ref="N3114:N3116"/>
    <mergeCell ref="O3114:O3116"/>
    <mergeCell ref="P3114:P3116"/>
    <mergeCell ref="D3116:K3116"/>
    <mergeCell ref="C3120:F3120"/>
    <mergeCell ref="C3122:P3122"/>
    <mergeCell ref="D3125:L3125"/>
    <mergeCell ref="N3125:O3125"/>
    <mergeCell ref="C3085:I3085"/>
    <mergeCell ref="N3085:O3085"/>
    <mergeCell ref="N3086:O3086"/>
    <mergeCell ref="C3087:I3087"/>
    <mergeCell ref="N3087:O3087"/>
    <mergeCell ref="C3088:O3088"/>
    <mergeCell ref="C3090:O3090"/>
    <mergeCell ref="C3091:I3091"/>
    <mergeCell ref="N3091:O3091"/>
    <mergeCell ref="N3092:O3092"/>
    <mergeCell ref="N3093:O3093"/>
    <mergeCell ref="C3094:O3094"/>
    <mergeCell ref="C3096:O3096"/>
    <mergeCell ref="I3101:K3101"/>
    <mergeCell ref="H3102:K3102"/>
    <mergeCell ref="I3103:K3103"/>
    <mergeCell ref="C3108:P3108"/>
    <mergeCell ref="C3070:J3070"/>
    <mergeCell ref="N3070:O3070"/>
    <mergeCell ref="C3071:J3071"/>
    <mergeCell ref="N3071:O3071"/>
    <mergeCell ref="C3072:J3072"/>
    <mergeCell ref="N3072:O3072"/>
    <mergeCell ref="C3073:O3073"/>
    <mergeCell ref="C3074:P3076"/>
    <mergeCell ref="C3077:I3077"/>
    <mergeCell ref="N3077:O3077"/>
    <mergeCell ref="C3078:I3078"/>
    <mergeCell ref="N3078:O3078"/>
    <mergeCell ref="C3079:I3079"/>
    <mergeCell ref="N3079:O3079"/>
    <mergeCell ref="C3080:O3080"/>
    <mergeCell ref="C3081:P3083"/>
    <mergeCell ref="C3084:I3084"/>
    <mergeCell ref="N3084:O3084"/>
    <mergeCell ref="C3059:G3059"/>
    <mergeCell ref="H3059:I3059"/>
    <mergeCell ref="J3059:K3059"/>
    <mergeCell ref="N3059:O3059"/>
    <mergeCell ref="C3060:O3060"/>
    <mergeCell ref="C3061:P3063"/>
    <mergeCell ref="C3064:J3064"/>
    <mergeCell ref="N3064:O3064"/>
    <mergeCell ref="C3065:J3065"/>
    <mergeCell ref="N3065:O3065"/>
    <mergeCell ref="C3066:J3066"/>
    <mergeCell ref="N3066:O3066"/>
    <mergeCell ref="C3067:J3067"/>
    <mergeCell ref="N3067:O3067"/>
    <mergeCell ref="C3068:J3068"/>
    <mergeCell ref="N3068:O3068"/>
    <mergeCell ref="C3069:J3069"/>
    <mergeCell ref="N3069:O3069"/>
    <mergeCell ref="C3046:F3046"/>
    <mergeCell ref="C3048:P3048"/>
    <mergeCell ref="D3051:L3051"/>
    <mergeCell ref="N3051:O3051"/>
    <mergeCell ref="D3052:L3052"/>
    <mergeCell ref="N3052:O3052"/>
    <mergeCell ref="C3053:P3055"/>
    <mergeCell ref="C3056:G3056"/>
    <mergeCell ref="H3056:I3056"/>
    <mergeCell ref="J3056:K3056"/>
    <mergeCell ref="N3056:O3056"/>
    <mergeCell ref="C3057:G3057"/>
    <mergeCell ref="H3057:I3057"/>
    <mergeCell ref="J3057:K3057"/>
    <mergeCell ref="N3057:O3057"/>
    <mergeCell ref="C3058:G3058"/>
    <mergeCell ref="H3058:I3058"/>
    <mergeCell ref="J3058:K3058"/>
    <mergeCell ref="N3058:O3058"/>
    <mergeCell ref="I3026:K3026"/>
    <mergeCell ref="H3027:K3027"/>
    <mergeCell ref="I3028:K3028"/>
    <mergeCell ref="C3034:P3034"/>
    <mergeCell ref="C3036:C3042"/>
    <mergeCell ref="D3036:K3036"/>
    <mergeCell ref="L3036:P3037"/>
    <mergeCell ref="D3037:K3037"/>
    <mergeCell ref="D3038:K3038"/>
    <mergeCell ref="L3038:L3039"/>
    <mergeCell ref="N3038:P3039"/>
    <mergeCell ref="D3039:K3039"/>
    <mergeCell ref="D3040:K3041"/>
    <mergeCell ref="L3040:L3042"/>
    <mergeCell ref="N3040:N3042"/>
    <mergeCell ref="O3040:O3042"/>
    <mergeCell ref="P3040:P3042"/>
    <mergeCell ref="D3042:K3042"/>
    <mergeCell ref="C3006:P3008"/>
    <mergeCell ref="C3009:I3009"/>
    <mergeCell ref="N3009:O3009"/>
    <mergeCell ref="C3010:I3010"/>
    <mergeCell ref="N3010:O3010"/>
    <mergeCell ref="C3011:I3011"/>
    <mergeCell ref="N3011:O3011"/>
    <mergeCell ref="C3012:I3012"/>
    <mergeCell ref="N3012:O3012"/>
    <mergeCell ref="C3013:O3013"/>
    <mergeCell ref="C3015:O3015"/>
    <mergeCell ref="C3016:I3016"/>
    <mergeCell ref="N3016:O3016"/>
    <mergeCell ref="N3017:O3017"/>
    <mergeCell ref="N3018:O3018"/>
    <mergeCell ref="C3019:O3019"/>
    <mergeCell ref="C3021:O3021"/>
    <mergeCell ref="C2994:J2994"/>
    <mergeCell ref="N2994:O2994"/>
    <mergeCell ref="C2995:J2995"/>
    <mergeCell ref="N2995:O2995"/>
    <mergeCell ref="C2996:J2996"/>
    <mergeCell ref="N2996:O2996"/>
    <mergeCell ref="C2997:J2997"/>
    <mergeCell ref="N2997:O2997"/>
    <mergeCell ref="C2998:O2998"/>
    <mergeCell ref="C2999:P3001"/>
    <mergeCell ref="C3002:I3002"/>
    <mergeCell ref="N3002:O3002"/>
    <mergeCell ref="C3003:I3003"/>
    <mergeCell ref="N3003:O3003"/>
    <mergeCell ref="C3004:I3004"/>
    <mergeCell ref="N3004:O3004"/>
    <mergeCell ref="C3005:O3005"/>
    <mergeCell ref="C2983:G2983"/>
    <mergeCell ref="H2983:I2983"/>
    <mergeCell ref="J2983:K2983"/>
    <mergeCell ref="N2983:O2983"/>
    <mergeCell ref="C2984:O2984"/>
    <mergeCell ref="C2985:P2987"/>
    <mergeCell ref="C2988:J2988"/>
    <mergeCell ref="N2988:O2988"/>
    <mergeCell ref="C2989:J2989"/>
    <mergeCell ref="N2989:O2989"/>
    <mergeCell ref="C2990:J2990"/>
    <mergeCell ref="N2990:O2990"/>
    <mergeCell ref="C2991:J2991"/>
    <mergeCell ref="N2991:O2991"/>
    <mergeCell ref="C2992:J2992"/>
    <mergeCell ref="N2992:O2992"/>
    <mergeCell ref="C2993:J2993"/>
    <mergeCell ref="N2993:O2993"/>
    <mergeCell ref="D2975:L2975"/>
    <mergeCell ref="N2975:O2975"/>
    <mergeCell ref="D2976:L2976"/>
    <mergeCell ref="N2976:O2976"/>
    <mergeCell ref="C2977:P2979"/>
    <mergeCell ref="C2980:G2980"/>
    <mergeCell ref="H2980:I2980"/>
    <mergeCell ref="J2980:K2980"/>
    <mergeCell ref="N2980:O2980"/>
    <mergeCell ref="C2981:G2981"/>
    <mergeCell ref="H2981:I2981"/>
    <mergeCell ref="J2981:K2981"/>
    <mergeCell ref="N2981:O2981"/>
    <mergeCell ref="C2982:G2982"/>
    <mergeCell ref="H2982:I2982"/>
    <mergeCell ref="J2982:K2982"/>
    <mergeCell ref="N2982:O2982"/>
    <mergeCell ref="C2958:P2958"/>
    <mergeCell ref="C2960:C2966"/>
    <mergeCell ref="D2960:K2960"/>
    <mergeCell ref="L2960:P2961"/>
    <mergeCell ref="D2961:K2961"/>
    <mergeCell ref="D2962:K2962"/>
    <mergeCell ref="L2962:L2963"/>
    <mergeCell ref="N2962:P2963"/>
    <mergeCell ref="D2963:K2963"/>
    <mergeCell ref="D2964:K2965"/>
    <mergeCell ref="L2964:L2966"/>
    <mergeCell ref="N2964:N2966"/>
    <mergeCell ref="O2964:O2966"/>
    <mergeCell ref="P2964:P2966"/>
    <mergeCell ref="D2966:K2966"/>
    <mergeCell ref="C2970:F2970"/>
    <mergeCell ref="C2972:P2972"/>
    <mergeCell ref="C2937:I2937"/>
    <mergeCell ref="N2937:O2937"/>
    <mergeCell ref="C2938:O2938"/>
    <mergeCell ref="C2940:O2940"/>
    <mergeCell ref="C2941:I2941"/>
    <mergeCell ref="N2941:O2941"/>
    <mergeCell ref="N2942:O2942"/>
    <mergeCell ref="N2943:O2943"/>
    <mergeCell ref="C2944:O2944"/>
    <mergeCell ref="C2946:O2946"/>
    <mergeCell ref="I2952:K2952"/>
    <mergeCell ref="H2953:K2953"/>
    <mergeCell ref="I2954:K2954"/>
    <mergeCell ref="C2919:J2919"/>
    <mergeCell ref="C2920:J2920"/>
    <mergeCell ref="N2919:O2919"/>
    <mergeCell ref="N2920:O2920"/>
    <mergeCell ref="C2922:J2922"/>
    <mergeCell ref="N2922:O2922"/>
    <mergeCell ref="C2923:O2923"/>
    <mergeCell ref="C2924:P2926"/>
    <mergeCell ref="C2927:I2927"/>
    <mergeCell ref="N2927:O2927"/>
    <mergeCell ref="C2928:I2928"/>
    <mergeCell ref="N2928:O2928"/>
    <mergeCell ref="C2929:I2929"/>
    <mergeCell ref="N2929:O2929"/>
    <mergeCell ref="C2930:O2930"/>
    <mergeCell ref="C2931:P2933"/>
    <mergeCell ref="C2934:I2934"/>
    <mergeCell ref="N2934:O2934"/>
    <mergeCell ref="C2935:I2935"/>
    <mergeCell ref="N2935:O2935"/>
    <mergeCell ref="C2936:I2936"/>
    <mergeCell ref="N2936:O2936"/>
    <mergeCell ref="C2909:G2909"/>
    <mergeCell ref="H2909:I2909"/>
    <mergeCell ref="J2909:K2909"/>
    <mergeCell ref="N2909:O2909"/>
    <mergeCell ref="C2910:O2910"/>
    <mergeCell ref="C2911:P2913"/>
    <mergeCell ref="C2914:J2914"/>
    <mergeCell ref="N2914:O2914"/>
    <mergeCell ref="C2915:J2915"/>
    <mergeCell ref="N2915:O2915"/>
    <mergeCell ref="C2916:J2916"/>
    <mergeCell ref="N2916:O2916"/>
    <mergeCell ref="C2917:J2917"/>
    <mergeCell ref="N2917:O2917"/>
    <mergeCell ref="C2918:J2918"/>
    <mergeCell ref="N2918:O2918"/>
    <mergeCell ref="C2921:J2921"/>
    <mergeCell ref="N2921:O2921"/>
    <mergeCell ref="C2896:F2896"/>
    <mergeCell ref="C2898:P2898"/>
    <mergeCell ref="D2901:L2901"/>
    <mergeCell ref="N2901:O2901"/>
    <mergeCell ref="D2902:L2902"/>
    <mergeCell ref="N2902:O2902"/>
    <mergeCell ref="C2903:P2905"/>
    <mergeCell ref="C2906:G2906"/>
    <mergeCell ref="H2906:I2906"/>
    <mergeCell ref="J2906:K2906"/>
    <mergeCell ref="N2906:O2906"/>
    <mergeCell ref="C2907:G2907"/>
    <mergeCell ref="H2907:I2907"/>
    <mergeCell ref="J2907:K2907"/>
    <mergeCell ref="N2907:O2907"/>
    <mergeCell ref="C2908:G2908"/>
    <mergeCell ref="H2908:I2908"/>
    <mergeCell ref="J2908:K2908"/>
    <mergeCell ref="N2908:O2908"/>
    <mergeCell ref="C2863:I2863"/>
    <mergeCell ref="N2863:O2863"/>
    <mergeCell ref="C2864:O2864"/>
    <mergeCell ref="C2866:O2866"/>
    <mergeCell ref="C2867:I2867"/>
    <mergeCell ref="N2867:O2867"/>
    <mergeCell ref="N2868:O2868"/>
    <mergeCell ref="N2869:O2869"/>
    <mergeCell ref="C2870:O2870"/>
    <mergeCell ref="C2872:O2872"/>
    <mergeCell ref="I2878:K2878"/>
    <mergeCell ref="H2879:K2879"/>
    <mergeCell ref="I2880:K2880"/>
    <mergeCell ref="C2884:P2884"/>
    <mergeCell ref="C2886:C2892"/>
    <mergeCell ref="D2886:K2886"/>
    <mergeCell ref="L2886:P2887"/>
    <mergeCell ref="D2887:K2887"/>
    <mergeCell ref="D2888:K2888"/>
    <mergeCell ref="L2888:L2889"/>
    <mergeCell ref="N2888:P2889"/>
    <mergeCell ref="D2889:K2889"/>
    <mergeCell ref="D2890:K2891"/>
    <mergeCell ref="L2890:L2892"/>
    <mergeCell ref="N2890:N2892"/>
    <mergeCell ref="O2890:O2892"/>
    <mergeCell ref="P2890:P2892"/>
    <mergeCell ref="D2892:K2892"/>
    <mergeCell ref="C2848:J2848"/>
    <mergeCell ref="N2848:O2848"/>
    <mergeCell ref="C2849:O2849"/>
    <mergeCell ref="C2850:P2852"/>
    <mergeCell ref="C2853:I2853"/>
    <mergeCell ref="N2853:O2853"/>
    <mergeCell ref="C2854:I2854"/>
    <mergeCell ref="N2854:O2854"/>
    <mergeCell ref="C2855:I2855"/>
    <mergeCell ref="N2855:O2855"/>
    <mergeCell ref="C2856:O2856"/>
    <mergeCell ref="C2857:P2859"/>
    <mergeCell ref="C2860:I2860"/>
    <mergeCell ref="N2860:O2860"/>
    <mergeCell ref="C2861:I2861"/>
    <mergeCell ref="N2861:O2861"/>
    <mergeCell ref="C2862:I2862"/>
    <mergeCell ref="N2862:O2862"/>
    <mergeCell ref="C2837:G2837"/>
    <mergeCell ref="H2837:I2837"/>
    <mergeCell ref="J2837:K2837"/>
    <mergeCell ref="N2837:O2837"/>
    <mergeCell ref="C2838:O2838"/>
    <mergeCell ref="C2839:P2841"/>
    <mergeCell ref="C2842:J2842"/>
    <mergeCell ref="N2842:O2842"/>
    <mergeCell ref="C2843:J2843"/>
    <mergeCell ref="N2843:O2843"/>
    <mergeCell ref="C2844:J2844"/>
    <mergeCell ref="N2844:O2844"/>
    <mergeCell ref="C2845:J2845"/>
    <mergeCell ref="N2845:O2845"/>
    <mergeCell ref="C2846:J2846"/>
    <mergeCell ref="N2846:O2846"/>
    <mergeCell ref="C2847:J2847"/>
    <mergeCell ref="N2847:O2847"/>
    <mergeCell ref="C2824:F2824"/>
    <mergeCell ref="C2826:P2826"/>
    <mergeCell ref="D2829:L2829"/>
    <mergeCell ref="N2829:O2829"/>
    <mergeCell ref="D2830:L2830"/>
    <mergeCell ref="N2830:O2830"/>
    <mergeCell ref="C2831:P2833"/>
    <mergeCell ref="C2834:G2834"/>
    <mergeCell ref="H2834:I2834"/>
    <mergeCell ref="J2834:K2834"/>
    <mergeCell ref="N2834:O2834"/>
    <mergeCell ref="C2835:G2835"/>
    <mergeCell ref="H2835:I2835"/>
    <mergeCell ref="J2835:K2835"/>
    <mergeCell ref="N2835:O2835"/>
    <mergeCell ref="C2836:G2836"/>
    <mergeCell ref="H2836:I2836"/>
    <mergeCell ref="J2836:K2836"/>
    <mergeCell ref="N2836:O2836"/>
    <mergeCell ref="C2794:O2794"/>
    <mergeCell ref="C2795:I2795"/>
    <mergeCell ref="N2795:O2795"/>
    <mergeCell ref="N2796:O2796"/>
    <mergeCell ref="N2797:O2797"/>
    <mergeCell ref="C2798:O2798"/>
    <mergeCell ref="C2800:O2800"/>
    <mergeCell ref="I2805:K2805"/>
    <mergeCell ref="H2806:K2806"/>
    <mergeCell ref="I2807:K2807"/>
    <mergeCell ref="C2812:P2812"/>
    <mergeCell ref="C2814:C2820"/>
    <mergeCell ref="D2814:K2814"/>
    <mergeCell ref="L2814:P2815"/>
    <mergeCell ref="D2815:K2815"/>
    <mergeCell ref="D2816:K2816"/>
    <mergeCell ref="L2816:L2817"/>
    <mergeCell ref="N2816:P2817"/>
    <mergeCell ref="D2817:K2817"/>
    <mergeCell ref="D2818:K2819"/>
    <mergeCell ref="L2818:L2820"/>
    <mergeCell ref="N2818:N2820"/>
    <mergeCell ref="O2818:O2820"/>
    <mergeCell ref="P2818:P2820"/>
    <mergeCell ref="D2820:K2820"/>
    <mergeCell ref="C2778:P2780"/>
    <mergeCell ref="C2781:I2781"/>
    <mergeCell ref="N2781:O2781"/>
    <mergeCell ref="C2782:I2782"/>
    <mergeCell ref="N2782:O2782"/>
    <mergeCell ref="C2783:I2783"/>
    <mergeCell ref="N2783:O2783"/>
    <mergeCell ref="C2784:O2784"/>
    <mergeCell ref="C2785:P2787"/>
    <mergeCell ref="C2788:I2788"/>
    <mergeCell ref="N2788:O2788"/>
    <mergeCell ref="C2789:I2789"/>
    <mergeCell ref="N2789:O2789"/>
    <mergeCell ref="N2790:O2790"/>
    <mergeCell ref="C2791:I2791"/>
    <mergeCell ref="N2791:O2791"/>
    <mergeCell ref="C2792:O2792"/>
    <mergeCell ref="C2767:G2767"/>
    <mergeCell ref="H2767:I2767"/>
    <mergeCell ref="J2767:K2767"/>
    <mergeCell ref="N2767:O2767"/>
    <mergeCell ref="C2768:O2768"/>
    <mergeCell ref="C2769:P2771"/>
    <mergeCell ref="C2772:J2772"/>
    <mergeCell ref="N2772:O2772"/>
    <mergeCell ref="C2773:J2773"/>
    <mergeCell ref="N2773:O2773"/>
    <mergeCell ref="C2774:J2774"/>
    <mergeCell ref="N2774:O2774"/>
    <mergeCell ref="C2775:J2775"/>
    <mergeCell ref="N2775:O2775"/>
    <mergeCell ref="C2776:J2776"/>
    <mergeCell ref="N2776:O2776"/>
    <mergeCell ref="C2777:O2777"/>
    <mergeCell ref="C2754:F2754"/>
    <mergeCell ref="C2756:P2756"/>
    <mergeCell ref="D2759:L2759"/>
    <mergeCell ref="N2759:O2759"/>
    <mergeCell ref="D2760:L2760"/>
    <mergeCell ref="N2760:O2760"/>
    <mergeCell ref="C2761:P2763"/>
    <mergeCell ref="C2764:G2764"/>
    <mergeCell ref="H2764:I2764"/>
    <mergeCell ref="J2764:K2764"/>
    <mergeCell ref="N2764:O2764"/>
    <mergeCell ref="C2765:G2765"/>
    <mergeCell ref="H2765:I2765"/>
    <mergeCell ref="J2765:K2765"/>
    <mergeCell ref="N2765:O2765"/>
    <mergeCell ref="C2766:F2766"/>
    <mergeCell ref="H2766:I2766"/>
    <mergeCell ref="J2766:K2766"/>
    <mergeCell ref="N2766:O2766"/>
    <mergeCell ref="C2719:I2719"/>
    <mergeCell ref="N2719:O2719"/>
    <mergeCell ref="C2720:O2720"/>
    <mergeCell ref="C2722:O2722"/>
    <mergeCell ref="C2723:I2723"/>
    <mergeCell ref="N2723:O2723"/>
    <mergeCell ref="N2724:O2724"/>
    <mergeCell ref="N2725:O2725"/>
    <mergeCell ref="C2726:O2726"/>
    <mergeCell ref="C2728:O2728"/>
    <mergeCell ref="I2733:K2733"/>
    <mergeCell ref="H2734:K2734"/>
    <mergeCell ref="I2735:K2735"/>
    <mergeCell ref="C2742:P2742"/>
    <mergeCell ref="C2744:C2750"/>
    <mergeCell ref="D2744:K2744"/>
    <mergeCell ref="L2744:P2745"/>
    <mergeCell ref="D2745:K2745"/>
    <mergeCell ref="D2746:K2746"/>
    <mergeCell ref="L2746:L2747"/>
    <mergeCell ref="N2746:P2747"/>
    <mergeCell ref="D2747:K2747"/>
    <mergeCell ref="D2748:K2749"/>
    <mergeCell ref="L2748:L2750"/>
    <mergeCell ref="N2748:N2750"/>
    <mergeCell ref="O2748:O2750"/>
    <mergeCell ref="P2748:P2750"/>
    <mergeCell ref="D2750:K2750"/>
    <mergeCell ref="C2704:J2704"/>
    <mergeCell ref="N2704:O2704"/>
    <mergeCell ref="C2705:O2705"/>
    <mergeCell ref="C2706:P2708"/>
    <mergeCell ref="C2709:I2709"/>
    <mergeCell ref="N2709:O2709"/>
    <mergeCell ref="C2710:I2710"/>
    <mergeCell ref="N2710:O2710"/>
    <mergeCell ref="C2711:I2711"/>
    <mergeCell ref="N2711:O2711"/>
    <mergeCell ref="C2712:O2712"/>
    <mergeCell ref="C2713:P2715"/>
    <mergeCell ref="C2716:I2716"/>
    <mergeCell ref="N2716:O2716"/>
    <mergeCell ref="C2717:I2717"/>
    <mergeCell ref="N2717:O2717"/>
    <mergeCell ref="N2718:O2718"/>
    <mergeCell ref="C2693:G2693"/>
    <mergeCell ref="H2693:I2693"/>
    <mergeCell ref="J2693:K2693"/>
    <mergeCell ref="N2693:O2693"/>
    <mergeCell ref="C2694:O2694"/>
    <mergeCell ref="C2695:P2697"/>
    <mergeCell ref="C2698:J2698"/>
    <mergeCell ref="N2698:O2698"/>
    <mergeCell ref="C2699:J2699"/>
    <mergeCell ref="N2699:O2699"/>
    <mergeCell ref="C2700:J2700"/>
    <mergeCell ref="N2700:O2700"/>
    <mergeCell ref="C2701:J2701"/>
    <mergeCell ref="N2701:O2701"/>
    <mergeCell ref="C2702:J2702"/>
    <mergeCell ref="N2702:O2702"/>
    <mergeCell ref="C2703:J2703"/>
    <mergeCell ref="N2703:O2703"/>
    <mergeCell ref="C2680:F2680"/>
    <mergeCell ref="C2682:P2682"/>
    <mergeCell ref="D2685:L2685"/>
    <mergeCell ref="N2685:O2685"/>
    <mergeCell ref="D2686:L2686"/>
    <mergeCell ref="N2686:O2686"/>
    <mergeCell ref="C2687:P2689"/>
    <mergeCell ref="C2690:G2690"/>
    <mergeCell ref="H2690:I2690"/>
    <mergeCell ref="J2690:K2690"/>
    <mergeCell ref="N2690:O2690"/>
    <mergeCell ref="C2691:G2691"/>
    <mergeCell ref="H2691:I2691"/>
    <mergeCell ref="J2691:K2691"/>
    <mergeCell ref="N2691:O2691"/>
    <mergeCell ref="C2692:F2692"/>
    <mergeCell ref="H2692:I2692"/>
    <mergeCell ref="J2692:K2692"/>
    <mergeCell ref="N2692:O2692"/>
    <mergeCell ref="C2646:I2646"/>
    <mergeCell ref="N2646:O2646"/>
    <mergeCell ref="C2647:O2647"/>
    <mergeCell ref="C2649:O2649"/>
    <mergeCell ref="C2650:I2650"/>
    <mergeCell ref="N2650:O2650"/>
    <mergeCell ref="N2651:O2651"/>
    <mergeCell ref="N2652:O2652"/>
    <mergeCell ref="C2653:O2653"/>
    <mergeCell ref="C2655:O2655"/>
    <mergeCell ref="I2660:K2660"/>
    <mergeCell ref="H2661:K2661"/>
    <mergeCell ref="I2662:K2662"/>
    <mergeCell ref="C2668:P2668"/>
    <mergeCell ref="C2670:C2676"/>
    <mergeCell ref="D2670:K2670"/>
    <mergeCell ref="L2670:P2671"/>
    <mergeCell ref="D2671:K2671"/>
    <mergeCell ref="D2672:K2672"/>
    <mergeCell ref="L2672:L2673"/>
    <mergeCell ref="N2672:P2673"/>
    <mergeCell ref="D2673:K2673"/>
    <mergeCell ref="D2674:K2675"/>
    <mergeCell ref="L2674:L2676"/>
    <mergeCell ref="N2674:N2676"/>
    <mergeCell ref="O2674:O2676"/>
    <mergeCell ref="P2674:P2676"/>
    <mergeCell ref="D2676:K2676"/>
    <mergeCell ref="C2631:J2631"/>
    <mergeCell ref="N2631:O2631"/>
    <mergeCell ref="C2632:O2632"/>
    <mergeCell ref="C2633:P2635"/>
    <mergeCell ref="C2636:I2636"/>
    <mergeCell ref="N2636:O2636"/>
    <mergeCell ref="C2637:I2637"/>
    <mergeCell ref="N2637:O2637"/>
    <mergeCell ref="C2638:I2638"/>
    <mergeCell ref="N2638:O2638"/>
    <mergeCell ref="C2639:O2639"/>
    <mergeCell ref="C2640:P2642"/>
    <mergeCell ref="C2643:I2643"/>
    <mergeCell ref="N2643:O2643"/>
    <mergeCell ref="C2644:I2644"/>
    <mergeCell ref="N2644:O2644"/>
    <mergeCell ref="N2645:O2645"/>
    <mergeCell ref="C2620:G2620"/>
    <mergeCell ref="H2620:I2620"/>
    <mergeCell ref="J2620:K2620"/>
    <mergeCell ref="N2620:O2620"/>
    <mergeCell ref="C2621:O2621"/>
    <mergeCell ref="C2622:P2624"/>
    <mergeCell ref="C2625:J2625"/>
    <mergeCell ref="N2625:O2625"/>
    <mergeCell ref="C2626:J2626"/>
    <mergeCell ref="N2626:O2626"/>
    <mergeCell ref="C2627:J2627"/>
    <mergeCell ref="N2627:O2627"/>
    <mergeCell ref="C2628:J2628"/>
    <mergeCell ref="N2628:O2628"/>
    <mergeCell ref="C2629:J2629"/>
    <mergeCell ref="N2629:O2629"/>
    <mergeCell ref="C2630:J2630"/>
    <mergeCell ref="N2630:O2630"/>
    <mergeCell ref="D2612:L2612"/>
    <mergeCell ref="N2612:O2612"/>
    <mergeCell ref="D2613:L2613"/>
    <mergeCell ref="N2613:O2613"/>
    <mergeCell ref="C2614:P2616"/>
    <mergeCell ref="C2617:G2617"/>
    <mergeCell ref="H2617:I2617"/>
    <mergeCell ref="J2617:K2617"/>
    <mergeCell ref="N2617:O2617"/>
    <mergeCell ref="C2618:G2618"/>
    <mergeCell ref="H2618:I2618"/>
    <mergeCell ref="J2618:K2618"/>
    <mergeCell ref="N2618:O2618"/>
    <mergeCell ref="C2619:F2619"/>
    <mergeCell ref="H2619:I2619"/>
    <mergeCell ref="J2619:K2619"/>
    <mergeCell ref="N2619:O2619"/>
    <mergeCell ref="C2595:P2595"/>
    <mergeCell ref="C2597:C2603"/>
    <mergeCell ref="D2597:K2597"/>
    <mergeCell ref="L2597:P2598"/>
    <mergeCell ref="D2598:K2598"/>
    <mergeCell ref="D2599:K2599"/>
    <mergeCell ref="L2599:L2600"/>
    <mergeCell ref="N2599:P2600"/>
    <mergeCell ref="D2600:K2600"/>
    <mergeCell ref="D2601:K2602"/>
    <mergeCell ref="L2601:L2603"/>
    <mergeCell ref="N2601:N2603"/>
    <mergeCell ref="O2601:O2603"/>
    <mergeCell ref="P2601:P2603"/>
    <mergeCell ref="D2603:K2603"/>
    <mergeCell ref="C2607:F2607"/>
    <mergeCell ref="C2609:P2609"/>
    <mergeCell ref="I2588:K2588"/>
    <mergeCell ref="H2589:K2589"/>
    <mergeCell ref="I2590:K2590"/>
    <mergeCell ref="C2545:F2545"/>
    <mergeCell ref="C2556:O2556"/>
    <mergeCell ref="C2557:P2559"/>
    <mergeCell ref="C2560:I2560"/>
    <mergeCell ref="C2561:I2561"/>
    <mergeCell ref="C2562:I2562"/>
    <mergeCell ref="C2563:O2563"/>
    <mergeCell ref="C2564:P2566"/>
    <mergeCell ref="C2567:I2567"/>
    <mergeCell ref="N2567:O2567"/>
    <mergeCell ref="C2573:O2573"/>
    <mergeCell ref="C2574:P2576"/>
    <mergeCell ref="C2577:I2577"/>
    <mergeCell ref="N2579:O2579"/>
    <mergeCell ref="N2580:O2580"/>
    <mergeCell ref="C2583:O2583"/>
    <mergeCell ref="C2546:G2546"/>
    <mergeCell ref="H2546:I2546"/>
    <mergeCell ref="J2546:K2546"/>
    <mergeCell ref="N2546:O2546"/>
    <mergeCell ref="C2547:O2547"/>
    <mergeCell ref="C2548:P2550"/>
    <mergeCell ref="C2551:J2551"/>
    <mergeCell ref="N2551:O2551"/>
    <mergeCell ref="C2552:J2552"/>
    <mergeCell ref="N2552:O2552"/>
    <mergeCell ref="C2553:J2553"/>
    <mergeCell ref="N2553:O2553"/>
    <mergeCell ref="C2554:J2554"/>
    <mergeCell ref="I1844:K1844"/>
    <mergeCell ref="H1845:K1845"/>
    <mergeCell ref="I1846:K1846"/>
    <mergeCell ref="I1919:K1919"/>
    <mergeCell ref="H1920:K1920"/>
    <mergeCell ref="I1921:K1921"/>
    <mergeCell ref="C1904:I1904"/>
    <mergeCell ref="I1990:K1990"/>
    <mergeCell ref="H1991:K1991"/>
    <mergeCell ref="I1992:K1992"/>
    <mergeCell ref="I2066:K2066"/>
    <mergeCell ref="H2067:K2067"/>
    <mergeCell ref="I2068:K2068"/>
    <mergeCell ref="C2051:I2051"/>
    <mergeCell ref="H1324:K1324"/>
    <mergeCell ref="I1325:K1325"/>
    <mergeCell ref="C1287:J1287"/>
    <mergeCell ref="C1288:J1288"/>
    <mergeCell ref="C1289:J1289"/>
    <mergeCell ref="C1364:J1364"/>
    <mergeCell ref="I1398:K1398"/>
    <mergeCell ref="H1399:K1399"/>
    <mergeCell ref="I1400:K1400"/>
    <mergeCell ref="I1471:K1471"/>
    <mergeCell ref="H1472:K1472"/>
    <mergeCell ref="I1473:K1473"/>
    <mergeCell ref="I1543:K1543"/>
    <mergeCell ref="H1544:K1544"/>
    <mergeCell ref="I1545:K1545"/>
    <mergeCell ref="I1617:K1617"/>
    <mergeCell ref="H1618:K1618"/>
    <mergeCell ref="D1350:L1350"/>
    <mergeCell ref="I1179:K1179"/>
    <mergeCell ref="I1248:K1248"/>
    <mergeCell ref="H1249:K1249"/>
    <mergeCell ref="I1250:K1250"/>
    <mergeCell ref="I1323:K1323"/>
    <mergeCell ref="C1297:I1297"/>
    <mergeCell ref="N1297:O1297"/>
    <mergeCell ref="C1298:O1298"/>
    <mergeCell ref="C1299:P1301"/>
    <mergeCell ref="C1302:I1302"/>
    <mergeCell ref="P1262:P1264"/>
    <mergeCell ref="D1264:K1264"/>
    <mergeCell ref="C1268:F1268"/>
    <mergeCell ref="C1271:P1271"/>
    <mergeCell ref="D1273:L1273"/>
    <mergeCell ref="N1273:O1273"/>
    <mergeCell ref="D1274:L1274"/>
    <mergeCell ref="N1274:O1274"/>
    <mergeCell ref="C1275:P1277"/>
    <mergeCell ref="C1278:G1278"/>
    <mergeCell ref="C1051:F1051"/>
    <mergeCell ref="C1053:P1053"/>
    <mergeCell ref="D1056:L1056"/>
    <mergeCell ref="N1056:O1056"/>
    <mergeCell ref="D1057:L1057"/>
    <mergeCell ref="N1057:O1057"/>
    <mergeCell ref="C1058:P1060"/>
    <mergeCell ref="C1061:G1061"/>
    <mergeCell ref="H1061:I1061"/>
    <mergeCell ref="J1061:K1061"/>
    <mergeCell ref="N1061:O1061"/>
    <mergeCell ref="C1062:G1062"/>
    <mergeCell ref="H1062:I1062"/>
    <mergeCell ref="C1161:I1161"/>
    <mergeCell ref="N1161:O1161"/>
    <mergeCell ref="N1162:O1162"/>
    <mergeCell ref="C1164:O1164"/>
    <mergeCell ref="C1499:P1501"/>
    <mergeCell ref="C1502:G1502"/>
    <mergeCell ref="H1502:I1502"/>
    <mergeCell ref="J1502:K1502"/>
    <mergeCell ref="N1502:O1502"/>
    <mergeCell ref="C1308:O1308"/>
    <mergeCell ref="C1309:P1311"/>
    <mergeCell ref="C1312:I1312"/>
    <mergeCell ref="N1312:O1312"/>
    <mergeCell ref="C1313:I1313"/>
    <mergeCell ref="N1313:O1313"/>
    <mergeCell ref="N1314:O1314"/>
    <mergeCell ref="N1315:O1315"/>
    <mergeCell ref="C1316:O1316"/>
    <mergeCell ref="C1318:O1318"/>
    <mergeCell ref="C1345:F1345"/>
    <mergeCell ref="C1347:P1347"/>
    <mergeCell ref="C1296:I1296"/>
    <mergeCell ref="N1296:O1296"/>
    <mergeCell ref="I71:K71"/>
    <mergeCell ref="H72:K72"/>
    <mergeCell ref="I73:K73"/>
    <mergeCell ref="H1355:I1355"/>
    <mergeCell ref="J1355:K1355"/>
    <mergeCell ref="N1355:O1355"/>
    <mergeCell ref="N1302:O1302"/>
    <mergeCell ref="C1303:I1303"/>
    <mergeCell ref="N1303:O1303"/>
    <mergeCell ref="C1492:F1492"/>
    <mergeCell ref="C1494:P1494"/>
    <mergeCell ref="D1497:L1497"/>
    <mergeCell ref="N1497:O1497"/>
    <mergeCell ref="D1498:L1498"/>
    <mergeCell ref="N1498:O1498"/>
    <mergeCell ref="N1021:O1021"/>
    <mergeCell ref="N1022:O1022"/>
    <mergeCell ref="C1024:O1024"/>
    <mergeCell ref="C1026:O1026"/>
    <mergeCell ref="I1102:K1102"/>
    <mergeCell ref="H1103:K1103"/>
    <mergeCell ref="I1104:K1104"/>
    <mergeCell ref="C1145:J1145"/>
    <mergeCell ref="N1145:O1145"/>
    <mergeCell ref="N1146:O1146"/>
    <mergeCell ref="C1147:J1147"/>
    <mergeCell ref="N1147:O1147"/>
    <mergeCell ref="C1148:J1148"/>
    <mergeCell ref="N1148:O1148"/>
    <mergeCell ref="C1149:O1149"/>
    <mergeCell ref="D766:L766"/>
    <mergeCell ref="N766:O766"/>
    <mergeCell ref="C776:P778"/>
    <mergeCell ref="C779:J779"/>
    <mergeCell ref="N779:O779"/>
    <mergeCell ref="N780:O780"/>
    <mergeCell ref="N1350:O1350"/>
    <mergeCell ref="D1351:L1351"/>
    <mergeCell ref="N1351:O1351"/>
    <mergeCell ref="C1352:P1354"/>
    <mergeCell ref="C1355:G1355"/>
    <mergeCell ref="C1280:F1280"/>
    <mergeCell ref="H1280:I1280"/>
    <mergeCell ref="J1280:K1280"/>
    <mergeCell ref="N1280:O1280"/>
    <mergeCell ref="C1281:G1281"/>
    <mergeCell ref="H1281:I1281"/>
    <mergeCell ref="J1281:K1281"/>
    <mergeCell ref="N1281:O1281"/>
    <mergeCell ref="C1282:O1282"/>
    <mergeCell ref="C1283:P1285"/>
    <mergeCell ref="C1286:J1286"/>
    <mergeCell ref="N1286:O1286"/>
    <mergeCell ref="N1287:O1287"/>
    <mergeCell ref="N1304:O1304"/>
    <mergeCell ref="C1305:I1305"/>
    <mergeCell ref="N1305:O1305"/>
    <mergeCell ref="C1306:O1306"/>
    <mergeCell ref="N1288:O1288"/>
    <mergeCell ref="N1289:O1289"/>
    <mergeCell ref="C1290:J1290"/>
    <mergeCell ref="N1290:O1290"/>
    <mergeCell ref="C734:O734"/>
    <mergeCell ref="C736:O736"/>
    <mergeCell ref="C708:J708"/>
    <mergeCell ref="N708:O708"/>
    <mergeCell ref="C709:O709"/>
    <mergeCell ref="C710:P712"/>
    <mergeCell ref="C713:I713"/>
    <mergeCell ref="N713:O713"/>
    <mergeCell ref="C714:I714"/>
    <mergeCell ref="N714:O714"/>
    <mergeCell ref="C715:I715"/>
    <mergeCell ref="N715:O715"/>
    <mergeCell ref="C716:O716"/>
    <mergeCell ref="C717:P719"/>
    <mergeCell ref="C720:I720"/>
    <mergeCell ref="N720:O720"/>
    <mergeCell ref="C721:I721"/>
    <mergeCell ref="N721:O721"/>
    <mergeCell ref="N722:O722"/>
    <mergeCell ref="C705:J705"/>
    <mergeCell ref="N705:O705"/>
    <mergeCell ref="C706:J706"/>
    <mergeCell ref="N706:O706"/>
    <mergeCell ref="C707:J707"/>
    <mergeCell ref="N707:O707"/>
    <mergeCell ref="C723:I723"/>
    <mergeCell ref="N723:O723"/>
    <mergeCell ref="C724:O724"/>
    <mergeCell ref="C726:O726"/>
    <mergeCell ref="C727:P729"/>
    <mergeCell ref="C730:I730"/>
    <mergeCell ref="N730:O730"/>
    <mergeCell ref="C731:I731"/>
    <mergeCell ref="N731:O731"/>
    <mergeCell ref="N732:O732"/>
    <mergeCell ref="N733:O733"/>
    <mergeCell ref="C698:F698"/>
    <mergeCell ref="H698:I698"/>
    <mergeCell ref="J698:K698"/>
    <mergeCell ref="N698:O698"/>
    <mergeCell ref="C699:G699"/>
    <mergeCell ref="H699:I699"/>
    <mergeCell ref="J699:K699"/>
    <mergeCell ref="N699:O699"/>
    <mergeCell ref="C700:O700"/>
    <mergeCell ref="C701:P703"/>
    <mergeCell ref="C704:J704"/>
    <mergeCell ref="N704:O704"/>
    <mergeCell ref="N564:O564"/>
    <mergeCell ref="C580:O580"/>
    <mergeCell ref="C582:O582"/>
    <mergeCell ref="C577:I577"/>
    <mergeCell ref="N577:O577"/>
    <mergeCell ref="N578:O578"/>
    <mergeCell ref="C579:I579"/>
    <mergeCell ref="N579:O579"/>
    <mergeCell ref="C583:I583"/>
    <mergeCell ref="D619:L619"/>
    <mergeCell ref="N651:O651"/>
    <mergeCell ref="C652:I652"/>
    <mergeCell ref="N652:O652"/>
    <mergeCell ref="C653:O653"/>
    <mergeCell ref="C655:O655"/>
    <mergeCell ref="C645:O645"/>
    <mergeCell ref="C646:P648"/>
    <mergeCell ref="C649:I649"/>
    <mergeCell ref="N649:O649"/>
    <mergeCell ref="C650:I650"/>
    <mergeCell ref="N504:O504"/>
    <mergeCell ref="C505:O505"/>
    <mergeCell ref="C507:O507"/>
    <mergeCell ref="C508:P510"/>
    <mergeCell ref="C511:I511"/>
    <mergeCell ref="N511:O511"/>
    <mergeCell ref="C512:I512"/>
    <mergeCell ref="N512:O512"/>
    <mergeCell ref="N513:O513"/>
    <mergeCell ref="N514:O514"/>
    <mergeCell ref="C515:O515"/>
    <mergeCell ref="C517:O517"/>
    <mergeCell ref="C674:P674"/>
    <mergeCell ref="C676:C682"/>
    <mergeCell ref="D676:K676"/>
    <mergeCell ref="L676:P677"/>
    <mergeCell ref="D677:K677"/>
    <mergeCell ref="D678:K678"/>
    <mergeCell ref="L678:L679"/>
    <mergeCell ref="N678:P679"/>
    <mergeCell ref="D679:K679"/>
    <mergeCell ref="D680:K681"/>
    <mergeCell ref="L680:L682"/>
    <mergeCell ref="N680:N682"/>
    <mergeCell ref="O680:O682"/>
    <mergeCell ref="P680:P682"/>
    <mergeCell ref="D682:K682"/>
    <mergeCell ref="C549:P551"/>
    <mergeCell ref="C552:G552"/>
    <mergeCell ref="C1824:P1826"/>
    <mergeCell ref="C1827:I1827"/>
    <mergeCell ref="N1827:O1827"/>
    <mergeCell ref="C1828:I1828"/>
    <mergeCell ref="N1828:O1828"/>
    <mergeCell ref="N1829:O1829"/>
    <mergeCell ref="C1830:I1830"/>
    <mergeCell ref="N1830:O1830"/>
    <mergeCell ref="C1831:O1831"/>
    <mergeCell ref="C1833:O1833"/>
    <mergeCell ref="C19:P19"/>
    <mergeCell ref="C456:P456"/>
    <mergeCell ref="C458:C464"/>
    <mergeCell ref="D458:K458"/>
    <mergeCell ref="L458:P459"/>
    <mergeCell ref="D459:K459"/>
    <mergeCell ref="D460:K460"/>
    <mergeCell ref="L460:L461"/>
    <mergeCell ref="N460:P461"/>
    <mergeCell ref="D461:K461"/>
    <mergeCell ref="D462:K463"/>
    <mergeCell ref="L462:L464"/>
    <mergeCell ref="N462:N464"/>
    <mergeCell ref="O462:O464"/>
    <mergeCell ref="P462:P464"/>
    <mergeCell ref="D464:K464"/>
    <mergeCell ref="C468:F468"/>
    <mergeCell ref="C470:P470"/>
    <mergeCell ref="C471:P471"/>
    <mergeCell ref="D472:L472"/>
    <mergeCell ref="N472:O472"/>
    <mergeCell ref="N479:O479"/>
    <mergeCell ref="C1812:J1812"/>
    <mergeCell ref="N1812:O1812"/>
    <mergeCell ref="C1813:J1813"/>
    <mergeCell ref="N1813:O1813"/>
    <mergeCell ref="C1814:J1814"/>
    <mergeCell ref="N1814:O1814"/>
    <mergeCell ref="C1815:J1815"/>
    <mergeCell ref="N1815:O1815"/>
    <mergeCell ref="C1816:O1816"/>
    <mergeCell ref="C1817:P1819"/>
    <mergeCell ref="C1820:I1820"/>
    <mergeCell ref="N1820:O1820"/>
    <mergeCell ref="C1821:I1821"/>
    <mergeCell ref="N1821:O1821"/>
    <mergeCell ref="C1822:I1822"/>
    <mergeCell ref="N1822:O1822"/>
    <mergeCell ref="C1823:O1823"/>
    <mergeCell ref="C1750:I1750"/>
    <mergeCell ref="N1750:O1750"/>
    <mergeCell ref="N1751:O1751"/>
    <mergeCell ref="C1752:I1752"/>
    <mergeCell ref="N1752:O1752"/>
    <mergeCell ref="C1753:O1753"/>
    <mergeCell ref="C1755:O1755"/>
    <mergeCell ref="D1790:L1790"/>
    <mergeCell ref="N1790:O1790"/>
    <mergeCell ref="D1791:L1791"/>
    <mergeCell ref="N1791:O1791"/>
    <mergeCell ref="C1792:P1794"/>
    <mergeCell ref="C1795:G1795"/>
    <mergeCell ref="H1795:I1795"/>
    <mergeCell ref="J1795:K1795"/>
    <mergeCell ref="N1795:O1795"/>
    <mergeCell ref="C1796:G1796"/>
    <mergeCell ref="H1796:I1796"/>
    <mergeCell ref="J1796:K1796"/>
    <mergeCell ref="N1796:O1796"/>
    <mergeCell ref="I1766:K1766"/>
    <mergeCell ref="H1767:K1767"/>
    <mergeCell ref="I1768:K1768"/>
    <mergeCell ref="C1787:P1787"/>
    <mergeCell ref="C1756:I1756"/>
    <mergeCell ref="N1756:O1756"/>
    <mergeCell ref="N1757:O1757"/>
    <mergeCell ref="N1758:O1758"/>
    <mergeCell ref="C1759:O1759"/>
    <mergeCell ref="C1761:O1761"/>
    <mergeCell ref="C1738:O1738"/>
    <mergeCell ref="C1739:P1741"/>
    <mergeCell ref="C1742:I1742"/>
    <mergeCell ref="N1742:O1742"/>
    <mergeCell ref="C1743:I1743"/>
    <mergeCell ref="N1743:O1743"/>
    <mergeCell ref="C1744:I1744"/>
    <mergeCell ref="N1744:O1744"/>
    <mergeCell ref="C1745:O1745"/>
    <mergeCell ref="C1746:P1748"/>
    <mergeCell ref="C1749:I1749"/>
    <mergeCell ref="N1749:O1749"/>
    <mergeCell ref="C1733:J1733"/>
    <mergeCell ref="N1733:O1733"/>
    <mergeCell ref="C1734:J1734"/>
    <mergeCell ref="N1734:O1734"/>
    <mergeCell ref="C1735:J1735"/>
    <mergeCell ref="N1735:O1735"/>
    <mergeCell ref="C1736:J1736"/>
    <mergeCell ref="N1736:O1736"/>
    <mergeCell ref="C1682:O1682"/>
    <mergeCell ref="C1684:O1684"/>
    <mergeCell ref="D1719:L1719"/>
    <mergeCell ref="N1719:O1719"/>
    <mergeCell ref="D1720:L1720"/>
    <mergeCell ref="N1720:O1720"/>
    <mergeCell ref="C1721:P1723"/>
    <mergeCell ref="C1724:G1724"/>
    <mergeCell ref="H1724:I1724"/>
    <mergeCell ref="J1724:K1724"/>
    <mergeCell ref="N1724:O1724"/>
    <mergeCell ref="H1727:I1727"/>
    <mergeCell ref="J1727:K1727"/>
    <mergeCell ref="N1727:O1727"/>
    <mergeCell ref="C1728:O1728"/>
    <mergeCell ref="C1729:P1731"/>
    <mergeCell ref="C1732:J1732"/>
    <mergeCell ref="N1732:O1732"/>
    <mergeCell ref="I1695:K1695"/>
    <mergeCell ref="H1696:K1696"/>
    <mergeCell ref="I1697:K1697"/>
    <mergeCell ref="C1714:F1714"/>
    <mergeCell ref="C1716:P1716"/>
    <mergeCell ref="C1725:G1725"/>
    <mergeCell ref="C1685:I1685"/>
    <mergeCell ref="N1685:O1685"/>
    <mergeCell ref="N1686:O1686"/>
    <mergeCell ref="N1687:O1687"/>
    <mergeCell ref="C1688:O1688"/>
    <mergeCell ref="C1690:O1690"/>
    <mergeCell ref="C1704:C1710"/>
    <mergeCell ref="D1704:K1704"/>
    <mergeCell ref="C1667:O1667"/>
    <mergeCell ref="C1668:P1670"/>
    <mergeCell ref="C1671:I1671"/>
    <mergeCell ref="N1671:O1671"/>
    <mergeCell ref="C1672:I1672"/>
    <mergeCell ref="N1672:O1672"/>
    <mergeCell ref="C1673:I1673"/>
    <mergeCell ref="N1673:O1673"/>
    <mergeCell ref="C1674:O1674"/>
    <mergeCell ref="C1675:P1677"/>
    <mergeCell ref="C1678:I1678"/>
    <mergeCell ref="N1678:O1678"/>
    <mergeCell ref="C1679:I1679"/>
    <mergeCell ref="N1679:O1679"/>
    <mergeCell ref="N1680:O1680"/>
    <mergeCell ref="C1681:I1681"/>
    <mergeCell ref="N1681:O1681"/>
    <mergeCell ref="C1658:J1658"/>
    <mergeCell ref="N1658:O1658"/>
    <mergeCell ref="C1659:J1659"/>
    <mergeCell ref="N1659:O1659"/>
    <mergeCell ref="C1660:J1660"/>
    <mergeCell ref="N1660:O1660"/>
    <mergeCell ref="C1661:J1661"/>
    <mergeCell ref="N1661:O1661"/>
    <mergeCell ref="C1662:J1662"/>
    <mergeCell ref="N1662:O1662"/>
    <mergeCell ref="C1663:J1663"/>
    <mergeCell ref="N1663:O1663"/>
    <mergeCell ref="C1664:J1664"/>
    <mergeCell ref="N1664:O1664"/>
    <mergeCell ref="C1665:J1665"/>
    <mergeCell ref="N1665:O1665"/>
    <mergeCell ref="C1666:J1666"/>
    <mergeCell ref="N1666:O1666"/>
    <mergeCell ref="C1647:G1647"/>
    <mergeCell ref="H1647:I1647"/>
    <mergeCell ref="J1647:K1647"/>
    <mergeCell ref="N1647:O1647"/>
    <mergeCell ref="C1606:I1606"/>
    <mergeCell ref="N1606:O1606"/>
    <mergeCell ref="N1607:O1607"/>
    <mergeCell ref="N1608:O1608"/>
    <mergeCell ref="C1609:O1609"/>
    <mergeCell ref="C1611:O1611"/>
    <mergeCell ref="C1654:J1654"/>
    <mergeCell ref="N1654:O1654"/>
    <mergeCell ref="C1655:J1655"/>
    <mergeCell ref="N1655:O1655"/>
    <mergeCell ref="C1656:J1656"/>
    <mergeCell ref="N1656:O1656"/>
    <mergeCell ref="C1657:J1657"/>
    <mergeCell ref="N1657:O1657"/>
    <mergeCell ref="I1619:K1619"/>
    <mergeCell ref="C1648:G1648"/>
    <mergeCell ref="H1648:I1648"/>
    <mergeCell ref="C1624:P1624"/>
    <mergeCell ref="J1648:K1648"/>
    <mergeCell ref="N1648:O1648"/>
    <mergeCell ref="C1649:G1649"/>
    <mergeCell ref="H1649:I1649"/>
    <mergeCell ref="J1649:K1649"/>
    <mergeCell ref="N1649:O1649"/>
    <mergeCell ref="C1650:O1650"/>
    <mergeCell ref="C1651:P1653"/>
    <mergeCell ref="C1605:O1605"/>
    <mergeCell ref="D1641:L1641"/>
    <mergeCell ref="N1641:O1641"/>
    <mergeCell ref="D1642:L1642"/>
    <mergeCell ref="N1642:O1642"/>
    <mergeCell ref="C1643:P1645"/>
    <mergeCell ref="C1646:G1646"/>
    <mergeCell ref="H1646:I1646"/>
    <mergeCell ref="J1646:K1646"/>
    <mergeCell ref="N1646:O1646"/>
    <mergeCell ref="N1628:P1629"/>
    <mergeCell ref="D1629:K1629"/>
    <mergeCell ref="D1630:K1631"/>
    <mergeCell ref="L1630:L1632"/>
    <mergeCell ref="N1630:N1632"/>
    <mergeCell ref="O1630:O1632"/>
    <mergeCell ref="P1630:P1632"/>
    <mergeCell ref="D1632:K1632"/>
    <mergeCell ref="C1636:F1636"/>
    <mergeCell ref="C1638:P1638"/>
    <mergeCell ref="C1626:C1632"/>
    <mergeCell ref="D1626:K1626"/>
    <mergeCell ref="L1626:P1627"/>
    <mergeCell ref="D1627:K1627"/>
    <mergeCell ref="D1628:K1628"/>
    <mergeCell ref="C1595:O1595"/>
    <mergeCell ref="C1596:P1598"/>
    <mergeCell ref="C1599:I1599"/>
    <mergeCell ref="N1599:O1599"/>
    <mergeCell ref="N1582:O1582"/>
    <mergeCell ref="C1583:J1583"/>
    <mergeCell ref="N1583:O1583"/>
    <mergeCell ref="C1584:J1584"/>
    <mergeCell ref="N1584:O1584"/>
    <mergeCell ref="C1585:J1585"/>
    <mergeCell ref="N1585:O1585"/>
    <mergeCell ref="C1600:I1600"/>
    <mergeCell ref="N1600:O1600"/>
    <mergeCell ref="N1601:O1601"/>
    <mergeCell ref="C1602:I1602"/>
    <mergeCell ref="N1602:O1602"/>
    <mergeCell ref="C1603:O1603"/>
    <mergeCell ref="C1601:I1601"/>
    <mergeCell ref="C17:F17"/>
    <mergeCell ref="C28:F28"/>
    <mergeCell ref="H28:I28"/>
    <mergeCell ref="C5:P5"/>
    <mergeCell ref="N11:N13"/>
    <mergeCell ref="O11:O13"/>
    <mergeCell ref="D13:K13"/>
    <mergeCell ref="D11:K12"/>
    <mergeCell ref="C1586:J1586"/>
    <mergeCell ref="N1586:O1586"/>
    <mergeCell ref="C1587:J1587"/>
    <mergeCell ref="N1587:O1587"/>
    <mergeCell ref="C1588:O1588"/>
    <mergeCell ref="C1589:P1591"/>
    <mergeCell ref="C1592:I1592"/>
    <mergeCell ref="N1592:O1592"/>
    <mergeCell ref="C1593:I1593"/>
    <mergeCell ref="N1593:O1593"/>
    <mergeCell ref="C480:G480"/>
    <mergeCell ref="H480:I480"/>
    <mergeCell ref="J480:K480"/>
    <mergeCell ref="C487:J487"/>
    <mergeCell ref="N487:O487"/>
    <mergeCell ref="C488:J488"/>
    <mergeCell ref="N488:O488"/>
    <mergeCell ref="C489:O489"/>
    <mergeCell ref="C490:P492"/>
    <mergeCell ref="C493:I493"/>
    <mergeCell ref="N493:O493"/>
    <mergeCell ref="C494:I494"/>
    <mergeCell ref="N494:O494"/>
    <mergeCell ref="C495:I495"/>
    <mergeCell ref="N44:O44"/>
    <mergeCell ref="C45:O45"/>
    <mergeCell ref="C49:I49"/>
    <mergeCell ref="N49:O49"/>
    <mergeCell ref="N50:O50"/>
    <mergeCell ref="N51:O51"/>
    <mergeCell ref="C46:P48"/>
    <mergeCell ref="C57:P59"/>
    <mergeCell ref="B2:E2"/>
    <mergeCell ref="B1:L1"/>
    <mergeCell ref="B4:Q4"/>
    <mergeCell ref="C30:O30"/>
    <mergeCell ref="C34:J34"/>
    <mergeCell ref="N34:O34"/>
    <mergeCell ref="J26:K26"/>
    <mergeCell ref="N26:O26"/>
    <mergeCell ref="D22:L22"/>
    <mergeCell ref="C23:P25"/>
    <mergeCell ref="C29:G29"/>
    <mergeCell ref="H29:I29"/>
    <mergeCell ref="J29:K29"/>
    <mergeCell ref="N22:O22"/>
    <mergeCell ref="N21:O21"/>
    <mergeCell ref="C20:P20"/>
    <mergeCell ref="N29:O29"/>
    <mergeCell ref="N28:O28"/>
    <mergeCell ref="D21:L21"/>
    <mergeCell ref="C31:P33"/>
    <mergeCell ref="P11:P13"/>
    <mergeCell ref="C26:G26"/>
    <mergeCell ref="H26:I26"/>
    <mergeCell ref="C27:G27"/>
    <mergeCell ref="N97:O97"/>
    <mergeCell ref="C98:P100"/>
    <mergeCell ref="H27:I27"/>
    <mergeCell ref="J27:K27"/>
    <mergeCell ref="N27:O27"/>
    <mergeCell ref="J28:K28"/>
    <mergeCell ref="N60:O60"/>
    <mergeCell ref="N52:O52"/>
    <mergeCell ref="C42:I42"/>
    <mergeCell ref="N42:O42"/>
    <mergeCell ref="C43:I43"/>
    <mergeCell ref="N43:O43"/>
    <mergeCell ref="C56:O56"/>
    <mergeCell ref="C39:P41"/>
    <mergeCell ref="C37:J37"/>
    <mergeCell ref="N37:O37"/>
    <mergeCell ref="C35:J35"/>
    <mergeCell ref="C38:O38"/>
    <mergeCell ref="N35:O35"/>
    <mergeCell ref="C36:J36"/>
    <mergeCell ref="C61:I61"/>
    <mergeCell ref="N61:O61"/>
    <mergeCell ref="N62:O62"/>
    <mergeCell ref="N63:O63"/>
    <mergeCell ref="C64:O64"/>
    <mergeCell ref="C66:O66"/>
    <mergeCell ref="C53:I53"/>
    <mergeCell ref="N53:O53"/>
    <mergeCell ref="C54:O54"/>
    <mergeCell ref="N36:O36"/>
    <mergeCell ref="C60:I60"/>
    <mergeCell ref="C44:I44"/>
    <mergeCell ref="C112:J112"/>
    <mergeCell ref="C113:J113"/>
    <mergeCell ref="C114:J114"/>
    <mergeCell ref="C115:J115"/>
    <mergeCell ref="C116:J116"/>
    <mergeCell ref="C117:J117"/>
    <mergeCell ref="C118:J118"/>
    <mergeCell ref="C119:J119"/>
    <mergeCell ref="C120:J120"/>
    <mergeCell ref="N112:O112"/>
    <mergeCell ref="N113:O113"/>
    <mergeCell ref="N119:O119"/>
    <mergeCell ref="N120:O120"/>
    <mergeCell ref="C7:C13"/>
    <mergeCell ref="D7:K7"/>
    <mergeCell ref="D8:K8"/>
    <mergeCell ref="D9:K9"/>
    <mergeCell ref="L9:L10"/>
    <mergeCell ref="L7:P8"/>
    <mergeCell ref="N9:P10"/>
    <mergeCell ref="D10:K10"/>
    <mergeCell ref="L11:L13"/>
    <mergeCell ref="C101:G101"/>
    <mergeCell ref="H101:I101"/>
    <mergeCell ref="J101:K101"/>
    <mergeCell ref="N101:O101"/>
    <mergeCell ref="C102:G102"/>
    <mergeCell ref="H102:I102"/>
    <mergeCell ref="J102:K102"/>
    <mergeCell ref="N102:O102"/>
    <mergeCell ref="D96:L96"/>
    <mergeCell ref="N96:O96"/>
    <mergeCell ref="D179:L179"/>
    <mergeCell ref="N179:O179"/>
    <mergeCell ref="D180:L180"/>
    <mergeCell ref="N180:O180"/>
    <mergeCell ref="C181:P183"/>
    <mergeCell ref="C137:O137"/>
    <mergeCell ref="C139:O139"/>
    <mergeCell ref="N114:O114"/>
    <mergeCell ref="N115:O115"/>
    <mergeCell ref="N116:O116"/>
    <mergeCell ref="N117:O117"/>
    <mergeCell ref="N118:O118"/>
    <mergeCell ref="C133:I133"/>
    <mergeCell ref="C134:I134"/>
    <mergeCell ref="N133:O133"/>
    <mergeCell ref="N134:O134"/>
    <mergeCell ref="N135:O135"/>
    <mergeCell ref="C136:I136"/>
    <mergeCell ref="N136:O136"/>
    <mergeCell ref="C127:I127"/>
    <mergeCell ref="N127:O127"/>
    <mergeCell ref="C128:O128"/>
    <mergeCell ref="C129:P131"/>
    <mergeCell ref="C132:I132"/>
    <mergeCell ref="N132:O132"/>
    <mergeCell ref="C122:P124"/>
    <mergeCell ref="C125:I125"/>
    <mergeCell ref="N125:O125"/>
    <mergeCell ref="C126:I126"/>
    <mergeCell ref="N126:O126"/>
    <mergeCell ref="D165:K165"/>
    <mergeCell ref="D166:K166"/>
    <mergeCell ref="C188:O188"/>
    <mergeCell ref="C189:P191"/>
    <mergeCell ref="C192:J192"/>
    <mergeCell ref="N192:O192"/>
    <mergeCell ref="C186:F186"/>
    <mergeCell ref="H186:I186"/>
    <mergeCell ref="J186:K186"/>
    <mergeCell ref="N186:O186"/>
    <mergeCell ref="C187:G187"/>
    <mergeCell ref="H187:I187"/>
    <mergeCell ref="J187:K187"/>
    <mergeCell ref="N187:O187"/>
    <mergeCell ref="C184:G184"/>
    <mergeCell ref="H184:I184"/>
    <mergeCell ref="J184:K184"/>
    <mergeCell ref="N184:O184"/>
    <mergeCell ref="C185:G185"/>
    <mergeCell ref="H185:I185"/>
    <mergeCell ref="J185:K185"/>
    <mergeCell ref="N185:O185"/>
    <mergeCell ref="C203:I203"/>
    <mergeCell ref="N203:O203"/>
    <mergeCell ref="C204:O204"/>
    <mergeCell ref="C205:P207"/>
    <mergeCell ref="C208:I208"/>
    <mergeCell ref="N208:O208"/>
    <mergeCell ref="C198:P200"/>
    <mergeCell ref="C201:I201"/>
    <mergeCell ref="N201:O201"/>
    <mergeCell ref="C202:I202"/>
    <mergeCell ref="N202:O202"/>
    <mergeCell ref="N194:O194"/>
    <mergeCell ref="N195:O195"/>
    <mergeCell ref="C196:J196"/>
    <mergeCell ref="N196:O196"/>
    <mergeCell ref="C197:O197"/>
    <mergeCell ref="N193:O193"/>
    <mergeCell ref="C193:J193"/>
    <mergeCell ref="C194:J194"/>
    <mergeCell ref="C195:J195"/>
    <mergeCell ref="D255:L255"/>
    <mergeCell ref="N255:O255"/>
    <mergeCell ref="C256:P258"/>
    <mergeCell ref="C259:G259"/>
    <mergeCell ref="H259:I259"/>
    <mergeCell ref="J259:K259"/>
    <mergeCell ref="N259:O259"/>
    <mergeCell ref="C211:I211"/>
    <mergeCell ref="N211:O211"/>
    <mergeCell ref="C212:O212"/>
    <mergeCell ref="C214:O214"/>
    <mergeCell ref="D254:L254"/>
    <mergeCell ref="N254:O254"/>
    <mergeCell ref="C209:I209"/>
    <mergeCell ref="N209:O209"/>
    <mergeCell ref="N210:O210"/>
    <mergeCell ref="C224:O224"/>
    <mergeCell ref="C237:P237"/>
    <mergeCell ref="C239:C245"/>
    <mergeCell ref="D239:K239"/>
    <mergeCell ref="L239:P240"/>
    <mergeCell ref="D240:K240"/>
    <mergeCell ref="D241:K241"/>
    <mergeCell ref="L241:L242"/>
    <mergeCell ref="N241:P242"/>
    <mergeCell ref="D242:K242"/>
    <mergeCell ref="D243:K244"/>
    <mergeCell ref="L243:L245"/>
    <mergeCell ref="N243:N245"/>
    <mergeCell ref="O243:O245"/>
    <mergeCell ref="P243:P245"/>
    <mergeCell ref="I229:K229"/>
    <mergeCell ref="C270:J270"/>
    <mergeCell ref="C264:P266"/>
    <mergeCell ref="C267:J267"/>
    <mergeCell ref="N267:O267"/>
    <mergeCell ref="N268:O268"/>
    <mergeCell ref="N269:O269"/>
    <mergeCell ref="C269:J269"/>
    <mergeCell ref="C268:J268"/>
    <mergeCell ref="C262:G262"/>
    <mergeCell ref="H262:I262"/>
    <mergeCell ref="J262:K262"/>
    <mergeCell ref="N262:O262"/>
    <mergeCell ref="C263:O263"/>
    <mergeCell ref="C260:G260"/>
    <mergeCell ref="H260:I260"/>
    <mergeCell ref="J260:K260"/>
    <mergeCell ref="N260:O260"/>
    <mergeCell ref="C261:F261"/>
    <mergeCell ref="H261:I261"/>
    <mergeCell ref="J261:K261"/>
    <mergeCell ref="N261:O261"/>
    <mergeCell ref="C334:G334"/>
    <mergeCell ref="H334:I334"/>
    <mergeCell ref="J334:K334"/>
    <mergeCell ref="N334:O334"/>
    <mergeCell ref="C335:G335"/>
    <mergeCell ref="H335:I335"/>
    <mergeCell ref="J335:K335"/>
    <mergeCell ref="N335:O335"/>
    <mergeCell ref="D329:L329"/>
    <mergeCell ref="N329:O329"/>
    <mergeCell ref="D330:L330"/>
    <mergeCell ref="N330:O330"/>
    <mergeCell ref="C331:P333"/>
    <mergeCell ref="N285:O285"/>
    <mergeCell ref="C286:I286"/>
    <mergeCell ref="N286:O286"/>
    <mergeCell ref="C287:O287"/>
    <mergeCell ref="C289:O289"/>
    <mergeCell ref="L314:P315"/>
    <mergeCell ref="D315:K315"/>
    <mergeCell ref="D316:K316"/>
    <mergeCell ref="L316:L317"/>
    <mergeCell ref="N316:P317"/>
    <mergeCell ref="D317:K317"/>
    <mergeCell ref="D318:K319"/>
    <mergeCell ref="L318:L320"/>
    <mergeCell ref="N318:N320"/>
    <mergeCell ref="O318:O320"/>
    <mergeCell ref="P318:P320"/>
    <mergeCell ref="D320:K320"/>
    <mergeCell ref="C324:F324"/>
    <mergeCell ref="C326:P326"/>
    <mergeCell ref="C346:J346"/>
    <mergeCell ref="N346:O346"/>
    <mergeCell ref="C347:J347"/>
    <mergeCell ref="N347:O347"/>
    <mergeCell ref="C348:J348"/>
    <mergeCell ref="N348:O348"/>
    <mergeCell ref="C338:O338"/>
    <mergeCell ref="C339:P341"/>
    <mergeCell ref="C342:J342"/>
    <mergeCell ref="N342:O342"/>
    <mergeCell ref="C343:J343"/>
    <mergeCell ref="N343:O343"/>
    <mergeCell ref="C336:F336"/>
    <mergeCell ref="H336:I336"/>
    <mergeCell ref="J336:K336"/>
    <mergeCell ref="N336:O336"/>
    <mergeCell ref="C337:G337"/>
    <mergeCell ref="H337:I337"/>
    <mergeCell ref="J337:K337"/>
    <mergeCell ref="N337:O337"/>
    <mergeCell ref="C407:G407"/>
    <mergeCell ref="H407:I407"/>
    <mergeCell ref="J407:K407"/>
    <mergeCell ref="N407:O407"/>
    <mergeCell ref="C408:G408"/>
    <mergeCell ref="H408:I408"/>
    <mergeCell ref="J408:K408"/>
    <mergeCell ref="N408:O408"/>
    <mergeCell ref="D402:L402"/>
    <mergeCell ref="N402:O402"/>
    <mergeCell ref="D403:L403"/>
    <mergeCell ref="N403:O403"/>
    <mergeCell ref="C404:P406"/>
    <mergeCell ref="C364:O364"/>
    <mergeCell ref="C366:O366"/>
    <mergeCell ref="C361:I361"/>
    <mergeCell ref="N361:O361"/>
    <mergeCell ref="N362:O362"/>
    <mergeCell ref="C363:I363"/>
    <mergeCell ref="N363:O363"/>
    <mergeCell ref="C370:O370"/>
    <mergeCell ref="C372:O372"/>
    <mergeCell ref="D389:K389"/>
    <mergeCell ref="L389:L390"/>
    <mergeCell ref="N389:P390"/>
    <mergeCell ref="D390:K390"/>
    <mergeCell ref="D391:K392"/>
    <mergeCell ref="L391:L393"/>
    <mergeCell ref="N391:N393"/>
    <mergeCell ref="O391:O393"/>
    <mergeCell ref="P391:P393"/>
    <mergeCell ref="D393:K393"/>
    <mergeCell ref="C474:P476"/>
    <mergeCell ref="C477:G477"/>
    <mergeCell ref="H477:I477"/>
    <mergeCell ref="J477:K477"/>
    <mergeCell ref="N477:O477"/>
    <mergeCell ref="C478:G478"/>
    <mergeCell ref="H478:I478"/>
    <mergeCell ref="J478:K478"/>
    <mergeCell ref="C411:O411"/>
    <mergeCell ref="C412:P414"/>
    <mergeCell ref="C415:J415"/>
    <mergeCell ref="N415:O415"/>
    <mergeCell ref="C416:J416"/>
    <mergeCell ref="N416:O416"/>
    <mergeCell ref="C409:F409"/>
    <mergeCell ref="H409:I409"/>
    <mergeCell ref="J409:K409"/>
    <mergeCell ref="N409:O409"/>
    <mergeCell ref="C410:G410"/>
    <mergeCell ref="H410:I410"/>
    <mergeCell ref="J410:K410"/>
    <mergeCell ref="N410:O410"/>
    <mergeCell ref="C424:I424"/>
    <mergeCell ref="N424:O424"/>
    <mergeCell ref="C425:I425"/>
    <mergeCell ref="N425:O425"/>
    <mergeCell ref="C417:J417"/>
    <mergeCell ref="N417:O417"/>
    <mergeCell ref="C418:J418"/>
    <mergeCell ref="N418:O418"/>
    <mergeCell ref="C419:J419"/>
    <mergeCell ref="N419:O419"/>
    <mergeCell ref="C432:I432"/>
    <mergeCell ref="N432:O432"/>
    <mergeCell ref="N433:O433"/>
    <mergeCell ref="C434:I434"/>
    <mergeCell ref="N434:O434"/>
    <mergeCell ref="D473:L473"/>
    <mergeCell ref="N473:O473"/>
    <mergeCell ref="D547:L547"/>
    <mergeCell ref="N547:O547"/>
    <mergeCell ref="D548:L548"/>
    <mergeCell ref="N548:O548"/>
    <mergeCell ref="C542:F542"/>
    <mergeCell ref="C544:P544"/>
    <mergeCell ref="H552:I552"/>
    <mergeCell ref="J552:K552"/>
    <mergeCell ref="N552:O552"/>
    <mergeCell ref="C557:P559"/>
    <mergeCell ref="C560:J560"/>
    <mergeCell ref="N560:O560"/>
    <mergeCell ref="C561:J561"/>
    <mergeCell ref="N561:O561"/>
    <mergeCell ref="C555:G555"/>
    <mergeCell ref="H555:I555"/>
    <mergeCell ref="N480:O480"/>
    <mergeCell ref="C481:O481"/>
    <mergeCell ref="C482:P484"/>
    <mergeCell ref="C485:J485"/>
    <mergeCell ref="N485:O485"/>
    <mergeCell ref="C486:J486"/>
    <mergeCell ref="N486:O486"/>
    <mergeCell ref="N495:O495"/>
    <mergeCell ref="C496:O496"/>
    <mergeCell ref="C497:P499"/>
    <mergeCell ref="C500:I500"/>
    <mergeCell ref="N500:O500"/>
    <mergeCell ref="N501:O501"/>
    <mergeCell ref="N502:O502"/>
    <mergeCell ref="N503:O503"/>
    <mergeCell ref="C504:I504"/>
    <mergeCell ref="H553:I553"/>
    <mergeCell ref="J553:K553"/>
    <mergeCell ref="N553:O553"/>
    <mergeCell ref="C554:F554"/>
    <mergeCell ref="H554:I554"/>
    <mergeCell ref="J554:K554"/>
    <mergeCell ref="N554:O554"/>
    <mergeCell ref="N571:O571"/>
    <mergeCell ref="C572:O572"/>
    <mergeCell ref="C620:P622"/>
    <mergeCell ref="C623:G623"/>
    <mergeCell ref="H623:I623"/>
    <mergeCell ref="J623:K623"/>
    <mergeCell ref="N623:O623"/>
    <mergeCell ref="D618:L618"/>
    <mergeCell ref="N618:O618"/>
    <mergeCell ref="N478:O478"/>
    <mergeCell ref="C479:F479"/>
    <mergeCell ref="H479:I479"/>
    <mergeCell ref="J479:K479"/>
    <mergeCell ref="N619:O619"/>
    <mergeCell ref="N583:O583"/>
    <mergeCell ref="N584:O584"/>
    <mergeCell ref="N585:O585"/>
    <mergeCell ref="C586:O586"/>
    <mergeCell ref="C588:O588"/>
    <mergeCell ref="C573:P575"/>
    <mergeCell ref="C576:I576"/>
    <mergeCell ref="N576:O576"/>
    <mergeCell ref="C571:I571"/>
    <mergeCell ref="C565:O565"/>
    <mergeCell ref="C566:P568"/>
    <mergeCell ref="N650:O650"/>
    <mergeCell ref="C637:J637"/>
    <mergeCell ref="N637:O637"/>
    <mergeCell ref="C638:O638"/>
    <mergeCell ref="C639:P641"/>
    <mergeCell ref="C686:F686"/>
    <mergeCell ref="C688:P688"/>
    <mergeCell ref="D691:L691"/>
    <mergeCell ref="N691:O691"/>
    <mergeCell ref="D692:L692"/>
    <mergeCell ref="N692:O692"/>
    <mergeCell ref="C693:P695"/>
    <mergeCell ref="C696:G696"/>
    <mergeCell ref="H696:I696"/>
    <mergeCell ref="J696:K696"/>
    <mergeCell ref="N696:O696"/>
    <mergeCell ref="C697:G697"/>
    <mergeCell ref="H697:I697"/>
    <mergeCell ref="J697:K697"/>
    <mergeCell ref="N697:O697"/>
    <mergeCell ref="C656:I656"/>
    <mergeCell ref="N656:O656"/>
    <mergeCell ref="N657:O657"/>
    <mergeCell ref="N658:O658"/>
    <mergeCell ref="C659:O659"/>
    <mergeCell ref="C661:O661"/>
    <mergeCell ref="C643:I643"/>
    <mergeCell ref="N643:O643"/>
    <mergeCell ref="C644:I644"/>
    <mergeCell ref="N644:O644"/>
    <mergeCell ref="C781:J781"/>
    <mergeCell ref="N781:O781"/>
    <mergeCell ref="C780:J780"/>
    <mergeCell ref="C774:G774"/>
    <mergeCell ref="H774:I774"/>
    <mergeCell ref="J774:K774"/>
    <mergeCell ref="N774:O774"/>
    <mergeCell ref="C775:O775"/>
    <mergeCell ref="C773:F773"/>
    <mergeCell ref="H773:I773"/>
    <mergeCell ref="J773:K773"/>
    <mergeCell ref="N773:O773"/>
    <mergeCell ref="D767:L767"/>
    <mergeCell ref="N767:O767"/>
    <mergeCell ref="C768:P770"/>
    <mergeCell ref="C771:G771"/>
    <mergeCell ref="H771:I771"/>
    <mergeCell ref="J771:K771"/>
    <mergeCell ref="N771:O771"/>
    <mergeCell ref="C772:G772"/>
    <mergeCell ref="H772:I772"/>
    <mergeCell ref="J772:K772"/>
    <mergeCell ref="N772:O772"/>
    <mergeCell ref="N797:O797"/>
    <mergeCell ref="C798:I798"/>
    <mergeCell ref="N798:O798"/>
    <mergeCell ref="C791:I791"/>
    <mergeCell ref="N791:O791"/>
    <mergeCell ref="C792:I792"/>
    <mergeCell ref="N792:O792"/>
    <mergeCell ref="C793:O793"/>
    <mergeCell ref="C785:J785"/>
    <mergeCell ref="N785:O785"/>
    <mergeCell ref="C786:O786"/>
    <mergeCell ref="C787:P789"/>
    <mergeCell ref="C790:I790"/>
    <mergeCell ref="N790:O790"/>
    <mergeCell ref="C782:J782"/>
    <mergeCell ref="N782:O782"/>
    <mergeCell ref="C783:J783"/>
    <mergeCell ref="N783:O783"/>
    <mergeCell ref="C784:J784"/>
    <mergeCell ref="N784:O784"/>
    <mergeCell ref="D839:L839"/>
    <mergeCell ref="N839:O839"/>
    <mergeCell ref="D840:L840"/>
    <mergeCell ref="N840:O840"/>
    <mergeCell ref="C841:P843"/>
    <mergeCell ref="N799:O799"/>
    <mergeCell ref="C800:I800"/>
    <mergeCell ref="N800:O800"/>
    <mergeCell ref="C801:O801"/>
    <mergeCell ref="C803:O803"/>
    <mergeCell ref="C804:I804"/>
    <mergeCell ref="N804:O804"/>
    <mergeCell ref="N805:O805"/>
    <mergeCell ref="N806:O806"/>
    <mergeCell ref="C807:O807"/>
    <mergeCell ref="C809:O809"/>
    <mergeCell ref="C834:F834"/>
    <mergeCell ref="C836:P836"/>
    <mergeCell ref="C848:O848"/>
    <mergeCell ref="C849:P851"/>
    <mergeCell ref="C852:J852"/>
    <mergeCell ref="N852:O852"/>
    <mergeCell ref="C853:J853"/>
    <mergeCell ref="C846:F846"/>
    <mergeCell ref="H846:I846"/>
    <mergeCell ref="J846:K846"/>
    <mergeCell ref="N846:O846"/>
    <mergeCell ref="C847:G847"/>
    <mergeCell ref="H847:I847"/>
    <mergeCell ref="J847:K847"/>
    <mergeCell ref="N847:O847"/>
    <mergeCell ref="C844:G844"/>
    <mergeCell ref="H844:I844"/>
    <mergeCell ref="J844:K844"/>
    <mergeCell ref="N844:O844"/>
    <mergeCell ref="C845:G845"/>
    <mergeCell ref="H845:I845"/>
    <mergeCell ref="J845:K845"/>
    <mergeCell ref="N845:O845"/>
    <mergeCell ref="N853:O853"/>
    <mergeCell ref="C867:I867"/>
    <mergeCell ref="N867:O867"/>
    <mergeCell ref="C868:O868"/>
    <mergeCell ref="C869:P871"/>
    <mergeCell ref="C872:I872"/>
    <mergeCell ref="N872:O872"/>
    <mergeCell ref="C862:P864"/>
    <mergeCell ref="C865:I865"/>
    <mergeCell ref="N865:O865"/>
    <mergeCell ref="C866:I866"/>
    <mergeCell ref="N866:O866"/>
    <mergeCell ref="C857:J857"/>
    <mergeCell ref="C860:J860"/>
    <mergeCell ref="C861:O861"/>
    <mergeCell ref="C854:J854"/>
    <mergeCell ref="C855:J855"/>
    <mergeCell ref="C856:J856"/>
    <mergeCell ref="C859:J859"/>
    <mergeCell ref="N854:O854"/>
    <mergeCell ref="N855:O855"/>
    <mergeCell ref="N856:O856"/>
    <mergeCell ref="N857:O857"/>
    <mergeCell ref="N858:O858"/>
    <mergeCell ref="N859:O859"/>
    <mergeCell ref="N860:O860"/>
    <mergeCell ref="C876:O876"/>
    <mergeCell ref="C878:O878"/>
    <mergeCell ref="D914:L914"/>
    <mergeCell ref="N914:O914"/>
    <mergeCell ref="D915:L915"/>
    <mergeCell ref="N915:O915"/>
    <mergeCell ref="C879:I879"/>
    <mergeCell ref="N879:O879"/>
    <mergeCell ref="N880:O880"/>
    <mergeCell ref="N881:O881"/>
    <mergeCell ref="C882:O882"/>
    <mergeCell ref="C884:O884"/>
    <mergeCell ref="C873:I873"/>
    <mergeCell ref="N873:O873"/>
    <mergeCell ref="N874:O874"/>
    <mergeCell ref="C875:I875"/>
    <mergeCell ref="N875:O875"/>
    <mergeCell ref="N927:O927"/>
    <mergeCell ref="C928:J928"/>
    <mergeCell ref="N928:O928"/>
    <mergeCell ref="C922:G922"/>
    <mergeCell ref="H922:I922"/>
    <mergeCell ref="J922:K922"/>
    <mergeCell ref="N922:O922"/>
    <mergeCell ref="C923:O923"/>
    <mergeCell ref="C920:G920"/>
    <mergeCell ref="H920:I920"/>
    <mergeCell ref="J920:K920"/>
    <mergeCell ref="N920:O920"/>
    <mergeCell ref="C921:F921"/>
    <mergeCell ref="H921:I921"/>
    <mergeCell ref="J921:K921"/>
    <mergeCell ref="N921:O921"/>
    <mergeCell ref="C916:P918"/>
    <mergeCell ref="C919:G919"/>
    <mergeCell ref="H919:I919"/>
    <mergeCell ref="J919:K919"/>
    <mergeCell ref="N919:O919"/>
    <mergeCell ref="N947:O947"/>
    <mergeCell ref="C939:I939"/>
    <mergeCell ref="N939:O939"/>
    <mergeCell ref="C940:O940"/>
    <mergeCell ref="C932:J932"/>
    <mergeCell ref="N932:O932"/>
    <mergeCell ref="C933:O933"/>
    <mergeCell ref="C143:I143"/>
    <mergeCell ref="N145:O145"/>
    <mergeCell ref="C140:P142"/>
    <mergeCell ref="N143:O143"/>
    <mergeCell ref="C144:I144"/>
    <mergeCell ref="N144:O144"/>
    <mergeCell ref="N146:O146"/>
    <mergeCell ref="C147:O147"/>
    <mergeCell ref="C149:O149"/>
    <mergeCell ref="I154:K154"/>
    <mergeCell ref="H155:K155"/>
    <mergeCell ref="I156:K156"/>
    <mergeCell ref="C277:I277"/>
    <mergeCell ref="N277:O277"/>
    <mergeCell ref="C385:P385"/>
    <mergeCell ref="C355:I355"/>
    <mergeCell ref="N355:O355"/>
    <mergeCell ref="C356:O356"/>
    <mergeCell ref="C357:P359"/>
    <mergeCell ref="C360:I360"/>
    <mergeCell ref="N360:O360"/>
    <mergeCell ref="C929:J929"/>
    <mergeCell ref="N929:O929"/>
    <mergeCell ref="C924:P926"/>
    <mergeCell ref="C927:J927"/>
    <mergeCell ref="C79:P79"/>
    <mergeCell ref="C81:C87"/>
    <mergeCell ref="D81:K81"/>
    <mergeCell ref="L81:P82"/>
    <mergeCell ref="D82:K82"/>
    <mergeCell ref="D83:K83"/>
    <mergeCell ref="L83:L84"/>
    <mergeCell ref="N83:P84"/>
    <mergeCell ref="D84:K84"/>
    <mergeCell ref="D85:K86"/>
    <mergeCell ref="L85:L87"/>
    <mergeCell ref="N85:N87"/>
    <mergeCell ref="O85:O87"/>
    <mergeCell ref="P85:P87"/>
    <mergeCell ref="D87:K87"/>
    <mergeCell ref="C91:F91"/>
    <mergeCell ref="C111:J111"/>
    <mergeCell ref="N111:O111"/>
    <mergeCell ref="C106:P108"/>
    <mergeCell ref="C109:J109"/>
    <mergeCell ref="N109:O109"/>
    <mergeCell ref="C110:J110"/>
    <mergeCell ref="N110:O110"/>
    <mergeCell ref="C103:F103"/>
    <mergeCell ref="H103:I103"/>
    <mergeCell ref="J103:K103"/>
    <mergeCell ref="N103:O103"/>
    <mergeCell ref="C104:G104"/>
    <mergeCell ref="H104:I104"/>
    <mergeCell ref="J104:K104"/>
    <mergeCell ref="N104:O104"/>
    <mergeCell ref="D97:L97"/>
    <mergeCell ref="N221:O221"/>
    <mergeCell ref="C222:O222"/>
    <mergeCell ref="C162:P162"/>
    <mergeCell ref="C164:C170"/>
    <mergeCell ref="D164:K164"/>
    <mergeCell ref="L164:P165"/>
    <mergeCell ref="C314:C320"/>
    <mergeCell ref="D314:K314"/>
    <mergeCell ref="L166:L167"/>
    <mergeCell ref="N166:P167"/>
    <mergeCell ref="D167:K167"/>
    <mergeCell ref="D168:K169"/>
    <mergeCell ref="L168:L170"/>
    <mergeCell ref="N168:N170"/>
    <mergeCell ref="O168:O170"/>
    <mergeCell ref="P168:P170"/>
    <mergeCell ref="D170:K170"/>
    <mergeCell ref="C279:O279"/>
    <mergeCell ref="C280:P282"/>
    <mergeCell ref="C283:I283"/>
    <mergeCell ref="N283:O283"/>
    <mergeCell ref="C284:I284"/>
    <mergeCell ref="N284:O284"/>
    <mergeCell ref="C276:I276"/>
    <mergeCell ref="N276:O276"/>
    <mergeCell ref="C278:I278"/>
    <mergeCell ref="N278:O278"/>
    <mergeCell ref="N270:O270"/>
    <mergeCell ref="C271:J271"/>
    <mergeCell ref="N271:O271"/>
    <mergeCell ref="C272:O272"/>
    <mergeCell ref="C273:P275"/>
    <mergeCell ref="C349:O349"/>
    <mergeCell ref="C350:P352"/>
    <mergeCell ref="C353:I353"/>
    <mergeCell ref="N353:O353"/>
    <mergeCell ref="C354:I354"/>
    <mergeCell ref="N354:O354"/>
    <mergeCell ref="C94:P94"/>
    <mergeCell ref="C177:P177"/>
    <mergeCell ref="C251:P251"/>
    <mergeCell ref="C312:P312"/>
    <mergeCell ref="C297:O297"/>
    <mergeCell ref="C299:O299"/>
    <mergeCell ref="C367:I367"/>
    <mergeCell ref="N367:O367"/>
    <mergeCell ref="D245:K245"/>
    <mergeCell ref="C249:F249"/>
    <mergeCell ref="C290:P292"/>
    <mergeCell ref="C293:I293"/>
    <mergeCell ref="N293:O293"/>
    <mergeCell ref="C294:I294"/>
    <mergeCell ref="N294:O294"/>
    <mergeCell ref="N295:O295"/>
    <mergeCell ref="N296:O296"/>
    <mergeCell ref="C174:F174"/>
    <mergeCell ref="C215:P217"/>
    <mergeCell ref="C121:O121"/>
    <mergeCell ref="C105:O105"/>
    <mergeCell ref="C218:I218"/>
    <mergeCell ref="N218:O218"/>
    <mergeCell ref="C219:I219"/>
    <mergeCell ref="N219:O219"/>
    <mergeCell ref="N220:O220"/>
    <mergeCell ref="C562:J562"/>
    <mergeCell ref="N562:O562"/>
    <mergeCell ref="C563:J563"/>
    <mergeCell ref="N563:O563"/>
    <mergeCell ref="C564:J564"/>
    <mergeCell ref="C397:F397"/>
    <mergeCell ref="C399:P399"/>
    <mergeCell ref="C438:I438"/>
    <mergeCell ref="N438:O438"/>
    <mergeCell ref="N439:O439"/>
    <mergeCell ref="N440:O440"/>
    <mergeCell ref="C441:O441"/>
    <mergeCell ref="C443:O443"/>
    <mergeCell ref="C532:C538"/>
    <mergeCell ref="D532:K532"/>
    <mergeCell ref="L532:P533"/>
    <mergeCell ref="D533:K533"/>
    <mergeCell ref="D534:K534"/>
    <mergeCell ref="L534:L535"/>
    <mergeCell ref="N534:P535"/>
    <mergeCell ref="D535:K535"/>
    <mergeCell ref="D536:K537"/>
    <mergeCell ref="L536:L538"/>
    <mergeCell ref="N536:N538"/>
    <mergeCell ref="O536:O538"/>
    <mergeCell ref="P536:P538"/>
    <mergeCell ref="D538:K538"/>
    <mergeCell ref="C435:O435"/>
    <mergeCell ref="J555:K555"/>
    <mergeCell ref="N555:O555"/>
    <mergeCell ref="C556:O556"/>
    <mergeCell ref="C553:G553"/>
    <mergeCell ref="C642:I642"/>
    <mergeCell ref="N631:O631"/>
    <mergeCell ref="N632:O632"/>
    <mergeCell ref="N633:O633"/>
    <mergeCell ref="C633:J633"/>
    <mergeCell ref="C634:J634"/>
    <mergeCell ref="C636:J636"/>
    <mergeCell ref="N634:O634"/>
    <mergeCell ref="N636:O636"/>
    <mergeCell ref="C626:G626"/>
    <mergeCell ref="N642:O642"/>
    <mergeCell ref="N635:O635"/>
    <mergeCell ref="C635:J635"/>
    <mergeCell ref="C628:P630"/>
    <mergeCell ref="C631:J631"/>
    <mergeCell ref="C569:I569"/>
    <mergeCell ref="N569:O569"/>
    <mergeCell ref="C570:I570"/>
    <mergeCell ref="N570:O570"/>
    <mergeCell ref="H626:I626"/>
    <mergeCell ref="J626:K626"/>
    <mergeCell ref="N626:O626"/>
    <mergeCell ref="C627:O627"/>
    <mergeCell ref="C624:G624"/>
    <mergeCell ref="H624:I624"/>
    <mergeCell ref="J624:K624"/>
    <mergeCell ref="N624:O624"/>
    <mergeCell ref="C625:F625"/>
    <mergeCell ref="H625:I625"/>
    <mergeCell ref="J625:K625"/>
    <mergeCell ref="N625:O625"/>
    <mergeCell ref="C751:C757"/>
    <mergeCell ref="D751:K751"/>
    <mergeCell ref="L751:P752"/>
    <mergeCell ref="D752:K752"/>
    <mergeCell ref="D753:K753"/>
    <mergeCell ref="L753:L754"/>
    <mergeCell ref="N753:P754"/>
    <mergeCell ref="D754:K754"/>
    <mergeCell ref="D755:K756"/>
    <mergeCell ref="L755:L757"/>
    <mergeCell ref="N755:N757"/>
    <mergeCell ref="O755:O757"/>
    <mergeCell ref="P755:P757"/>
    <mergeCell ref="D757:K757"/>
    <mergeCell ref="C794:P796"/>
    <mergeCell ref="C797:I797"/>
    <mergeCell ref="C603:C609"/>
    <mergeCell ref="D603:K603"/>
    <mergeCell ref="L603:P604"/>
    <mergeCell ref="D604:K604"/>
    <mergeCell ref="D605:K605"/>
    <mergeCell ref="L605:L606"/>
    <mergeCell ref="N605:P606"/>
    <mergeCell ref="D606:K606"/>
    <mergeCell ref="D607:K608"/>
    <mergeCell ref="L607:L609"/>
    <mergeCell ref="N607:N609"/>
    <mergeCell ref="O607:O609"/>
    <mergeCell ref="P607:P609"/>
    <mergeCell ref="D609:K609"/>
    <mergeCell ref="C613:F613"/>
    <mergeCell ref="C615:P615"/>
    <mergeCell ref="L901:L902"/>
    <mergeCell ref="N901:P902"/>
    <mergeCell ref="D902:K902"/>
    <mergeCell ref="D903:K904"/>
    <mergeCell ref="L903:L905"/>
    <mergeCell ref="N903:N905"/>
    <mergeCell ref="O903:O905"/>
    <mergeCell ref="P903:P905"/>
    <mergeCell ref="D905:K905"/>
    <mergeCell ref="C909:F909"/>
    <mergeCell ref="C911:P911"/>
    <mergeCell ref="C950:O950"/>
    <mergeCell ref="C761:F761"/>
    <mergeCell ref="C763:P763"/>
    <mergeCell ref="C824:C830"/>
    <mergeCell ref="D824:K824"/>
    <mergeCell ref="L824:P825"/>
    <mergeCell ref="D825:K825"/>
    <mergeCell ref="D826:K826"/>
    <mergeCell ref="L826:L827"/>
    <mergeCell ref="N826:P827"/>
    <mergeCell ref="D827:K827"/>
    <mergeCell ref="D828:K829"/>
    <mergeCell ref="L828:L830"/>
    <mergeCell ref="N828:N830"/>
    <mergeCell ref="O828:O830"/>
    <mergeCell ref="P828:P830"/>
    <mergeCell ref="D830:K830"/>
    <mergeCell ref="C945:I945"/>
    <mergeCell ref="N945:O945"/>
    <mergeCell ref="N946:O946"/>
    <mergeCell ref="C947:I947"/>
    <mergeCell ref="C968:P968"/>
    <mergeCell ref="N1574:O1574"/>
    <mergeCell ref="H1575:I1575"/>
    <mergeCell ref="J1575:K1575"/>
    <mergeCell ref="N1575:O1575"/>
    <mergeCell ref="C1576:G1576"/>
    <mergeCell ref="H1576:I1576"/>
    <mergeCell ref="J1576:K1576"/>
    <mergeCell ref="N1576:O1576"/>
    <mergeCell ref="C1575:G1575"/>
    <mergeCell ref="D1569:L1569"/>
    <mergeCell ref="N1569:O1569"/>
    <mergeCell ref="C1570:P1572"/>
    <mergeCell ref="C1573:G1573"/>
    <mergeCell ref="H1573:I1573"/>
    <mergeCell ref="J1573:K1573"/>
    <mergeCell ref="N1573:O1573"/>
    <mergeCell ref="C1574:G1574"/>
    <mergeCell ref="C1551:P1551"/>
    <mergeCell ref="D985:L985"/>
    <mergeCell ref="N985:O985"/>
    <mergeCell ref="C986:P988"/>
    <mergeCell ref="C989:G989"/>
    <mergeCell ref="H989:I989"/>
    <mergeCell ref="J989:K989"/>
    <mergeCell ref="C1553:C1559"/>
    <mergeCell ref="D1553:K1553"/>
    <mergeCell ref="L1553:P1554"/>
    <mergeCell ref="D1554:K1554"/>
    <mergeCell ref="D1555:K1555"/>
    <mergeCell ref="L1555:L1556"/>
    <mergeCell ref="N1555:P1556"/>
    <mergeCell ref="C1837:O1837"/>
    <mergeCell ref="C1839:O1839"/>
    <mergeCell ref="C1775:C1781"/>
    <mergeCell ref="D1775:K1775"/>
    <mergeCell ref="L1775:P1776"/>
    <mergeCell ref="D1776:K1776"/>
    <mergeCell ref="D1777:K1777"/>
    <mergeCell ref="L1777:L1778"/>
    <mergeCell ref="N1777:P1778"/>
    <mergeCell ref="D1778:K1778"/>
    <mergeCell ref="D1779:K1780"/>
    <mergeCell ref="L1779:L1781"/>
    <mergeCell ref="N1779:N1781"/>
    <mergeCell ref="O1779:O1781"/>
    <mergeCell ref="P1779:P1781"/>
    <mergeCell ref="D1781:K1781"/>
    <mergeCell ref="C1785:F1785"/>
    <mergeCell ref="N1804:O1804"/>
    <mergeCell ref="C1805:J1805"/>
    <mergeCell ref="N1805:O1805"/>
    <mergeCell ref="C1806:J1806"/>
    <mergeCell ref="N1806:O1806"/>
    <mergeCell ref="C1807:J1807"/>
    <mergeCell ref="N1807:O1807"/>
    <mergeCell ref="C1808:J1808"/>
    <mergeCell ref="N1808:O1808"/>
    <mergeCell ref="C1809:J1809"/>
    <mergeCell ref="N1809:O1809"/>
    <mergeCell ref="C1810:J1810"/>
    <mergeCell ref="N1810:O1810"/>
    <mergeCell ref="C1811:J1811"/>
    <mergeCell ref="N1811:O1811"/>
    <mergeCell ref="D984:L984"/>
    <mergeCell ref="N984:O984"/>
    <mergeCell ref="L1704:P1705"/>
    <mergeCell ref="D1705:K1705"/>
    <mergeCell ref="D1706:K1706"/>
    <mergeCell ref="L1706:L1707"/>
    <mergeCell ref="N1706:P1707"/>
    <mergeCell ref="D1707:K1707"/>
    <mergeCell ref="D1708:K1709"/>
    <mergeCell ref="L1628:L1629"/>
    <mergeCell ref="C1577:O1577"/>
    <mergeCell ref="C1578:P1580"/>
    <mergeCell ref="C1581:J1581"/>
    <mergeCell ref="N1581:O1581"/>
    <mergeCell ref="C1582:J1582"/>
    <mergeCell ref="N1835:O1835"/>
    <mergeCell ref="N1836:O1836"/>
    <mergeCell ref="H1574:I1574"/>
    <mergeCell ref="J1574:K1574"/>
    <mergeCell ref="D1556:K1556"/>
    <mergeCell ref="D1557:K1558"/>
    <mergeCell ref="L1557:L1559"/>
    <mergeCell ref="N1557:N1559"/>
    <mergeCell ref="O1557:O1559"/>
    <mergeCell ref="P1557:P1559"/>
    <mergeCell ref="D1559:K1559"/>
    <mergeCell ref="C1563:F1563"/>
    <mergeCell ref="C1565:P1565"/>
    <mergeCell ref="D1568:L1568"/>
    <mergeCell ref="N1568:O1568"/>
    <mergeCell ref="C1594:I1594"/>
    <mergeCell ref="N1594:O1594"/>
    <mergeCell ref="C970:C976"/>
    <mergeCell ref="D970:K970"/>
    <mergeCell ref="L970:P971"/>
    <mergeCell ref="D971:K971"/>
    <mergeCell ref="D972:K972"/>
    <mergeCell ref="L972:L973"/>
    <mergeCell ref="N972:P973"/>
    <mergeCell ref="D973:K973"/>
    <mergeCell ref="D974:K975"/>
    <mergeCell ref="L974:L976"/>
    <mergeCell ref="N974:N976"/>
    <mergeCell ref="O974:O976"/>
    <mergeCell ref="P974:P976"/>
    <mergeCell ref="D976:K976"/>
    <mergeCell ref="C980:F980"/>
    <mergeCell ref="C982:P982"/>
    <mergeCell ref="C983:P983"/>
    <mergeCell ref="C1834:I1834"/>
    <mergeCell ref="N1834:O1834"/>
    <mergeCell ref="H1725:I1725"/>
    <mergeCell ref="J1725:K1725"/>
    <mergeCell ref="N1725:O1725"/>
    <mergeCell ref="C1726:G1726"/>
    <mergeCell ref="H1726:I1726"/>
    <mergeCell ref="J1726:K1726"/>
    <mergeCell ref="N1726:O1726"/>
    <mergeCell ref="C1727:G1727"/>
    <mergeCell ref="C1702:P1702"/>
    <mergeCell ref="C1773:P1773"/>
    <mergeCell ref="L1708:L1710"/>
    <mergeCell ref="N1708:N1710"/>
    <mergeCell ref="O1708:O1710"/>
    <mergeCell ref="P1708:P1710"/>
    <mergeCell ref="D1710:K1710"/>
    <mergeCell ref="C1797:G1797"/>
    <mergeCell ref="H1797:I1797"/>
    <mergeCell ref="J1797:K1797"/>
    <mergeCell ref="N1797:O1797"/>
    <mergeCell ref="C1798:G1798"/>
    <mergeCell ref="H1798:I1798"/>
    <mergeCell ref="J1798:K1798"/>
    <mergeCell ref="N1798:O1798"/>
    <mergeCell ref="C1799:O1799"/>
    <mergeCell ref="C1800:P1802"/>
    <mergeCell ref="C1803:J1803"/>
    <mergeCell ref="N1803:O1803"/>
    <mergeCell ref="C1804:J1804"/>
    <mergeCell ref="C1737:J1737"/>
    <mergeCell ref="N1737:O1737"/>
    <mergeCell ref="N989:O989"/>
    <mergeCell ref="C990:G990"/>
    <mergeCell ref="H990:I990"/>
    <mergeCell ref="J990:K990"/>
    <mergeCell ref="N990:O990"/>
    <mergeCell ref="C991:F991"/>
    <mergeCell ref="H991:I991"/>
    <mergeCell ref="J991:K991"/>
    <mergeCell ref="N991:O991"/>
    <mergeCell ref="C992:G992"/>
    <mergeCell ref="H992:I992"/>
    <mergeCell ref="J992:K992"/>
    <mergeCell ref="N992:O992"/>
    <mergeCell ref="C993:O993"/>
    <mergeCell ref="C994:P996"/>
    <mergeCell ref="C997:J997"/>
    <mergeCell ref="N997:O997"/>
    <mergeCell ref="C998:J998"/>
    <mergeCell ref="N998:O998"/>
    <mergeCell ref="C999:J999"/>
    <mergeCell ref="N999:O999"/>
    <mergeCell ref="C1000:J1000"/>
    <mergeCell ref="N1000:O1000"/>
    <mergeCell ref="C1001:J1001"/>
    <mergeCell ref="N1001:O1001"/>
    <mergeCell ref="C1002:J1002"/>
    <mergeCell ref="N1002:O1002"/>
    <mergeCell ref="C1003:O1003"/>
    <mergeCell ref="C1004:P1006"/>
    <mergeCell ref="C1007:I1007"/>
    <mergeCell ref="N1007:O1007"/>
    <mergeCell ref="N1014:O1014"/>
    <mergeCell ref="N1015:O1015"/>
    <mergeCell ref="N1016:O1016"/>
    <mergeCell ref="C1008:I1008"/>
    <mergeCell ref="N1008:O1008"/>
    <mergeCell ref="C1009:I1009"/>
    <mergeCell ref="N1009:O1009"/>
    <mergeCell ref="C1010:O1010"/>
    <mergeCell ref="C1011:P1013"/>
    <mergeCell ref="C1014:I1014"/>
    <mergeCell ref="C1015:I1015"/>
    <mergeCell ref="C1017:I1017"/>
    <mergeCell ref="N1017:O1017"/>
    <mergeCell ref="C1018:O1018"/>
    <mergeCell ref="C1020:O1020"/>
    <mergeCell ref="C1021:I1021"/>
    <mergeCell ref="C1039:P1039"/>
    <mergeCell ref="C1041:C1047"/>
    <mergeCell ref="D1041:K1041"/>
    <mergeCell ref="L1041:P1042"/>
    <mergeCell ref="D1042:K1042"/>
    <mergeCell ref="D1043:K1043"/>
    <mergeCell ref="L1043:L1044"/>
    <mergeCell ref="N1043:P1044"/>
    <mergeCell ref="D1044:K1044"/>
    <mergeCell ref="D1045:K1046"/>
    <mergeCell ref="L1045:L1047"/>
    <mergeCell ref="N1045:N1047"/>
    <mergeCell ref="O1045:O1047"/>
    <mergeCell ref="P1045:P1047"/>
    <mergeCell ref="D1047:K1047"/>
    <mergeCell ref="I1031:K1031"/>
    <mergeCell ref="H1032:K1032"/>
    <mergeCell ref="I1033:K1033"/>
    <mergeCell ref="N1023:O1023"/>
    <mergeCell ref="J1062:K1062"/>
    <mergeCell ref="N1062:O1062"/>
    <mergeCell ref="C1063:F1063"/>
    <mergeCell ref="H1063:I1063"/>
    <mergeCell ref="J1063:K1063"/>
    <mergeCell ref="N1063:O1063"/>
    <mergeCell ref="C1064:G1064"/>
    <mergeCell ref="H1064:I1064"/>
    <mergeCell ref="J1064:K1064"/>
    <mergeCell ref="N1064:O1064"/>
    <mergeCell ref="C1065:O1065"/>
    <mergeCell ref="C1066:P1068"/>
    <mergeCell ref="C1069:J1069"/>
    <mergeCell ref="N1069:O1069"/>
    <mergeCell ref="C1070:J1070"/>
    <mergeCell ref="N1070:O1070"/>
    <mergeCell ref="C1071:J1071"/>
    <mergeCell ref="N1071:O1071"/>
    <mergeCell ref="C1072:J1072"/>
    <mergeCell ref="N1072:O1072"/>
    <mergeCell ref="C1073:J1073"/>
    <mergeCell ref="N1073:O1073"/>
    <mergeCell ref="C1074:O1074"/>
    <mergeCell ref="C1075:P1077"/>
    <mergeCell ref="C1078:I1078"/>
    <mergeCell ref="N1078:O1078"/>
    <mergeCell ref="C1079:I1079"/>
    <mergeCell ref="N1079:O1079"/>
    <mergeCell ref="C1080:I1080"/>
    <mergeCell ref="N1080:O1080"/>
    <mergeCell ref="C1081:O1081"/>
    <mergeCell ref="C1082:P1084"/>
    <mergeCell ref="C1085:I1085"/>
    <mergeCell ref="N1085:O1085"/>
    <mergeCell ref="C1086:I1086"/>
    <mergeCell ref="N1086:O1086"/>
    <mergeCell ref="N1087:O1087"/>
    <mergeCell ref="C1088:I1088"/>
    <mergeCell ref="N1088:O1088"/>
    <mergeCell ref="C1089:O1089"/>
    <mergeCell ref="C1091:O1091"/>
    <mergeCell ref="C1092:I1092"/>
    <mergeCell ref="N1092:O1092"/>
    <mergeCell ref="N1093:O1093"/>
    <mergeCell ref="N1094:O1094"/>
    <mergeCell ref="C1095:O1095"/>
    <mergeCell ref="C1097:O1097"/>
    <mergeCell ref="C1110:P1110"/>
    <mergeCell ref="C1112:C1118"/>
    <mergeCell ref="D1112:K1112"/>
    <mergeCell ref="L1112:P1113"/>
    <mergeCell ref="D1113:K1113"/>
    <mergeCell ref="D1114:K1114"/>
    <mergeCell ref="L1114:L1115"/>
    <mergeCell ref="N1114:P1115"/>
    <mergeCell ref="D1115:K1115"/>
    <mergeCell ref="D1116:K1117"/>
    <mergeCell ref="L1116:L1118"/>
    <mergeCell ref="N1116:N1118"/>
    <mergeCell ref="O1116:O1118"/>
    <mergeCell ref="P1116:P1118"/>
    <mergeCell ref="D1118:K1118"/>
    <mergeCell ref="C1122:F1122"/>
    <mergeCell ref="C1124:P1124"/>
    <mergeCell ref="D1127:L1127"/>
    <mergeCell ref="N1127:O1127"/>
    <mergeCell ref="D1128:L1128"/>
    <mergeCell ref="N1128:O1128"/>
    <mergeCell ref="C1129:P1131"/>
    <mergeCell ref="C1132:G1132"/>
    <mergeCell ref="H1132:I1132"/>
    <mergeCell ref="J1132:K1132"/>
    <mergeCell ref="N1132:O1132"/>
    <mergeCell ref="C1133:G1133"/>
    <mergeCell ref="H1133:I1133"/>
    <mergeCell ref="J1133:K1133"/>
    <mergeCell ref="N1133:O1133"/>
    <mergeCell ref="C1134:F1134"/>
    <mergeCell ref="H1134:I1134"/>
    <mergeCell ref="J1134:K1134"/>
    <mergeCell ref="N1134:O1134"/>
    <mergeCell ref="C1135:G1135"/>
    <mergeCell ref="H1135:I1135"/>
    <mergeCell ref="J1135:K1135"/>
    <mergeCell ref="N1135:O1135"/>
    <mergeCell ref="C1136:O1136"/>
    <mergeCell ref="C1137:P1139"/>
    <mergeCell ref="C1140:J1140"/>
    <mergeCell ref="N1140:O1140"/>
    <mergeCell ref="C1141:J1141"/>
    <mergeCell ref="N1141:O1141"/>
    <mergeCell ref="C1142:J1142"/>
    <mergeCell ref="N1142:O1142"/>
    <mergeCell ref="C1143:J1143"/>
    <mergeCell ref="N1143:O1143"/>
    <mergeCell ref="C1144:J1144"/>
    <mergeCell ref="N1144:O1144"/>
    <mergeCell ref="C1154:I1154"/>
    <mergeCell ref="N1154:O1154"/>
    <mergeCell ref="C1150:P1152"/>
    <mergeCell ref="C1153:I1153"/>
    <mergeCell ref="N1153:O1153"/>
    <mergeCell ref="C1155:I1155"/>
    <mergeCell ref="N1155:O1155"/>
    <mergeCell ref="C1156:O1156"/>
    <mergeCell ref="C1157:P1159"/>
    <mergeCell ref="C1160:I1160"/>
    <mergeCell ref="N1160:O1160"/>
    <mergeCell ref="C1163:I1163"/>
    <mergeCell ref="N1163:O1163"/>
    <mergeCell ref="C1166:O1166"/>
    <mergeCell ref="C1183:P1183"/>
    <mergeCell ref="C1185:C1191"/>
    <mergeCell ref="D1185:K1185"/>
    <mergeCell ref="L1185:P1186"/>
    <mergeCell ref="D1186:K1186"/>
    <mergeCell ref="D1187:K1187"/>
    <mergeCell ref="L1187:L1188"/>
    <mergeCell ref="N1187:P1188"/>
    <mergeCell ref="D1188:K1188"/>
    <mergeCell ref="D1189:K1190"/>
    <mergeCell ref="L1189:L1191"/>
    <mergeCell ref="N1189:N1191"/>
    <mergeCell ref="O1189:O1191"/>
    <mergeCell ref="P1189:P1191"/>
    <mergeCell ref="D1191:K1191"/>
    <mergeCell ref="C1167:I1167"/>
    <mergeCell ref="N1167:O1167"/>
    <mergeCell ref="N1168:O1168"/>
    <mergeCell ref="N1169:O1169"/>
    <mergeCell ref="C1170:O1170"/>
    <mergeCell ref="C1172:O1172"/>
    <mergeCell ref="I1177:K1177"/>
    <mergeCell ref="H1178:K1178"/>
    <mergeCell ref="C1195:F1195"/>
    <mergeCell ref="C1197:P1197"/>
    <mergeCell ref="D1200:L1200"/>
    <mergeCell ref="N1200:O1200"/>
    <mergeCell ref="D1201:L1201"/>
    <mergeCell ref="N1201:O1201"/>
    <mergeCell ref="C1202:P1204"/>
    <mergeCell ref="C1205:G1205"/>
    <mergeCell ref="H1205:I1205"/>
    <mergeCell ref="J1205:K1205"/>
    <mergeCell ref="N1205:O1205"/>
    <mergeCell ref="C1206:G1206"/>
    <mergeCell ref="H1206:I1206"/>
    <mergeCell ref="J1206:K1206"/>
    <mergeCell ref="N1206:O1206"/>
    <mergeCell ref="C1207:F1207"/>
    <mergeCell ref="H1207:I1207"/>
    <mergeCell ref="J1207:K1207"/>
    <mergeCell ref="N1207:O1207"/>
    <mergeCell ref="C1208:G1208"/>
    <mergeCell ref="H1208:I1208"/>
    <mergeCell ref="J1208:K1208"/>
    <mergeCell ref="N1208:O1208"/>
    <mergeCell ref="C1209:O1209"/>
    <mergeCell ref="C1210:P1212"/>
    <mergeCell ref="C1213:J1213"/>
    <mergeCell ref="N1213:O1213"/>
    <mergeCell ref="C1214:J1214"/>
    <mergeCell ref="N1214:O1214"/>
    <mergeCell ref="C1215:J1215"/>
    <mergeCell ref="N1215:O1215"/>
    <mergeCell ref="C1216:J1216"/>
    <mergeCell ref="N1216:O1216"/>
    <mergeCell ref="C1217:J1217"/>
    <mergeCell ref="N1217:O1217"/>
    <mergeCell ref="C1218:J1218"/>
    <mergeCell ref="N1218:O1218"/>
    <mergeCell ref="C1219:J1219"/>
    <mergeCell ref="N1219:O1219"/>
    <mergeCell ref="C1220:O1220"/>
    <mergeCell ref="C1221:P1223"/>
    <mergeCell ref="C1224:I1224"/>
    <mergeCell ref="N1224:O1224"/>
    <mergeCell ref="C1225:I1225"/>
    <mergeCell ref="N1225:O1225"/>
    <mergeCell ref="C1226:I1226"/>
    <mergeCell ref="N1226:O1226"/>
    <mergeCell ref="C1227:O1227"/>
    <mergeCell ref="C1228:P1230"/>
    <mergeCell ref="C1231:I1231"/>
    <mergeCell ref="N1231:O1231"/>
    <mergeCell ref="C1232:I1232"/>
    <mergeCell ref="N1232:O1232"/>
    <mergeCell ref="N1233:O1233"/>
    <mergeCell ref="C1234:I1234"/>
    <mergeCell ref="N1234:O1234"/>
    <mergeCell ref="C1235:O1235"/>
    <mergeCell ref="C1237:O1237"/>
    <mergeCell ref="C1238:I1238"/>
    <mergeCell ref="N1238:O1238"/>
    <mergeCell ref="N1239:O1239"/>
    <mergeCell ref="N1240:O1240"/>
    <mergeCell ref="C1241:O1241"/>
    <mergeCell ref="C1243:O1243"/>
    <mergeCell ref="C1256:P1256"/>
    <mergeCell ref="C1258:C1264"/>
    <mergeCell ref="D1258:K1258"/>
    <mergeCell ref="L1258:P1259"/>
    <mergeCell ref="D1259:K1259"/>
    <mergeCell ref="D1260:K1260"/>
    <mergeCell ref="L1260:L1261"/>
    <mergeCell ref="C1333:P1333"/>
    <mergeCell ref="C1335:C1341"/>
    <mergeCell ref="D1335:K1335"/>
    <mergeCell ref="L1335:P1336"/>
    <mergeCell ref="D1336:K1336"/>
    <mergeCell ref="D1337:K1337"/>
    <mergeCell ref="L1337:L1338"/>
    <mergeCell ref="N1337:P1338"/>
    <mergeCell ref="D1338:K1338"/>
    <mergeCell ref="D1339:K1340"/>
    <mergeCell ref="L1339:L1341"/>
    <mergeCell ref="N1339:N1341"/>
    <mergeCell ref="O1339:O1341"/>
    <mergeCell ref="P1339:P1341"/>
    <mergeCell ref="D1341:K1341"/>
    <mergeCell ref="N1260:P1261"/>
    <mergeCell ref="D1261:K1261"/>
    <mergeCell ref="D1262:K1263"/>
    <mergeCell ref="L1262:L1264"/>
    <mergeCell ref="N1262:N1264"/>
    <mergeCell ref="O1262:O1264"/>
    <mergeCell ref="H1278:I1278"/>
    <mergeCell ref="J1278:K1278"/>
    <mergeCell ref="N1278:O1278"/>
    <mergeCell ref="C1279:G1279"/>
    <mergeCell ref="H1279:I1279"/>
    <mergeCell ref="J1279:K1279"/>
    <mergeCell ref="N1279:O1279"/>
    <mergeCell ref="C1291:O1291"/>
    <mergeCell ref="C1292:P1294"/>
    <mergeCell ref="C1295:I1295"/>
    <mergeCell ref="N1295:O1295"/>
    <mergeCell ref="C1356:G1356"/>
    <mergeCell ref="H1356:I1356"/>
    <mergeCell ref="J1356:K1356"/>
    <mergeCell ref="N1356:O1356"/>
    <mergeCell ref="C1357:F1357"/>
    <mergeCell ref="H1357:I1357"/>
    <mergeCell ref="J1357:K1357"/>
    <mergeCell ref="N1357:O1357"/>
    <mergeCell ref="C1358:G1358"/>
    <mergeCell ref="H1358:I1358"/>
    <mergeCell ref="J1358:K1358"/>
    <mergeCell ref="N1358:O1358"/>
    <mergeCell ref="C1359:O1359"/>
    <mergeCell ref="C1360:P1362"/>
    <mergeCell ref="C1363:J1363"/>
    <mergeCell ref="N1363:O1363"/>
    <mergeCell ref="N1364:O1364"/>
    <mergeCell ref="C1365:J1365"/>
    <mergeCell ref="N1365:O1365"/>
    <mergeCell ref="C1366:J1366"/>
    <mergeCell ref="N1366:O1366"/>
    <mergeCell ref="C1367:J1367"/>
    <mergeCell ref="N1367:O1367"/>
    <mergeCell ref="C1368:J1368"/>
    <mergeCell ref="N1368:O1368"/>
    <mergeCell ref="C1369:J1369"/>
    <mergeCell ref="N1369:O1369"/>
    <mergeCell ref="C1370:O1370"/>
    <mergeCell ref="C1371:P1373"/>
    <mergeCell ref="C1374:I1374"/>
    <mergeCell ref="N1374:O1374"/>
    <mergeCell ref="C1375:I1375"/>
    <mergeCell ref="N1375:O1375"/>
    <mergeCell ref="C1376:I1376"/>
    <mergeCell ref="N1376:O1376"/>
    <mergeCell ref="C1377:O1377"/>
    <mergeCell ref="C1378:P1380"/>
    <mergeCell ref="C1381:I1381"/>
    <mergeCell ref="N1381:O1381"/>
    <mergeCell ref="C1382:I1382"/>
    <mergeCell ref="N1382:O1382"/>
    <mergeCell ref="N1383:O1383"/>
    <mergeCell ref="C1384:I1384"/>
    <mergeCell ref="N1384:O1384"/>
    <mergeCell ref="C1385:O1385"/>
    <mergeCell ref="C1387:O1387"/>
    <mergeCell ref="C1388:I1388"/>
    <mergeCell ref="N1388:O1388"/>
    <mergeCell ref="N1389:O1389"/>
    <mergeCell ref="N1390:O1390"/>
    <mergeCell ref="C1391:O1391"/>
    <mergeCell ref="C1393:O1393"/>
    <mergeCell ref="C1406:P1406"/>
    <mergeCell ref="C1408:C1414"/>
    <mergeCell ref="D1408:K1408"/>
    <mergeCell ref="L1408:P1409"/>
    <mergeCell ref="D1409:K1409"/>
    <mergeCell ref="D1410:K1410"/>
    <mergeCell ref="L1410:L1411"/>
    <mergeCell ref="N1410:P1411"/>
    <mergeCell ref="D1411:K1411"/>
    <mergeCell ref="D1412:K1413"/>
    <mergeCell ref="L1412:L1414"/>
    <mergeCell ref="N1412:N1414"/>
    <mergeCell ref="O1412:O1414"/>
    <mergeCell ref="P1412:P1414"/>
    <mergeCell ref="D1414:K1414"/>
    <mergeCell ref="C1418:F1418"/>
    <mergeCell ref="C1420:P1420"/>
    <mergeCell ref="D1423:L1423"/>
    <mergeCell ref="N1423:O1423"/>
    <mergeCell ref="D1424:L1424"/>
    <mergeCell ref="N1424:O1424"/>
    <mergeCell ref="C1425:P1427"/>
    <mergeCell ref="C1428:G1428"/>
    <mergeCell ref="H1428:I1428"/>
    <mergeCell ref="J1428:K1428"/>
    <mergeCell ref="N1428:O1428"/>
    <mergeCell ref="C1429:G1429"/>
    <mergeCell ref="H1429:I1429"/>
    <mergeCell ref="J1429:K1429"/>
    <mergeCell ref="N1429:O1429"/>
    <mergeCell ref="C1430:F1430"/>
    <mergeCell ref="H1430:I1430"/>
    <mergeCell ref="J1430:K1430"/>
    <mergeCell ref="N1430:O1430"/>
    <mergeCell ref="C1431:G1431"/>
    <mergeCell ref="H1431:I1431"/>
    <mergeCell ref="J1431:K1431"/>
    <mergeCell ref="N1431:O1431"/>
    <mergeCell ref="C1432:O1432"/>
    <mergeCell ref="C1433:P1435"/>
    <mergeCell ref="C1436:J1436"/>
    <mergeCell ref="N1436:O1436"/>
    <mergeCell ref="C1437:J1437"/>
    <mergeCell ref="N1437:O1437"/>
    <mergeCell ref="C1438:J1438"/>
    <mergeCell ref="N1438:O1438"/>
    <mergeCell ref="C1439:J1439"/>
    <mergeCell ref="N1439:O1439"/>
    <mergeCell ref="C1440:J1440"/>
    <mergeCell ref="N1440:O1440"/>
    <mergeCell ref="C1441:J1441"/>
    <mergeCell ref="N1441:O1441"/>
    <mergeCell ref="C1442:J1442"/>
    <mergeCell ref="N1442:O1442"/>
    <mergeCell ref="C1443:O1443"/>
    <mergeCell ref="C1444:P1446"/>
    <mergeCell ref="C1447:I1447"/>
    <mergeCell ref="N1447:O1447"/>
    <mergeCell ref="C1448:I1448"/>
    <mergeCell ref="N1448:O1448"/>
    <mergeCell ref="C1449:I1449"/>
    <mergeCell ref="N1449:O1449"/>
    <mergeCell ref="C1450:O1450"/>
    <mergeCell ref="C1451:P1453"/>
    <mergeCell ref="C1454:I1454"/>
    <mergeCell ref="N1454:O1454"/>
    <mergeCell ref="C1455:I1455"/>
    <mergeCell ref="N1455:O1455"/>
    <mergeCell ref="N1456:O1456"/>
    <mergeCell ref="C1457:I1457"/>
    <mergeCell ref="N1457:O1457"/>
    <mergeCell ref="C1458:O1458"/>
    <mergeCell ref="C1460:O1460"/>
    <mergeCell ref="C1461:I1461"/>
    <mergeCell ref="N1461:O1461"/>
    <mergeCell ref="N1462:O1462"/>
    <mergeCell ref="N1463:O1463"/>
    <mergeCell ref="C1464:O1464"/>
    <mergeCell ref="C1466:O1466"/>
    <mergeCell ref="D1484:K1484"/>
    <mergeCell ref="D1485:K1485"/>
    <mergeCell ref="C1480:P1480"/>
    <mergeCell ref="C1482:C1488"/>
    <mergeCell ref="D1482:K1482"/>
    <mergeCell ref="L1482:P1483"/>
    <mergeCell ref="D1483:K1483"/>
    <mergeCell ref="L1484:L1485"/>
    <mergeCell ref="N1484:P1485"/>
    <mergeCell ref="D1486:K1487"/>
    <mergeCell ref="L1486:L1488"/>
    <mergeCell ref="N1486:N1488"/>
    <mergeCell ref="O1486:O1488"/>
    <mergeCell ref="P1486:P1488"/>
    <mergeCell ref="D1488:K1488"/>
    <mergeCell ref="H1504:I1504"/>
    <mergeCell ref="J1504:K1504"/>
    <mergeCell ref="N1504:O1504"/>
    <mergeCell ref="C1505:G1505"/>
    <mergeCell ref="H1505:I1505"/>
    <mergeCell ref="J1505:K1505"/>
    <mergeCell ref="N1505:O1505"/>
    <mergeCell ref="C1503:G1503"/>
    <mergeCell ref="H1503:I1503"/>
    <mergeCell ref="J1503:K1503"/>
    <mergeCell ref="N1503:O1503"/>
    <mergeCell ref="C1504:F1504"/>
    <mergeCell ref="C1506:O1506"/>
    <mergeCell ref="C1512:J1512"/>
    <mergeCell ref="N1512:O1512"/>
    <mergeCell ref="C1513:J1513"/>
    <mergeCell ref="N1513:O1513"/>
    <mergeCell ref="C1507:P1509"/>
    <mergeCell ref="C1510:J1510"/>
    <mergeCell ref="N1510:O1510"/>
    <mergeCell ref="C1511:J1511"/>
    <mergeCell ref="N1511:O1511"/>
    <mergeCell ref="C1529:I1529"/>
    <mergeCell ref="N1529:O1529"/>
    <mergeCell ref="C1530:O1530"/>
    <mergeCell ref="C1532:O1532"/>
    <mergeCell ref="C1533:I1533"/>
    <mergeCell ref="N1533:O1533"/>
    <mergeCell ref="N1534:O1534"/>
    <mergeCell ref="N1535:O1535"/>
    <mergeCell ref="C1536:O1536"/>
    <mergeCell ref="C1538:O1538"/>
    <mergeCell ref="C1514:J1514"/>
    <mergeCell ref="N1514:O1514"/>
    <mergeCell ref="C1515:O1515"/>
    <mergeCell ref="C1516:P1518"/>
    <mergeCell ref="C1519:I1519"/>
    <mergeCell ref="N1519:O1519"/>
    <mergeCell ref="C1520:I1520"/>
    <mergeCell ref="N1520:O1520"/>
    <mergeCell ref="C1521:I1521"/>
    <mergeCell ref="N1521:O1521"/>
    <mergeCell ref="C1522:O1522"/>
    <mergeCell ref="C1523:P1525"/>
    <mergeCell ref="C1526:I1526"/>
    <mergeCell ref="N1526:O1526"/>
    <mergeCell ref="C1527:I1527"/>
    <mergeCell ref="N1527:O1527"/>
    <mergeCell ref="N1528:O1528"/>
    <mergeCell ref="C1852:P1852"/>
    <mergeCell ref="C1854:C1860"/>
    <mergeCell ref="D1854:K1854"/>
    <mergeCell ref="L1854:P1855"/>
    <mergeCell ref="D1855:K1855"/>
    <mergeCell ref="D1856:K1856"/>
    <mergeCell ref="L1856:L1857"/>
    <mergeCell ref="N1856:P1857"/>
    <mergeCell ref="D1857:K1857"/>
    <mergeCell ref="D1858:K1859"/>
    <mergeCell ref="L1858:L1860"/>
    <mergeCell ref="N1858:N1860"/>
    <mergeCell ref="O1858:O1860"/>
    <mergeCell ref="P1858:P1860"/>
    <mergeCell ref="D1860:K1860"/>
    <mergeCell ref="C1864:F1864"/>
    <mergeCell ref="C1866:P1866"/>
    <mergeCell ref="D1869:L1869"/>
    <mergeCell ref="N1869:O1869"/>
    <mergeCell ref="D1870:L1870"/>
    <mergeCell ref="N1870:O1870"/>
    <mergeCell ref="C1871:P1873"/>
    <mergeCell ref="C1874:G1874"/>
    <mergeCell ref="H1874:I1874"/>
    <mergeCell ref="J1874:K1874"/>
    <mergeCell ref="N1874:O1874"/>
    <mergeCell ref="C1875:G1875"/>
    <mergeCell ref="H1875:I1875"/>
    <mergeCell ref="J1875:K1875"/>
    <mergeCell ref="N1875:O1875"/>
    <mergeCell ref="C1876:G1876"/>
    <mergeCell ref="H1876:I1876"/>
    <mergeCell ref="J1876:K1876"/>
    <mergeCell ref="N1876:O1876"/>
    <mergeCell ref="C1877:G1877"/>
    <mergeCell ref="H1877:I1877"/>
    <mergeCell ref="J1877:K1877"/>
    <mergeCell ref="N1877:O1877"/>
    <mergeCell ref="C1878:O1878"/>
    <mergeCell ref="C1879:P1881"/>
    <mergeCell ref="C1882:J1882"/>
    <mergeCell ref="N1882:O1882"/>
    <mergeCell ref="C1883:J1883"/>
    <mergeCell ref="N1883:O1883"/>
    <mergeCell ref="C1884:J1884"/>
    <mergeCell ref="N1884:O1884"/>
    <mergeCell ref="C1885:J1885"/>
    <mergeCell ref="N1885:O1885"/>
    <mergeCell ref="C1886:J1886"/>
    <mergeCell ref="N1886:O1886"/>
    <mergeCell ref="C1887:J1887"/>
    <mergeCell ref="N1887:O1887"/>
    <mergeCell ref="C1888:J1888"/>
    <mergeCell ref="N1888:O1888"/>
    <mergeCell ref="C1889:J1889"/>
    <mergeCell ref="N1889:O1889"/>
    <mergeCell ref="C1890:J1890"/>
    <mergeCell ref="N1890:O1890"/>
    <mergeCell ref="C1891:O1891"/>
    <mergeCell ref="C1892:P1894"/>
    <mergeCell ref="C1895:I1895"/>
    <mergeCell ref="N1895:O1895"/>
    <mergeCell ref="C1896:I1896"/>
    <mergeCell ref="N1896:O1896"/>
    <mergeCell ref="C1897:I1897"/>
    <mergeCell ref="N1897:O1897"/>
    <mergeCell ref="C1898:O1898"/>
    <mergeCell ref="C1899:P1901"/>
    <mergeCell ref="C1902:I1902"/>
    <mergeCell ref="N1902:O1902"/>
    <mergeCell ref="C1903:I1903"/>
    <mergeCell ref="N1903:O1903"/>
    <mergeCell ref="N1904:O1904"/>
    <mergeCell ref="C1905:I1905"/>
    <mergeCell ref="N1905:O1905"/>
    <mergeCell ref="C1906:O1906"/>
    <mergeCell ref="C1908:O1908"/>
    <mergeCell ref="C1909:I1909"/>
    <mergeCell ref="N1909:O1909"/>
    <mergeCell ref="N1910:O1910"/>
    <mergeCell ref="N1911:O1911"/>
    <mergeCell ref="C1912:O1912"/>
    <mergeCell ref="C1914:O1914"/>
    <mergeCell ref="C1927:P1927"/>
    <mergeCell ref="C1929:C1935"/>
    <mergeCell ref="D1929:K1929"/>
    <mergeCell ref="L1929:P1930"/>
    <mergeCell ref="D1930:K1930"/>
    <mergeCell ref="D1931:K1931"/>
    <mergeCell ref="L1931:L1932"/>
    <mergeCell ref="N1931:P1932"/>
    <mergeCell ref="D1932:K1932"/>
    <mergeCell ref="D1933:K1934"/>
    <mergeCell ref="L1933:L1935"/>
    <mergeCell ref="N1933:N1935"/>
    <mergeCell ref="O1933:O1935"/>
    <mergeCell ref="P1933:P1935"/>
    <mergeCell ref="D1935:K1935"/>
    <mergeCell ref="C1939:F1939"/>
    <mergeCell ref="C1941:P1941"/>
    <mergeCell ref="D1944:L1944"/>
    <mergeCell ref="N1944:O1944"/>
    <mergeCell ref="D1945:L1945"/>
    <mergeCell ref="N1945:O1945"/>
    <mergeCell ref="C1946:P1948"/>
    <mergeCell ref="C1949:G1949"/>
    <mergeCell ref="H1949:I1949"/>
    <mergeCell ref="J1949:K1949"/>
    <mergeCell ref="N1949:O1949"/>
    <mergeCell ref="C1950:G1950"/>
    <mergeCell ref="H1950:I1950"/>
    <mergeCell ref="J1950:K1950"/>
    <mergeCell ref="N1950:O1950"/>
    <mergeCell ref="C1951:G1951"/>
    <mergeCell ref="H1951:I1951"/>
    <mergeCell ref="J1951:K1951"/>
    <mergeCell ref="N1951:O1951"/>
    <mergeCell ref="C1952:G1952"/>
    <mergeCell ref="H1952:I1952"/>
    <mergeCell ref="J1952:K1952"/>
    <mergeCell ref="N1952:O1952"/>
    <mergeCell ref="C1953:O1953"/>
    <mergeCell ref="C1954:P1956"/>
    <mergeCell ref="C1957:J1957"/>
    <mergeCell ref="N1957:O1957"/>
    <mergeCell ref="C1958:J1958"/>
    <mergeCell ref="N1958:O1958"/>
    <mergeCell ref="C1959:J1959"/>
    <mergeCell ref="N1959:O1959"/>
    <mergeCell ref="C1960:J1960"/>
    <mergeCell ref="N1960:O1960"/>
    <mergeCell ref="C1961:J1961"/>
    <mergeCell ref="N1961:O1961"/>
    <mergeCell ref="C1962:O1962"/>
    <mergeCell ref="C1963:P1965"/>
    <mergeCell ref="C1966:I1966"/>
    <mergeCell ref="N1966:O1966"/>
    <mergeCell ref="C1967:I1967"/>
    <mergeCell ref="N1967:O1967"/>
    <mergeCell ref="C1968:I1968"/>
    <mergeCell ref="N1968:O1968"/>
    <mergeCell ref="C1969:O1969"/>
    <mergeCell ref="C1970:P1972"/>
    <mergeCell ref="C1973:I1973"/>
    <mergeCell ref="N1973:O1973"/>
    <mergeCell ref="C1974:I1974"/>
    <mergeCell ref="N1974:O1974"/>
    <mergeCell ref="N1975:O1975"/>
    <mergeCell ref="C1976:I1976"/>
    <mergeCell ref="N1976:O1976"/>
    <mergeCell ref="C1977:O1977"/>
    <mergeCell ref="C1979:O1979"/>
    <mergeCell ref="C1980:I1980"/>
    <mergeCell ref="N1980:O1980"/>
    <mergeCell ref="N1981:O1981"/>
    <mergeCell ref="N1982:O1982"/>
    <mergeCell ref="C1983:O1983"/>
    <mergeCell ref="C1985:O1985"/>
    <mergeCell ref="C1998:P1998"/>
    <mergeCell ref="C2000:C2006"/>
    <mergeCell ref="D2000:K2000"/>
    <mergeCell ref="L2000:P2001"/>
    <mergeCell ref="D2001:K2001"/>
    <mergeCell ref="D2002:K2002"/>
    <mergeCell ref="L2002:L2003"/>
    <mergeCell ref="N2002:P2003"/>
    <mergeCell ref="D2003:K2003"/>
    <mergeCell ref="D2004:K2005"/>
    <mergeCell ref="L2004:L2006"/>
    <mergeCell ref="N2004:N2006"/>
    <mergeCell ref="O2004:O2006"/>
    <mergeCell ref="P2004:P2006"/>
    <mergeCell ref="D2006:K2006"/>
    <mergeCell ref="C2010:F2010"/>
    <mergeCell ref="C2012:P2012"/>
    <mergeCell ref="D2015:L2015"/>
    <mergeCell ref="N2015:O2015"/>
    <mergeCell ref="D2016:L2016"/>
    <mergeCell ref="N2016:O2016"/>
    <mergeCell ref="C2017:P2019"/>
    <mergeCell ref="C2020:G2020"/>
    <mergeCell ref="H2020:I2020"/>
    <mergeCell ref="J2020:K2020"/>
    <mergeCell ref="N2020:O2020"/>
    <mergeCell ref="C2021:G2021"/>
    <mergeCell ref="H2021:I2021"/>
    <mergeCell ref="J2021:K2021"/>
    <mergeCell ref="N2021:O2021"/>
    <mergeCell ref="C2022:G2022"/>
    <mergeCell ref="H2022:I2022"/>
    <mergeCell ref="J2022:K2022"/>
    <mergeCell ref="N2022:O2022"/>
    <mergeCell ref="C2023:G2023"/>
    <mergeCell ref="H2023:I2023"/>
    <mergeCell ref="J2023:K2023"/>
    <mergeCell ref="N2023:O2023"/>
    <mergeCell ref="C2024:O2024"/>
    <mergeCell ref="C2025:P2027"/>
    <mergeCell ref="C2028:J2028"/>
    <mergeCell ref="N2028:O2028"/>
    <mergeCell ref="C2029:J2029"/>
    <mergeCell ref="N2029:O2029"/>
    <mergeCell ref="C2030:J2030"/>
    <mergeCell ref="N2030:O2030"/>
    <mergeCell ref="C2031:J2031"/>
    <mergeCell ref="N2031:O2031"/>
    <mergeCell ref="C2032:J2032"/>
    <mergeCell ref="N2032:O2032"/>
    <mergeCell ref="C2033:J2033"/>
    <mergeCell ref="N2033:O2033"/>
    <mergeCell ref="C2034:J2034"/>
    <mergeCell ref="N2034:O2034"/>
    <mergeCell ref="C2035:J2035"/>
    <mergeCell ref="N2035:O2035"/>
    <mergeCell ref="C2036:J2036"/>
    <mergeCell ref="N2036:O2036"/>
    <mergeCell ref="C2037:J2037"/>
    <mergeCell ref="N2037:O2037"/>
    <mergeCell ref="C2038:O2038"/>
    <mergeCell ref="C2039:P2041"/>
    <mergeCell ref="C2042:I2042"/>
    <mergeCell ref="N2042:O2042"/>
    <mergeCell ref="C2043:I2043"/>
    <mergeCell ref="N2043:O2043"/>
    <mergeCell ref="C2044:I2044"/>
    <mergeCell ref="N2044:O2044"/>
    <mergeCell ref="C2045:O2045"/>
    <mergeCell ref="C2046:P2048"/>
    <mergeCell ref="C2049:I2049"/>
    <mergeCell ref="N2049:O2049"/>
    <mergeCell ref="C2050:I2050"/>
    <mergeCell ref="N2050:O2050"/>
    <mergeCell ref="N2051:O2051"/>
    <mergeCell ref="C2052:I2052"/>
    <mergeCell ref="N2052:O2052"/>
    <mergeCell ref="C2053:O2053"/>
    <mergeCell ref="C2055:O2055"/>
    <mergeCell ref="C2056:I2056"/>
    <mergeCell ref="N2056:O2056"/>
    <mergeCell ref="N2057:O2057"/>
    <mergeCell ref="N2058:O2058"/>
    <mergeCell ref="C2059:O2059"/>
    <mergeCell ref="C2061:O2061"/>
    <mergeCell ref="C2074:P2074"/>
    <mergeCell ref="C2076:C2082"/>
    <mergeCell ref="D2076:K2076"/>
    <mergeCell ref="L2076:P2077"/>
    <mergeCell ref="D2077:K2077"/>
    <mergeCell ref="D2078:K2078"/>
    <mergeCell ref="L2078:L2079"/>
    <mergeCell ref="N2078:P2079"/>
    <mergeCell ref="D2079:K2079"/>
    <mergeCell ref="D2080:K2081"/>
    <mergeCell ref="L2080:L2082"/>
    <mergeCell ref="N2080:N2082"/>
    <mergeCell ref="O2080:O2082"/>
    <mergeCell ref="P2080:P2082"/>
    <mergeCell ref="D2082:K2082"/>
    <mergeCell ref="C2086:F2086"/>
    <mergeCell ref="C2088:P2088"/>
    <mergeCell ref="D2091:L2091"/>
    <mergeCell ref="N2091:O2091"/>
    <mergeCell ref="D2092:L2092"/>
    <mergeCell ref="N2092:O2092"/>
    <mergeCell ref="C2093:P2095"/>
    <mergeCell ref="C2096:G2096"/>
    <mergeCell ref="H2096:I2096"/>
    <mergeCell ref="J2096:K2096"/>
    <mergeCell ref="N2096:O2096"/>
    <mergeCell ref="C2097:G2097"/>
    <mergeCell ref="H2097:I2097"/>
    <mergeCell ref="J2097:K2097"/>
    <mergeCell ref="N2097:O2097"/>
    <mergeCell ref="C2098:G2098"/>
    <mergeCell ref="H2098:I2098"/>
    <mergeCell ref="J2098:K2098"/>
    <mergeCell ref="N2098:O2098"/>
    <mergeCell ref="C2099:G2099"/>
    <mergeCell ref="H2099:I2099"/>
    <mergeCell ref="J2099:K2099"/>
    <mergeCell ref="N2099:O2099"/>
    <mergeCell ref="C2100:O2100"/>
    <mergeCell ref="C2101:P2103"/>
    <mergeCell ref="C2104:J2104"/>
    <mergeCell ref="N2104:O2104"/>
    <mergeCell ref="C2105:J2105"/>
    <mergeCell ref="N2105:O2105"/>
    <mergeCell ref="C2106:J2106"/>
    <mergeCell ref="N2106:O2106"/>
    <mergeCell ref="C2107:J2107"/>
    <mergeCell ref="N2107:O2107"/>
    <mergeCell ref="C2108:J2108"/>
    <mergeCell ref="N2108:O2108"/>
    <mergeCell ref="C2109:J2109"/>
    <mergeCell ref="N2109:O2109"/>
    <mergeCell ref="C2110:J2110"/>
    <mergeCell ref="N2110:O2110"/>
    <mergeCell ref="C2111:J2111"/>
    <mergeCell ref="N2111:O2111"/>
    <mergeCell ref="C2112:J2112"/>
    <mergeCell ref="N2112:O2112"/>
    <mergeCell ref="C2113:O2113"/>
    <mergeCell ref="C2114:P2116"/>
    <mergeCell ref="C2117:I2117"/>
    <mergeCell ref="N2117:O2117"/>
    <mergeCell ref="C2118:I2118"/>
    <mergeCell ref="N2118:O2118"/>
    <mergeCell ref="C2119:I2119"/>
    <mergeCell ref="N2119:O2119"/>
    <mergeCell ref="C2120:O2120"/>
    <mergeCell ref="C2121:P2123"/>
    <mergeCell ref="C2124:I2124"/>
    <mergeCell ref="N2124:O2124"/>
    <mergeCell ref="C2125:I2125"/>
    <mergeCell ref="N2125:O2125"/>
    <mergeCell ref="N2126:O2126"/>
    <mergeCell ref="C2127:I2127"/>
    <mergeCell ref="N2127:O2127"/>
    <mergeCell ref="C2128:O2128"/>
    <mergeCell ref="C2130:O2130"/>
    <mergeCell ref="C2131:I2131"/>
    <mergeCell ref="N2131:O2131"/>
    <mergeCell ref="N2132:O2132"/>
    <mergeCell ref="N2133:O2133"/>
    <mergeCell ref="C2134:O2134"/>
    <mergeCell ref="C2136:O2136"/>
    <mergeCell ref="C2149:P2149"/>
    <mergeCell ref="C2151:C2157"/>
    <mergeCell ref="D2151:K2151"/>
    <mergeCell ref="L2151:P2152"/>
    <mergeCell ref="D2152:K2152"/>
    <mergeCell ref="D2153:K2153"/>
    <mergeCell ref="L2153:L2154"/>
    <mergeCell ref="N2153:P2154"/>
    <mergeCell ref="D2154:K2154"/>
    <mergeCell ref="D2155:K2156"/>
    <mergeCell ref="L2155:L2157"/>
    <mergeCell ref="N2155:N2157"/>
    <mergeCell ref="O2155:O2157"/>
    <mergeCell ref="P2155:P2157"/>
    <mergeCell ref="D2157:K2157"/>
    <mergeCell ref="I2141:K2141"/>
    <mergeCell ref="H2142:K2142"/>
    <mergeCell ref="I2143:K2143"/>
    <mergeCell ref="C2161:F2161"/>
    <mergeCell ref="C2163:P2163"/>
    <mergeCell ref="D2166:L2166"/>
    <mergeCell ref="N2166:O2166"/>
    <mergeCell ref="D2167:L2167"/>
    <mergeCell ref="N2167:O2167"/>
    <mergeCell ref="C2168:P2170"/>
    <mergeCell ref="C2171:G2171"/>
    <mergeCell ref="H2171:I2171"/>
    <mergeCell ref="J2171:K2171"/>
    <mergeCell ref="N2171:O2171"/>
    <mergeCell ref="C2172:G2172"/>
    <mergeCell ref="H2172:I2172"/>
    <mergeCell ref="J2172:K2172"/>
    <mergeCell ref="N2172:O2172"/>
    <mergeCell ref="C2173:G2173"/>
    <mergeCell ref="H2173:I2173"/>
    <mergeCell ref="J2173:K2173"/>
    <mergeCell ref="N2173:O2173"/>
    <mergeCell ref="C2174:G2174"/>
    <mergeCell ref="H2174:I2174"/>
    <mergeCell ref="J2174:K2174"/>
    <mergeCell ref="N2174:O2174"/>
    <mergeCell ref="C2175:O2175"/>
    <mergeCell ref="C2176:P2178"/>
    <mergeCell ref="C2179:J2179"/>
    <mergeCell ref="N2179:O2179"/>
    <mergeCell ref="C2180:J2180"/>
    <mergeCell ref="N2180:O2180"/>
    <mergeCell ref="C2181:J2181"/>
    <mergeCell ref="N2181:O2181"/>
    <mergeCell ref="C2182:J2182"/>
    <mergeCell ref="N2182:O2182"/>
    <mergeCell ref="C2183:J2183"/>
    <mergeCell ref="N2183:O2183"/>
    <mergeCell ref="C2184:J2184"/>
    <mergeCell ref="N2184:O2184"/>
    <mergeCell ref="C2185:O2185"/>
    <mergeCell ref="C2186:P2188"/>
    <mergeCell ref="C2189:I2189"/>
    <mergeCell ref="N2189:O2189"/>
    <mergeCell ref="C2190:I2190"/>
    <mergeCell ref="N2190:O2190"/>
    <mergeCell ref="C2191:I2191"/>
    <mergeCell ref="N2191:O2191"/>
    <mergeCell ref="C2192:O2192"/>
    <mergeCell ref="C2193:P2195"/>
    <mergeCell ref="C2196:I2196"/>
    <mergeCell ref="N2196:O2196"/>
    <mergeCell ref="C2197:I2197"/>
    <mergeCell ref="N2197:O2197"/>
    <mergeCell ref="N2198:O2198"/>
    <mergeCell ref="C2199:I2199"/>
    <mergeCell ref="N2199:O2199"/>
    <mergeCell ref="C2200:O2200"/>
    <mergeCell ref="C2202:O2202"/>
    <mergeCell ref="C2203:I2203"/>
    <mergeCell ref="N2203:O2203"/>
    <mergeCell ref="N2204:O2204"/>
    <mergeCell ref="N2205:O2205"/>
    <mergeCell ref="C2206:O2206"/>
    <mergeCell ref="C2208:O2208"/>
    <mergeCell ref="C2221:P2221"/>
    <mergeCell ref="C2223:C2229"/>
    <mergeCell ref="D2223:K2223"/>
    <mergeCell ref="L2223:P2224"/>
    <mergeCell ref="D2224:K2224"/>
    <mergeCell ref="D2225:K2225"/>
    <mergeCell ref="L2225:L2226"/>
    <mergeCell ref="N2225:P2226"/>
    <mergeCell ref="D2226:K2226"/>
    <mergeCell ref="D2227:K2228"/>
    <mergeCell ref="L2227:L2229"/>
    <mergeCell ref="N2227:N2229"/>
    <mergeCell ref="O2227:O2229"/>
    <mergeCell ref="P2227:P2229"/>
    <mergeCell ref="D2229:K2229"/>
    <mergeCell ref="I2213:K2213"/>
    <mergeCell ref="H2214:K2214"/>
    <mergeCell ref="I2215:K2215"/>
    <mergeCell ref="C2233:F2233"/>
    <mergeCell ref="C2235:P2235"/>
    <mergeCell ref="D2238:L2238"/>
    <mergeCell ref="N2238:O2238"/>
    <mergeCell ref="D2239:L2239"/>
    <mergeCell ref="N2239:O2239"/>
    <mergeCell ref="C2240:P2242"/>
    <mergeCell ref="C2243:G2243"/>
    <mergeCell ref="H2243:I2243"/>
    <mergeCell ref="J2243:K2243"/>
    <mergeCell ref="N2243:O2243"/>
    <mergeCell ref="C2244:G2244"/>
    <mergeCell ref="H2244:I2244"/>
    <mergeCell ref="J2244:K2244"/>
    <mergeCell ref="N2244:O2244"/>
    <mergeCell ref="C2245:G2245"/>
    <mergeCell ref="H2245:I2245"/>
    <mergeCell ref="J2245:K2245"/>
    <mergeCell ref="N2245:O2245"/>
    <mergeCell ref="C2246:G2246"/>
    <mergeCell ref="H2246:I2246"/>
    <mergeCell ref="J2246:K2246"/>
    <mergeCell ref="N2246:O2246"/>
    <mergeCell ref="C2247:O2247"/>
    <mergeCell ref="C2248:P2250"/>
    <mergeCell ref="C2251:J2251"/>
    <mergeCell ref="N2251:O2251"/>
    <mergeCell ref="C2252:J2252"/>
    <mergeCell ref="N2252:O2252"/>
    <mergeCell ref="C2253:J2253"/>
    <mergeCell ref="N2253:O2253"/>
    <mergeCell ref="C2254:J2254"/>
    <mergeCell ref="N2254:O2254"/>
    <mergeCell ref="C2255:J2255"/>
    <mergeCell ref="N2255:O2255"/>
    <mergeCell ref="C2256:J2256"/>
    <mergeCell ref="N2256:O2256"/>
    <mergeCell ref="C2257:J2257"/>
    <mergeCell ref="N2257:O2257"/>
    <mergeCell ref="C2258:J2258"/>
    <mergeCell ref="N2258:O2258"/>
    <mergeCell ref="C2259:O2259"/>
    <mergeCell ref="C2260:P2262"/>
    <mergeCell ref="C2263:I2263"/>
    <mergeCell ref="N2263:O2263"/>
    <mergeCell ref="C2264:I2264"/>
    <mergeCell ref="N2264:O2264"/>
    <mergeCell ref="C2265:I2265"/>
    <mergeCell ref="N2265:O2265"/>
    <mergeCell ref="C2266:O2266"/>
    <mergeCell ref="C2267:P2269"/>
    <mergeCell ref="C2270:I2270"/>
    <mergeCell ref="N2270:O2270"/>
    <mergeCell ref="C2271:I2271"/>
    <mergeCell ref="N2271:O2271"/>
    <mergeCell ref="N2272:O2272"/>
    <mergeCell ref="C2273:I2273"/>
    <mergeCell ref="N2273:O2273"/>
    <mergeCell ref="C2274:O2274"/>
    <mergeCell ref="C2276:O2276"/>
    <mergeCell ref="C2277:I2277"/>
    <mergeCell ref="N2277:O2277"/>
    <mergeCell ref="N2278:O2278"/>
    <mergeCell ref="N2279:O2279"/>
    <mergeCell ref="C2280:O2280"/>
    <mergeCell ref="C2282:O2282"/>
    <mergeCell ref="C2296:P2296"/>
    <mergeCell ref="C2298:C2304"/>
    <mergeCell ref="D2298:K2298"/>
    <mergeCell ref="L2298:P2299"/>
    <mergeCell ref="D2299:K2299"/>
    <mergeCell ref="D2300:K2300"/>
    <mergeCell ref="L2300:L2301"/>
    <mergeCell ref="N2300:P2301"/>
    <mergeCell ref="D2301:K2301"/>
    <mergeCell ref="D2302:K2303"/>
    <mergeCell ref="L2302:L2304"/>
    <mergeCell ref="N2302:N2304"/>
    <mergeCell ref="O2302:O2304"/>
    <mergeCell ref="P2302:P2304"/>
    <mergeCell ref="D2304:K2304"/>
    <mergeCell ref="I2287:K2287"/>
    <mergeCell ref="H2288:K2288"/>
    <mergeCell ref="I2289:K2289"/>
    <mergeCell ref="C2308:F2308"/>
    <mergeCell ref="C2310:P2310"/>
    <mergeCell ref="D2313:L2313"/>
    <mergeCell ref="N2313:O2313"/>
    <mergeCell ref="D2314:L2314"/>
    <mergeCell ref="N2314:O2314"/>
    <mergeCell ref="C2315:P2317"/>
    <mergeCell ref="C2318:G2318"/>
    <mergeCell ref="H2318:I2318"/>
    <mergeCell ref="J2318:K2318"/>
    <mergeCell ref="N2318:O2318"/>
    <mergeCell ref="C2319:G2319"/>
    <mergeCell ref="H2319:I2319"/>
    <mergeCell ref="J2319:K2319"/>
    <mergeCell ref="N2319:O2319"/>
    <mergeCell ref="C2320:G2320"/>
    <mergeCell ref="H2320:I2320"/>
    <mergeCell ref="J2320:K2320"/>
    <mergeCell ref="N2320:O2320"/>
    <mergeCell ref="C2321:G2321"/>
    <mergeCell ref="H2321:I2321"/>
    <mergeCell ref="J2321:K2321"/>
    <mergeCell ref="N2321:O2321"/>
    <mergeCell ref="C2322:O2322"/>
    <mergeCell ref="C2323:P2325"/>
    <mergeCell ref="C2326:J2326"/>
    <mergeCell ref="N2326:O2326"/>
    <mergeCell ref="C2327:J2327"/>
    <mergeCell ref="N2327:O2327"/>
    <mergeCell ref="C2328:J2328"/>
    <mergeCell ref="N2328:O2328"/>
    <mergeCell ref="C2329:J2329"/>
    <mergeCell ref="N2329:O2329"/>
    <mergeCell ref="C2330:J2330"/>
    <mergeCell ref="N2330:O2330"/>
    <mergeCell ref="C2331:J2331"/>
    <mergeCell ref="N2331:O2331"/>
    <mergeCell ref="C2332:J2332"/>
    <mergeCell ref="N2332:O2332"/>
    <mergeCell ref="C2333:J2333"/>
    <mergeCell ref="N2333:O2333"/>
    <mergeCell ref="C2334:J2334"/>
    <mergeCell ref="N2334:O2334"/>
    <mergeCell ref="C2335:J2335"/>
    <mergeCell ref="N2335:O2335"/>
    <mergeCell ref="C2336:J2336"/>
    <mergeCell ref="N2336:O2336"/>
    <mergeCell ref="C2337:J2337"/>
    <mergeCell ref="N2337:O2337"/>
    <mergeCell ref="C2338:J2338"/>
    <mergeCell ref="N2338:O2338"/>
    <mergeCell ref="C2339:O2339"/>
    <mergeCell ref="C2340:P2342"/>
    <mergeCell ref="C2343:I2343"/>
    <mergeCell ref="N2343:O2343"/>
    <mergeCell ref="C2344:I2344"/>
    <mergeCell ref="N2344:O2344"/>
    <mergeCell ref="C2345:I2345"/>
    <mergeCell ref="N2345:O2345"/>
    <mergeCell ref="C2346:O2346"/>
    <mergeCell ref="C2347:P2349"/>
    <mergeCell ref="C2350:I2350"/>
    <mergeCell ref="N2350:O2350"/>
    <mergeCell ref="C2351:I2351"/>
    <mergeCell ref="N2351:O2351"/>
    <mergeCell ref="N2352:O2352"/>
    <mergeCell ref="C2353:I2353"/>
    <mergeCell ref="N2353:O2353"/>
    <mergeCell ref="C2354:O2354"/>
    <mergeCell ref="C2356:O2356"/>
    <mergeCell ref="C2357:I2357"/>
    <mergeCell ref="N2357:O2357"/>
    <mergeCell ref="N2358:O2358"/>
    <mergeCell ref="N2359:O2359"/>
    <mergeCell ref="C2360:O2360"/>
    <mergeCell ref="C2362:O2362"/>
    <mergeCell ref="C2376:P2376"/>
    <mergeCell ref="C2378:C2384"/>
    <mergeCell ref="D2378:K2378"/>
    <mergeCell ref="L2378:P2379"/>
    <mergeCell ref="D2379:K2379"/>
    <mergeCell ref="D2380:K2380"/>
    <mergeCell ref="L2380:L2381"/>
    <mergeCell ref="N2380:P2381"/>
    <mergeCell ref="D2381:K2381"/>
    <mergeCell ref="D2382:K2383"/>
    <mergeCell ref="L2382:L2384"/>
    <mergeCell ref="N2382:N2384"/>
    <mergeCell ref="O2382:O2384"/>
    <mergeCell ref="P2382:P2384"/>
    <mergeCell ref="D2384:K2384"/>
    <mergeCell ref="I2367:K2367"/>
    <mergeCell ref="H2368:K2368"/>
    <mergeCell ref="I2369:K2369"/>
    <mergeCell ref="C2388:F2388"/>
    <mergeCell ref="C2390:P2390"/>
    <mergeCell ref="D2393:L2393"/>
    <mergeCell ref="N2393:O2393"/>
    <mergeCell ref="D2394:L2394"/>
    <mergeCell ref="N2394:O2394"/>
    <mergeCell ref="C2395:P2397"/>
    <mergeCell ref="C2398:G2398"/>
    <mergeCell ref="H2398:I2398"/>
    <mergeCell ref="J2398:K2398"/>
    <mergeCell ref="N2398:O2398"/>
    <mergeCell ref="C2399:G2399"/>
    <mergeCell ref="H2399:I2399"/>
    <mergeCell ref="J2399:K2399"/>
    <mergeCell ref="N2399:O2399"/>
    <mergeCell ref="H2400:I2400"/>
    <mergeCell ref="J2400:K2400"/>
    <mergeCell ref="N2400:O2400"/>
    <mergeCell ref="C2400:F2400"/>
    <mergeCell ref="C2401:G2401"/>
    <mergeCell ref="H2401:I2401"/>
    <mergeCell ref="J2401:K2401"/>
    <mergeCell ref="N2401:O2401"/>
    <mergeCell ref="C2402:O2402"/>
    <mergeCell ref="C2403:P2405"/>
    <mergeCell ref="C2406:J2406"/>
    <mergeCell ref="N2406:O2406"/>
    <mergeCell ref="C2407:J2407"/>
    <mergeCell ref="N2407:O2407"/>
    <mergeCell ref="C2408:J2408"/>
    <mergeCell ref="N2408:O2408"/>
    <mergeCell ref="C2409:J2409"/>
    <mergeCell ref="N2409:O2409"/>
    <mergeCell ref="C2410:J2410"/>
    <mergeCell ref="N2410:O2410"/>
    <mergeCell ref="C2411:J2411"/>
    <mergeCell ref="N2411:O2411"/>
    <mergeCell ref="N2416:O2416"/>
    <mergeCell ref="N2417:O2417"/>
    <mergeCell ref="N2418:O2418"/>
    <mergeCell ref="C2419:O2419"/>
    <mergeCell ref="C2420:P2422"/>
    <mergeCell ref="C2423:I2423"/>
    <mergeCell ref="N2423:O2423"/>
    <mergeCell ref="C2412:O2412"/>
    <mergeCell ref="C2413:P2415"/>
    <mergeCell ref="C2416:I2416"/>
    <mergeCell ref="C2417:I2417"/>
    <mergeCell ref="C2418:I2418"/>
    <mergeCell ref="C2424:I2424"/>
    <mergeCell ref="N2424:O2424"/>
    <mergeCell ref="N2425:O2425"/>
    <mergeCell ref="C2430:I2430"/>
    <mergeCell ref="N2430:O2430"/>
    <mergeCell ref="N2431:O2431"/>
    <mergeCell ref="N2432:O2432"/>
    <mergeCell ref="C2426:I2426"/>
    <mergeCell ref="N2426:O2426"/>
    <mergeCell ref="C2427:O2427"/>
    <mergeCell ref="C2429:O2429"/>
    <mergeCell ref="C2433:O2433"/>
    <mergeCell ref="C2435:O2435"/>
    <mergeCell ref="C2448:P2448"/>
    <mergeCell ref="C2450:C2456"/>
    <mergeCell ref="D2450:K2450"/>
    <mergeCell ref="L2450:P2451"/>
    <mergeCell ref="D2451:K2451"/>
    <mergeCell ref="D2452:K2452"/>
    <mergeCell ref="L2452:L2453"/>
    <mergeCell ref="N2452:P2453"/>
    <mergeCell ref="D2453:K2453"/>
    <mergeCell ref="D2454:K2455"/>
    <mergeCell ref="L2454:L2456"/>
    <mergeCell ref="N2454:N2456"/>
    <mergeCell ref="O2454:O2456"/>
    <mergeCell ref="P2454:P2456"/>
    <mergeCell ref="D2456:K2456"/>
    <mergeCell ref="I2440:K2440"/>
    <mergeCell ref="H2441:K2441"/>
    <mergeCell ref="I2442:K2442"/>
    <mergeCell ref="C2460:F2460"/>
    <mergeCell ref="C2462:P2462"/>
    <mergeCell ref="D2465:L2465"/>
    <mergeCell ref="N2465:O2465"/>
    <mergeCell ref="D2466:L2466"/>
    <mergeCell ref="N2466:O2466"/>
    <mergeCell ref="C2467:P2469"/>
    <mergeCell ref="C2470:G2470"/>
    <mergeCell ref="H2470:I2470"/>
    <mergeCell ref="J2470:K2470"/>
    <mergeCell ref="N2470:O2470"/>
    <mergeCell ref="C2471:G2471"/>
    <mergeCell ref="H2471:I2471"/>
    <mergeCell ref="J2471:K2471"/>
    <mergeCell ref="N2471:O2471"/>
    <mergeCell ref="H2472:I2472"/>
    <mergeCell ref="J2472:K2472"/>
    <mergeCell ref="N2472:O2472"/>
    <mergeCell ref="C2472:F2472"/>
    <mergeCell ref="C2473:G2473"/>
    <mergeCell ref="H2473:I2473"/>
    <mergeCell ref="J2473:K2473"/>
    <mergeCell ref="N2473:O2473"/>
    <mergeCell ref="C2474:O2474"/>
    <mergeCell ref="C2475:P2477"/>
    <mergeCell ref="C2478:J2478"/>
    <mergeCell ref="N2478:O2478"/>
    <mergeCell ref="C2479:J2479"/>
    <mergeCell ref="N2479:O2479"/>
    <mergeCell ref="C2480:J2480"/>
    <mergeCell ref="N2480:O2480"/>
    <mergeCell ref="C2481:J2481"/>
    <mergeCell ref="N2481:O2481"/>
    <mergeCell ref="C2482:J2482"/>
    <mergeCell ref="N2482:O2482"/>
    <mergeCell ref="C2483:J2483"/>
    <mergeCell ref="N2483:O2483"/>
    <mergeCell ref="C2484:J2484"/>
    <mergeCell ref="N2484:O2484"/>
    <mergeCell ref="N2489:O2489"/>
    <mergeCell ref="N2490:O2490"/>
    <mergeCell ref="C2485:O2485"/>
    <mergeCell ref="C2486:P2488"/>
    <mergeCell ref="C2489:I2489"/>
    <mergeCell ref="C2490:I2490"/>
    <mergeCell ref="C2491:I2491"/>
    <mergeCell ref="N2491:O2491"/>
    <mergeCell ref="C2492:O2492"/>
    <mergeCell ref="C2493:P2495"/>
    <mergeCell ref="C2496:I2496"/>
    <mergeCell ref="N2496:O2496"/>
    <mergeCell ref="C2497:I2497"/>
    <mergeCell ref="N2497:O2497"/>
    <mergeCell ref="C2503:I2503"/>
    <mergeCell ref="N2503:O2503"/>
    <mergeCell ref="N2504:O2504"/>
    <mergeCell ref="N2505:O2505"/>
    <mergeCell ref="C2506:O2506"/>
    <mergeCell ref="C2508:O2508"/>
    <mergeCell ref="N2498:O2498"/>
    <mergeCell ref="C2499:I2499"/>
    <mergeCell ref="N2499:O2499"/>
    <mergeCell ref="C2500:O2500"/>
    <mergeCell ref="C2502:O2502"/>
    <mergeCell ref="C2521:P2521"/>
    <mergeCell ref="C2523:C2529"/>
    <mergeCell ref="D2523:K2523"/>
    <mergeCell ref="L2523:P2524"/>
    <mergeCell ref="D2524:K2524"/>
    <mergeCell ref="D2525:K2525"/>
    <mergeCell ref="L2525:L2526"/>
    <mergeCell ref="N2525:P2526"/>
    <mergeCell ref="D2526:K2526"/>
    <mergeCell ref="D2527:K2528"/>
    <mergeCell ref="L2527:L2529"/>
    <mergeCell ref="N2527:N2529"/>
    <mergeCell ref="O2527:O2529"/>
    <mergeCell ref="P2527:P2529"/>
    <mergeCell ref="D2529:K2529"/>
    <mergeCell ref="I2513:K2513"/>
    <mergeCell ref="H2514:K2514"/>
    <mergeCell ref="I2515:K2515"/>
    <mergeCell ref="C2533:F2533"/>
    <mergeCell ref="C2535:P2535"/>
    <mergeCell ref="D2538:L2538"/>
    <mergeCell ref="N2538:O2538"/>
    <mergeCell ref="D2539:L2539"/>
    <mergeCell ref="N2539:O2539"/>
    <mergeCell ref="C2540:P2542"/>
    <mergeCell ref="C2543:G2543"/>
    <mergeCell ref="H2543:I2543"/>
    <mergeCell ref="J2543:K2543"/>
    <mergeCell ref="N2543:O2543"/>
    <mergeCell ref="C2544:G2544"/>
    <mergeCell ref="H2544:I2544"/>
    <mergeCell ref="J2544:K2544"/>
    <mergeCell ref="N2544:O2544"/>
    <mergeCell ref="H2545:I2545"/>
    <mergeCell ref="J2545:K2545"/>
    <mergeCell ref="N2545:O2545"/>
    <mergeCell ref="N2554:O2554"/>
    <mergeCell ref="C2555:J2555"/>
    <mergeCell ref="N2555:O2555"/>
    <mergeCell ref="N2560:O2560"/>
    <mergeCell ref="N2561:O2561"/>
    <mergeCell ref="N2562:O2562"/>
    <mergeCell ref="C2568:I2568"/>
    <mergeCell ref="N2568:O2568"/>
    <mergeCell ref="N2569:O2569"/>
    <mergeCell ref="C2570:I2570"/>
    <mergeCell ref="N2570:O2570"/>
    <mergeCell ref="C2571:O2571"/>
    <mergeCell ref="N2577:O2577"/>
    <mergeCell ref="C2578:I2578"/>
    <mergeCell ref="N2578:O2578"/>
    <mergeCell ref="C2581:O2581"/>
    <mergeCell ref="H230:K230"/>
    <mergeCell ref="I231:K231"/>
    <mergeCell ref="I304:K304"/>
    <mergeCell ref="H305:K305"/>
    <mergeCell ref="I306:K306"/>
    <mergeCell ref="C344:J344"/>
    <mergeCell ref="C345:J345"/>
    <mergeCell ref="N344:O344"/>
    <mergeCell ref="N345:O345"/>
    <mergeCell ref="I377:K377"/>
    <mergeCell ref="H378:K378"/>
    <mergeCell ref="I379:K379"/>
    <mergeCell ref="I448:K448"/>
    <mergeCell ref="H449:K449"/>
    <mergeCell ref="I450:K450"/>
    <mergeCell ref="I522:K522"/>
    <mergeCell ref="H523:K523"/>
    <mergeCell ref="C437:O437"/>
    <mergeCell ref="C426:I426"/>
    <mergeCell ref="N426:O426"/>
    <mergeCell ref="C427:O427"/>
    <mergeCell ref="C428:P430"/>
    <mergeCell ref="C431:I431"/>
    <mergeCell ref="N431:O431"/>
    <mergeCell ref="C420:O420"/>
    <mergeCell ref="C421:P423"/>
    <mergeCell ref="C387:C393"/>
    <mergeCell ref="D387:K387"/>
    <mergeCell ref="L387:P388"/>
    <mergeCell ref="D388:K388"/>
    <mergeCell ref="N368:O368"/>
    <mergeCell ref="N369:O369"/>
    <mergeCell ref="H962:K962"/>
    <mergeCell ref="C948:O948"/>
    <mergeCell ref="C931:J931"/>
    <mergeCell ref="C930:J930"/>
    <mergeCell ref="N930:O930"/>
    <mergeCell ref="N931:O931"/>
    <mergeCell ref="C951:I951"/>
    <mergeCell ref="N951:O951"/>
    <mergeCell ref="N952:O952"/>
    <mergeCell ref="N953:O953"/>
    <mergeCell ref="C954:O954"/>
    <mergeCell ref="C956:O956"/>
    <mergeCell ref="C899:C905"/>
    <mergeCell ref="D899:K899"/>
    <mergeCell ref="L899:P900"/>
    <mergeCell ref="D900:K900"/>
    <mergeCell ref="I963:K963"/>
    <mergeCell ref="I524:K524"/>
    <mergeCell ref="I593:K593"/>
    <mergeCell ref="H594:K594"/>
    <mergeCell ref="I595:K595"/>
    <mergeCell ref="I666:K666"/>
    <mergeCell ref="H667:K667"/>
    <mergeCell ref="I668:K668"/>
    <mergeCell ref="I741:K741"/>
    <mergeCell ref="H742:K742"/>
    <mergeCell ref="I743:K743"/>
    <mergeCell ref="I814:K814"/>
    <mergeCell ref="H815:K815"/>
    <mergeCell ref="I816:K816"/>
    <mergeCell ref="I889:K889"/>
    <mergeCell ref="H890:K890"/>
    <mergeCell ref="I891:K891"/>
    <mergeCell ref="I961:K961"/>
    <mergeCell ref="C530:P530"/>
    <mergeCell ref="C601:P601"/>
    <mergeCell ref="C749:P749"/>
    <mergeCell ref="C822:P822"/>
    <mergeCell ref="C897:P897"/>
    <mergeCell ref="C941:P943"/>
    <mergeCell ref="C944:I944"/>
    <mergeCell ref="N944:O944"/>
    <mergeCell ref="C934:P936"/>
    <mergeCell ref="C937:I937"/>
    <mergeCell ref="N937:O937"/>
    <mergeCell ref="C938:I938"/>
    <mergeCell ref="N938:O938"/>
    <mergeCell ref="D901:K901"/>
  </mergeCells>
  <phoneticPr fontId="7" type="noConversion"/>
  <printOptions horizontalCentered="1" verticalCentered="1"/>
  <pageMargins left="0.25" right="0.25" top="0.75" bottom="0.75" header="0.3" footer="0.3"/>
  <pageSetup scale="48" fitToHeight="0" orientation="portrait" r:id="rId1"/>
  <headerFooter alignWithMargins="0"/>
  <rowBreaks count="51" manualBreakCount="51">
    <brk id="76" max="17" man="1"/>
    <brk id="159" max="17" man="1"/>
    <brk id="234" max="17" man="1"/>
    <brk id="309" max="17" man="1"/>
    <brk id="382" max="17" man="1"/>
    <brk id="453" max="17" man="1"/>
    <brk id="527" max="17" man="1"/>
    <brk id="598" max="17" man="1"/>
    <brk id="671" max="17" man="1"/>
    <brk id="746" max="17" man="1"/>
    <brk id="819" max="17" man="1"/>
    <brk id="894" max="17" man="1"/>
    <brk id="965" max="17" man="1"/>
    <brk id="1036" max="17" man="1"/>
    <brk id="1107" max="17" man="1"/>
    <brk id="1181" max="17" man="1"/>
    <brk id="1253" max="17" man="1"/>
    <brk id="1331" max="17" man="1"/>
    <brk id="1404" max="17" man="1"/>
    <brk id="1481" max="17" man="1"/>
    <brk id="1548" max="17" man="1"/>
    <brk id="1622" max="17" man="1"/>
    <brk id="1699" max="17" man="1"/>
    <brk id="1771" max="17" man="1"/>
    <brk id="1850" max="17" man="1"/>
    <brk id="1924" max="17" man="1"/>
    <brk id="1995" max="17" man="1"/>
    <brk id="2071" max="17" man="1"/>
    <brk id="2146" max="17" man="1"/>
    <brk id="2218" max="17" man="1"/>
    <brk id="2292" max="17" man="1"/>
    <brk id="2372" max="17" man="1"/>
    <brk id="2445" max="17" man="1"/>
    <brk id="2518" max="17" man="1"/>
    <brk id="2593" max="17" man="1"/>
    <brk id="2666" max="17" man="1"/>
    <brk id="2740" max="17" man="1"/>
    <brk id="2810" max="17" man="1"/>
    <brk id="2882" max="17" man="1"/>
    <brk id="2956" max="17" man="1"/>
    <brk id="3031" max="17" man="1"/>
    <brk id="3106" max="17" man="1"/>
    <brk id="3177" max="17" man="1"/>
    <brk id="3248" max="17" man="1"/>
    <brk id="3322" max="17" man="1"/>
    <brk id="3396" max="17" man="1"/>
    <brk id="3469" max="17" man="1"/>
    <brk id="3541" max="17" man="1"/>
    <brk id="3613" max="17" man="1"/>
    <brk id="3685" max="17" man="1"/>
    <brk id="3759" max="1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50" zoomScaleNormal="100" zoomScaleSheetLayoutView="50" zoomScalePageLayoutView="145" workbookViewId="0">
      <selection activeCell="Q9" sqref="Q9"/>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492" t="s">
        <v>0</v>
      </c>
      <c r="C1" s="492"/>
      <c r="D1" s="492"/>
      <c r="E1" s="492"/>
      <c r="F1" s="492"/>
      <c r="G1" s="492"/>
    </row>
    <row r="2" spans="2:12">
      <c r="B2" s="492" t="s">
        <v>1</v>
      </c>
      <c r="C2" s="492"/>
      <c r="D2" s="492"/>
      <c r="E2" s="492"/>
    </row>
    <row r="3" spans="2:12" ht="15" thickBot="1">
      <c r="C3" s="6"/>
      <c r="D3" s="7"/>
      <c r="E3" s="6"/>
      <c r="F3" s="7"/>
    </row>
    <row r="4" spans="2:12" ht="15.75" thickTop="1" thickBot="1">
      <c r="B4" s="538"/>
      <c r="C4" s="539"/>
      <c r="D4" s="539"/>
      <c r="E4" s="539"/>
      <c r="F4" s="539"/>
      <c r="G4" s="539"/>
      <c r="H4" s="539"/>
      <c r="I4" s="539"/>
      <c r="J4" s="539"/>
      <c r="K4" s="539"/>
      <c r="L4" s="540"/>
    </row>
    <row r="5" spans="2:12" ht="31.5" customHeight="1">
      <c r="B5" s="3"/>
      <c r="C5" s="575" t="s">
        <v>2</v>
      </c>
      <c r="D5" s="576"/>
      <c r="E5" s="576"/>
      <c r="F5" s="576"/>
      <c r="G5" s="576"/>
      <c r="H5" s="576"/>
      <c r="I5" s="576"/>
      <c r="J5" s="576"/>
      <c r="K5" s="577"/>
      <c r="L5" s="4"/>
    </row>
    <row r="6" spans="2:12">
      <c r="B6" s="3"/>
      <c r="C6" s="578" t="s">
        <v>32</v>
      </c>
      <c r="D6" s="579"/>
      <c r="E6" s="579"/>
      <c r="F6" s="579"/>
      <c r="G6" s="579"/>
      <c r="H6" s="579"/>
      <c r="I6" s="579"/>
      <c r="J6" s="579"/>
      <c r="K6" s="580"/>
      <c r="L6" s="4"/>
    </row>
    <row r="7" spans="2:12" s="2" customFormat="1">
      <c r="B7" s="91"/>
      <c r="C7" s="581" t="s">
        <v>33</v>
      </c>
      <c r="D7" s="581"/>
      <c r="E7" s="581"/>
      <c r="F7" s="581"/>
      <c r="G7" s="581"/>
      <c r="H7" s="581"/>
      <c r="I7" s="581"/>
      <c r="J7" s="581"/>
      <c r="K7" s="581"/>
      <c r="L7" s="10"/>
    </row>
    <row r="8" spans="2:12" ht="105.75" customHeight="1">
      <c r="B8" s="3"/>
      <c r="C8" s="581"/>
      <c r="D8" s="581"/>
      <c r="E8" s="581"/>
      <c r="F8" s="581"/>
      <c r="G8" s="581"/>
      <c r="H8" s="581"/>
      <c r="I8" s="581"/>
      <c r="J8" s="581"/>
      <c r="K8" s="581"/>
      <c r="L8" s="4"/>
    </row>
    <row r="9" spans="2:12" ht="34.5" customHeight="1">
      <c r="B9" s="3"/>
      <c r="C9" s="582" t="s">
        <v>34</v>
      </c>
      <c r="D9" s="559"/>
      <c r="E9" s="559"/>
      <c r="F9" s="559"/>
      <c r="G9" s="559"/>
      <c r="H9" s="559"/>
      <c r="I9" s="559"/>
      <c r="J9" s="559"/>
      <c r="K9" s="583"/>
      <c r="L9" s="4"/>
    </row>
    <row r="10" spans="2:12" ht="30" customHeight="1" thickBot="1">
      <c r="B10" s="3"/>
      <c r="C10" s="517"/>
      <c r="D10" s="518"/>
      <c r="E10" s="518"/>
      <c r="F10" s="518"/>
      <c r="G10" s="518"/>
      <c r="H10" s="518"/>
      <c r="I10" s="518"/>
      <c r="J10" s="518"/>
      <c r="K10" s="519"/>
      <c r="L10" s="4"/>
    </row>
    <row r="11" spans="2:12" ht="30" customHeight="1">
      <c r="B11" s="3"/>
      <c r="C11" s="532" t="s">
        <v>6</v>
      </c>
      <c r="D11" s="526" t="s">
        <v>7</v>
      </c>
      <c r="E11" s="534" t="s">
        <v>8</v>
      </c>
      <c r="F11" s="534"/>
      <c r="G11" s="532" t="s">
        <v>9</v>
      </c>
      <c r="H11" s="526" t="s">
        <v>10</v>
      </c>
      <c r="I11" s="526" t="s">
        <v>11</v>
      </c>
      <c r="J11" s="528" t="s">
        <v>12</v>
      </c>
      <c r="K11" s="530" t="s">
        <v>13</v>
      </c>
      <c r="L11" s="4"/>
    </row>
    <row r="12" spans="2:12" ht="30" customHeight="1" thickBot="1">
      <c r="B12" s="3"/>
      <c r="C12" s="533"/>
      <c r="D12" s="527"/>
      <c r="E12" s="11" t="s">
        <v>14</v>
      </c>
      <c r="F12" s="11" t="s">
        <v>15</v>
      </c>
      <c r="G12" s="533"/>
      <c r="H12" s="527"/>
      <c r="I12" s="527"/>
      <c r="J12" s="529"/>
      <c r="K12" s="531"/>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520" t="s">
        <v>17</v>
      </c>
      <c r="D40" s="521"/>
      <c r="E40" s="521"/>
      <c r="F40" s="521"/>
      <c r="G40" s="521"/>
      <c r="H40" s="521"/>
      <c r="I40" s="521"/>
      <c r="J40" s="522"/>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572"/>
      <c r="H42" s="573"/>
      <c r="I42" s="574"/>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524"/>
      <c r="E51" s="524"/>
      <c r="F51" s="524"/>
      <c r="G51" s="524"/>
      <c r="H51" s="524"/>
      <c r="I51" s="524"/>
      <c r="J51" s="524"/>
      <c r="K51" s="525"/>
      <c r="L51" s="81"/>
    </row>
    <row r="52" spans="2:12" s="49" customFormat="1" ht="46.5" customHeight="1">
      <c r="B52" s="50"/>
      <c r="C52" s="502" t="s">
        <v>20</v>
      </c>
      <c r="D52" s="503"/>
      <c r="E52" s="503"/>
      <c r="F52" s="503"/>
      <c r="G52" s="503"/>
      <c r="H52" s="523" t="s">
        <v>9</v>
      </c>
      <c r="I52" s="523"/>
      <c r="J52" s="523"/>
      <c r="K52" s="82" t="s">
        <v>21</v>
      </c>
      <c r="L52" s="83"/>
    </row>
    <row r="53" spans="2:12" s="49" customFormat="1" ht="32.25" customHeight="1">
      <c r="B53" s="50"/>
      <c r="C53" s="502" t="s">
        <v>22</v>
      </c>
      <c r="D53" s="503"/>
      <c r="E53" s="503"/>
      <c r="F53" s="503"/>
      <c r="G53" s="503"/>
      <c r="H53" s="507" t="s">
        <v>23</v>
      </c>
      <c r="I53" s="507"/>
      <c r="J53" s="84" t="s">
        <v>24</v>
      </c>
      <c r="K53" s="85" t="s">
        <v>35</v>
      </c>
      <c r="L53" s="83"/>
    </row>
    <row r="54" spans="2:12" s="49" customFormat="1" ht="30" customHeight="1">
      <c r="B54" s="50"/>
      <c r="C54" s="502" t="s">
        <v>25</v>
      </c>
      <c r="D54" s="503"/>
      <c r="E54" s="503"/>
      <c r="F54" s="503"/>
      <c r="G54" s="503"/>
      <c r="H54" s="504" t="s">
        <v>26</v>
      </c>
      <c r="I54" s="505"/>
      <c r="J54" s="84" t="s">
        <v>27</v>
      </c>
      <c r="K54" s="85" t="s">
        <v>35</v>
      </c>
      <c r="L54" s="83"/>
    </row>
    <row r="55" spans="2:12" s="49" customFormat="1" ht="58.5" customHeight="1">
      <c r="B55" s="50"/>
      <c r="C55" s="563"/>
      <c r="D55" s="564"/>
      <c r="E55" s="564"/>
      <c r="F55" s="564"/>
      <c r="G55" s="565"/>
      <c r="H55" s="506" t="s">
        <v>28</v>
      </c>
      <c r="I55" s="507"/>
      <c r="J55" s="84" t="s">
        <v>29</v>
      </c>
      <c r="K55" s="85" t="s">
        <v>35</v>
      </c>
      <c r="L55" s="52"/>
    </row>
    <row r="56" spans="2:12" ht="39" customHeight="1">
      <c r="B56" s="3"/>
      <c r="C56" s="566"/>
      <c r="D56" s="567"/>
      <c r="E56" s="567"/>
      <c r="F56" s="567"/>
      <c r="G56" s="568"/>
      <c r="H56" s="507" t="s">
        <v>30</v>
      </c>
      <c r="I56" s="507"/>
      <c r="J56" s="84" t="s">
        <v>31</v>
      </c>
      <c r="K56" s="85" t="s">
        <v>35</v>
      </c>
      <c r="L56" s="4"/>
    </row>
    <row r="57" spans="2:12" ht="47.25" customHeight="1" thickBot="1">
      <c r="B57" s="3"/>
      <c r="C57" s="569"/>
      <c r="D57" s="570"/>
      <c r="E57" s="570"/>
      <c r="F57" s="570"/>
      <c r="G57" s="571"/>
      <c r="H57" s="561"/>
      <c r="I57" s="561"/>
      <c r="J57" s="561"/>
      <c r="K57" s="562"/>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36</v>
      </c>
      <c r="H59" s="93"/>
      <c r="I59" s="93"/>
      <c r="J59" s="93"/>
      <c r="K59" s="93"/>
      <c r="L59" s="4"/>
    </row>
    <row r="60" spans="2:12" ht="15" thickBot="1">
      <c r="B60" s="86"/>
      <c r="C60" s="87"/>
      <c r="D60" s="87"/>
      <c r="E60" s="88"/>
      <c r="F60" s="87"/>
      <c r="G60" s="89"/>
      <c r="H60" s="87"/>
      <c r="I60" s="87"/>
      <c r="J60" s="87"/>
      <c r="K60" s="87"/>
      <c r="L60" s="90"/>
    </row>
    <row r="61" spans="2:12" ht="15"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INDICAR CÓDIGO DEL ITEM DE PAGO</vt:lpstr>
      <vt:lpstr>PROPUESTA ECONOMICA(Proponente)</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ANDRES MOSQUERA-DIAGO</cp:lastModifiedBy>
  <cp:revision/>
  <cp:lastPrinted>2026-06-05T21:28:18Z</cp:lastPrinted>
  <dcterms:created xsi:type="dcterms:W3CDTF">2006-06-27T16:47:25Z</dcterms:created>
  <dcterms:modified xsi:type="dcterms:W3CDTF">2026-08-14T19:33:06Z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