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mapaz\Desktop\FDRS\2026\AGOSTO 2026\MINIMA CHAQUETAS\FINALES\"/>
    </mc:Choice>
  </mc:AlternateContent>
  <xr:revisionPtr revIDLastSave="0" documentId="8_{D6797B85-4E09-41F3-9864-C09DFE845ED2}" xr6:coauthVersionLast="36" xr6:coauthVersionMax="36" xr10:uidLastSave="{00000000-0000-0000-0000-000000000000}"/>
  <bookViews>
    <workbookView xWindow="0" yWindow="0" windowWidth="23040" windowHeight="8940" tabRatio="900" activeTab="2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TRATAMIENTO'!$B$2:$X$34</definedName>
    <definedName name="_xlnm.Print_Area" localSheetId="0">CONTEXTO!$B$2:$F$19</definedName>
    <definedName name="_xlnm.Print_Area" localSheetId="2">EVALUACION!$B$2:$L$49</definedName>
    <definedName name="_xlnm.Print_Area" localSheetId="3">'EVALUACION CON CONTROLES'!$B$2:$R$41</definedName>
    <definedName name="_xlnm.Print_Area" localSheetId="1">'IDENTIFICACION Y ANALISIS'!$B$2:$F$27</definedName>
    <definedName name="contratación">'IDENTIFICACION Y ANALISIS'!$B$20:$B$22</definedName>
    <definedName name="ejecución">'IDENTIFICACION Y ANALISIS'!$B$24:$B$27</definedName>
    <definedName name="OPCIONES">'ASIGNACION Y TRATAMIENTO'!$B$38:$B$40</definedName>
    <definedName name="planeación">'IDENTIFICACION Y ANALISIS'!#REF!</definedName>
    <definedName name="selección">'IDENTIFICACION Y ANALISIS'!#REF!</definedName>
    <definedName name="_xlnm.Print_Titles" localSheetId="4">'ASIGNACION Y TRATAMIENTO'!$2:$5</definedName>
  </definedNames>
  <calcPr calcId="191029"/>
</workbook>
</file>

<file path=xl/calcChain.xml><?xml version="1.0" encoding="utf-8"?>
<calcChain xmlns="http://schemas.openxmlformats.org/spreadsheetml/2006/main">
  <c r="B19" i="15" l="1"/>
  <c r="B17" i="15"/>
  <c r="I16" i="15" l="1"/>
  <c r="O11" i="6" s="1"/>
  <c r="J16" i="15"/>
  <c r="P11" i="6" s="1"/>
  <c r="C16" i="15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B18" i="15"/>
  <c r="D13" i="6" s="1"/>
  <c r="C18" i="15"/>
  <c r="C13" i="6" s="1"/>
  <c r="I18" i="15"/>
  <c r="J18" i="15"/>
  <c r="P13" i="6" s="1"/>
  <c r="D14" i="6"/>
  <c r="C19" i="15"/>
  <c r="C14" i="6" s="1"/>
  <c r="I19" i="15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D12" i="6"/>
  <c r="C17" i="15"/>
  <c r="C12" i="6" s="1"/>
  <c r="I17" i="15"/>
  <c r="J17" i="15"/>
  <c r="P12" i="6" s="1"/>
  <c r="B6" i="15"/>
  <c r="C11" i="6"/>
  <c r="F11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O14" i="6"/>
  <c r="J16" i="6" l="1"/>
  <c r="L19" i="11"/>
  <c r="K13" i="6" s="1"/>
  <c r="L18" i="11"/>
  <c r="K12" i="6" s="1"/>
  <c r="K21" i="15"/>
  <c r="E11" i="6"/>
  <c r="J15" i="6"/>
  <c r="K17" i="15"/>
  <c r="L17" i="15" s="1"/>
  <c r="R12" i="6" s="1"/>
  <c r="K20" i="15"/>
  <c r="Q15" i="6" s="1"/>
  <c r="K19" i="15"/>
  <c r="Q14" i="6" s="1"/>
  <c r="K18" i="15"/>
  <c r="Q13" i="6" s="1"/>
  <c r="E12" i="6"/>
  <c r="F12" i="6"/>
  <c r="E16" i="6"/>
  <c r="F16" i="6"/>
  <c r="F15" i="6"/>
  <c r="E15" i="6"/>
  <c r="F14" i="6"/>
  <c r="E14" i="6"/>
  <c r="E13" i="6"/>
  <c r="F13" i="6"/>
  <c r="K16" i="15"/>
  <c r="L17" i="11"/>
  <c r="K11" i="6" s="1"/>
  <c r="O12" i="6"/>
  <c r="O13" i="6"/>
  <c r="J14" i="6"/>
  <c r="L20" i="15" l="1"/>
  <c r="R15" i="6" s="1"/>
  <c r="L18" i="15"/>
  <c r="R13" i="6" s="1"/>
  <c r="Q12" i="6"/>
  <c r="L19" i="15"/>
  <c r="R14" i="6" s="1"/>
  <c r="Q16" i="6"/>
  <c r="L21" i="15"/>
  <c r="R16" i="6" s="1"/>
  <c r="Q11" i="6"/>
  <c r="L16" i="15"/>
  <c r="R11" i="6" s="1"/>
</calcChain>
</file>

<file path=xl/sharedStrings.xml><?xml version="1.0" encoding="utf-8"?>
<sst xmlns="http://schemas.openxmlformats.org/spreadsheetml/2006/main" count="343" uniqueCount="143">
  <si>
    <t>Catastrófico</t>
  </si>
  <si>
    <t>Moderado</t>
  </si>
  <si>
    <t>Probabilidad</t>
  </si>
  <si>
    <t>Impacto</t>
  </si>
  <si>
    <t>%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</si>
  <si>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</si>
  <si>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</si>
  <si>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</si>
  <si>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</si>
  <si>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</si>
  <si>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</si>
  <si>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</si>
  <si>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</si>
  <si>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</si>
  <si>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</si>
  <si>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</si>
  <si>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</si>
  <si>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</si>
  <si>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</si>
  <si>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</si>
  <si>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</si>
  <si>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</si>
  <si>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</si>
  <si>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</si>
  <si>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</si>
  <si>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</si>
  <si>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</si>
  <si>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</si>
  <si>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</si>
  <si>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</si>
  <si>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Operacionales</t>
  </si>
  <si>
    <t>TIPO</t>
  </si>
  <si>
    <t>CLASE</t>
  </si>
  <si>
    <t>FUENTE</t>
  </si>
  <si>
    <t>ETAPAS</t>
  </si>
  <si>
    <t>No publicación de la documentación del proceso de selección en el SECOP</t>
  </si>
  <si>
    <t>Falta de constitución o constitución tardía de la garantía única. Aceptación de garantías que no se ajustan a lo contemplado en el contrato</t>
  </si>
  <si>
    <t>Cambio de precios en factores de producción.</t>
  </si>
  <si>
    <t>Variación de los precios del mercado</t>
  </si>
  <si>
    <t>Incumplimiento de compromisos adquiridos por el contratista seleccionado con sus subcontratistas, suministradores de bienes y servicios.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</si>
  <si>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</si>
  <si>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</si>
  <si>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</si>
  <si>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</si>
  <si>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</si>
  <si>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</si>
  <si>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</si>
  <si>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</si>
  <si>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</si>
  <si>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</si>
  <si>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</si>
  <si>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</si>
  <si>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</si>
  <si>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</si>
  <si>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</si>
  <si>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</si>
  <si>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</si>
  <si>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</si>
  <si>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</si>
  <si>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</si>
  <si>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</si>
  <si>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</si>
  <si>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</si>
  <si>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</si>
  <si>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</si>
  <si>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</si>
  <si>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</si>
  <si>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</si>
  <si>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</si>
  <si>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</si>
  <si>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</si>
  <si>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</si>
  <si>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</si>
  <si>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</si>
  <si>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</si>
  <si>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</si>
  <si>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</si>
  <si>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</si>
  <si>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</si>
  <si>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</si>
  <si>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</si>
  <si>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</si>
  <si>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</si>
  <si>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</si>
  <si>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</si>
  <si>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Esta matriz es un documento anexo del Estudio Previo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</si>
  <si>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</si>
  <si>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</si>
  <si>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</si>
  <si>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</si>
  <si>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</si>
  <si>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</si>
  <si>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</si>
  <si>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</si>
  <si>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</si>
  <si>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</si>
  <si>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</si>
  <si>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</si>
  <si>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</si>
  <si>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</si>
  <si>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</si>
  <si>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</si>
  <si>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</si>
  <si>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</si>
  <si>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</si>
  <si>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</si>
  <si>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</si>
  <si>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</si>
  <si>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</si>
  <si>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Incumplimiento de las metas dentro de la vigencia.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</si>
  <si>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Oficina de Contratación, Comité Evaluador (Etapa de selección), Oficina de Contratación (Etapa de contratación) y la supervisión y apoyos a la misma (Etapa de Ejecución).</t>
    </r>
  </si>
  <si>
    <r>
      <t>Experiencia propia y de otras Entidades Estatales en Procesos de Contratación del mismo tipo.</t>
    </r>
    <r>
      <rPr>
        <sz val="12"/>
        <rFont val="Garamond"/>
        <family val="1"/>
      </rPr>
      <t xml:space="preserve"> La Alcaldía Local de Sumapaz cuenta actualmente con chaquetas adquiridas mediante el proceso de mínima cuantía FDRS-MC-258-2022 bajo el contrato CCV-174-2022.</t>
    </r>
  </si>
  <si>
    <r>
      <t xml:space="preserve">Sector del objeto del Proceso de Contratación y su mercado. </t>
    </r>
    <r>
      <rPr>
        <sz val="12"/>
        <rFont val="Garamond"/>
        <family val="1"/>
      </rPr>
      <t>Funcionarios y Contratistas de la Alcaldía Local de Sumapaz donde se identificarán institucionalmente frente a la comunidad de la Localidad 20 de Sumapaz y acompañará las labores diarias en territorio rural.</t>
    </r>
  </si>
  <si>
    <r>
      <t xml:space="preserve">Factores ambientales. </t>
    </r>
    <r>
      <rPr>
        <sz val="12"/>
        <rFont val="Garamond"/>
        <family val="1"/>
      </rPr>
      <t>La Alcaldía Local de Sumapaz debe generar los trámites pertienentes para el uso correcto de las chaquetas que se van a reemplazar y el Contratista deberá cumplir con todos los requerimientos ambientales al momento de la elaboración.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</si>
  <si>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La entrega de las chaquetas se realizarán en territorio urbano de la ciudad de Bogotá D.C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</si>
  <si>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(funcionarios) y externos (contratistas)</t>
    </r>
  </si>
  <si>
    <t>Cambio de calidad en las fuentes de materiales</t>
  </si>
  <si>
    <t>Que se genere un cambio brusco de los precios y el contratista presente calidades inferiores debido a la pérdida de ganancia</t>
  </si>
  <si>
    <t>Que se aplacen las fechas establecidas para cada momento del proceso y no se entreguen en la fecha requerida</t>
  </si>
  <si>
    <t>Demora en el inicio previsto para la ejecución del contrato</t>
  </si>
  <si>
    <t>Que no se entreguen los diseños acordados o en las fechas requeridas</t>
  </si>
  <si>
    <t xml:space="preserve">Que en la muestra se presenten unas calidades y al momento de la entrega no sean los mismos </t>
  </si>
  <si>
    <t>Comprobar los formatos de compromiso y estar constante comunicación con el Contratista</t>
  </si>
  <si>
    <t>Reiterar lo acordado en el Estudio Previo y Pliego de Condiciones para no generar un mayor costo a la Alcaldía Local de Sumapaz</t>
  </si>
  <si>
    <t>Hacer seguimiento a la ejecución</t>
  </si>
  <si>
    <t xml:space="preserve">Aplicación de los cronogramas para la ejecución </t>
  </si>
  <si>
    <t xml:space="preserve">NO </t>
  </si>
  <si>
    <t>SI</t>
  </si>
  <si>
    <t>CONTRATACIÓN/APOYO A LA SUPERVISIÓN ALCALDÍA LOCAL</t>
  </si>
  <si>
    <t xml:space="preserve">CONTRATACIÓN ALCALDÍA LOCAL </t>
  </si>
  <si>
    <t>APOYO A LA SUPERVISIÓN</t>
  </si>
  <si>
    <t xml:space="preserve">EN LA ADJUDICACIÓN </t>
  </si>
  <si>
    <t xml:space="preserve">EN LA EJECUCIÓN </t>
  </si>
  <si>
    <t xml:space="preserve">CON LA FIRMA DEL CONTRATO </t>
  </si>
  <si>
    <t xml:space="preserve">MEDIANTE LA DOCUMENTACIÓN Y SEGUIMIENTO PARA LA FIRMA DEL CONTRATO </t>
  </si>
  <si>
    <t>SEGÚN CRONOGRAMA</t>
  </si>
  <si>
    <t xml:space="preserve">DURANTE TODA LA EJECUCIÓN </t>
  </si>
  <si>
    <t>UNA VEZ ENTREGADAS LAS CHAQUETAS</t>
  </si>
  <si>
    <t xml:space="preserve">MEDIANTE SEGUIMIENTO Y ACTAS DE COMPROMISO CON EL APOYO A LA SUPERVISIÓN </t>
  </si>
  <si>
    <t>50/50</t>
  </si>
  <si>
    <t>Objeto Contractual: “CONTRATAR EL SUMINISTRO DE CHAQUETAS INSTITUCIONALES Y KITS DE GESTORES EN TERRITORIO PARA FUNCIONARIOS Y CONTRATISTAS DE LA ALCALDÍA LOCAL DE SUMAPAZ, CONFORME A LAS ESPECIFICACIONES TÉCNICAS Y LINEAMIENTOS DE IDENTIDAD INSTITUCIONAL ESTABLECIDOS EN EL MANUAL DE USO DE MARCA DE LA ALCALDÍA MAYOR DE BOGOTÁ D.C.”</t>
  </si>
  <si>
    <r>
      <rPr>
        <b/>
        <u/>
        <sz val="12"/>
        <rFont val="Garamond"/>
        <family val="1"/>
      </rPr>
      <t>Objeto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CONTRATAR EL SUMINISTRO DE CHAQUETAS INSTITUCIONALES Y KITS DE GESTORES EN TERRITORIO PARA FUNCIONARIOS Y CONTRATISTAS DE LA ALCALDÍA LOCAL DE SUMAPAZ, CONFORME A LAS ESPECIFICACIONES TÉCNICAS Y LINEAMIENTOS DE IDENTIDAD INSTITUCIONAL ESTABLECIDOS EN EL MANUAL DE USO DE MARCA DE LA ALCALDÍA MAYOR DE BOGOTÁ D.C.</t>
    </r>
  </si>
  <si>
    <r>
      <t xml:space="preserve">Normativa aplicable al objeto del Proceso de Contratación. </t>
    </r>
    <r>
      <rPr>
        <sz val="12"/>
        <rFont val="Garamond"/>
        <family val="1"/>
      </rPr>
      <t>La modalidad de selección pertinente para esta contratación corresponde a la mínima cuantía contemplada en el numeral 5 del Artículo 2 de la Ley 1150 de 2007 y en el artículo 2.2.1.2.1.5.1y siguientes del Decreto 1082 de 2015, modificado por el Decreto 1860 de 2021. El contrato que surja del presente proceso de selección corresponde a un CONTRATO DE SUMINISTRO, regulado por las leyes civiles y comerciales y por lo estipulado en la Ley 80 de 1993, la Ley 1150 de 2007, decretos reglamentarios y demás normas aplicables o aquellas que los modifiquen, adicionen o sustituyan.</t>
    </r>
    <r>
      <rPr>
        <b/>
        <sz val="12"/>
        <rFont val="Garamond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</si>
</sst>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000"/>
      <name val="Garamond"/>
      <family val="1"/>
    </font>
    <font>
      <b/>
      <sz val="16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4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0" xfId="0" applyBorder="1" applyAlignment="1">
      <alignment horizontal="center"/>
    </xf>
    <xf numFmtId="0" fontId="9" fillId="0" borderId="0" xfId="0" applyFont="1"/>
    <xf numFmtId="0" fontId="4" fillId="4" borderId="2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/>
    <xf numFmtId="0" fontId="7" fillId="0" borderId="10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textRotation="90" wrapText="1"/>
    </xf>
    <xf numFmtId="0" fontId="12" fillId="4" borderId="23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textRotation="90" wrapText="1"/>
    </xf>
    <xf numFmtId="0" fontId="7" fillId="0" borderId="29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7" fillId="0" borderId="35" xfId="0" applyFont="1" applyBorder="1"/>
    <xf numFmtId="0" fontId="7" fillId="0" borderId="35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vertical="center" wrapText="1"/>
    </xf>
    <xf numFmtId="0" fontId="20" fillId="0" borderId="17" xfId="0" applyFont="1" applyBorder="1"/>
    <xf numFmtId="0" fontId="17" fillId="2" borderId="12" xfId="0" applyFont="1" applyFill="1" applyBorder="1" applyAlignment="1">
      <alignment vertical="center" wrapText="1"/>
    </xf>
    <xf numFmtId="0" fontId="16" fillId="0" borderId="13" xfId="0" applyFont="1" applyBorder="1" applyAlignment="1">
      <alignment vertical="center"/>
    </xf>
    <xf numFmtId="0" fontId="20" fillId="2" borderId="18" xfId="0" applyFont="1" applyFill="1" applyBorder="1" applyAlignment="1">
      <alignment vertical="center" wrapText="1"/>
    </xf>
    <xf numFmtId="0" fontId="20" fillId="0" borderId="18" xfId="0" applyFont="1" applyBorder="1"/>
    <xf numFmtId="0" fontId="17" fillId="2" borderId="14" xfId="0" applyFont="1" applyFill="1" applyBorder="1" applyAlignment="1">
      <alignment vertical="center" wrapText="1"/>
    </xf>
    <xf numFmtId="0" fontId="16" fillId="0" borderId="18" xfId="0" applyFont="1" applyBorder="1" applyAlignment="1">
      <alignment vertical="center"/>
    </xf>
    <xf numFmtId="0" fontId="20" fillId="2" borderId="19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20" fillId="0" borderId="13" xfId="0" applyFont="1" applyBorder="1" applyAlignment="1">
      <alignment vertical="center"/>
    </xf>
    <xf numFmtId="0" fontId="20" fillId="0" borderId="19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7" xfId="0" applyFont="1" applyBorder="1"/>
    <xf numFmtId="0" fontId="20" fillId="0" borderId="9" xfId="0" applyFont="1" applyBorder="1"/>
    <xf numFmtId="0" fontId="20" fillId="0" borderId="10" xfId="0" applyFont="1" applyBorder="1" applyAlignment="1">
      <alignment horizontal="center"/>
    </xf>
    <xf numFmtId="0" fontId="21" fillId="4" borderId="21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center" vertical="center" wrapText="1"/>
    </xf>
    <xf numFmtId="0" fontId="22" fillId="4" borderId="23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center" vertical="center" wrapText="1"/>
    </xf>
    <xf numFmtId="0" fontId="20" fillId="0" borderId="31" xfId="0" applyFont="1" applyBorder="1"/>
    <xf numFmtId="0" fontId="20" fillId="0" borderId="32" xfId="0" applyFont="1" applyBorder="1"/>
    <xf numFmtId="0" fontId="20" fillId="0" borderId="33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1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8" xfId="0" applyFont="1" applyBorder="1" applyAlignment="1">
      <alignment vertical="center"/>
    </xf>
    <xf numFmtId="0" fontId="24" fillId="0" borderId="3" xfId="0" applyFont="1" applyBorder="1" applyAlignment="1">
      <alignment horizontal="center" vertical="center" wrapText="1"/>
    </xf>
    <xf numFmtId="0" fontId="14" fillId="0" borderId="1" xfId="0" applyFont="1" applyBorder="1"/>
    <xf numFmtId="0" fontId="14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4" fillId="0" borderId="27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5" xfId="0" applyFont="1" applyBorder="1" applyAlignment="1">
      <alignment horizontal="left" vertical="top" wrapText="1"/>
    </xf>
    <xf numFmtId="0" fontId="14" fillId="0" borderId="21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7" fillId="0" borderId="3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vertical="top" wrapText="1"/>
    </xf>
    <xf numFmtId="0" fontId="17" fillId="0" borderId="37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center" wrapText="1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7" fillId="0" borderId="39" xfId="0" applyFont="1" applyBorder="1" applyAlignment="1">
      <alignment horizontal="left" vertical="center" wrapText="1"/>
    </xf>
    <xf numFmtId="0" fontId="17" fillId="0" borderId="56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28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14" fillId="0" borderId="30" xfId="0" applyFont="1" applyBorder="1" applyAlignment="1">
      <alignment horizontal="left" vertical="top" wrapText="1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4" fillId="0" borderId="31" xfId="0" applyFont="1" applyBorder="1" applyAlignment="1">
      <alignment horizontal="left" wrapText="1"/>
    </xf>
    <xf numFmtId="0" fontId="14" fillId="0" borderId="32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7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14" fillId="0" borderId="57" xfId="0" applyFont="1" applyBorder="1" applyAlignment="1">
      <alignment horizontal="left" vertical="center" wrapText="1"/>
    </xf>
    <xf numFmtId="0" fontId="14" fillId="0" borderId="58" xfId="0" applyFont="1" applyBorder="1" applyAlignment="1">
      <alignment horizontal="left" vertical="center" wrapText="1"/>
    </xf>
    <xf numFmtId="0" fontId="14" fillId="0" borderId="59" xfId="0" applyFont="1" applyBorder="1" applyAlignment="1">
      <alignment horizontal="left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15" fillId="0" borderId="45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21" fillId="4" borderId="40" xfId="0" applyFont="1" applyFill="1" applyBorder="1" applyAlignment="1">
      <alignment horizontal="center" vertical="center" wrapText="1"/>
    </xf>
    <xf numFmtId="0" fontId="21" fillId="4" borderId="41" xfId="0" applyFont="1" applyFill="1" applyBorder="1" applyAlignment="1">
      <alignment horizontal="center" vertical="center" wrapText="1"/>
    </xf>
    <xf numFmtId="0" fontId="21" fillId="4" borderId="46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left" vertical="top" wrapText="1" readingOrder="1"/>
    </xf>
    <xf numFmtId="0" fontId="14" fillId="2" borderId="41" xfId="0" applyFont="1" applyFill="1" applyBorder="1" applyAlignment="1">
      <alignment horizontal="left" vertical="top" wrapText="1" readingOrder="1"/>
    </xf>
    <xf numFmtId="0" fontId="14" fillId="2" borderId="42" xfId="0" applyFont="1" applyFill="1" applyBorder="1" applyAlignment="1">
      <alignment horizontal="left" vertical="top" wrapText="1" readingOrder="1"/>
    </xf>
    <xf numFmtId="0" fontId="14" fillId="0" borderId="1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49" xfId="0" applyFont="1" applyBorder="1" applyAlignment="1">
      <alignment horizontal="left" vertical="center" wrapText="1"/>
    </xf>
    <xf numFmtId="0" fontId="17" fillId="0" borderId="55" xfId="0" applyFont="1" applyBorder="1" applyAlignment="1">
      <alignment horizontal="left" vertical="center" wrapText="1"/>
    </xf>
    <xf numFmtId="0" fontId="17" fillId="0" borderId="54" xfId="0" applyFont="1" applyBorder="1" applyAlignment="1">
      <alignment horizontal="left" vertical="center" wrapText="1"/>
    </xf>
    <xf numFmtId="0" fontId="17" fillId="0" borderId="5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43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15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16" xfId="0" applyFont="1" applyFill="1" applyBorder="1" applyAlignment="1">
      <alignment horizontal="center" vertical="center"/>
    </xf>
    <xf numFmtId="0" fontId="20" fillId="10" borderId="15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5" xfId="0" applyFont="1" applyFill="1" applyBorder="1" applyAlignment="1">
      <alignment horizontal="center" vertical="center" wrapText="1"/>
    </xf>
    <xf numFmtId="0" fontId="20" fillId="6" borderId="15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2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1" xfId="0" applyFont="1" applyBorder="1"/>
    <xf numFmtId="0" fontId="25" fillId="0" borderId="0" xfId="0" applyFont="1"/>
    <xf numFmtId="0" fontId="20" fillId="0" borderId="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left" vertical="top" wrapText="1" readingOrder="1"/>
    </xf>
    <xf numFmtId="0" fontId="13" fillId="2" borderId="41" xfId="0" applyFont="1" applyFill="1" applyBorder="1" applyAlignment="1">
      <alignment horizontal="left" vertical="top" wrapText="1" readingOrder="1"/>
    </xf>
    <xf numFmtId="0" fontId="13" fillId="2" borderId="42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20" fillId="9" borderId="19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19" xfId="0" applyFont="1" applyFill="1" applyBorder="1" applyAlignment="1">
      <alignment horizontal="center" vertical="center"/>
    </xf>
    <xf numFmtId="0" fontId="20" fillId="7" borderId="52" xfId="0" applyFont="1" applyFill="1" applyBorder="1" applyAlignment="1">
      <alignment horizontal="center" vertical="center"/>
    </xf>
    <xf numFmtId="0" fontId="20" fillId="7" borderId="53" xfId="0" applyFont="1" applyFill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center" vertical="center"/>
    </xf>
    <xf numFmtId="0" fontId="20" fillId="7" borderId="19" xfId="0" applyFont="1" applyFill="1" applyBorder="1" applyAlignment="1">
      <alignment horizontal="center" vertical="center"/>
    </xf>
    <xf numFmtId="0" fontId="15" fillId="6" borderId="36" xfId="0" applyFont="1" applyFill="1" applyBorder="1" applyAlignment="1">
      <alignment horizontal="center" vertical="center" wrapText="1"/>
    </xf>
    <xf numFmtId="0" fontId="20" fillId="8" borderId="36" xfId="0" applyFont="1" applyFill="1" applyBorder="1" applyAlignment="1">
      <alignment horizontal="center" vertical="center"/>
    </xf>
    <xf numFmtId="0" fontId="15" fillId="6" borderId="47" xfId="0" applyFont="1" applyFill="1" applyBorder="1" applyAlignment="1">
      <alignment horizontal="center" vertical="center" wrapText="1"/>
    </xf>
    <xf numFmtId="0" fontId="15" fillId="6" borderId="48" xfId="0" applyFont="1" applyFill="1" applyBorder="1" applyAlignment="1">
      <alignment horizontal="center" vertical="center" wrapText="1"/>
    </xf>
    <xf numFmtId="0" fontId="15" fillId="6" borderId="49" xfId="0" applyFont="1" applyFill="1" applyBorder="1" applyAlignment="1">
      <alignment horizontal="center" vertical="center" wrapText="1"/>
    </xf>
    <xf numFmtId="0" fontId="15" fillId="6" borderId="50" xfId="0" applyFont="1" applyFill="1" applyBorder="1" applyAlignment="1">
      <alignment horizontal="center" vertical="center" wrapText="1"/>
    </xf>
    <xf numFmtId="0" fontId="15" fillId="6" borderId="43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39" xfId="0" applyFont="1" applyFill="1" applyBorder="1" applyAlignment="1">
      <alignment horizontal="center" vertical="center" wrapText="1"/>
    </xf>
    <xf numFmtId="0" fontId="15" fillId="6" borderId="20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/>
    </xf>
    <xf numFmtId="0" fontId="20" fillId="6" borderId="19" xfId="0" applyFont="1" applyFill="1" applyBorder="1" applyAlignment="1">
      <alignment horizontal="center"/>
    </xf>
    <xf numFmtId="0" fontId="20" fillId="7" borderId="36" xfId="0" applyFont="1" applyFill="1" applyBorder="1" applyAlignment="1">
      <alignment horizontal="center" vertical="center"/>
    </xf>
    <xf numFmtId="0" fontId="20" fillId="6" borderId="36" xfId="0" applyFont="1" applyFill="1" applyBorder="1" applyAlignment="1">
      <alignment horizontal="center"/>
    </xf>
    <xf numFmtId="0" fontId="15" fillId="6" borderId="36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26" fillId="0" borderId="31" xfId="0" applyFont="1" applyBorder="1" applyAlignment="1">
      <alignment horizontal="left" vertical="top" wrapText="1"/>
    </xf>
    <xf numFmtId="0" fontId="26" fillId="0" borderId="32" xfId="0" applyFont="1" applyBorder="1" applyAlignment="1">
      <alignment horizontal="left" vertical="top" wrapText="1"/>
    </xf>
    <xf numFmtId="0" fontId="26" fillId="0" borderId="33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43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19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54" xfId="0" applyFont="1" applyBorder="1" applyAlignment="1">
      <alignment horizontal="right" vertical="center" textRotation="90"/>
    </xf>
    <xf numFmtId="0" fontId="17" fillId="0" borderId="49" xfId="0" applyFont="1" applyBorder="1" applyAlignment="1">
      <alignment horizontal="left" vertical="center"/>
    </xf>
    <xf numFmtId="0" fontId="17" fillId="0" borderId="55" xfId="0" applyFont="1" applyBorder="1" applyAlignment="1">
      <alignment horizontal="left" vertical="center"/>
    </xf>
    <xf numFmtId="0" fontId="17" fillId="0" borderId="54" xfId="0" applyFont="1" applyBorder="1" applyAlignment="1">
      <alignment horizontal="left" vertical="center"/>
    </xf>
    <xf numFmtId="0" fontId="17" fillId="0" borderId="50" xfId="0" applyFont="1" applyBorder="1" applyAlignment="1">
      <alignment horizontal="left" vertical="center"/>
    </xf>
    <xf numFmtId="0" fontId="17" fillId="0" borderId="51" xfId="0" applyFont="1" applyBorder="1" applyAlignment="1">
      <alignment horizontal="left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19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257736</xdr:rowOff>
    </xdr:from>
    <xdr:to>
      <xdr:col>1</xdr:col>
      <xdr:colOff>2745442</xdr:colOff>
      <xdr:row>3</xdr:row>
      <xdr:rowOff>33617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437030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2</xdr:col>
      <xdr:colOff>1056217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2</xdr:col>
      <xdr:colOff>2626179</xdr:colOff>
      <xdr:row>5</xdr:row>
      <xdr:rowOff>40821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8" zoomScale="85" zoomScaleNormal="85" zoomScalePageLayoutView="40" workbookViewId="0">
      <selection activeCell="B18" sqref="B18:F18"/>
    </sheetView>
  </sheetViews>
  <sheetFormatPr baseColWidth="10" defaultRowHeight="13.2" x14ac:dyDescent="0.25"/>
  <cols>
    <col min="1" max="1" width="2.6640625" customWidth="1"/>
    <col min="2" max="2" width="42" customWidth="1"/>
    <col min="3" max="3" width="71.44140625" customWidth="1"/>
    <col min="4" max="4" width="36.6640625" customWidth="1"/>
    <col min="5" max="5" width="28.5546875" customWidth="1"/>
    <col min="6" max="6" width="35.88671875" customWidth="1"/>
    <col min="7" max="7" width="2.6640625" customWidth="1"/>
  </cols>
  <sheetData>
    <row r="1" spans="2:6" ht="14.25" customHeight="1" x14ac:dyDescent="0.25"/>
    <row r="2" spans="2:6" ht="45.75" customHeight="1" x14ac:dyDescent="0.25">
      <c r="B2" s="116"/>
      <c r="C2" s="128" t="s">
        <v>92</v>
      </c>
      <c r="D2" s="129"/>
      <c r="E2" s="130"/>
      <c r="F2" s="137" t="s">
        <v>108</v>
      </c>
    </row>
    <row r="3" spans="2:6" ht="42.75" customHeight="1" x14ac:dyDescent="0.25">
      <c r="B3" s="116"/>
      <c r="C3" s="131"/>
      <c r="D3" s="132"/>
      <c r="E3" s="133"/>
      <c r="F3" s="138"/>
    </row>
    <row r="4" spans="2:6" ht="31.5" customHeight="1" x14ac:dyDescent="0.25">
      <c r="B4" s="116"/>
      <c r="C4" s="134"/>
      <c r="D4" s="135"/>
      <c r="E4" s="136"/>
      <c r="F4" s="126"/>
    </row>
    <row r="5" spans="2:6" ht="37.5" customHeight="1" thickBot="1" x14ac:dyDescent="0.3">
      <c r="B5" s="12"/>
      <c r="C5" s="13"/>
      <c r="D5" s="13"/>
      <c r="E5" s="13"/>
      <c r="F5" s="13"/>
    </row>
    <row r="6" spans="2:6" ht="21" customHeight="1" thickBot="1" x14ac:dyDescent="0.35">
      <c r="B6" s="120" t="s">
        <v>83</v>
      </c>
      <c r="C6" s="121"/>
      <c r="D6" s="121"/>
      <c r="E6" s="121"/>
      <c r="F6" s="122"/>
    </row>
    <row r="7" spans="2:6" ht="78.75" customHeight="1" x14ac:dyDescent="0.25">
      <c r="B7" s="125" t="s">
        <v>93</v>
      </c>
      <c r="C7" s="126"/>
      <c r="D7" s="126"/>
      <c r="E7" s="126"/>
      <c r="F7" s="127"/>
    </row>
    <row r="8" spans="2:6" ht="21" customHeight="1" x14ac:dyDescent="0.25">
      <c r="B8" s="117" t="s">
        <v>141</v>
      </c>
      <c r="C8" s="123"/>
      <c r="D8" s="123"/>
      <c r="E8" s="123"/>
      <c r="F8" s="124"/>
    </row>
    <row r="9" spans="2:6" ht="22.5" customHeight="1" x14ac:dyDescent="0.25">
      <c r="B9" s="117" t="s">
        <v>94</v>
      </c>
      <c r="C9" s="118"/>
      <c r="D9" s="118"/>
      <c r="E9" s="118"/>
      <c r="F9" s="119"/>
    </row>
    <row r="10" spans="2:6" ht="24.75" customHeight="1" x14ac:dyDescent="0.25">
      <c r="B10" s="117" t="s">
        <v>115</v>
      </c>
      <c r="C10" s="118"/>
      <c r="D10" s="118"/>
      <c r="E10" s="118"/>
      <c r="F10" s="119"/>
    </row>
    <row r="11" spans="2:6" ht="51.75" customHeight="1" x14ac:dyDescent="0.25">
      <c r="B11" s="117" t="s">
        <v>110</v>
      </c>
      <c r="C11" s="118"/>
      <c r="D11" s="118"/>
      <c r="E11" s="118"/>
      <c r="F11" s="119"/>
    </row>
    <row r="12" spans="2:6" ht="34.5" customHeight="1" x14ac:dyDescent="0.25">
      <c r="B12" s="117" t="s">
        <v>106</v>
      </c>
      <c r="C12" s="118"/>
      <c r="D12" s="118"/>
      <c r="E12" s="118"/>
      <c r="F12" s="119"/>
    </row>
    <row r="13" spans="2:6" ht="23.25" customHeight="1" x14ac:dyDescent="0.25">
      <c r="B13" s="117" t="s">
        <v>114</v>
      </c>
      <c r="C13" s="118"/>
      <c r="D13" s="118"/>
      <c r="E13" s="118"/>
      <c r="F13" s="119"/>
    </row>
    <row r="14" spans="2:6" ht="26.25" customHeight="1" x14ac:dyDescent="0.25">
      <c r="B14" s="117" t="s">
        <v>95</v>
      </c>
      <c r="C14" s="118"/>
      <c r="D14" s="118"/>
      <c r="E14" s="118"/>
      <c r="F14" s="119"/>
    </row>
    <row r="15" spans="2:6" ht="22.5" customHeight="1" x14ac:dyDescent="0.25">
      <c r="B15" s="117" t="s">
        <v>96</v>
      </c>
      <c r="C15" s="118"/>
      <c r="D15" s="118"/>
      <c r="E15" s="118"/>
      <c r="F15" s="119"/>
    </row>
    <row r="16" spans="2:6" ht="33" customHeight="1" x14ac:dyDescent="0.25">
      <c r="B16" s="117" t="s">
        <v>113</v>
      </c>
      <c r="C16" s="118"/>
      <c r="D16" s="118"/>
      <c r="E16" s="118"/>
      <c r="F16" s="119"/>
    </row>
    <row r="17" spans="2:6" ht="36.75" customHeight="1" x14ac:dyDescent="0.25">
      <c r="B17" s="117" t="s">
        <v>112</v>
      </c>
      <c r="C17" s="118"/>
      <c r="D17" s="118"/>
      <c r="E17" s="118"/>
      <c r="F17" s="119"/>
    </row>
    <row r="18" spans="2:6" ht="56.25" customHeight="1" x14ac:dyDescent="0.25">
      <c r="B18" s="117" t="s">
        <v>142</v>
      </c>
      <c r="C18" s="118"/>
      <c r="D18" s="118"/>
      <c r="E18" s="118"/>
      <c r="F18" s="119"/>
    </row>
    <row r="19" spans="2:6" ht="35.25" customHeight="1" thickBot="1" x14ac:dyDescent="0.3">
      <c r="B19" s="140" t="s">
        <v>111</v>
      </c>
      <c r="C19" s="141"/>
      <c r="D19" s="141"/>
      <c r="E19" s="141"/>
      <c r="F19" s="142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39"/>
      <c r="C22" s="139"/>
      <c r="D22" s="139"/>
      <c r="E22" s="139"/>
      <c r="F22" s="139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37"/>
  <sheetViews>
    <sheetView showGridLines="0" topLeftCell="A19" zoomScale="80" zoomScaleNormal="80" zoomScalePageLayoutView="85" workbookViewId="0">
      <selection activeCell="B27" sqref="B27:C27"/>
    </sheetView>
  </sheetViews>
  <sheetFormatPr baseColWidth="10" defaultRowHeight="13.2" x14ac:dyDescent="0.25"/>
  <cols>
    <col min="1" max="1" width="5.33203125" customWidth="1"/>
    <col min="2" max="2" width="57.88671875" customWidth="1"/>
    <col min="3" max="3" width="105.33203125" customWidth="1"/>
    <col min="4" max="4" width="20" customWidth="1"/>
    <col min="5" max="5" width="23.44140625" customWidth="1"/>
    <col min="6" max="6" width="31" customWidth="1"/>
  </cols>
  <sheetData>
    <row r="2" spans="2:6" ht="78" customHeight="1" x14ac:dyDescent="0.25">
      <c r="B2" s="116"/>
      <c r="C2" s="128" t="s">
        <v>91</v>
      </c>
      <c r="D2" s="129"/>
      <c r="E2" s="130"/>
      <c r="F2" s="137" t="s">
        <v>108</v>
      </c>
    </row>
    <row r="3" spans="2:6" ht="51" customHeight="1" x14ac:dyDescent="0.25">
      <c r="B3" s="116"/>
      <c r="C3" s="131"/>
      <c r="D3" s="132"/>
      <c r="E3" s="133"/>
      <c r="F3" s="138"/>
    </row>
    <row r="4" spans="2:6" ht="54" customHeight="1" x14ac:dyDescent="0.25">
      <c r="B4" s="116"/>
      <c r="C4" s="134"/>
      <c r="D4" s="135"/>
      <c r="E4" s="136"/>
      <c r="F4" s="126"/>
    </row>
    <row r="5" spans="2:6" ht="24.75" customHeight="1" thickBot="1" x14ac:dyDescent="0.3">
      <c r="B5" s="12"/>
      <c r="C5" s="13"/>
      <c r="D5" s="13"/>
      <c r="E5" s="13"/>
      <c r="F5" s="13"/>
    </row>
    <row r="6" spans="2:6" ht="18" customHeight="1" thickBot="1" x14ac:dyDescent="0.3">
      <c r="B6" s="150" t="s">
        <v>6</v>
      </c>
      <c r="C6" s="151"/>
      <c r="D6" s="151"/>
      <c r="E6" s="151"/>
      <c r="F6" s="152"/>
    </row>
    <row r="7" spans="2:6" ht="42.75" customHeight="1" x14ac:dyDescent="0.25">
      <c r="B7" s="153" t="s">
        <v>107</v>
      </c>
      <c r="C7" s="154"/>
      <c r="D7" s="154"/>
      <c r="E7" s="154"/>
      <c r="F7" s="154"/>
    </row>
    <row r="8" spans="2:6" ht="63" customHeight="1" x14ac:dyDescent="0.25">
      <c r="B8" s="155"/>
      <c r="C8" s="156"/>
      <c r="D8" s="156"/>
      <c r="E8" s="156"/>
      <c r="F8" s="156"/>
    </row>
    <row r="9" spans="2:6" ht="37.5" customHeight="1" x14ac:dyDescent="0.25">
      <c r="B9" s="155"/>
      <c r="C9" s="156"/>
      <c r="D9" s="156"/>
      <c r="E9" s="156"/>
      <c r="F9" s="156"/>
    </row>
    <row r="10" spans="2:6" ht="43.5" customHeight="1" x14ac:dyDescent="0.25">
      <c r="B10" s="155"/>
      <c r="C10" s="156"/>
      <c r="D10" s="156"/>
      <c r="E10" s="156"/>
      <c r="F10" s="156"/>
    </row>
    <row r="11" spans="2:6" ht="58.5" customHeight="1" x14ac:dyDescent="0.25">
      <c r="B11" s="155"/>
      <c r="C11" s="156"/>
      <c r="D11" s="156"/>
      <c r="E11" s="156"/>
      <c r="F11" s="156"/>
    </row>
    <row r="12" spans="2:6" ht="46.5" customHeight="1" x14ac:dyDescent="0.25">
      <c r="B12" s="155"/>
      <c r="C12" s="156"/>
      <c r="D12" s="156"/>
      <c r="E12" s="156"/>
      <c r="F12" s="156"/>
    </row>
    <row r="13" spans="2:6" ht="47.25" customHeight="1" x14ac:dyDescent="0.25">
      <c r="B13" s="155"/>
      <c r="C13" s="156"/>
      <c r="D13" s="156"/>
      <c r="E13" s="156"/>
      <c r="F13" s="156"/>
    </row>
    <row r="14" spans="2:6" ht="22.5" customHeight="1" thickBot="1" x14ac:dyDescent="0.3">
      <c r="B14" s="157"/>
      <c r="C14" s="158"/>
      <c r="D14" s="158"/>
      <c r="E14" s="158"/>
      <c r="F14" s="158"/>
    </row>
    <row r="15" spans="2:6" ht="16.5" customHeight="1" thickBot="1" x14ac:dyDescent="0.3">
      <c r="B15" s="143" t="s">
        <v>66</v>
      </c>
      <c r="C15" s="144"/>
      <c r="D15" s="144"/>
      <c r="E15" s="144"/>
      <c r="F15" s="145"/>
    </row>
    <row r="16" spans="2:6" ht="127.5" customHeight="1" x14ac:dyDescent="0.25">
      <c r="B16" s="159" t="s">
        <v>102</v>
      </c>
      <c r="C16" s="160"/>
      <c r="D16" s="160"/>
      <c r="E16" s="160"/>
      <c r="F16" s="161"/>
    </row>
    <row r="17" spans="2:6" ht="19.5" customHeight="1" x14ac:dyDescent="0.25">
      <c r="B17" s="49"/>
      <c r="C17" s="50" t="s">
        <v>34</v>
      </c>
      <c r="D17" s="164" t="s">
        <v>32</v>
      </c>
      <c r="E17" s="164" t="s">
        <v>33</v>
      </c>
      <c r="F17" s="162" t="s">
        <v>31</v>
      </c>
    </row>
    <row r="18" spans="2:6" ht="21" customHeight="1" x14ac:dyDescent="0.25">
      <c r="B18" s="49"/>
      <c r="C18" s="50" t="s">
        <v>42</v>
      </c>
      <c r="D18" s="165"/>
      <c r="E18" s="165"/>
      <c r="F18" s="163"/>
    </row>
    <row r="19" spans="2:6" ht="23.25" customHeight="1" x14ac:dyDescent="0.25">
      <c r="B19" s="49"/>
      <c r="C19" s="50" t="s">
        <v>40</v>
      </c>
      <c r="D19" s="59"/>
      <c r="E19" s="59"/>
      <c r="F19" s="60"/>
    </row>
    <row r="20" spans="2:6" ht="19.5" customHeight="1" x14ac:dyDescent="0.25">
      <c r="B20" s="148" t="s">
        <v>86</v>
      </c>
      <c r="C20" s="149"/>
      <c r="D20" s="51" t="s">
        <v>45</v>
      </c>
      <c r="E20" s="52" t="s">
        <v>46</v>
      </c>
      <c r="F20" s="53" t="s">
        <v>30</v>
      </c>
    </row>
    <row r="21" spans="2:6" ht="19.5" customHeight="1" x14ac:dyDescent="0.25">
      <c r="B21" s="61" t="s">
        <v>36</v>
      </c>
      <c r="C21" s="58"/>
      <c r="D21" s="55" t="s">
        <v>44</v>
      </c>
      <c r="E21" s="56" t="s">
        <v>47</v>
      </c>
      <c r="F21" s="57" t="s">
        <v>30</v>
      </c>
    </row>
    <row r="22" spans="2:6" ht="19.5" customHeight="1" x14ac:dyDescent="0.25">
      <c r="B22" s="54" t="s">
        <v>35</v>
      </c>
      <c r="C22" s="58"/>
      <c r="D22" s="55" t="s">
        <v>44</v>
      </c>
      <c r="E22" s="56" t="s">
        <v>47</v>
      </c>
      <c r="F22" s="57" t="s">
        <v>30</v>
      </c>
    </row>
    <row r="23" spans="2:6" ht="23.25" customHeight="1" x14ac:dyDescent="0.25">
      <c r="B23" s="49"/>
      <c r="C23" s="50" t="s">
        <v>41</v>
      </c>
      <c r="D23" s="62"/>
      <c r="E23" s="62"/>
      <c r="F23" s="63"/>
    </row>
    <row r="24" spans="2:6" ht="19.5" customHeight="1" x14ac:dyDescent="0.25">
      <c r="B24" s="146" t="s">
        <v>37</v>
      </c>
      <c r="C24" s="147"/>
      <c r="D24" s="55" t="s">
        <v>45</v>
      </c>
      <c r="E24" s="56" t="s">
        <v>47</v>
      </c>
      <c r="F24" s="64" t="s">
        <v>29</v>
      </c>
    </row>
    <row r="25" spans="2:6" ht="21" customHeight="1" x14ac:dyDescent="0.25">
      <c r="B25" s="54" t="s">
        <v>39</v>
      </c>
      <c r="C25" s="58"/>
      <c r="D25" s="55" t="s">
        <v>45</v>
      </c>
      <c r="E25" s="56" t="s">
        <v>47</v>
      </c>
      <c r="F25" s="64" t="s">
        <v>29</v>
      </c>
    </row>
    <row r="26" spans="2:6" ht="19.5" customHeight="1" x14ac:dyDescent="0.25">
      <c r="B26" s="146" t="s">
        <v>119</v>
      </c>
      <c r="C26" s="147"/>
      <c r="D26" s="55" t="s">
        <v>45</v>
      </c>
      <c r="E26" s="56" t="s">
        <v>47</v>
      </c>
      <c r="F26" s="57" t="s">
        <v>30</v>
      </c>
    </row>
    <row r="27" spans="2:6" ht="19.5" customHeight="1" x14ac:dyDescent="0.25">
      <c r="B27" s="146" t="s">
        <v>116</v>
      </c>
      <c r="C27" s="147"/>
      <c r="D27" s="55" t="s">
        <v>45</v>
      </c>
      <c r="E27" s="56" t="s">
        <v>47</v>
      </c>
      <c r="F27" s="57" t="s">
        <v>30</v>
      </c>
    </row>
    <row r="32" spans="2:6" hidden="1" x14ac:dyDescent="0.25">
      <c r="B32" s="6" t="s">
        <v>45</v>
      </c>
    </row>
    <row r="33" spans="2:2" hidden="1" x14ac:dyDescent="0.25">
      <c r="B33" s="7" t="s">
        <v>43</v>
      </c>
    </row>
    <row r="34" spans="2:2" hidden="1" x14ac:dyDescent="0.25">
      <c r="B34" s="7" t="s">
        <v>44</v>
      </c>
    </row>
    <row r="35" spans="2:2" hidden="1" x14ac:dyDescent="0.25"/>
    <row r="36" spans="2:2" hidden="1" x14ac:dyDescent="0.25">
      <c r="B36" t="s">
        <v>46</v>
      </c>
    </row>
    <row r="37" spans="2:2" hidden="1" x14ac:dyDescent="0.25">
      <c r="B37" t="s">
        <v>47</v>
      </c>
    </row>
  </sheetData>
  <mergeCells count="14">
    <mergeCell ref="B26:C26"/>
    <mergeCell ref="B27:C27"/>
    <mergeCell ref="F17:F18"/>
    <mergeCell ref="E17:E18"/>
    <mergeCell ref="D17:D18"/>
    <mergeCell ref="C2:E4"/>
    <mergeCell ref="F2:F4"/>
    <mergeCell ref="B2:B4"/>
    <mergeCell ref="B15:F15"/>
    <mergeCell ref="B24:C24"/>
    <mergeCell ref="B20:C20"/>
    <mergeCell ref="B6:F6"/>
    <mergeCell ref="B7:F14"/>
    <mergeCell ref="B16:F16"/>
  </mergeCells>
  <phoneticPr fontId="1" type="noConversion"/>
  <dataValidations count="2">
    <dataValidation type="list" allowBlank="1" showInputMessage="1" showErrorMessage="1" sqref="D20:D22 D24:D27" xr:uid="{00000000-0002-0000-0100-000000000000}">
      <formula1>$B$32:$B$34</formula1>
    </dataValidation>
    <dataValidation type="list" allowBlank="1" showInputMessage="1" showErrorMessage="1" sqref="E20:E22 E24:E27" xr:uid="{00000000-0002-0000-0100-000001000000}">
      <formula1>$B$36:$B$37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54"/>
  <sheetViews>
    <sheetView showGridLines="0" tabSelected="1" topLeftCell="A8" zoomScale="90" zoomScaleNormal="90" zoomScalePageLayoutView="70" workbookViewId="0">
      <selection activeCell="C18" sqref="C18:G18"/>
    </sheetView>
  </sheetViews>
  <sheetFormatPr baseColWidth="10" defaultRowHeight="13.8" x14ac:dyDescent="0.3"/>
  <cols>
    <col min="1" max="1" width="4.109375" customWidth="1"/>
    <col min="2" max="2" width="41.44140625" customWidth="1"/>
    <col min="3" max="3" width="25.109375" customWidth="1"/>
    <col min="4" max="4" width="14.6640625" customWidth="1"/>
    <col min="5" max="5" width="12.44140625" customWidth="1"/>
    <col min="6" max="6" width="18.33203125" customWidth="1"/>
    <col min="7" max="7" width="24.88671875" customWidth="1"/>
    <col min="8" max="8" width="31.44140625" style="10" customWidth="1"/>
    <col min="9" max="9" width="14.6640625" customWidth="1"/>
    <col min="10" max="10" width="11.88671875" customWidth="1"/>
    <col min="11" max="11" width="14" customWidth="1"/>
    <col min="12" max="12" width="15.33203125" style="4" customWidth="1"/>
    <col min="13" max="13" width="4.88671875" customWidth="1"/>
  </cols>
  <sheetData>
    <row r="1" spans="2:17" ht="13.2" x14ac:dyDescent="0.25">
      <c r="H1"/>
      <c r="L1"/>
    </row>
    <row r="2" spans="2:17" ht="48.75" customHeight="1" x14ac:dyDescent="0.25">
      <c r="B2" s="116"/>
      <c r="C2" s="128" t="s">
        <v>91</v>
      </c>
      <c r="D2" s="129"/>
      <c r="E2" s="129"/>
      <c r="F2" s="129"/>
      <c r="G2" s="129"/>
      <c r="H2" s="129"/>
      <c r="I2" s="129"/>
      <c r="J2" s="130"/>
      <c r="K2" s="181" t="s">
        <v>108</v>
      </c>
      <c r="L2" s="182"/>
    </row>
    <row r="3" spans="2:17" ht="42" customHeight="1" x14ac:dyDescent="0.25">
      <c r="B3" s="116"/>
      <c r="C3" s="131"/>
      <c r="D3" s="132"/>
      <c r="E3" s="132"/>
      <c r="F3" s="132"/>
      <c r="G3" s="132"/>
      <c r="H3" s="132"/>
      <c r="I3" s="132"/>
      <c r="J3" s="133"/>
      <c r="K3" s="183"/>
      <c r="L3" s="184"/>
    </row>
    <row r="4" spans="2:17" ht="36.75" customHeight="1" x14ac:dyDescent="0.25">
      <c r="B4" s="116"/>
      <c r="C4" s="134"/>
      <c r="D4" s="135"/>
      <c r="E4" s="135"/>
      <c r="F4" s="135"/>
      <c r="G4" s="135"/>
      <c r="H4" s="135"/>
      <c r="I4" s="135"/>
      <c r="J4" s="136"/>
      <c r="K4" s="185"/>
      <c r="L4" s="186"/>
    </row>
    <row r="5" spans="2:17" ht="24.75" customHeight="1" thickBot="1" x14ac:dyDescent="0.3">
      <c r="C5" s="12"/>
      <c r="D5" s="13"/>
      <c r="E5" s="13"/>
      <c r="F5" s="13"/>
      <c r="G5" s="13"/>
      <c r="H5"/>
      <c r="L5"/>
    </row>
    <row r="6" spans="2:17" ht="25.5" customHeight="1" thickBot="1" x14ac:dyDescent="0.3">
      <c r="B6" s="174" t="s">
        <v>140</v>
      </c>
      <c r="C6" s="175"/>
      <c r="D6" s="175"/>
      <c r="E6" s="175"/>
      <c r="F6" s="175"/>
      <c r="G6" s="175"/>
      <c r="H6" s="175"/>
      <c r="I6" s="175"/>
      <c r="J6" s="175"/>
      <c r="K6" s="175"/>
      <c r="L6" s="176"/>
      <c r="M6" s="1"/>
      <c r="N6" s="1"/>
      <c r="O6" s="1"/>
      <c r="P6" s="1"/>
      <c r="Q6" s="1"/>
    </row>
    <row r="7" spans="2:17" ht="24.75" customHeight="1" x14ac:dyDescent="0.25">
      <c r="B7" s="180" t="s">
        <v>66</v>
      </c>
      <c r="C7" s="169"/>
      <c r="D7" s="169"/>
      <c r="E7" s="169"/>
      <c r="F7" s="169"/>
      <c r="G7" s="169"/>
      <c r="H7" s="169"/>
      <c r="I7" s="169"/>
      <c r="J7" s="169"/>
      <c r="K7" s="169"/>
      <c r="L7" s="170"/>
    </row>
    <row r="8" spans="2:17" ht="18" customHeight="1" x14ac:dyDescent="0.3">
      <c r="B8" s="110" t="s">
        <v>105</v>
      </c>
      <c r="C8" s="111"/>
      <c r="D8" s="111"/>
      <c r="E8" s="111"/>
      <c r="F8" s="111"/>
      <c r="G8" s="111"/>
      <c r="H8" s="111"/>
      <c r="I8" s="111"/>
      <c r="J8" s="111"/>
      <c r="K8" s="111"/>
      <c r="L8" s="112"/>
    </row>
    <row r="9" spans="2:17" ht="15.6" x14ac:dyDescent="0.3">
      <c r="B9" s="110" t="s">
        <v>103</v>
      </c>
      <c r="C9" s="113"/>
      <c r="D9" s="113"/>
      <c r="E9" s="113"/>
      <c r="F9" s="113"/>
      <c r="G9" s="113"/>
      <c r="H9" s="113"/>
      <c r="I9" s="114"/>
      <c r="J9" s="113"/>
      <c r="K9" s="113"/>
      <c r="L9" s="115"/>
    </row>
    <row r="10" spans="2:17" ht="15.6" x14ac:dyDescent="0.3">
      <c r="B10" s="110" t="s">
        <v>98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5"/>
    </row>
    <row r="11" spans="2:17" ht="15.6" x14ac:dyDescent="0.3">
      <c r="B11" s="110" t="s">
        <v>99</v>
      </c>
      <c r="C11" s="113"/>
      <c r="D11" s="113"/>
      <c r="E11" s="113"/>
      <c r="F11" s="113"/>
      <c r="G11" s="113"/>
      <c r="H11" s="113"/>
      <c r="I11" s="113"/>
      <c r="J11" s="113"/>
      <c r="K11" s="113"/>
      <c r="L11" s="115"/>
    </row>
    <row r="12" spans="2:17" ht="18" customHeight="1" x14ac:dyDescent="0.25">
      <c r="B12" s="177" t="s">
        <v>97</v>
      </c>
      <c r="C12" s="178"/>
      <c r="D12" s="178"/>
      <c r="E12" s="178"/>
      <c r="F12" s="178"/>
      <c r="G12" s="178"/>
      <c r="H12" s="178"/>
      <c r="I12" s="178"/>
      <c r="J12" s="178"/>
      <c r="K12" s="178"/>
      <c r="L12" s="179"/>
    </row>
    <row r="13" spans="2:17" ht="15.6" x14ac:dyDescent="0.3">
      <c r="B13" s="110" t="s">
        <v>101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5"/>
    </row>
    <row r="14" spans="2:17" ht="7.5" customHeight="1" thickBot="1" x14ac:dyDescent="0.3">
      <c r="B14" s="68"/>
      <c r="C14" s="69"/>
      <c r="D14" s="69"/>
      <c r="E14" s="69"/>
      <c r="F14" s="69"/>
      <c r="G14" s="69"/>
      <c r="H14" s="69"/>
      <c r="I14" s="69"/>
      <c r="J14" s="69"/>
      <c r="K14" s="69"/>
      <c r="L14" s="70"/>
    </row>
    <row r="15" spans="2:17" ht="33.75" customHeight="1" thickBot="1" x14ac:dyDescent="0.3">
      <c r="B15" s="171" t="s">
        <v>82</v>
      </c>
      <c r="C15" s="172"/>
      <c r="D15" s="172"/>
      <c r="E15" s="172"/>
      <c r="F15" s="172"/>
      <c r="G15" s="173"/>
      <c r="H15" s="168" t="s">
        <v>80</v>
      </c>
      <c r="I15" s="169"/>
      <c r="J15" s="169"/>
      <c r="K15" s="169"/>
      <c r="L15" s="170"/>
    </row>
    <row r="16" spans="2:17" ht="40.5" customHeight="1" thickBot="1" x14ac:dyDescent="0.3">
      <c r="B16" s="71" t="s">
        <v>48</v>
      </c>
      <c r="C16" s="166" t="s">
        <v>53</v>
      </c>
      <c r="D16" s="166"/>
      <c r="E16" s="166"/>
      <c r="F16" s="166"/>
      <c r="G16" s="166"/>
      <c r="H16" s="72" t="s">
        <v>54</v>
      </c>
      <c r="I16" s="72" t="s">
        <v>5</v>
      </c>
      <c r="J16" s="72" t="s">
        <v>3</v>
      </c>
      <c r="K16" s="72" t="s">
        <v>59</v>
      </c>
      <c r="L16" s="73" t="s">
        <v>56</v>
      </c>
    </row>
    <row r="17" spans="2:14" ht="53.25" customHeight="1" thickBot="1" x14ac:dyDescent="0.3">
      <c r="B17" s="74" t="s">
        <v>40</v>
      </c>
      <c r="C17" s="190" t="s">
        <v>86</v>
      </c>
      <c r="D17" s="190"/>
      <c r="E17" s="190"/>
      <c r="F17" s="190"/>
      <c r="G17" s="190"/>
      <c r="H17" s="75" t="s">
        <v>109</v>
      </c>
      <c r="I17" s="76">
        <v>1</v>
      </c>
      <c r="J17" s="77">
        <v>4</v>
      </c>
      <c r="K17" s="77">
        <f>I17+J17</f>
        <v>5</v>
      </c>
      <c r="L17" s="78" t="str">
        <f t="shared" ref="L17:L22" si="0">IF(K17&lt;=4,"BAJO",IF(K17=5,"MEDIO",IF(K17=6,"ALTO",IF(K17=7,"ALTO","EXTREMO"))))</f>
        <v>MEDIO</v>
      </c>
    </row>
    <row r="18" spans="2:14" ht="53.25" customHeight="1" thickBot="1" x14ac:dyDescent="0.3">
      <c r="B18" s="79" t="s">
        <v>41</v>
      </c>
      <c r="C18" s="167" t="s">
        <v>37</v>
      </c>
      <c r="D18" s="167"/>
      <c r="E18" s="167"/>
      <c r="F18" s="167"/>
      <c r="G18" s="167"/>
      <c r="H18" s="75" t="s">
        <v>117</v>
      </c>
      <c r="I18" s="76">
        <v>2</v>
      </c>
      <c r="J18" s="77">
        <v>3</v>
      </c>
      <c r="K18" s="77">
        <f t="shared" ref="K18:K22" si="1">+I18+J18</f>
        <v>5</v>
      </c>
      <c r="L18" s="81" t="str">
        <f t="shared" si="0"/>
        <v>MEDIO</v>
      </c>
    </row>
    <row r="19" spans="2:14" ht="53.25" customHeight="1" x14ac:dyDescent="0.25">
      <c r="B19" s="79" t="s">
        <v>41</v>
      </c>
      <c r="C19" s="167" t="s">
        <v>38</v>
      </c>
      <c r="D19" s="167"/>
      <c r="E19" s="167"/>
      <c r="F19" s="167"/>
      <c r="G19" s="167"/>
      <c r="H19" s="75" t="s">
        <v>117</v>
      </c>
      <c r="I19" s="76">
        <v>2</v>
      </c>
      <c r="J19" s="77">
        <v>3</v>
      </c>
      <c r="K19" s="77">
        <f t="shared" si="1"/>
        <v>5</v>
      </c>
      <c r="L19" s="81" t="str">
        <f t="shared" si="0"/>
        <v>MEDIO</v>
      </c>
    </row>
    <row r="20" spans="2:14" ht="53.25" customHeight="1" x14ac:dyDescent="0.25">
      <c r="B20" s="79" t="s">
        <v>41</v>
      </c>
      <c r="C20" s="167" t="s">
        <v>39</v>
      </c>
      <c r="D20" s="167"/>
      <c r="E20" s="167"/>
      <c r="F20" s="167"/>
      <c r="G20" s="167"/>
      <c r="H20" s="80" t="s">
        <v>120</v>
      </c>
      <c r="I20" s="76">
        <v>1</v>
      </c>
      <c r="J20" s="77">
        <v>5</v>
      </c>
      <c r="K20" s="77">
        <f t="shared" si="1"/>
        <v>6</v>
      </c>
      <c r="L20" s="81" t="str">
        <f t="shared" si="0"/>
        <v>ALTO</v>
      </c>
    </row>
    <row r="21" spans="2:14" ht="53.25" customHeight="1" x14ac:dyDescent="0.25">
      <c r="B21" s="79" t="s">
        <v>41</v>
      </c>
      <c r="C21" s="167" t="s">
        <v>119</v>
      </c>
      <c r="D21" s="167"/>
      <c r="E21" s="167"/>
      <c r="F21" s="167"/>
      <c r="G21" s="167"/>
      <c r="H21" s="80" t="s">
        <v>118</v>
      </c>
      <c r="I21" s="76">
        <v>3</v>
      </c>
      <c r="J21" s="77">
        <v>4</v>
      </c>
      <c r="K21" s="77">
        <f t="shared" si="1"/>
        <v>7</v>
      </c>
      <c r="L21" s="81" t="str">
        <f t="shared" si="0"/>
        <v>ALTO</v>
      </c>
    </row>
    <row r="22" spans="2:14" ht="53.25" customHeight="1" thickBot="1" x14ac:dyDescent="0.3">
      <c r="B22" s="79" t="s">
        <v>41</v>
      </c>
      <c r="C22" s="167" t="s">
        <v>116</v>
      </c>
      <c r="D22" s="167"/>
      <c r="E22" s="167"/>
      <c r="F22" s="167"/>
      <c r="G22" s="167"/>
      <c r="H22" s="80" t="s">
        <v>121</v>
      </c>
      <c r="I22" s="76">
        <v>1</v>
      </c>
      <c r="J22" s="77">
        <v>5</v>
      </c>
      <c r="K22" s="77">
        <f t="shared" si="1"/>
        <v>6</v>
      </c>
      <c r="L22" s="81" t="str">
        <f t="shared" si="0"/>
        <v>ALTO</v>
      </c>
    </row>
    <row r="23" spans="2:14" ht="12.75" customHeight="1" x14ac:dyDescent="0.25">
      <c r="B23" s="82"/>
      <c r="C23" s="83"/>
      <c r="D23" s="83"/>
      <c r="E23" s="83"/>
      <c r="F23" s="83"/>
      <c r="G23" s="83"/>
      <c r="H23" s="83"/>
      <c r="I23" s="83"/>
      <c r="J23" s="83"/>
      <c r="K23" s="83"/>
      <c r="L23" s="84"/>
    </row>
    <row r="24" spans="2:14" ht="13.2" x14ac:dyDescent="0.25">
      <c r="B24" s="65"/>
      <c r="C24" s="206"/>
      <c r="D24" s="206"/>
      <c r="E24" s="206"/>
      <c r="F24" s="66"/>
      <c r="G24" s="66"/>
      <c r="H24" s="192"/>
      <c r="I24" s="192"/>
      <c r="J24" s="66"/>
      <c r="K24" s="66"/>
      <c r="L24" s="67"/>
    </row>
    <row r="25" spans="2:14" ht="19.5" customHeight="1" x14ac:dyDescent="0.25">
      <c r="B25" s="187" t="s">
        <v>2</v>
      </c>
      <c r="C25" s="188" t="s">
        <v>13</v>
      </c>
      <c r="D25" s="188"/>
      <c r="E25" s="85" t="s">
        <v>12</v>
      </c>
      <c r="F25" s="66"/>
      <c r="G25" s="191" t="s">
        <v>3</v>
      </c>
      <c r="H25" s="86" t="s">
        <v>18</v>
      </c>
      <c r="I25" s="86" t="s">
        <v>12</v>
      </c>
      <c r="J25" s="66"/>
      <c r="K25" s="66"/>
      <c r="L25" s="67"/>
    </row>
    <row r="26" spans="2:14" ht="21" customHeight="1" x14ac:dyDescent="0.25">
      <c r="B26" s="187"/>
      <c r="C26" s="189" t="s">
        <v>7</v>
      </c>
      <c r="D26" s="189"/>
      <c r="E26" s="87">
        <v>1</v>
      </c>
      <c r="F26" s="66"/>
      <c r="G26" s="191"/>
      <c r="H26" s="87" t="s">
        <v>15</v>
      </c>
      <c r="I26" s="88">
        <v>1</v>
      </c>
      <c r="J26" s="66"/>
      <c r="K26" s="66"/>
      <c r="L26" s="67"/>
    </row>
    <row r="27" spans="2:14" ht="15.75" customHeight="1" x14ac:dyDescent="0.25">
      <c r="B27" s="187"/>
      <c r="C27" s="189" t="s">
        <v>8</v>
      </c>
      <c r="D27" s="189"/>
      <c r="E27" s="87">
        <v>2</v>
      </c>
      <c r="F27" s="66"/>
      <c r="G27" s="191"/>
      <c r="H27" s="87" t="s">
        <v>16</v>
      </c>
      <c r="I27" s="88">
        <v>2</v>
      </c>
      <c r="J27" s="66"/>
      <c r="K27" s="66"/>
      <c r="L27" s="67"/>
      <c r="N27" s="5"/>
    </row>
    <row r="28" spans="2:14" ht="24.75" customHeight="1" x14ac:dyDescent="0.25">
      <c r="B28" s="187"/>
      <c r="C28" s="189" t="s">
        <v>9</v>
      </c>
      <c r="D28" s="189"/>
      <c r="E28" s="87">
        <v>3</v>
      </c>
      <c r="F28" s="66"/>
      <c r="G28" s="191"/>
      <c r="H28" s="87" t="s">
        <v>1</v>
      </c>
      <c r="I28" s="88">
        <v>3</v>
      </c>
      <c r="J28" s="66"/>
      <c r="K28" s="66"/>
      <c r="L28" s="67"/>
    </row>
    <row r="29" spans="2:14" ht="18" customHeight="1" x14ac:dyDescent="0.25">
      <c r="B29" s="187"/>
      <c r="C29" s="189" t="s">
        <v>10</v>
      </c>
      <c r="D29" s="189"/>
      <c r="E29" s="87">
        <v>4</v>
      </c>
      <c r="F29" s="66"/>
      <c r="G29" s="191"/>
      <c r="H29" s="87" t="s">
        <v>17</v>
      </c>
      <c r="I29" s="88">
        <v>4</v>
      </c>
      <c r="J29" s="66"/>
      <c r="K29" s="66"/>
      <c r="L29" s="67"/>
    </row>
    <row r="30" spans="2:14" ht="29.25" customHeight="1" x14ac:dyDescent="0.25">
      <c r="B30" s="187"/>
      <c r="C30" s="189" t="s">
        <v>11</v>
      </c>
      <c r="D30" s="189"/>
      <c r="E30" s="87">
        <v>5</v>
      </c>
      <c r="F30" s="66"/>
      <c r="G30" s="191"/>
      <c r="H30" s="87" t="s">
        <v>0</v>
      </c>
      <c r="I30" s="88">
        <v>5</v>
      </c>
      <c r="J30" s="66"/>
      <c r="K30" s="66"/>
      <c r="L30" s="67"/>
    </row>
    <row r="31" spans="2:14" ht="16.5" customHeight="1" x14ac:dyDescent="0.25">
      <c r="B31" s="89"/>
      <c r="C31" s="90"/>
      <c r="D31" s="90"/>
      <c r="E31" s="90"/>
      <c r="F31" s="66"/>
      <c r="G31" s="90"/>
      <c r="H31" s="90"/>
      <c r="I31" s="90"/>
      <c r="J31" s="90"/>
      <c r="K31" s="90"/>
      <c r="L31" s="67"/>
    </row>
    <row r="32" spans="2:14" ht="16.5" customHeight="1" x14ac:dyDescent="0.25">
      <c r="B32" s="89"/>
      <c r="C32" s="192" t="s">
        <v>20</v>
      </c>
      <c r="D32" s="192"/>
      <c r="E32" s="192"/>
      <c r="F32" s="192"/>
      <c r="G32" s="192"/>
      <c r="H32" s="203"/>
      <c r="I32" s="203"/>
      <c r="J32" s="203"/>
      <c r="K32" s="203"/>
      <c r="L32" s="67"/>
    </row>
    <row r="33" spans="2:12" ht="69.75" customHeight="1" x14ac:dyDescent="0.25">
      <c r="B33" s="89"/>
      <c r="C33" s="189" t="s">
        <v>68</v>
      </c>
      <c r="D33" s="189"/>
      <c r="E33" s="189"/>
      <c r="F33" s="87" t="s">
        <v>70</v>
      </c>
      <c r="G33" s="87" t="s">
        <v>77</v>
      </c>
      <c r="H33" s="87" t="s">
        <v>75</v>
      </c>
      <c r="I33" s="189" t="s">
        <v>73</v>
      </c>
      <c r="J33" s="189"/>
      <c r="K33" s="189" t="s">
        <v>71</v>
      </c>
      <c r="L33" s="193"/>
    </row>
    <row r="34" spans="2:12" ht="69.75" customHeight="1" x14ac:dyDescent="0.25">
      <c r="B34" s="89"/>
      <c r="C34" s="189" t="s">
        <v>69</v>
      </c>
      <c r="D34" s="189"/>
      <c r="E34" s="189"/>
      <c r="F34" s="87" t="s">
        <v>79</v>
      </c>
      <c r="G34" s="87" t="s">
        <v>78</v>
      </c>
      <c r="H34" s="87" t="s">
        <v>76</v>
      </c>
      <c r="I34" s="189" t="s">
        <v>74</v>
      </c>
      <c r="J34" s="189"/>
      <c r="K34" s="189" t="s">
        <v>72</v>
      </c>
      <c r="L34" s="193"/>
    </row>
    <row r="35" spans="2:12" ht="13.2" x14ac:dyDescent="0.25">
      <c r="B35" s="65"/>
      <c r="C35" s="188" t="s">
        <v>21</v>
      </c>
      <c r="D35" s="188"/>
      <c r="E35" s="188" t="s">
        <v>12</v>
      </c>
      <c r="F35" s="91" t="s">
        <v>15</v>
      </c>
      <c r="G35" s="91" t="s">
        <v>16</v>
      </c>
      <c r="H35" s="92" t="s">
        <v>1</v>
      </c>
      <c r="I35" s="195" t="s">
        <v>17</v>
      </c>
      <c r="J35" s="195"/>
      <c r="K35" s="188" t="s">
        <v>0</v>
      </c>
      <c r="L35" s="204"/>
    </row>
    <row r="36" spans="2:12" ht="13.2" x14ac:dyDescent="0.25">
      <c r="B36" s="65"/>
      <c r="C36" s="188"/>
      <c r="D36" s="188"/>
      <c r="E36" s="188"/>
      <c r="F36" s="93">
        <v>1</v>
      </c>
      <c r="G36" s="93">
        <v>2</v>
      </c>
      <c r="H36" s="93">
        <v>3</v>
      </c>
      <c r="I36" s="201">
        <v>4</v>
      </c>
      <c r="J36" s="201"/>
      <c r="K36" s="201">
        <v>5</v>
      </c>
      <c r="L36" s="205"/>
    </row>
    <row r="37" spans="2:12" ht="19.5" customHeight="1" x14ac:dyDescent="0.25">
      <c r="B37" s="65"/>
      <c r="C37" s="189" t="s">
        <v>7</v>
      </c>
      <c r="D37" s="189"/>
      <c r="E37" s="94">
        <v>1</v>
      </c>
      <c r="F37" s="95">
        <v>2</v>
      </c>
      <c r="G37" s="95">
        <v>3</v>
      </c>
      <c r="H37" s="95">
        <v>4</v>
      </c>
      <c r="I37" s="202">
        <v>5</v>
      </c>
      <c r="J37" s="202"/>
      <c r="K37" s="196">
        <v>6</v>
      </c>
      <c r="L37" s="197"/>
    </row>
    <row r="38" spans="2:12" ht="21.75" customHeight="1" x14ac:dyDescent="0.25">
      <c r="B38" s="65"/>
      <c r="C38" s="189" t="s">
        <v>8</v>
      </c>
      <c r="D38" s="189"/>
      <c r="E38" s="94">
        <v>2</v>
      </c>
      <c r="F38" s="95">
        <v>3</v>
      </c>
      <c r="G38" s="95">
        <v>4</v>
      </c>
      <c r="H38" s="96">
        <v>5</v>
      </c>
      <c r="I38" s="196">
        <v>6</v>
      </c>
      <c r="J38" s="196"/>
      <c r="K38" s="198">
        <v>7</v>
      </c>
      <c r="L38" s="199"/>
    </row>
    <row r="39" spans="2:12" ht="26.25" customHeight="1" x14ac:dyDescent="0.25">
      <c r="B39" s="65"/>
      <c r="C39" s="189" t="s">
        <v>9</v>
      </c>
      <c r="D39" s="189"/>
      <c r="E39" s="94">
        <v>3</v>
      </c>
      <c r="F39" s="95">
        <v>4</v>
      </c>
      <c r="G39" s="96">
        <v>5</v>
      </c>
      <c r="H39" s="97">
        <v>6</v>
      </c>
      <c r="I39" s="196">
        <v>7</v>
      </c>
      <c r="J39" s="196"/>
      <c r="K39" s="194">
        <v>8</v>
      </c>
      <c r="L39" s="200"/>
    </row>
    <row r="40" spans="2:12" ht="21" customHeight="1" x14ac:dyDescent="0.25">
      <c r="B40" s="65"/>
      <c r="C40" s="189" t="s">
        <v>10</v>
      </c>
      <c r="D40" s="189"/>
      <c r="E40" s="94">
        <v>4</v>
      </c>
      <c r="F40" s="96">
        <v>5</v>
      </c>
      <c r="G40" s="97">
        <v>6</v>
      </c>
      <c r="H40" s="97">
        <v>7</v>
      </c>
      <c r="I40" s="194">
        <v>8</v>
      </c>
      <c r="J40" s="194"/>
      <c r="K40" s="194">
        <v>9</v>
      </c>
      <c r="L40" s="200"/>
    </row>
    <row r="41" spans="2:12" ht="27" customHeight="1" x14ac:dyDescent="0.25">
      <c r="B41" s="65"/>
      <c r="C41" s="189" t="s">
        <v>11</v>
      </c>
      <c r="D41" s="189"/>
      <c r="E41" s="94">
        <v>5</v>
      </c>
      <c r="F41" s="97">
        <v>6</v>
      </c>
      <c r="G41" s="97">
        <v>7</v>
      </c>
      <c r="H41" s="98">
        <v>8</v>
      </c>
      <c r="I41" s="194">
        <v>9</v>
      </c>
      <c r="J41" s="194"/>
      <c r="K41" s="194">
        <v>10</v>
      </c>
      <c r="L41" s="200"/>
    </row>
    <row r="42" spans="2:12" ht="13.2" x14ac:dyDescent="0.25">
      <c r="B42" s="65"/>
      <c r="C42" s="66"/>
      <c r="D42" s="66"/>
      <c r="E42" s="66"/>
      <c r="F42" s="66"/>
      <c r="G42" s="66"/>
      <c r="H42" s="66"/>
      <c r="I42" s="66"/>
      <c r="J42" s="66"/>
      <c r="K42" s="66"/>
      <c r="L42" s="67"/>
    </row>
    <row r="43" spans="2:12" ht="19.5" customHeight="1" x14ac:dyDescent="0.25">
      <c r="B43" s="65"/>
      <c r="C43" s="66"/>
      <c r="D43" s="66"/>
      <c r="E43" s="66"/>
      <c r="F43" s="66"/>
      <c r="G43" s="192" t="s">
        <v>14</v>
      </c>
      <c r="H43" s="192"/>
      <c r="I43" s="66"/>
      <c r="J43" s="66"/>
      <c r="K43" s="66"/>
      <c r="L43" s="67"/>
    </row>
    <row r="44" spans="2:12" ht="18" customHeight="1" x14ac:dyDescent="0.25">
      <c r="B44" s="65"/>
      <c r="C44" s="66"/>
      <c r="D44" s="66"/>
      <c r="E44" s="66"/>
      <c r="F44" s="66"/>
      <c r="G44" s="91" t="s">
        <v>20</v>
      </c>
      <c r="H44" s="99" t="s">
        <v>21</v>
      </c>
      <c r="I44" s="66"/>
      <c r="J44" s="66"/>
      <c r="K44" s="66"/>
      <c r="L44" s="67"/>
    </row>
    <row r="45" spans="2:12" ht="18" customHeight="1" x14ac:dyDescent="0.25">
      <c r="B45" s="65"/>
      <c r="C45" s="66"/>
      <c r="D45" s="66"/>
      <c r="E45" s="66"/>
      <c r="F45" s="66"/>
      <c r="G45" s="98" t="s">
        <v>22</v>
      </c>
      <c r="H45" s="100" t="s">
        <v>23</v>
      </c>
      <c r="I45" s="66"/>
      <c r="J45" s="66"/>
      <c r="K45" s="66"/>
      <c r="L45" s="67"/>
    </row>
    <row r="46" spans="2:12" ht="18" customHeight="1" x14ac:dyDescent="0.25">
      <c r="B46" s="65"/>
      <c r="C46" s="66"/>
      <c r="D46" s="66"/>
      <c r="E46" s="66"/>
      <c r="F46" s="66"/>
      <c r="G46" s="97" t="s">
        <v>24</v>
      </c>
      <c r="H46" s="100" t="s">
        <v>25</v>
      </c>
      <c r="I46" s="66"/>
      <c r="J46" s="66"/>
      <c r="K46" s="66"/>
      <c r="L46" s="67"/>
    </row>
    <row r="47" spans="2:12" ht="18" customHeight="1" x14ac:dyDescent="0.25">
      <c r="B47" s="65"/>
      <c r="C47" s="66"/>
      <c r="D47" s="66"/>
      <c r="E47" s="66"/>
      <c r="F47" s="66"/>
      <c r="G47" s="96">
        <v>5</v>
      </c>
      <c r="H47" s="100" t="s">
        <v>26</v>
      </c>
      <c r="I47" s="66"/>
      <c r="J47" s="66"/>
      <c r="K47" s="66"/>
      <c r="L47" s="67"/>
    </row>
    <row r="48" spans="2:12" ht="18" customHeight="1" x14ac:dyDescent="0.25">
      <c r="B48" s="65"/>
      <c r="C48" s="66"/>
      <c r="D48" s="66"/>
      <c r="E48" s="66"/>
      <c r="F48" s="66"/>
      <c r="G48" s="95" t="s">
        <v>27</v>
      </c>
      <c r="H48" s="100" t="s">
        <v>28</v>
      </c>
      <c r="I48" s="66"/>
      <c r="J48" s="66"/>
      <c r="K48" s="66"/>
      <c r="L48" s="67"/>
    </row>
    <row r="49" spans="2:12" thickBot="1" x14ac:dyDescent="0.3">
      <c r="B49" s="68"/>
      <c r="C49" s="69"/>
      <c r="D49" s="69"/>
      <c r="E49" s="69"/>
      <c r="F49" s="69"/>
      <c r="G49" s="69"/>
      <c r="H49" s="69"/>
      <c r="I49" s="69"/>
      <c r="J49" s="69"/>
      <c r="K49" s="69"/>
      <c r="L49" s="70"/>
    </row>
    <row r="53" spans="2:12" hidden="1" x14ac:dyDescent="0.3">
      <c r="B53" s="7" t="s">
        <v>80</v>
      </c>
    </row>
    <row r="54" spans="2:12" hidden="1" x14ac:dyDescent="0.3">
      <c r="B54" s="7" t="s">
        <v>81</v>
      </c>
    </row>
  </sheetData>
  <mergeCells count="54">
    <mergeCell ref="C39:D39"/>
    <mergeCell ref="C35:D36"/>
    <mergeCell ref="I36:J36"/>
    <mergeCell ref="H24:I24"/>
    <mergeCell ref="C34:E34"/>
    <mergeCell ref="C37:D37"/>
    <mergeCell ref="I37:J37"/>
    <mergeCell ref="C30:D30"/>
    <mergeCell ref="C33:E33"/>
    <mergeCell ref="I38:J38"/>
    <mergeCell ref="E35:E36"/>
    <mergeCell ref="C32:K32"/>
    <mergeCell ref="K35:L35"/>
    <mergeCell ref="K36:L36"/>
    <mergeCell ref="K34:L34"/>
    <mergeCell ref="C24:E24"/>
    <mergeCell ref="G43:H43"/>
    <mergeCell ref="C38:D38"/>
    <mergeCell ref="K33:L33"/>
    <mergeCell ref="C41:D41"/>
    <mergeCell ref="C40:D40"/>
    <mergeCell ref="I41:J41"/>
    <mergeCell ref="I35:J35"/>
    <mergeCell ref="I33:J33"/>
    <mergeCell ref="I34:J34"/>
    <mergeCell ref="K37:L37"/>
    <mergeCell ref="K38:L38"/>
    <mergeCell ref="K39:L39"/>
    <mergeCell ref="K40:L40"/>
    <mergeCell ref="K41:L41"/>
    <mergeCell ref="I40:J40"/>
    <mergeCell ref="I39:J39"/>
    <mergeCell ref="B25:B30"/>
    <mergeCell ref="C25:D25"/>
    <mergeCell ref="C26:D26"/>
    <mergeCell ref="C17:G17"/>
    <mergeCell ref="C27:D27"/>
    <mergeCell ref="C28:D28"/>
    <mergeCell ref="C29:D29"/>
    <mergeCell ref="G25:G30"/>
    <mergeCell ref="C22:G22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</mergeCells>
  <phoneticPr fontId="1" type="noConversion"/>
  <conditionalFormatting sqref="J17:K22">
    <cfRule type="expression" dxfId="17" priority="1" stopIfTrue="1">
      <formula>"""bajo"""</formula>
    </cfRule>
  </conditionalFormatting>
  <conditionalFormatting sqref="L17:L22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0">
    <dataValidation type="list" allowBlank="1" showInputMessage="1" showErrorMessage="1" sqref="I17:I22" xr:uid="{00000000-0002-0000-0200-000000000000}">
      <formula1>$E$26:$E$30</formula1>
    </dataValidation>
    <dataValidation type="list" allowBlank="1" showInputMessage="1" showErrorMessage="1" sqref="J17:J22" xr:uid="{00000000-0002-0000-0200-000001000000}">
      <formula1>$I$26:$I$30</formula1>
    </dataValidation>
    <dataValidation type="list" allowBlank="1" showInputMessage="1" showErrorMessage="1" sqref="H15" xr:uid="{00000000-0002-0000-0200-000002000000}">
      <formula1>$B$53:$B$54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22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1"/>
  <sheetViews>
    <sheetView showGridLines="0" topLeftCell="H4" zoomScale="90" zoomScaleNormal="90" zoomScalePageLayoutView="70" workbookViewId="0">
      <selection activeCell="S24" sqref="S24"/>
    </sheetView>
  </sheetViews>
  <sheetFormatPr baseColWidth="10" defaultRowHeight="13.2" x14ac:dyDescent="0.25"/>
  <cols>
    <col min="1" max="1" width="2.88671875" customWidth="1"/>
    <col min="2" max="2" width="24.44140625" customWidth="1"/>
    <col min="3" max="3" width="15.88671875" customWidth="1"/>
    <col min="4" max="4" width="13.109375" customWidth="1"/>
    <col min="5" max="5" width="16.44140625" customWidth="1"/>
    <col min="6" max="6" width="14.88671875" customWidth="1"/>
    <col min="7" max="7" width="17.44140625" customWidth="1"/>
    <col min="8" max="8" width="17.88671875" customWidth="1"/>
    <col min="9" max="9" width="15.88671875" customWidth="1"/>
    <col min="10" max="10" width="9.44140625" customWidth="1"/>
    <col min="11" max="13" width="14" customWidth="1"/>
    <col min="14" max="14" width="19.44140625" customWidth="1"/>
    <col min="15" max="15" width="14" customWidth="1"/>
    <col min="16" max="16" width="21" customWidth="1"/>
    <col min="17" max="17" width="27" customWidth="1"/>
    <col min="18" max="18" width="20.6640625" style="4" customWidth="1"/>
  </cols>
  <sheetData>
    <row r="2" spans="2:26" ht="48.75" customHeight="1" x14ac:dyDescent="0.25">
      <c r="B2" s="116"/>
      <c r="C2" s="128" t="s">
        <v>91</v>
      </c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30"/>
      <c r="Q2" s="181" t="s">
        <v>108</v>
      </c>
      <c r="R2" s="182"/>
    </row>
    <row r="3" spans="2:26" ht="30" customHeight="1" x14ac:dyDescent="0.25">
      <c r="B3" s="116"/>
      <c r="C3" s="131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3"/>
      <c r="Q3" s="183"/>
      <c r="R3" s="184"/>
    </row>
    <row r="4" spans="2:26" ht="39.75" customHeight="1" x14ac:dyDescent="0.25">
      <c r="B4" s="116"/>
      <c r="C4" s="134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6"/>
      <c r="Q4" s="185"/>
      <c r="R4" s="186"/>
    </row>
    <row r="5" spans="2:26" ht="13.8" thickBot="1" x14ac:dyDescent="0.3"/>
    <row r="6" spans="2:26" ht="78.75" customHeight="1" thickBot="1" x14ac:dyDescent="0.3">
      <c r="B6" s="217" t="str">
        <f>+EVALUACION!B6</f>
        <v>Objeto Contractual: “CONTRATAR EL SUMINISTRO DE CHAQUETAS INSTITUCIONALES Y KITS DE GESTORES EN TERRITORIO PARA FUNCIONARIOS Y CONTRATISTAS DE LA ALCALDÍA LOCAL DE SUMAPAZ, CONFORME A LAS ESPECIFICACIONES TÉCNICAS Y LINEAMIENTOS DE IDENTIDAD INSTITUCIONAL ESTABLECIDOS EN EL MANUAL DE USO DE MARCA DE LA ALCALDÍA MAYOR DE BOGOTÁ D.C.”</v>
      </c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9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220" t="s">
        <v>66</v>
      </c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2"/>
    </row>
    <row r="8" spans="2:26" ht="15.6" x14ac:dyDescent="0.3">
      <c r="B8" s="212" t="s">
        <v>67</v>
      </c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</row>
    <row r="9" spans="2:26" ht="34.5" customHeight="1" x14ac:dyDescent="0.25">
      <c r="B9" s="210" t="s">
        <v>100</v>
      </c>
      <c r="C9" s="211"/>
      <c r="D9" s="211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1"/>
      <c r="P9" s="211"/>
      <c r="Q9" s="211"/>
      <c r="R9" s="211"/>
    </row>
    <row r="10" spans="2:26" ht="15.6" x14ac:dyDescent="0.3">
      <c r="B10" s="212" t="s">
        <v>104</v>
      </c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  <c r="Q10" s="213"/>
      <c r="R10" s="213"/>
    </row>
    <row r="11" spans="2:26" x14ac:dyDescent="0.25">
      <c r="B11" s="65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thickBot="1" x14ac:dyDescent="0.3">
      <c r="B15" s="101" t="s">
        <v>48</v>
      </c>
      <c r="C15" s="209" t="s">
        <v>53</v>
      </c>
      <c r="D15" s="209"/>
      <c r="E15" s="209"/>
      <c r="F15" s="209"/>
      <c r="G15" s="166" t="s">
        <v>58</v>
      </c>
      <c r="H15" s="166"/>
      <c r="I15" s="72" t="s">
        <v>5</v>
      </c>
      <c r="J15" s="72" t="s">
        <v>3</v>
      </c>
      <c r="K15" s="72" t="s">
        <v>59</v>
      </c>
      <c r="L15" s="72" t="s">
        <v>56</v>
      </c>
      <c r="M15" s="72" t="s">
        <v>60</v>
      </c>
      <c r="N15" s="72" t="s">
        <v>61</v>
      </c>
      <c r="O15" s="72" t="s">
        <v>62</v>
      </c>
      <c r="P15" s="72" t="s">
        <v>63</v>
      </c>
      <c r="Q15" s="72" t="s">
        <v>87</v>
      </c>
      <c r="R15" s="11" t="s">
        <v>65</v>
      </c>
    </row>
    <row r="16" spans="2:26" s="27" customFormat="1" ht="45.75" customHeight="1" x14ac:dyDescent="0.25">
      <c r="B16" s="102" t="str">
        <f>+EVALUACION!B17</f>
        <v>CONTRATACIÓN</v>
      </c>
      <c r="C16" s="207" t="str">
        <f>+EVALUACION!C17</f>
        <v xml:space="preserve">Riesgo de que no se firme el contrato. </v>
      </c>
      <c r="D16" s="207"/>
      <c r="E16" s="207"/>
      <c r="F16" s="207"/>
      <c r="G16" s="223" t="s">
        <v>122</v>
      </c>
      <c r="H16" s="223"/>
      <c r="I16" s="103">
        <f>+EVALUACION!I17</f>
        <v>1</v>
      </c>
      <c r="J16" s="103">
        <f>+EVALUACION!J17</f>
        <v>4</v>
      </c>
      <c r="K16" s="103">
        <f>+I16+J16</f>
        <v>5</v>
      </c>
      <c r="L16" s="103" t="str">
        <f>IF(K16&lt;=4,"BAJO",IF(K16=5,"MEDIO",IF(K16=6,"ALTO",IF(K16=7,"ALTO","EXTREMO"))))</f>
        <v>MEDIO</v>
      </c>
      <c r="M16" s="103" t="s">
        <v>126</v>
      </c>
      <c r="N16" s="104" t="s">
        <v>129</v>
      </c>
      <c r="O16" s="104" t="s">
        <v>131</v>
      </c>
      <c r="P16" s="104" t="s">
        <v>133</v>
      </c>
      <c r="Q16" s="104" t="s">
        <v>134</v>
      </c>
      <c r="R16" s="36" t="s">
        <v>135</v>
      </c>
    </row>
    <row r="17" spans="2:23" s="27" customFormat="1" ht="36" x14ac:dyDescent="0.25">
      <c r="B17" s="105" t="str">
        <f>+EVALUACION!B18</f>
        <v>EJECUCIÓN</v>
      </c>
      <c r="C17" s="208" t="str">
        <f>+EVALUACION!C18</f>
        <v>Cambio de precios en factores de producción.</v>
      </c>
      <c r="D17" s="208"/>
      <c r="E17" s="208"/>
      <c r="F17" s="208"/>
      <c r="G17" s="189" t="s">
        <v>123</v>
      </c>
      <c r="H17" s="189"/>
      <c r="I17" s="109">
        <f>+EVALUACION!I18</f>
        <v>2</v>
      </c>
      <c r="J17" s="76">
        <f>+EVALUACION!J18</f>
        <v>3</v>
      </c>
      <c r="K17" s="76">
        <f>+I17+J17</f>
        <v>5</v>
      </c>
      <c r="L17" s="76" t="str">
        <f>IF(K17&lt;=4,"BAJO",IF(K17=5,"MEDIO",IF(K17=6,"ALTO",IF(K17=7,"ALTO","EXTREMO"))))</f>
        <v>MEDIO</v>
      </c>
      <c r="M17" s="76" t="s">
        <v>127</v>
      </c>
      <c r="N17" s="106" t="s">
        <v>128</v>
      </c>
      <c r="O17" s="106" t="s">
        <v>132</v>
      </c>
      <c r="P17" s="106" t="s">
        <v>137</v>
      </c>
      <c r="Q17" s="106" t="s">
        <v>138</v>
      </c>
      <c r="R17" s="37" t="s">
        <v>136</v>
      </c>
    </row>
    <row r="18" spans="2:23" s="27" customFormat="1" ht="42.75" customHeight="1" x14ac:dyDescent="0.25">
      <c r="B18" s="105" t="str">
        <f>+EVALUACION!B19</f>
        <v>EJECUCIÓN</v>
      </c>
      <c r="C18" s="208" t="str">
        <f>+EVALUACION!C19</f>
        <v>Variación de los precios del mercado</v>
      </c>
      <c r="D18" s="208"/>
      <c r="E18" s="208"/>
      <c r="F18" s="208"/>
      <c r="G18" s="189" t="s">
        <v>123</v>
      </c>
      <c r="H18" s="189"/>
      <c r="I18" s="76">
        <f>+EVALUACION!I19</f>
        <v>2</v>
      </c>
      <c r="J18" s="76">
        <f>+EVALUACION!J19</f>
        <v>3</v>
      </c>
      <c r="K18" s="76">
        <f t="shared" ref="K18:K21" si="0">+I18+J18</f>
        <v>5</v>
      </c>
      <c r="L18" s="76" t="str">
        <f t="shared" ref="L18:L21" si="1">IF(K18&lt;=4,"BAJO",IF(K18=5,"MEDIO",IF(K18=6,"ALTO",IF(K18=7,"ALTO","EXTREMO"))))</f>
        <v>MEDIO</v>
      </c>
      <c r="M18" s="76" t="s">
        <v>127</v>
      </c>
      <c r="N18" s="106" t="s">
        <v>128</v>
      </c>
      <c r="O18" s="106" t="s">
        <v>132</v>
      </c>
      <c r="P18" s="106" t="s">
        <v>137</v>
      </c>
      <c r="Q18" s="106" t="s">
        <v>138</v>
      </c>
      <c r="R18" s="37" t="s">
        <v>136</v>
      </c>
    </row>
    <row r="19" spans="2:23" s="27" customFormat="1" ht="33.75" customHeight="1" x14ac:dyDescent="0.25">
      <c r="B19" s="105" t="str">
        <f>+EVALUACION!B20</f>
        <v>EJECUCIÓN</v>
      </c>
      <c r="C19" s="208" t="str">
        <f>+EVALUACION!C20</f>
        <v>Incumplimiento de compromisos adquiridos por el contratista seleccionado con sus subcontratistas, suministradores de bienes y servicios.</v>
      </c>
      <c r="D19" s="208"/>
      <c r="E19" s="208"/>
      <c r="F19" s="208"/>
      <c r="G19" s="189" t="s">
        <v>124</v>
      </c>
      <c r="H19" s="189"/>
      <c r="I19" s="76">
        <f>+EVALUACION!I20</f>
        <v>1</v>
      </c>
      <c r="J19" s="76">
        <f>+EVALUACION!J20</f>
        <v>5</v>
      </c>
      <c r="K19" s="76">
        <f t="shared" si="0"/>
        <v>6</v>
      </c>
      <c r="L19" s="76" t="str">
        <f t="shared" si="1"/>
        <v>ALTO</v>
      </c>
      <c r="M19" s="76" t="s">
        <v>126</v>
      </c>
      <c r="N19" s="106" t="s">
        <v>128</v>
      </c>
      <c r="O19" s="106" t="s">
        <v>132</v>
      </c>
      <c r="P19" s="106" t="s">
        <v>137</v>
      </c>
      <c r="Q19" s="106" t="s">
        <v>138</v>
      </c>
      <c r="R19" s="37" t="s">
        <v>136</v>
      </c>
    </row>
    <row r="20" spans="2:23" s="27" customFormat="1" ht="36.75" customHeight="1" x14ac:dyDescent="0.25">
      <c r="B20" s="105" t="str">
        <f>+EVALUACION!B21</f>
        <v>EJECUCIÓN</v>
      </c>
      <c r="C20" s="208" t="str">
        <f>+EVALUACION!C21</f>
        <v>Demora en el inicio previsto para la ejecución del contrato</v>
      </c>
      <c r="D20" s="208"/>
      <c r="E20" s="208"/>
      <c r="F20" s="208"/>
      <c r="G20" s="189" t="s">
        <v>125</v>
      </c>
      <c r="H20" s="189"/>
      <c r="I20" s="76">
        <f>+EVALUACION!I21</f>
        <v>3</v>
      </c>
      <c r="J20" s="76">
        <f>+EVALUACION!J21</f>
        <v>4</v>
      </c>
      <c r="K20" s="76">
        <f t="shared" si="0"/>
        <v>7</v>
      </c>
      <c r="L20" s="76" t="str">
        <f t="shared" si="1"/>
        <v>ALTO</v>
      </c>
      <c r="M20" s="76" t="s">
        <v>126</v>
      </c>
      <c r="N20" s="106" t="s">
        <v>128</v>
      </c>
      <c r="O20" s="106" t="s">
        <v>132</v>
      </c>
      <c r="P20" s="106" t="s">
        <v>137</v>
      </c>
      <c r="Q20" s="106" t="s">
        <v>138</v>
      </c>
      <c r="R20" s="37" t="s">
        <v>136</v>
      </c>
    </row>
    <row r="21" spans="2:23" s="27" customFormat="1" ht="39" customHeight="1" x14ac:dyDescent="0.25">
      <c r="B21" s="105" t="str">
        <f>+EVALUACION!B22</f>
        <v>EJECUCIÓN</v>
      </c>
      <c r="C21" s="208" t="str">
        <f>+EVALUACION!C22</f>
        <v>Cambio de calidad en las fuentes de materiales</v>
      </c>
      <c r="D21" s="208"/>
      <c r="E21" s="208"/>
      <c r="F21" s="208"/>
      <c r="G21" s="189" t="s">
        <v>123</v>
      </c>
      <c r="H21" s="189"/>
      <c r="I21" s="76">
        <f>+EVALUACION!I22</f>
        <v>1</v>
      </c>
      <c r="J21" s="76">
        <f>+EVALUACION!J22</f>
        <v>5</v>
      </c>
      <c r="K21" s="76">
        <f t="shared" si="0"/>
        <v>6</v>
      </c>
      <c r="L21" s="76" t="str">
        <f t="shared" si="1"/>
        <v>ALTO</v>
      </c>
      <c r="M21" s="76" t="s">
        <v>126</v>
      </c>
      <c r="N21" s="106" t="s">
        <v>130</v>
      </c>
      <c r="O21" s="106" t="s">
        <v>132</v>
      </c>
      <c r="P21" s="106" t="s">
        <v>137</v>
      </c>
      <c r="Q21" s="106" t="s">
        <v>138</v>
      </c>
      <c r="R21" s="37" t="s">
        <v>136</v>
      </c>
    </row>
    <row r="22" spans="2:23" ht="12.75" customHeight="1" x14ac:dyDescent="0.25">
      <c r="B22" s="65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3"/>
    </row>
    <row r="23" spans="2:23" x14ac:dyDescent="0.25">
      <c r="B23" s="65"/>
      <c r="C23" s="216" t="s">
        <v>14</v>
      </c>
      <c r="D23" s="216"/>
      <c r="E23" s="216"/>
      <c r="F23" s="216"/>
      <c r="G23" s="66"/>
      <c r="H23" s="192" t="s">
        <v>19</v>
      </c>
      <c r="I23" s="192"/>
      <c r="J23" s="192"/>
      <c r="K23" s="192"/>
      <c r="L23" s="107"/>
      <c r="M23" s="107"/>
      <c r="N23" s="107"/>
      <c r="O23" s="107"/>
      <c r="P23" s="107"/>
      <c r="Q23" s="107"/>
      <c r="R23" s="3"/>
    </row>
    <row r="24" spans="2:23" ht="19.5" customHeight="1" x14ac:dyDescent="0.25">
      <c r="B24" s="187" t="s">
        <v>2</v>
      </c>
      <c r="C24" s="229" t="s">
        <v>13</v>
      </c>
      <c r="D24" s="239"/>
      <c r="E24" s="230"/>
      <c r="F24" s="85" t="s">
        <v>12</v>
      </c>
      <c r="G24" s="66"/>
      <c r="H24" s="229" t="s">
        <v>18</v>
      </c>
      <c r="I24" s="230"/>
      <c r="J24" s="229" t="s">
        <v>12</v>
      </c>
      <c r="K24" s="230"/>
      <c r="L24" s="90"/>
      <c r="M24" s="90"/>
      <c r="N24" s="192" t="s">
        <v>14</v>
      </c>
      <c r="O24" s="192"/>
      <c r="P24" s="192"/>
      <c r="Q24" s="90"/>
      <c r="R24" s="3"/>
    </row>
    <row r="25" spans="2:23" ht="21" customHeight="1" x14ac:dyDescent="0.25">
      <c r="B25" s="187"/>
      <c r="C25" s="214" t="s">
        <v>7</v>
      </c>
      <c r="D25" s="224"/>
      <c r="E25" s="215"/>
      <c r="F25" s="87">
        <v>1</v>
      </c>
      <c r="G25" s="66"/>
      <c r="H25" s="214" t="s">
        <v>15</v>
      </c>
      <c r="I25" s="215"/>
      <c r="J25" s="214">
        <v>1</v>
      </c>
      <c r="K25" s="215"/>
      <c r="L25" s="90"/>
      <c r="M25" s="90"/>
      <c r="N25" s="225" t="s">
        <v>20</v>
      </c>
      <c r="O25" s="226"/>
      <c r="P25" s="99" t="s">
        <v>21</v>
      </c>
      <c r="Q25" s="90"/>
      <c r="R25" s="3"/>
    </row>
    <row r="26" spans="2:23" ht="15.75" customHeight="1" x14ac:dyDescent="0.25">
      <c r="B26" s="187"/>
      <c r="C26" s="214" t="s">
        <v>8</v>
      </c>
      <c r="D26" s="224"/>
      <c r="E26" s="215"/>
      <c r="F26" s="87">
        <v>2</v>
      </c>
      <c r="G26" s="66"/>
      <c r="H26" s="214" t="s">
        <v>16</v>
      </c>
      <c r="I26" s="215"/>
      <c r="J26" s="214">
        <v>2</v>
      </c>
      <c r="K26" s="215"/>
      <c r="L26" s="90"/>
      <c r="M26" s="90"/>
      <c r="N26" s="227" t="s">
        <v>22</v>
      </c>
      <c r="O26" s="228"/>
      <c r="P26" s="100" t="s">
        <v>23</v>
      </c>
      <c r="Q26" s="90"/>
      <c r="R26" s="3"/>
      <c r="T26" s="5"/>
      <c r="U26" s="5"/>
      <c r="V26" s="5"/>
      <c r="W26" s="5"/>
    </row>
    <row r="27" spans="2:23" ht="24.75" customHeight="1" x14ac:dyDescent="0.25">
      <c r="B27" s="187"/>
      <c r="C27" s="214" t="s">
        <v>9</v>
      </c>
      <c r="D27" s="224"/>
      <c r="E27" s="215"/>
      <c r="F27" s="87">
        <v>3</v>
      </c>
      <c r="G27" s="66"/>
      <c r="H27" s="214" t="s">
        <v>1</v>
      </c>
      <c r="I27" s="215"/>
      <c r="J27" s="214">
        <v>3</v>
      </c>
      <c r="K27" s="215"/>
      <c r="L27" s="90"/>
      <c r="M27" s="90"/>
      <c r="N27" s="198" t="s">
        <v>24</v>
      </c>
      <c r="O27" s="231"/>
      <c r="P27" s="100" t="s">
        <v>25</v>
      </c>
      <c r="Q27" s="90"/>
      <c r="R27" s="3"/>
    </row>
    <row r="28" spans="2:23" ht="18" customHeight="1" x14ac:dyDescent="0.25">
      <c r="B28" s="187"/>
      <c r="C28" s="214" t="s">
        <v>10</v>
      </c>
      <c r="D28" s="224"/>
      <c r="E28" s="215"/>
      <c r="F28" s="87">
        <v>4</v>
      </c>
      <c r="G28" s="66"/>
      <c r="H28" s="214" t="s">
        <v>17</v>
      </c>
      <c r="I28" s="215"/>
      <c r="J28" s="214">
        <v>4</v>
      </c>
      <c r="K28" s="215"/>
      <c r="L28" s="90"/>
      <c r="M28" s="90"/>
      <c r="N28" s="232">
        <v>5</v>
      </c>
      <c r="O28" s="233"/>
      <c r="P28" s="100" t="s">
        <v>26</v>
      </c>
      <c r="Q28" s="90"/>
      <c r="R28" s="3"/>
    </row>
    <row r="29" spans="2:23" ht="21" customHeight="1" thickBot="1" x14ac:dyDescent="0.3">
      <c r="B29" s="187"/>
      <c r="C29" s="214" t="s">
        <v>11</v>
      </c>
      <c r="D29" s="224"/>
      <c r="E29" s="215"/>
      <c r="F29" s="87">
        <v>5</v>
      </c>
      <c r="G29" s="66"/>
      <c r="H29" s="214" t="s">
        <v>0</v>
      </c>
      <c r="I29" s="215"/>
      <c r="J29" s="214">
        <v>5</v>
      </c>
      <c r="K29" s="215"/>
      <c r="L29" s="90"/>
      <c r="M29" s="90"/>
      <c r="N29" s="234" t="s">
        <v>27</v>
      </c>
      <c r="O29" s="235"/>
      <c r="P29" s="108" t="s">
        <v>28</v>
      </c>
      <c r="Q29" s="90"/>
      <c r="R29" s="3"/>
    </row>
    <row r="30" spans="2:23" x14ac:dyDescent="0.25"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3"/>
    </row>
    <row r="31" spans="2:23" ht="18" customHeight="1" x14ac:dyDescent="0.25">
      <c r="B31" s="65"/>
      <c r="C31" s="192" t="s">
        <v>20</v>
      </c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3"/>
    </row>
    <row r="32" spans="2:23" ht="68.25" customHeight="1" x14ac:dyDescent="0.25">
      <c r="B32" s="65"/>
      <c r="C32" s="214" t="s">
        <v>68</v>
      </c>
      <c r="D32" s="224"/>
      <c r="E32" s="224"/>
      <c r="F32" s="215"/>
      <c r="G32" s="214" t="s">
        <v>70</v>
      </c>
      <c r="H32" s="215"/>
      <c r="I32" s="214" t="s">
        <v>77</v>
      </c>
      <c r="J32" s="224"/>
      <c r="K32" s="215"/>
      <c r="L32" s="214" t="s">
        <v>75</v>
      </c>
      <c r="M32" s="215"/>
      <c r="N32" s="214" t="s">
        <v>73</v>
      </c>
      <c r="O32" s="215"/>
      <c r="P32" s="214" t="s">
        <v>71</v>
      </c>
      <c r="Q32" s="215"/>
      <c r="R32" s="3"/>
    </row>
    <row r="33" spans="2:18" ht="60" customHeight="1" x14ac:dyDescent="0.25">
      <c r="B33" s="65"/>
      <c r="C33" s="214" t="s">
        <v>69</v>
      </c>
      <c r="D33" s="224"/>
      <c r="E33" s="224"/>
      <c r="F33" s="215"/>
      <c r="G33" s="214" t="s">
        <v>79</v>
      </c>
      <c r="H33" s="215"/>
      <c r="I33" s="214" t="s">
        <v>78</v>
      </c>
      <c r="J33" s="224"/>
      <c r="K33" s="215"/>
      <c r="L33" s="214" t="s">
        <v>76</v>
      </c>
      <c r="M33" s="215"/>
      <c r="N33" s="214" t="s">
        <v>74</v>
      </c>
      <c r="O33" s="215"/>
      <c r="P33" s="214" t="s">
        <v>72</v>
      </c>
      <c r="Q33" s="215"/>
      <c r="R33" s="3"/>
    </row>
    <row r="34" spans="2:18" x14ac:dyDescent="0.25">
      <c r="B34" s="65"/>
      <c r="C34" s="241" t="s">
        <v>13</v>
      </c>
      <c r="D34" s="242"/>
      <c r="E34" s="243"/>
      <c r="F34" s="247" t="s">
        <v>12</v>
      </c>
      <c r="G34" s="225" t="s">
        <v>15</v>
      </c>
      <c r="H34" s="226"/>
      <c r="I34" s="225" t="s">
        <v>16</v>
      </c>
      <c r="J34" s="253"/>
      <c r="K34" s="226"/>
      <c r="L34" s="225" t="s">
        <v>1</v>
      </c>
      <c r="M34" s="226"/>
      <c r="N34" s="225" t="s">
        <v>17</v>
      </c>
      <c r="O34" s="226"/>
      <c r="P34" s="229" t="s">
        <v>0</v>
      </c>
      <c r="Q34" s="230"/>
      <c r="R34" s="3"/>
    </row>
    <row r="35" spans="2:18" x14ac:dyDescent="0.25">
      <c r="B35" s="65"/>
      <c r="C35" s="244"/>
      <c r="D35" s="245"/>
      <c r="E35" s="246"/>
      <c r="F35" s="248"/>
      <c r="G35" s="249">
        <v>1</v>
      </c>
      <c r="H35" s="250"/>
      <c r="I35" s="249">
        <v>2</v>
      </c>
      <c r="J35" s="252"/>
      <c r="K35" s="250"/>
      <c r="L35" s="249">
        <v>3</v>
      </c>
      <c r="M35" s="250"/>
      <c r="N35" s="249">
        <v>4</v>
      </c>
      <c r="O35" s="250"/>
      <c r="P35" s="249">
        <v>5</v>
      </c>
      <c r="Q35" s="250"/>
      <c r="R35" s="3"/>
    </row>
    <row r="36" spans="2:18" ht="19.5" customHeight="1" x14ac:dyDescent="0.25">
      <c r="B36" s="65"/>
      <c r="C36" s="214" t="s">
        <v>7</v>
      </c>
      <c r="D36" s="224"/>
      <c r="E36" s="215"/>
      <c r="F36" s="94">
        <v>1</v>
      </c>
      <c r="G36" s="237">
        <v>2</v>
      </c>
      <c r="H36" s="238"/>
      <c r="I36" s="237">
        <v>3</v>
      </c>
      <c r="J36" s="251"/>
      <c r="K36" s="238"/>
      <c r="L36" s="237">
        <v>4</v>
      </c>
      <c r="M36" s="238"/>
      <c r="N36" s="232">
        <v>5</v>
      </c>
      <c r="O36" s="233"/>
      <c r="P36" s="198">
        <v>6</v>
      </c>
      <c r="Q36" s="231"/>
      <c r="R36" s="3"/>
    </row>
    <row r="37" spans="2:18" ht="21.75" customHeight="1" x14ac:dyDescent="0.25">
      <c r="B37" s="65"/>
      <c r="C37" s="214" t="s">
        <v>8</v>
      </c>
      <c r="D37" s="224"/>
      <c r="E37" s="215"/>
      <c r="F37" s="94">
        <v>2</v>
      </c>
      <c r="G37" s="237">
        <v>3</v>
      </c>
      <c r="H37" s="238"/>
      <c r="I37" s="237">
        <v>4</v>
      </c>
      <c r="J37" s="251"/>
      <c r="K37" s="238"/>
      <c r="L37" s="232">
        <v>5</v>
      </c>
      <c r="M37" s="233"/>
      <c r="N37" s="198">
        <v>6</v>
      </c>
      <c r="O37" s="231"/>
      <c r="P37" s="198">
        <v>7</v>
      </c>
      <c r="Q37" s="231"/>
      <c r="R37" s="3"/>
    </row>
    <row r="38" spans="2:18" ht="21" customHeight="1" x14ac:dyDescent="0.25">
      <c r="B38" s="65"/>
      <c r="C38" s="214" t="s">
        <v>9</v>
      </c>
      <c r="D38" s="224"/>
      <c r="E38" s="215"/>
      <c r="F38" s="94">
        <v>3</v>
      </c>
      <c r="G38" s="237">
        <v>4</v>
      </c>
      <c r="H38" s="238"/>
      <c r="I38" s="232">
        <v>5</v>
      </c>
      <c r="J38" s="240"/>
      <c r="K38" s="233"/>
      <c r="L38" s="198">
        <v>6</v>
      </c>
      <c r="M38" s="231"/>
      <c r="N38" s="198">
        <v>7</v>
      </c>
      <c r="O38" s="231"/>
      <c r="P38" s="227">
        <v>8</v>
      </c>
      <c r="Q38" s="228"/>
      <c r="R38" s="3"/>
    </row>
    <row r="39" spans="2:18" ht="21" customHeight="1" x14ac:dyDescent="0.25">
      <c r="B39" s="65"/>
      <c r="C39" s="214" t="s">
        <v>10</v>
      </c>
      <c r="D39" s="224"/>
      <c r="E39" s="215"/>
      <c r="F39" s="94">
        <v>4</v>
      </c>
      <c r="G39" s="232">
        <v>5</v>
      </c>
      <c r="H39" s="233"/>
      <c r="I39" s="198">
        <v>6</v>
      </c>
      <c r="J39" s="236"/>
      <c r="K39" s="231"/>
      <c r="L39" s="198">
        <v>7</v>
      </c>
      <c r="M39" s="231"/>
      <c r="N39" s="227">
        <v>8</v>
      </c>
      <c r="O39" s="228"/>
      <c r="P39" s="227">
        <v>9</v>
      </c>
      <c r="Q39" s="228"/>
      <c r="R39" s="3"/>
    </row>
    <row r="40" spans="2:18" ht="21" customHeight="1" x14ac:dyDescent="0.25">
      <c r="B40" s="65"/>
      <c r="C40" s="214" t="s">
        <v>11</v>
      </c>
      <c r="D40" s="224"/>
      <c r="E40" s="215"/>
      <c r="F40" s="94">
        <v>5</v>
      </c>
      <c r="G40" s="198">
        <v>6</v>
      </c>
      <c r="H40" s="231"/>
      <c r="I40" s="198">
        <v>7</v>
      </c>
      <c r="J40" s="236"/>
      <c r="K40" s="231"/>
      <c r="L40" s="227">
        <v>8</v>
      </c>
      <c r="M40" s="228"/>
      <c r="N40" s="227">
        <v>9</v>
      </c>
      <c r="O40" s="228"/>
      <c r="P40" s="227">
        <v>10</v>
      </c>
      <c r="Q40" s="228"/>
      <c r="R40" s="3"/>
    </row>
    <row r="41" spans="2:18" ht="13.8" thickBot="1" x14ac:dyDescent="0.3">
      <c r="B41" s="68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9"/>
    </row>
  </sheetData>
  <mergeCells count="104">
    <mergeCell ref="N34:O34"/>
    <mergeCell ref="P34:Q34"/>
    <mergeCell ref="P38:Q38"/>
    <mergeCell ref="P39:Q39"/>
    <mergeCell ref="C39:E39"/>
    <mergeCell ref="L40:M40"/>
    <mergeCell ref="L38:M38"/>
    <mergeCell ref="L35:M35"/>
    <mergeCell ref="G40:H40"/>
    <mergeCell ref="I37:K37"/>
    <mergeCell ref="N35:O35"/>
    <mergeCell ref="N36:O36"/>
    <mergeCell ref="N37:O37"/>
    <mergeCell ref="N38:O38"/>
    <mergeCell ref="N39:O39"/>
    <mergeCell ref="L39:M39"/>
    <mergeCell ref="L36:M36"/>
    <mergeCell ref="L37:M37"/>
    <mergeCell ref="I35:K35"/>
    <mergeCell ref="I36:K36"/>
    <mergeCell ref="G38:H38"/>
    <mergeCell ref="G39:H39"/>
    <mergeCell ref="I39:K39"/>
    <mergeCell ref="G35:H35"/>
    <mergeCell ref="G36:H36"/>
    <mergeCell ref="C36:E36"/>
    <mergeCell ref="C37:E37"/>
    <mergeCell ref="C38:E38"/>
    <mergeCell ref="C32:F32"/>
    <mergeCell ref="C33:F33"/>
    <mergeCell ref="I38:K38"/>
    <mergeCell ref="C28:E28"/>
    <mergeCell ref="C29:E29"/>
    <mergeCell ref="H29:I29"/>
    <mergeCell ref="J29:K29"/>
    <mergeCell ref="C34:E35"/>
    <mergeCell ref="J28:K28"/>
    <mergeCell ref="F34:F35"/>
    <mergeCell ref="H28:I28"/>
    <mergeCell ref="G32:H32"/>
    <mergeCell ref="G33:H33"/>
    <mergeCell ref="I32:K32"/>
    <mergeCell ref="I33:K33"/>
    <mergeCell ref="C31:Q31"/>
    <mergeCell ref="G34:H34"/>
    <mergeCell ref="P36:Q36"/>
    <mergeCell ref="P37:Q37"/>
    <mergeCell ref="I34:K34"/>
    <mergeCell ref="P35:Q35"/>
    <mergeCell ref="C40:E40"/>
    <mergeCell ref="N24:P24"/>
    <mergeCell ref="N25:O25"/>
    <mergeCell ref="N26:O26"/>
    <mergeCell ref="C27:E27"/>
    <mergeCell ref="H27:I27"/>
    <mergeCell ref="J27:K27"/>
    <mergeCell ref="J24:K24"/>
    <mergeCell ref="C25:E25"/>
    <mergeCell ref="J26:K26"/>
    <mergeCell ref="N27:O27"/>
    <mergeCell ref="N32:O32"/>
    <mergeCell ref="N33:O33"/>
    <mergeCell ref="L32:M32"/>
    <mergeCell ref="L33:M33"/>
    <mergeCell ref="N28:O28"/>
    <mergeCell ref="N29:O29"/>
    <mergeCell ref="P32:Q32"/>
    <mergeCell ref="P33:Q33"/>
    <mergeCell ref="L34:M34"/>
    <mergeCell ref="I40:K40"/>
    <mergeCell ref="P40:Q40"/>
    <mergeCell ref="N40:O40"/>
    <mergeCell ref="G37:H37"/>
    <mergeCell ref="H25:I25"/>
    <mergeCell ref="C23:F23"/>
    <mergeCell ref="H23:K23"/>
    <mergeCell ref="B6:R6"/>
    <mergeCell ref="B7:R7"/>
    <mergeCell ref="G16:H16"/>
    <mergeCell ref="G15:H15"/>
    <mergeCell ref="C21:F21"/>
    <mergeCell ref="G21:H21"/>
    <mergeCell ref="B24:B29"/>
    <mergeCell ref="C24:E24"/>
    <mergeCell ref="H24:I24"/>
    <mergeCell ref="J25:K25"/>
    <mergeCell ref="C26:E26"/>
    <mergeCell ref="H26:I26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18:F18"/>
    <mergeCell ref="G18:H18"/>
    <mergeCell ref="C19:F19"/>
    <mergeCell ref="G19:H19"/>
  </mergeCells>
  <conditionalFormatting sqref="J16:K21 M16:Q21">
    <cfRule type="expression" dxfId="12" priority="29" stopIfTrue="1">
      <formula>"""bajo"""</formula>
    </cfRule>
  </conditionalFormatting>
  <conditionalFormatting sqref="L16:L21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5"/>
  <sheetViews>
    <sheetView showGridLines="0" topLeftCell="D4" zoomScale="70" zoomScaleNormal="70" zoomScaleSheetLayoutView="25" zoomScalePageLayoutView="70" workbookViewId="0">
      <selection activeCell="N11" sqref="N11"/>
    </sheetView>
  </sheetViews>
  <sheetFormatPr baseColWidth="10" defaultColWidth="11.44140625" defaultRowHeight="13.8" x14ac:dyDescent="0.25"/>
  <cols>
    <col min="1" max="1" width="4.33203125" style="16" customWidth="1"/>
    <col min="2" max="2" width="8" style="16" customWidth="1"/>
    <col min="3" max="3" width="42" style="16" customWidth="1"/>
    <col min="4" max="4" width="17.6640625" style="16" customWidth="1"/>
    <col min="5" max="5" width="22.5546875" style="16" customWidth="1"/>
    <col min="6" max="6" width="15.109375" style="16" customWidth="1"/>
    <col min="7" max="7" width="23" style="16" customWidth="1"/>
    <col min="8" max="8" width="5.109375" style="16" customWidth="1"/>
    <col min="9" max="9" width="4.33203125" style="16" customWidth="1"/>
    <col min="10" max="10" width="5.88671875" style="16" customWidth="1"/>
    <col min="11" max="11" width="5.33203125" style="16" customWidth="1"/>
    <col min="12" max="12" width="19.33203125" style="16" customWidth="1"/>
    <col min="13" max="13" width="5.33203125" style="16" customWidth="1"/>
    <col min="14" max="14" width="22.5546875" style="16" customWidth="1"/>
    <col min="15" max="15" width="5.6640625" style="16" customWidth="1"/>
    <col min="16" max="16" width="6.44140625" style="16" customWidth="1"/>
    <col min="17" max="17" width="8.44140625" style="16" customWidth="1"/>
    <col min="18" max="18" width="6" style="16" customWidth="1"/>
    <col min="19" max="19" width="15.44140625" style="16" customWidth="1"/>
    <col min="20" max="20" width="14.88671875" style="16" customWidth="1"/>
    <col min="21" max="21" width="17" style="16" customWidth="1"/>
    <col min="22" max="22" width="14.109375" style="16" customWidth="1"/>
    <col min="23" max="23" width="18.6640625" style="16" customWidth="1"/>
    <col min="24" max="24" width="18.109375" style="16" customWidth="1"/>
    <col min="25" max="16384" width="11.44140625" style="16"/>
  </cols>
  <sheetData>
    <row r="1" spans="2:24" s="14" customFormat="1" x14ac:dyDescent="0.25">
      <c r="S1" s="15"/>
    </row>
    <row r="2" spans="2:24" s="14" customFormat="1" ht="24.75" customHeight="1" x14ac:dyDescent="0.25">
      <c r="B2" s="272"/>
      <c r="C2" s="273" t="s">
        <v>91</v>
      </c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181" t="s">
        <v>108</v>
      </c>
      <c r="X2" s="279"/>
    </row>
    <row r="3" spans="2:24" s="14" customFormat="1" ht="18.75" customHeight="1" x14ac:dyDescent="0.25">
      <c r="B3" s="272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80"/>
      <c r="X3" s="281"/>
    </row>
    <row r="4" spans="2:24" s="14" customFormat="1" ht="21.75" customHeight="1" x14ac:dyDescent="0.25">
      <c r="B4" s="272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3"/>
      <c r="T4" s="273"/>
      <c r="U4" s="273"/>
      <c r="V4" s="273"/>
      <c r="W4" s="282"/>
      <c r="X4" s="283"/>
    </row>
    <row r="5" spans="2:24" s="14" customFormat="1" ht="32.25" customHeight="1" thickBot="1" x14ac:dyDescent="0.3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  <c r="T5" s="38"/>
      <c r="U5" s="38"/>
      <c r="V5" s="38"/>
      <c r="W5" s="38"/>
      <c r="X5" s="38"/>
    </row>
    <row r="6" spans="2:24" ht="28.5" customHeight="1" x14ac:dyDescent="0.25">
      <c r="B6" s="259" t="str">
        <f>+EVALUACION!B6</f>
        <v>Objeto Contractual: “CONTRATAR EL SUMINISTRO DE CHAQUETAS INSTITUCIONALES Y KITS DE GESTORES EN TERRITORIO PARA FUNCIONARIOS Y CONTRATISTAS DE LA ALCALDÍA LOCAL DE SUMAPAZ, CONFORME A LAS ESPECIFICACIONES TÉCNICAS Y LINEAMIENTOS DE IDENTIDAD INSTITUCIONAL ESTABLECIDOS EN EL MANUAL DE USO DE MARCA DE LA ALCALDÍA MAYOR DE BOGOTÁ D.C.”</v>
      </c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1"/>
    </row>
    <row r="7" spans="2:24" ht="12" customHeight="1" x14ac:dyDescent="0.25">
      <c r="B7" s="284" t="s">
        <v>85</v>
      </c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8"/>
      <c r="S7" s="268"/>
      <c r="T7" s="268"/>
      <c r="U7" s="268"/>
      <c r="V7" s="268"/>
      <c r="W7" s="268"/>
      <c r="X7" s="285"/>
    </row>
    <row r="8" spans="2:24" ht="14.25" customHeight="1" x14ac:dyDescent="0.25">
      <c r="B8" s="284"/>
      <c r="C8" s="268"/>
      <c r="D8" s="268"/>
      <c r="E8" s="268"/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68"/>
      <c r="S8" s="268"/>
      <c r="T8" s="268"/>
      <c r="U8" s="268"/>
      <c r="V8" s="268"/>
      <c r="W8" s="268"/>
      <c r="X8" s="285"/>
    </row>
    <row r="9" spans="2:24" ht="24.75" customHeight="1" thickBot="1" x14ac:dyDescent="0.3">
      <c r="B9" s="257"/>
      <c r="C9" s="258"/>
      <c r="D9" s="258"/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8"/>
      <c r="X9" s="48"/>
    </row>
    <row r="10" spans="2:24" ht="106.5" customHeight="1" thickBot="1" x14ac:dyDescent="0.3">
      <c r="B10" s="28" t="s">
        <v>49</v>
      </c>
      <c r="C10" s="29" t="s">
        <v>53</v>
      </c>
      <c r="D10" s="30" t="s">
        <v>52</v>
      </c>
      <c r="E10" s="30" t="s">
        <v>50</v>
      </c>
      <c r="F10" s="30" t="s">
        <v>51</v>
      </c>
      <c r="G10" s="29" t="s">
        <v>54</v>
      </c>
      <c r="H10" s="30" t="s">
        <v>2</v>
      </c>
      <c r="I10" s="30" t="s">
        <v>3</v>
      </c>
      <c r="J10" s="30" t="s">
        <v>55</v>
      </c>
      <c r="K10" s="30" t="s">
        <v>56</v>
      </c>
      <c r="L10" s="30" t="s">
        <v>57</v>
      </c>
      <c r="M10" s="29" t="s">
        <v>4</v>
      </c>
      <c r="N10" s="29" t="s">
        <v>58</v>
      </c>
      <c r="O10" s="30" t="s">
        <v>2</v>
      </c>
      <c r="P10" s="30" t="s">
        <v>3</v>
      </c>
      <c r="Q10" s="30" t="s">
        <v>55</v>
      </c>
      <c r="R10" s="30" t="s">
        <v>56</v>
      </c>
      <c r="S10" s="29" t="s">
        <v>60</v>
      </c>
      <c r="T10" s="29" t="s">
        <v>61</v>
      </c>
      <c r="U10" s="29" t="s">
        <v>62</v>
      </c>
      <c r="V10" s="29" t="s">
        <v>63</v>
      </c>
      <c r="W10" s="29" t="s">
        <v>64</v>
      </c>
      <c r="X10" s="31" t="s">
        <v>65</v>
      </c>
    </row>
    <row r="11" spans="2:24" ht="91.8" thickBot="1" x14ac:dyDescent="0.3">
      <c r="B11" s="32">
        <v>1</v>
      </c>
      <c r="C11" s="33" t="str">
        <f>+'EVALUACION CON CONTROLES'!C16:F16</f>
        <v xml:space="preserve">Riesgo de que no se firme el contrato. </v>
      </c>
      <c r="D11" s="34" t="str">
        <f>+'EVALUACION CON CONTROLES'!B16</f>
        <v>CONTRATACIÓN</v>
      </c>
      <c r="E11" s="34" t="str">
        <f>VLOOKUP(C11,'IDENTIFICACION Y ANALISIS'!$B$19:$F$27,3,FALSE)</f>
        <v>General</v>
      </c>
      <c r="F11" s="34" t="str">
        <f>VLOOKUP(C11,'IDENTIFICACION Y ANALISIS'!$B$19:$F$27,4,FALSE)</f>
        <v>Interno</v>
      </c>
      <c r="G11" s="33" t="str">
        <f>+EVALUACION!H17</f>
        <v>Incumplimiento de las metas dentro de la vigencia.</v>
      </c>
      <c r="H11" s="33">
        <f>+EVALUACION!I17</f>
        <v>1</v>
      </c>
      <c r="I11" s="33">
        <f>+EVALUACION!J17</f>
        <v>4</v>
      </c>
      <c r="J11" s="33">
        <f>+EVALUACION!K17</f>
        <v>5</v>
      </c>
      <c r="K11" s="34" t="str">
        <f>+EVALUACION!L17</f>
        <v>MEDIO</v>
      </c>
      <c r="L11" s="33" t="s">
        <v>90</v>
      </c>
      <c r="M11" s="34" t="s">
        <v>139</v>
      </c>
      <c r="N11" s="33" t="str">
        <f>+'EVALUACION CON CONTROLES'!G16</f>
        <v>Comprobar los formatos de compromiso y estar constante comunicación con el Contratista</v>
      </c>
      <c r="O11" s="33">
        <f>+'EVALUACION CON CONTROLES'!I16</f>
        <v>1</v>
      </c>
      <c r="P11" s="33">
        <f>+'EVALUACION CON CONTROLES'!J16</f>
        <v>4</v>
      </c>
      <c r="Q11" s="33">
        <f>+'EVALUACION CON CONTROLES'!K16</f>
        <v>5</v>
      </c>
      <c r="R11" s="34" t="str">
        <f>+'EVALUACION CON CONTROLES'!L16</f>
        <v>MEDIO</v>
      </c>
      <c r="S11" s="33" t="str">
        <f>+'EVALUACION CON CONTROLES'!M16</f>
        <v xml:space="preserve">NO </v>
      </c>
      <c r="T11" s="33" t="str">
        <f>+'EVALUACION CON CONTROLES'!N16</f>
        <v xml:space="preserve">CONTRATACIÓN ALCALDÍA LOCAL </v>
      </c>
      <c r="U11" s="33" t="str">
        <f>+'EVALUACION CON CONTROLES'!O16</f>
        <v xml:space="preserve">EN LA ADJUDICACIÓN </v>
      </c>
      <c r="V11" s="33" t="str">
        <f>+'EVALUACION CON CONTROLES'!P16</f>
        <v xml:space="preserve">CON LA FIRMA DEL CONTRATO </v>
      </c>
      <c r="W11" s="33" t="str">
        <f>+'EVALUACION CON CONTROLES'!Q16</f>
        <v xml:space="preserve">MEDIANTE LA DOCUMENTACIÓN Y SEGUIMIENTO PARA LA FIRMA DEL CONTRATO </v>
      </c>
      <c r="X11" s="35" t="str">
        <f>+'EVALUACION CON CONTROLES'!R16</f>
        <v>SEGÚN CRONOGRAMA</v>
      </c>
    </row>
    <row r="12" spans="2:24" ht="97.2" thickBot="1" x14ac:dyDescent="0.3">
      <c r="B12" s="17">
        <v>2</v>
      </c>
      <c r="C12" s="19" t="str">
        <f>+'EVALUACION CON CONTROLES'!C17:F17</f>
        <v>Cambio de precios en factores de producción.</v>
      </c>
      <c r="D12" s="18" t="str">
        <f>+'EVALUACION CON CONTROLES'!B17</f>
        <v>EJECUCIÓN</v>
      </c>
      <c r="E12" s="18" t="str">
        <f>VLOOKUP(C12,'IDENTIFICACION Y ANALISIS'!$B$19:$F$27,3,FALSE)</f>
        <v>General</v>
      </c>
      <c r="F12" s="18" t="str">
        <f>VLOOKUP(C12,'IDENTIFICACION Y ANALISIS'!$B$19:$F$27,4,FALSE)</f>
        <v>Externo</v>
      </c>
      <c r="G12" s="19" t="str">
        <f>+EVALUACION!H18</f>
        <v>Que se genere un cambio brusco de los precios y el contratista presente calidades inferiores debido a la pérdida de ganancia</v>
      </c>
      <c r="H12" s="19">
        <f>+EVALUACION!I18</f>
        <v>2</v>
      </c>
      <c r="I12" s="19">
        <f>+EVALUACION!J18</f>
        <v>3</v>
      </c>
      <c r="J12" s="19">
        <f>+EVALUACION!K18</f>
        <v>5</v>
      </c>
      <c r="K12" s="18" t="str">
        <f>+EVALUACION!L18</f>
        <v>MEDIO</v>
      </c>
      <c r="L12" s="19" t="s">
        <v>90</v>
      </c>
      <c r="M12" s="34" t="s">
        <v>139</v>
      </c>
      <c r="N12" s="19" t="str">
        <f>+'EVALUACION CON CONTROLES'!G17</f>
        <v>Reiterar lo acordado en el Estudio Previo y Pliego de Condiciones para no generar un mayor costo a la Alcaldía Local de Sumapaz</v>
      </c>
      <c r="O12" s="19">
        <f>+'EVALUACION CON CONTROLES'!I17</f>
        <v>2</v>
      </c>
      <c r="P12" s="19">
        <f>+'EVALUACION CON CONTROLES'!J17</f>
        <v>3</v>
      </c>
      <c r="Q12" s="19">
        <f>+'EVALUACION CON CONTROLES'!K17</f>
        <v>5</v>
      </c>
      <c r="R12" s="18" t="str">
        <f>+'EVALUACION CON CONTROLES'!L17</f>
        <v>MEDIO</v>
      </c>
      <c r="S12" s="19" t="str">
        <f>+'EVALUACION CON CONTROLES'!M17</f>
        <v>SI</v>
      </c>
      <c r="T12" s="19" t="str">
        <f>+'EVALUACION CON CONTROLES'!N17</f>
        <v>CONTRATACIÓN/APOYO A LA SUPERVISIÓN ALCALDÍA LOCAL</v>
      </c>
      <c r="U12" s="19" t="str">
        <f>+'EVALUACION CON CONTROLES'!O17</f>
        <v xml:space="preserve">EN LA EJECUCIÓN </v>
      </c>
      <c r="V12" s="19" t="str">
        <f>+'EVALUACION CON CONTROLES'!P17</f>
        <v>UNA VEZ ENTREGADAS LAS CHAQUETAS</v>
      </c>
      <c r="W12" s="19" t="str">
        <f>+'EVALUACION CON CONTROLES'!Q17</f>
        <v xml:space="preserve">MEDIANTE SEGUIMIENTO Y ACTAS DE COMPROMISO CON EL APOYO A LA SUPERVISIÓN </v>
      </c>
      <c r="X12" s="20" t="str">
        <f>+'EVALUACION CON CONTROLES'!R17</f>
        <v xml:space="preserve">DURANTE TODA LA EJECUCIÓN </v>
      </c>
    </row>
    <row r="13" spans="2:24" ht="106.5" customHeight="1" x14ac:dyDescent="0.25">
      <c r="B13" s="17">
        <v>3</v>
      </c>
      <c r="C13" s="19" t="str">
        <f>+'EVALUACION CON CONTROLES'!C18:F18</f>
        <v>Variación de los precios del mercado</v>
      </c>
      <c r="D13" s="18" t="str">
        <f>+'EVALUACION CON CONTROLES'!B18</f>
        <v>EJECUCIÓN</v>
      </c>
      <c r="E13" s="18" t="e">
        <f>VLOOKUP(C13,'IDENTIFICACION Y ANALISIS'!$B$19:$F$27,3,FALSE)</f>
        <v>#N/A</v>
      </c>
      <c r="F13" s="18" t="e">
        <f>VLOOKUP(C13,'IDENTIFICACION Y ANALISIS'!$B$19:$F$27,4,FALSE)</f>
        <v>#N/A</v>
      </c>
      <c r="G13" s="19" t="str">
        <f>+EVALUACION!H19</f>
        <v>Que se genere un cambio brusco de los precios y el contratista presente calidades inferiores debido a la pérdida de ganancia</v>
      </c>
      <c r="H13" s="19">
        <f>+EVALUACION!I19</f>
        <v>2</v>
      </c>
      <c r="I13" s="19">
        <f>+EVALUACION!J19</f>
        <v>3</v>
      </c>
      <c r="J13" s="19">
        <f>+EVALUACION!K19</f>
        <v>5</v>
      </c>
      <c r="K13" s="18" t="str">
        <f>+EVALUACION!L19</f>
        <v>MEDIO</v>
      </c>
      <c r="L13" s="19" t="s">
        <v>90</v>
      </c>
      <c r="M13" s="34" t="s">
        <v>139</v>
      </c>
      <c r="N13" s="19" t="str">
        <f>+'EVALUACION CON CONTROLES'!G18</f>
        <v>Reiterar lo acordado en el Estudio Previo y Pliego de Condiciones para no generar un mayor costo a la Alcaldía Local de Sumapaz</v>
      </c>
      <c r="O13" s="19">
        <f>+'EVALUACION CON CONTROLES'!I18</f>
        <v>2</v>
      </c>
      <c r="P13" s="19">
        <f>+'EVALUACION CON CONTROLES'!J18</f>
        <v>3</v>
      </c>
      <c r="Q13" s="19">
        <f>+'EVALUACION CON CONTROLES'!K18</f>
        <v>5</v>
      </c>
      <c r="R13" s="18" t="str">
        <f>+'EVALUACION CON CONTROLES'!L18</f>
        <v>MEDIO</v>
      </c>
      <c r="S13" s="19" t="str">
        <f>+'EVALUACION CON CONTROLES'!M18</f>
        <v>SI</v>
      </c>
      <c r="T13" s="19" t="str">
        <f>+'EVALUACION CON CONTROLES'!N18</f>
        <v>CONTRATACIÓN/APOYO A LA SUPERVISIÓN ALCALDÍA LOCAL</v>
      </c>
      <c r="U13" s="19" t="str">
        <f>+'EVALUACION CON CONTROLES'!O18</f>
        <v xml:space="preserve">EN LA EJECUCIÓN </v>
      </c>
      <c r="V13" s="19" t="str">
        <f>+'EVALUACION CON CONTROLES'!P18</f>
        <v>UNA VEZ ENTREGADAS LAS CHAQUETAS</v>
      </c>
      <c r="W13" s="19" t="str">
        <f>+'EVALUACION CON CONTROLES'!Q18</f>
        <v xml:space="preserve">MEDIANTE SEGUIMIENTO Y ACTAS DE COMPROMISO CON EL APOYO A LA SUPERVISIÓN </v>
      </c>
      <c r="X13" s="20" t="str">
        <f>+'EVALUACION CON CONTROLES'!R18</f>
        <v xml:space="preserve">DURANTE TODA LA EJECUCIÓN </v>
      </c>
    </row>
    <row r="14" spans="2:24" ht="82.8" x14ac:dyDescent="0.25">
      <c r="B14" s="17">
        <v>4</v>
      </c>
      <c r="C14" s="19" t="str">
        <f>+'EVALUACION CON CONTROLES'!C19:F19</f>
        <v>Incumplimiento de compromisos adquiridos por el contratista seleccionado con sus subcontratistas, suministradores de bienes y servicios.</v>
      </c>
      <c r="D14" s="18" t="str">
        <f>+'EVALUACION CON CONTROLES'!B19</f>
        <v>EJECUCIÓN</v>
      </c>
      <c r="E14" s="18" t="str">
        <f>VLOOKUP(C14,'IDENTIFICACION Y ANALISIS'!$B$19:$F$27,3,FALSE)</f>
        <v>General</v>
      </c>
      <c r="F14" s="18" t="str">
        <f>VLOOKUP(C14,'IDENTIFICACION Y ANALISIS'!$B$19:$F$27,4,FALSE)</f>
        <v>Externo</v>
      </c>
      <c r="G14" s="19" t="str">
        <f>+EVALUACION!H20</f>
        <v>Que no se entreguen los diseños acordados o en las fechas requeridas</v>
      </c>
      <c r="H14" s="19">
        <f>+EVALUACION!I20</f>
        <v>1</v>
      </c>
      <c r="I14" s="19">
        <f>+EVALUACION!J20</f>
        <v>5</v>
      </c>
      <c r="J14" s="19">
        <f>+EVALUACION!K20</f>
        <v>6</v>
      </c>
      <c r="K14" s="18" t="str">
        <f>+EVALUACION!L20</f>
        <v>ALTO</v>
      </c>
      <c r="L14" s="19" t="s">
        <v>89</v>
      </c>
      <c r="M14" s="18">
        <v>100</v>
      </c>
      <c r="N14" s="19" t="str">
        <f>+'EVALUACION CON CONTROLES'!G19</f>
        <v>Hacer seguimiento a la ejecución</v>
      </c>
      <c r="O14" s="19">
        <f>+'EVALUACION CON CONTROLES'!I19</f>
        <v>1</v>
      </c>
      <c r="P14" s="19">
        <f>+'EVALUACION CON CONTROLES'!J19</f>
        <v>5</v>
      </c>
      <c r="Q14" s="19">
        <f>+'EVALUACION CON CONTROLES'!K19</f>
        <v>6</v>
      </c>
      <c r="R14" s="18" t="str">
        <f>+'EVALUACION CON CONTROLES'!L19</f>
        <v>ALTO</v>
      </c>
      <c r="S14" s="19" t="str">
        <f>+'EVALUACION CON CONTROLES'!M19</f>
        <v xml:space="preserve">NO </v>
      </c>
      <c r="T14" s="19" t="str">
        <f>+'EVALUACION CON CONTROLES'!N19</f>
        <v>CONTRATACIÓN/APOYO A LA SUPERVISIÓN ALCALDÍA LOCAL</v>
      </c>
      <c r="U14" s="19" t="str">
        <f>+'EVALUACION CON CONTROLES'!O19</f>
        <v xml:space="preserve">EN LA EJECUCIÓN </v>
      </c>
      <c r="V14" s="19" t="str">
        <f>+'EVALUACION CON CONTROLES'!P19</f>
        <v>UNA VEZ ENTREGADAS LAS CHAQUETAS</v>
      </c>
      <c r="W14" s="19" t="str">
        <f>+'EVALUACION CON CONTROLES'!Q19</f>
        <v xml:space="preserve">MEDIANTE SEGUIMIENTO Y ACTAS DE COMPROMISO CON EL APOYO A LA SUPERVISIÓN </v>
      </c>
      <c r="X14" s="20" t="str">
        <f>+'EVALUACION CON CONTROLES'!R19</f>
        <v xml:space="preserve">DURANTE TODA LA EJECUCIÓN </v>
      </c>
    </row>
    <row r="15" spans="2:24" ht="82.8" x14ac:dyDescent="0.25">
      <c r="B15" s="17">
        <v>5</v>
      </c>
      <c r="C15" s="19" t="str">
        <f>+'EVALUACION CON CONTROLES'!C20:F20</f>
        <v>Demora en el inicio previsto para la ejecución del contrato</v>
      </c>
      <c r="D15" s="18" t="str">
        <f>+'EVALUACION CON CONTROLES'!B20</f>
        <v>EJECUCIÓN</v>
      </c>
      <c r="E15" s="18" t="str">
        <f>VLOOKUP(C15,'IDENTIFICACION Y ANALISIS'!$B$19:$F$27,3,FALSE)</f>
        <v>General</v>
      </c>
      <c r="F15" s="18" t="str">
        <f>VLOOKUP(C15,'IDENTIFICACION Y ANALISIS'!$B$19:$F$27,4,FALSE)</f>
        <v>Externo</v>
      </c>
      <c r="G15" s="19" t="str">
        <f>+EVALUACION!H21</f>
        <v>Que se aplacen las fechas establecidas para cada momento del proceso y no se entreguen en la fecha requerida</v>
      </c>
      <c r="H15" s="19">
        <f>+EVALUACION!I21</f>
        <v>3</v>
      </c>
      <c r="I15" s="19">
        <f>+EVALUACION!J21</f>
        <v>4</v>
      </c>
      <c r="J15" s="19">
        <f>+EVALUACION!K21</f>
        <v>7</v>
      </c>
      <c r="K15" s="18" t="str">
        <f>+EVALUACION!L21</f>
        <v>ALTO</v>
      </c>
      <c r="L15" s="19" t="s">
        <v>89</v>
      </c>
      <c r="M15" s="18">
        <v>100</v>
      </c>
      <c r="N15" s="19" t="str">
        <f>+'EVALUACION CON CONTROLES'!G20</f>
        <v xml:space="preserve">Aplicación de los cronogramas para la ejecución </v>
      </c>
      <c r="O15" s="19">
        <f>+'EVALUACION CON CONTROLES'!I20</f>
        <v>3</v>
      </c>
      <c r="P15" s="19">
        <f>+'EVALUACION CON CONTROLES'!J20</f>
        <v>4</v>
      </c>
      <c r="Q15" s="19">
        <f>+'EVALUACION CON CONTROLES'!K20</f>
        <v>7</v>
      </c>
      <c r="R15" s="18" t="str">
        <f>+'EVALUACION CON CONTROLES'!L20</f>
        <v>ALTO</v>
      </c>
      <c r="S15" s="19" t="str">
        <f>+'EVALUACION CON CONTROLES'!M20</f>
        <v xml:space="preserve">NO </v>
      </c>
      <c r="T15" s="19" t="str">
        <f>+'EVALUACION CON CONTROLES'!N20</f>
        <v>CONTRATACIÓN/APOYO A LA SUPERVISIÓN ALCALDÍA LOCAL</v>
      </c>
      <c r="U15" s="19" t="str">
        <f>+'EVALUACION CON CONTROLES'!O20</f>
        <v xml:space="preserve">EN LA EJECUCIÓN </v>
      </c>
      <c r="V15" s="19" t="str">
        <f>+'EVALUACION CON CONTROLES'!P20</f>
        <v>UNA VEZ ENTREGADAS LAS CHAQUETAS</v>
      </c>
      <c r="W15" s="19" t="str">
        <f>+'EVALUACION CON CONTROLES'!Q20</f>
        <v xml:space="preserve">MEDIANTE SEGUIMIENTO Y ACTAS DE COMPROMISO CON EL APOYO A LA SUPERVISIÓN </v>
      </c>
      <c r="X15" s="20" t="str">
        <f>+'EVALUACION CON CONTROLES'!R20</f>
        <v xml:space="preserve">DURANTE TODA LA EJECUCIÓN </v>
      </c>
    </row>
    <row r="16" spans="2:24" ht="96.6" x14ac:dyDescent="0.25">
      <c r="B16" s="17">
        <v>6</v>
      </c>
      <c r="C16" s="19" t="str">
        <f>+'EVALUACION CON CONTROLES'!C21:F21</f>
        <v>Cambio de calidad en las fuentes de materiales</v>
      </c>
      <c r="D16" s="18" t="str">
        <f>+'EVALUACION CON CONTROLES'!B21</f>
        <v>EJECUCIÓN</v>
      </c>
      <c r="E16" s="18" t="str">
        <f>VLOOKUP(C16,'IDENTIFICACION Y ANALISIS'!$B$19:$F$27,3,FALSE)</f>
        <v>General</v>
      </c>
      <c r="F16" s="18" t="str">
        <f>VLOOKUP(C16,'IDENTIFICACION Y ANALISIS'!$B$19:$F$27,4,FALSE)</f>
        <v>Externo</v>
      </c>
      <c r="G16" s="19" t="str">
        <f>+EVALUACION!H22</f>
        <v xml:space="preserve">Que en la muestra se presenten unas calidades y al momento de la entrega no sean los mismos </v>
      </c>
      <c r="H16" s="19">
        <f>+EVALUACION!I22</f>
        <v>1</v>
      </c>
      <c r="I16" s="19">
        <f>+EVALUACION!J22</f>
        <v>5</v>
      </c>
      <c r="J16" s="19">
        <f>+EVALUACION!K22</f>
        <v>6</v>
      </c>
      <c r="K16" s="18" t="str">
        <f>+EVALUACION!L22</f>
        <v>ALTO</v>
      </c>
      <c r="L16" s="19" t="s">
        <v>89</v>
      </c>
      <c r="M16" s="18">
        <v>100</v>
      </c>
      <c r="N16" s="19" t="str">
        <f>+'EVALUACION CON CONTROLES'!G21</f>
        <v>Reiterar lo acordado en el Estudio Previo y Pliego de Condiciones para no generar un mayor costo a la Alcaldía Local de Sumapaz</v>
      </c>
      <c r="O16" s="19">
        <f>+'EVALUACION CON CONTROLES'!I21</f>
        <v>1</v>
      </c>
      <c r="P16" s="19">
        <f>+'EVALUACION CON CONTROLES'!J21</f>
        <v>5</v>
      </c>
      <c r="Q16" s="19">
        <f>+'EVALUACION CON CONTROLES'!K21</f>
        <v>6</v>
      </c>
      <c r="R16" s="18" t="str">
        <f>+'EVALUACION CON CONTROLES'!L21</f>
        <v>ALTO</v>
      </c>
      <c r="S16" s="19" t="str">
        <f>+'EVALUACION CON CONTROLES'!M21</f>
        <v xml:space="preserve">NO </v>
      </c>
      <c r="T16" s="19" t="str">
        <f>+'EVALUACION CON CONTROLES'!N21</f>
        <v>APOYO A LA SUPERVISIÓN</v>
      </c>
      <c r="U16" s="19" t="str">
        <f>+'EVALUACION CON CONTROLES'!O21</f>
        <v xml:space="preserve">EN LA EJECUCIÓN </v>
      </c>
      <c r="V16" s="19" t="str">
        <f>+'EVALUACION CON CONTROLES'!P21</f>
        <v>UNA VEZ ENTREGADAS LAS CHAQUETAS</v>
      </c>
      <c r="W16" s="19" t="str">
        <f>+'EVALUACION CON CONTROLES'!Q21</f>
        <v xml:space="preserve">MEDIANTE SEGUIMIENTO Y ACTAS DE COMPROMISO CON EL APOYO A LA SUPERVISIÓN </v>
      </c>
      <c r="X16" s="20" t="str">
        <f>+'EVALUACION CON CONTROLES'!R21</f>
        <v xml:space="preserve">DURANTE TODA LA EJECUCIÓN </v>
      </c>
    </row>
    <row r="17" spans="2:24" ht="13.5" customHeight="1" x14ac:dyDescent="0.25">
      <c r="B17" s="47"/>
      <c r="X17" s="48"/>
    </row>
    <row r="18" spans="2:24" ht="13.5" customHeight="1" x14ac:dyDescent="0.25">
      <c r="B18" s="47"/>
      <c r="E18" s="14"/>
      <c r="F18" s="262" t="s">
        <v>84</v>
      </c>
      <c r="G18" s="262"/>
      <c r="H18" s="14"/>
      <c r="I18" s="14"/>
      <c r="J18" s="263" t="s">
        <v>19</v>
      </c>
      <c r="K18" s="263"/>
      <c r="L18" s="263"/>
      <c r="M18" s="263"/>
      <c r="X18" s="48"/>
    </row>
    <row r="19" spans="2:24" ht="13.5" customHeight="1" x14ac:dyDescent="0.25">
      <c r="B19" s="47"/>
      <c r="E19" s="278" t="s">
        <v>2</v>
      </c>
      <c r="F19" s="43" t="s">
        <v>13</v>
      </c>
      <c r="G19" s="43" t="s">
        <v>12</v>
      </c>
      <c r="H19" s="14"/>
      <c r="I19" s="14"/>
      <c r="J19" s="292" t="s">
        <v>18</v>
      </c>
      <c r="K19" s="293"/>
      <c r="L19" s="292" t="s">
        <v>12</v>
      </c>
      <c r="M19" s="293"/>
      <c r="X19" s="48"/>
    </row>
    <row r="20" spans="2:24" ht="13.5" customHeight="1" x14ac:dyDescent="0.25">
      <c r="B20" s="47"/>
      <c r="E20" s="278"/>
      <c r="F20" s="19" t="s">
        <v>7</v>
      </c>
      <c r="G20" s="19">
        <v>1</v>
      </c>
      <c r="H20" s="14"/>
      <c r="I20" s="14"/>
      <c r="J20" s="266" t="s">
        <v>15</v>
      </c>
      <c r="K20" s="267"/>
      <c r="L20" s="268">
        <v>1</v>
      </c>
      <c r="M20" s="268"/>
      <c r="X20" s="48"/>
    </row>
    <row r="21" spans="2:24" ht="13.5" customHeight="1" x14ac:dyDescent="0.25">
      <c r="B21" s="47"/>
      <c r="E21" s="278"/>
      <c r="F21" s="19" t="s">
        <v>8</v>
      </c>
      <c r="G21" s="19">
        <v>2</v>
      </c>
      <c r="H21" s="14"/>
      <c r="I21" s="14"/>
      <c r="J21" s="266" t="s">
        <v>16</v>
      </c>
      <c r="K21" s="267"/>
      <c r="L21" s="268">
        <v>2</v>
      </c>
      <c r="M21" s="268"/>
      <c r="X21" s="48"/>
    </row>
    <row r="22" spans="2:24" ht="13.5" customHeight="1" x14ac:dyDescent="0.25">
      <c r="B22" s="47"/>
      <c r="E22" s="278"/>
      <c r="F22" s="19" t="s">
        <v>9</v>
      </c>
      <c r="G22" s="19">
        <v>3</v>
      </c>
      <c r="H22" s="14"/>
      <c r="I22" s="14"/>
      <c r="J22" s="266" t="s">
        <v>1</v>
      </c>
      <c r="K22" s="267"/>
      <c r="L22" s="268">
        <v>3</v>
      </c>
      <c r="M22" s="268"/>
      <c r="X22" s="48"/>
    </row>
    <row r="23" spans="2:24" ht="13.5" customHeight="1" x14ac:dyDescent="0.25">
      <c r="B23" s="47"/>
      <c r="E23" s="278"/>
      <c r="F23" s="19" t="s">
        <v>10</v>
      </c>
      <c r="G23" s="19">
        <v>4</v>
      </c>
      <c r="H23" s="14"/>
      <c r="I23" s="14"/>
      <c r="J23" s="266" t="s">
        <v>17</v>
      </c>
      <c r="K23" s="267"/>
      <c r="L23" s="268">
        <v>4</v>
      </c>
      <c r="M23" s="268"/>
      <c r="X23" s="48"/>
    </row>
    <row r="24" spans="2:24" ht="13.5" customHeight="1" x14ac:dyDescent="0.25">
      <c r="B24" s="47"/>
      <c r="E24" s="278"/>
      <c r="F24" s="19" t="s">
        <v>11</v>
      </c>
      <c r="G24" s="19">
        <v>5</v>
      </c>
      <c r="H24" s="14"/>
      <c r="I24" s="14"/>
      <c r="J24" s="266" t="s">
        <v>0</v>
      </c>
      <c r="K24" s="267"/>
      <c r="L24" s="268">
        <v>5</v>
      </c>
      <c r="M24" s="268"/>
      <c r="X24" s="48"/>
    </row>
    <row r="25" spans="2:24" ht="13.5" customHeight="1" x14ac:dyDescent="0.25">
      <c r="B25" s="47"/>
      <c r="D25" s="14"/>
      <c r="E25" s="14"/>
      <c r="F25" s="14"/>
      <c r="G25" s="14"/>
      <c r="H25" s="14"/>
      <c r="I25" s="14"/>
      <c r="J25" s="14"/>
      <c r="K25" s="14"/>
      <c r="L25" s="14"/>
      <c r="M25" s="14"/>
      <c r="X25" s="48"/>
    </row>
    <row r="26" spans="2:24" ht="13.5" customHeight="1" x14ac:dyDescent="0.25">
      <c r="B26" s="47"/>
      <c r="D26" s="263" t="s">
        <v>20</v>
      </c>
      <c r="E26" s="263"/>
      <c r="F26" s="263"/>
      <c r="G26" s="263"/>
      <c r="H26" s="263"/>
      <c r="I26" s="263"/>
      <c r="J26" s="263"/>
      <c r="K26" s="263"/>
      <c r="X26" s="48"/>
    </row>
    <row r="27" spans="2:24" ht="13.5" customHeight="1" x14ac:dyDescent="0.25">
      <c r="B27" s="47"/>
      <c r="D27" s="274" t="s">
        <v>13</v>
      </c>
      <c r="E27" s="274" t="s">
        <v>12</v>
      </c>
      <c r="F27" s="269" t="s">
        <v>15</v>
      </c>
      <c r="G27" s="269"/>
      <c r="H27" s="264" t="s">
        <v>16</v>
      </c>
      <c r="I27" s="265"/>
      <c r="J27" s="44" t="s">
        <v>1</v>
      </c>
      <c r="K27" s="44" t="s">
        <v>17</v>
      </c>
      <c r="L27" s="43" t="s">
        <v>0</v>
      </c>
      <c r="P27" s="263" t="s">
        <v>14</v>
      </c>
      <c r="Q27" s="263"/>
      <c r="R27" s="263"/>
      <c r="S27" s="263"/>
      <c r="T27" s="263"/>
      <c r="X27" s="48"/>
    </row>
    <row r="28" spans="2:24" ht="13.5" customHeight="1" x14ac:dyDescent="0.25">
      <c r="B28" s="47"/>
      <c r="D28" s="274"/>
      <c r="E28" s="274"/>
      <c r="F28" s="277">
        <v>1</v>
      </c>
      <c r="G28" s="277"/>
      <c r="H28" s="275">
        <v>2</v>
      </c>
      <c r="I28" s="276"/>
      <c r="J28" s="45">
        <v>3</v>
      </c>
      <c r="K28" s="45">
        <v>4</v>
      </c>
      <c r="L28" s="45">
        <v>5</v>
      </c>
      <c r="P28" s="269" t="s">
        <v>20</v>
      </c>
      <c r="Q28" s="269"/>
      <c r="R28" s="269"/>
      <c r="S28" s="269" t="s">
        <v>21</v>
      </c>
      <c r="T28" s="269"/>
      <c r="X28" s="48"/>
    </row>
    <row r="29" spans="2:24" ht="13.5" customHeight="1" x14ac:dyDescent="0.25">
      <c r="B29" s="47"/>
      <c r="D29" s="19" t="s">
        <v>7</v>
      </c>
      <c r="E29" s="21">
        <v>1</v>
      </c>
      <c r="F29" s="255">
        <v>2</v>
      </c>
      <c r="G29" s="255"/>
      <c r="H29" s="289">
        <v>3</v>
      </c>
      <c r="I29" s="290"/>
      <c r="J29" s="41">
        <v>4</v>
      </c>
      <c r="K29" s="46">
        <v>5</v>
      </c>
      <c r="L29" s="40">
        <v>6</v>
      </c>
      <c r="P29" s="256" t="s">
        <v>22</v>
      </c>
      <c r="Q29" s="256"/>
      <c r="R29" s="256"/>
      <c r="S29" s="254" t="s">
        <v>23</v>
      </c>
      <c r="T29" s="254"/>
      <c r="X29" s="48"/>
    </row>
    <row r="30" spans="2:24" ht="13.5" customHeight="1" x14ac:dyDescent="0.25">
      <c r="B30" s="47"/>
      <c r="D30" s="19" t="s">
        <v>8</v>
      </c>
      <c r="E30" s="21">
        <v>2</v>
      </c>
      <c r="F30" s="255">
        <v>3</v>
      </c>
      <c r="G30" s="255"/>
      <c r="H30" s="289">
        <v>4</v>
      </c>
      <c r="I30" s="290"/>
      <c r="J30" s="46">
        <v>5</v>
      </c>
      <c r="K30" s="40">
        <v>6</v>
      </c>
      <c r="L30" s="40">
        <v>7</v>
      </c>
      <c r="P30" s="286" t="s">
        <v>24</v>
      </c>
      <c r="Q30" s="286"/>
      <c r="R30" s="286"/>
      <c r="S30" s="254" t="s">
        <v>25</v>
      </c>
      <c r="T30" s="254"/>
      <c r="X30" s="48"/>
    </row>
    <row r="31" spans="2:24" ht="13.5" customHeight="1" x14ac:dyDescent="0.25">
      <c r="B31" s="47"/>
      <c r="D31" s="19" t="s">
        <v>9</v>
      </c>
      <c r="E31" s="21">
        <v>3</v>
      </c>
      <c r="F31" s="255">
        <v>4</v>
      </c>
      <c r="G31" s="255"/>
      <c r="H31" s="270">
        <v>5</v>
      </c>
      <c r="I31" s="271"/>
      <c r="J31" s="40">
        <v>6</v>
      </c>
      <c r="K31" s="40">
        <v>7</v>
      </c>
      <c r="L31" s="42">
        <v>8</v>
      </c>
      <c r="P31" s="291">
        <v>5</v>
      </c>
      <c r="Q31" s="291"/>
      <c r="R31" s="291"/>
      <c r="S31" s="254" t="s">
        <v>26</v>
      </c>
      <c r="T31" s="254"/>
      <c r="X31" s="48"/>
    </row>
    <row r="32" spans="2:24" ht="13.5" customHeight="1" x14ac:dyDescent="0.25">
      <c r="B32" s="47"/>
      <c r="D32" s="19" t="s">
        <v>10</v>
      </c>
      <c r="E32" s="21">
        <v>4</v>
      </c>
      <c r="F32" s="291">
        <v>5</v>
      </c>
      <c r="G32" s="291"/>
      <c r="H32" s="287">
        <v>6</v>
      </c>
      <c r="I32" s="288"/>
      <c r="J32" s="40">
        <v>7</v>
      </c>
      <c r="K32" s="42">
        <v>8</v>
      </c>
      <c r="L32" s="42">
        <v>9</v>
      </c>
      <c r="P32" s="255" t="s">
        <v>27</v>
      </c>
      <c r="Q32" s="255"/>
      <c r="R32" s="255"/>
      <c r="S32" s="254" t="s">
        <v>28</v>
      </c>
      <c r="T32" s="254"/>
      <c r="X32" s="48"/>
    </row>
    <row r="33" spans="2:24" ht="13.5" customHeight="1" x14ac:dyDescent="0.25">
      <c r="B33" s="47"/>
      <c r="D33" s="19" t="s">
        <v>11</v>
      </c>
      <c r="E33" s="21">
        <v>5</v>
      </c>
      <c r="F33" s="286">
        <v>6</v>
      </c>
      <c r="G33" s="286"/>
      <c r="H33" s="287">
        <v>7</v>
      </c>
      <c r="I33" s="288"/>
      <c r="J33" s="42">
        <v>8</v>
      </c>
      <c r="K33" s="42">
        <v>9</v>
      </c>
      <c r="L33" s="42">
        <v>10</v>
      </c>
      <c r="X33" s="48"/>
    </row>
    <row r="34" spans="2:24" ht="13.5" customHeight="1" thickBot="1" x14ac:dyDescent="0.3">
      <c r="B34" s="22"/>
      <c r="C34" s="23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5"/>
    </row>
    <row r="35" spans="2:24" ht="16.5" customHeight="1" x14ac:dyDescent="0.25">
      <c r="D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pans="2:24" ht="16.5" customHeight="1" x14ac:dyDescent="0.25">
      <c r="D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2:24" ht="12.75" customHeight="1" x14ac:dyDescent="0.25">
      <c r="D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2:24" ht="41.4" hidden="1" x14ac:dyDescent="0.25">
      <c r="B38" s="16" t="s">
        <v>89</v>
      </c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idden="1" x14ac:dyDescent="0.25">
      <c r="B39" s="16" t="s">
        <v>88</v>
      </c>
      <c r="D39" s="26"/>
      <c r="F39" s="14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</row>
    <row r="40" spans="2:24" ht="55.2" hidden="1" x14ac:dyDescent="0.25">
      <c r="B40" s="16" t="s">
        <v>90</v>
      </c>
      <c r="D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x14ac:dyDescent="0.25"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x14ac:dyDescent="0.25">
      <c r="D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2:24" x14ac:dyDescent="0.25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ht="12.75" customHeight="1" x14ac:dyDescent="0.25">
      <c r="D44" s="14"/>
    </row>
    <row r="45" spans="2:24" x14ac:dyDescent="0.25">
      <c r="D45" s="14"/>
    </row>
  </sheetData>
  <mergeCells count="49">
    <mergeCell ref="W2:X4"/>
    <mergeCell ref="B7:X8"/>
    <mergeCell ref="F33:G33"/>
    <mergeCell ref="H33:I33"/>
    <mergeCell ref="P28:R28"/>
    <mergeCell ref="H30:I30"/>
    <mergeCell ref="H29:I29"/>
    <mergeCell ref="F31:G31"/>
    <mergeCell ref="F32:G32"/>
    <mergeCell ref="P31:R31"/>
    <mergeCell ref="H32:I32"/>
    <mergeCell ref="P30:R30"/>
    <mergeCell ref="L19:M19"/>
    <mergeCell ref="J19:K19"/>
    <mergeCell ref="J22:K22"/>
    <mergeCell ref="S28:T28"/>
    <mergeCell ref="J23:K23"/>
    <mergeCell ref="P27:T27"/>
    <mergeCell ref="B2:B4"/>
    <mergeCell ref="C2:V4"/>
    <mergeCell ref="E27:E28"/>
    <mergeCell ref="H28:I28"/>
    <mergeCell ref="J24:K24"/>
    <mergeCell ref="L24:M24"/>
    <mergeCell ref="D27:D28"/>
    <mergeCell ref="F28:G28"/>
    <mergeCell ref="E19:E24"/>
    <mergeCell ref="S29:T29"/>
    <mergeCell ref="F29:G29"/>
    <mergeCell ref="S30:T30"/>
    <mergeCell ref="S31:T31"/>
    <mergeCell ref="H31:I31"/>
    <mergeCell ref="F30:G30"/>
    <mergeCell ref="S32:T32"/>
    <mergeCell ref="P32:R32"/>
    <mergeCell ref="P29:R29"/>
    <mergeCell ref="B9:R9"/>
    <mergeCell ref="B6:X6"/>
    <mergeCell ref="F18:G18"/>
    <mergeCell ref="J18:M18"/>
    <mergeCell ref="H27:I27"/>
    <mergeCell ref="J20:K20"/>
    <mergeCell ref="J21:K21"/>
    <mergeCell ref="L22:M22"/>
    <mergeCell ref="L23:M23"/>
    <mergeCell ref="D26:K26"/>
    <mergeCell ref="F27:G27"/>
    <mergeCell ref="L20:M20"/>
    <mergeCell ref="L21:M21"/>
  </mergeCells>
  <phoneticPr fontId="1" type="noConversion"/>
  <conditionalFormatting sqref="K11:K16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16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16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9</vt:i4>
      </vt:variant>
    </vt:vector>
  </HeadingPairs>
  <TitlesOfParts>
    <vt:vector size="14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Miryan Cristina Parra Duque</cp:lastModifiedBy>
  <cp:lastPrinted>2021-08-05T16:35:29Z</cp:lastPrinted>
  <dcterms:created xsi:type="dcterms:W3CDTF">2007-06-14T01:55:06Z</dcterms:created>
  <dcterms:modified xsi:type="dcterms:W3CDTF">2026-08-28T16:10:54Z</dcterms:modified>
</cp:coreProperties>
</file>