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1.RDRM\2026\1.ESTUDIOS DEL SECTOR\2.MANTENIMIENTOS\10.CCTV+Control_Acceso (Mttos.)\1.Est_Sector (2 Cotiz COMPLETAS)\(26-ago) Est_Sector + Anexos en vf\"/>
    </mc:Choice>
  </mc:AlternateContent>
  <xr:revisionPtr revIDLastSave="0" documentId="13_ncr:1_{D9D5C838-676A-403F-86D5-EE83E52EA72E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Preventivo (Cotizaciones)" sheetId="2" r:id="rId1"/>
    <sheet name="Preventivo (Promedio)" sheetId="4" r:id="rId2"/>
    <sheet name="Preventivo (Precios Techos)" sheetId="10" r:id="rId3"/>
    <sheet name="Portaf Correctivo (Cotizacion)" sheetId="11" r:id="rId4"/>
    <sheet name="Portaf Correctivo (Promedio)" sheetId="12" r:id="rId5"/>
    <sheet name="Portaf Correctivo Precios Techo" sheetId="13" r:id="rId6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13" l="1"/>
  <c r="F26" i="13"/>
  <c r="F27" i="13"/>
  <c r="F28" i="13"/>
  <c r="F29" i="13"/>
  <c r="F30" i="13"/>
  <c r="F31" i="13"/>
  <c r="F24" i="13"/>
  <c r="F32" i="13"/>
  <c r="F20" i="13"/>
  <c r="F19" i="13"/>
  <c r="F18" i="13"/>
  <c r="F17" i="13"/>
  <c r="F21" i="13"/>
  <c r="F7" i="13"/>
  <c r="F8" i="13"/>
  <c r="F9" i="13"/>
  <c r="F10" i="13"/>
  <c r="F11" i="13"/>
  <c r="F12" i="13"/>
  <c r="F13" i="13"/>
  <c r="F6" i="13"/>
  <c r="F30" i="12"/>
  <c r="F31" i="12"/>
  <c r="F33" i="12"/>
  <c r="F25" i="12"/>
  <c r="F26" i="12"/>
  <c r="F27" i="12"/>
  <c r="F28" i="12"/>
  <c r="F29" i="12"/>
  <c r="F20" i="12"/>
  <c r="F18" i="12"/>
  <c r="F17" i="12"/>
  <c r="F16" i="12"/>
  <c r="F7" i="12"/>
  <c r="F8" i="12"/>
  <c r="F9" i="12"/>
  <c r="F10" i="12"/>
  <c r="F11" i="12"/>
  <c r="F12" i="12"/>
  <c r="F13" i="12"/>
  <c r="F6" i="12"/>
  <c r="H38" i="11"/>
  <c r="I26" i="11"/>
  <c r="J26" i="11"/>
  <c r="I27" i="11"/>
  <c r="J27" i="11"/>
  <c r="I28" i="11"/>
  <c r="J28" i="11"/>
  <c r="I29" i="11"/>
  <c r="J29" i="11"/>
  <c r="I30" i="11"/>
  <c r="J30" i="11"/>
  <c r="I31" i="11"/>
  <c r="J31" i="11"/>
  <c r="I32" i="11"/>
  <c r="J32" i="11"/>
  <c r="I33" i="11"/>
  <c r="J33" i="11"/>
  <c r="I34" i="11"/>
  <c r="J34" i="11"/>
  <c r="I35" i="11"/>
  <c r="J35" i="11"/>
  <c r="J25" i="11"/>
  <c r="I25" i="11"/>
  <c r="I18" i="11"/>
  <c r="J18" i="11"/>
  <c r="I19" i="11"/>
  <c r="J19" i="11"/>
  <c r="I20" i="11"/>
  <c r="J20" i="11"/>
  <c r="I21" i="11"/>
  <c r="J21" i="11"/>
  <c r="J17" i="11"/>
  <c r="I17" i="11"/>
  <c r="E38" i="11"/>
  <c r="I13" i="11"/>
  <c r="J13" i="11"/>
  <c r="I12" i="11"/>
  <c r="J12" i="11"/>
  <c r="I11" i="11"/>
  <c r="J11" i="11"/>
  <c r="I10" i="11"/>
  <c r="J10" i="11"/>
  <c r="I9" i="11"/>
  <c r="J9" i="11"/>
  <c r="I8" i="11"/>
  <c r="J8" i="11"/>
  <c r="I7" i="11"/>
  <c r="J7" i="11"/>
  <c r="I6" i="11"/>
  <c r="J6" i="11"/>
  <c r="F35" i="11"/>
  <c r="G35" i="11"/>
  <c r="F34" i="11"/>
  <c r="G34" i="11"/>
  <c r="F33" i="11"/>
  <c r="G33" i="11"/>
  <c r="F32" i="11"/>
  <c r="G32" i="11"/>
  <c r="F31" i="11"/>
  <c r="G31" i="11"/>
  <c r="F30" i="11"/>
  <c r="G30" i="11"/>
  <c r="F29" i="11"/>
  <c r="G29" i="11"/>
  <c r="F28" i="11"/>
  <c r="G28" i="11"/>
  <c r="F27" i="11"/>
  <c r="G27" i="11"/>
  <c r="F26" i="11"/>
  <c r="G26" i="11"/>
  <c r="F25" i="11"/>
  <c r="G25" i="11"/>
  <c r="F21" i="11"/>
  <c r="G21" i="11"/>
  <c r="F20" i="11"/>
  <c r="G20" i="11"/>
  <c r="F19" i="11"/>
  <c r="G19" i="11"/>
  <c r="F18" i="11"/>
  <c r="G18" i="11"/>
  <c r="F17" i="11"/>
  <c r="G17" i="11"/>
  <c r="F13" i="11"/>
  <c r="G13" i="11"/>
  <c r="F12" i="11"/>
  <c r="G12" i="11"/>
  <c r="F11" i="11"/>
  <c r="G11" i="11"/>
  <c r="F10" i="11"/>
  <c r="G10" i="11"/>
  <c r="F9" i="11"/>
  <c r="G9" i="11"/>
  <c r="F8" i="11"/>
  <c r="G8" i="11"/>
  <c r="F7" i="11"/>
  <c r="G7" i="11"/>
  <c r="F6" i="11"/>
  <c r="G6" i="11"/>
  <c r="F14" i="13"/>
  <c r="F34" i="13"/>
  <c r="H36" i="11"/>
  <c r="H22" i="11"/>
  <c r="H14" i="11"/>
  <c r="E36" i="11"/>
  <c r="E22" i="11"/>
  <c r="E14" i="11"/>
  <c r="F25" i="10"/>
  <c r="F24" i="10"/>
  <c r="F23" i="10"/>
  <c r="F22" i="10"/>
  <c r="F17" i="10"/>
  <c r="F16" i="10"/>
  <c r="F15" i="10"/>
  <c r="F14" i="10"/>
  <c r="F7" i="10"/>
  <c r="F8" i="10"/>
  <c r="F9" i="10"/>
  <c r="F6" i="10"/>
  <c r="F18" i="10"/>
  <c r="F26" i="10"/>
  <c r="F10" i="10"/>
  <c r="F28" i="10"/>
  <c r="E23" i="4"/>
  <c r="E22" i="4"/>
  <c r="E21" i="4"/>
  <c r="E20" i="4"/>
  <c r="E16" i="4"/>
  <c r="E15" i="4"/>
  <c r="E14" i="4"/>
  <c r="E13" i="4"/>
  <c r="E7" i="4"/>
  <c r="E8" i="4"/>
  <c r="E9" i="4"/>
  <c r="E6" i="4"/>
  <c r="J26" i="2"/>
  <c r="K26" i="2"/>
  <c r="J25" i="2"/>
  <c r="K25" i="2"/>
  <c r="J24" i="2"/>
  <c r="K24" i="2"/>
  <c r="J23" i="2"/>
  <c r="K23" i="2"/>
  <c r="J18" i="2"/>
  <c r="K18" i="2"/>
  <c r="J17" i="2"/>
  <c r="K17" i="2"/>
  <c r="J16" i="2"/>
  <c r="K16" i="2"/>
  <c r="J15" i="2"/>
  <c r="K15" i="2"/>
  <c r="J8" i="2"/>
  <c r="K8" i="2"/>
  <c r="J9" i="2"/>
  <c r="K9" i="2"/>
  <c r="J10" i="2"/>
  <c r="K10" i="2"/>
  <c r="J7" i="2"/>
  <c r="K7" i="2"/>
  <c r="I27" i="2"/>
  <c r="I19" i="2"/>
  <c r="I11" i="2"/>
  <c r="F26" i="2"/>
  <c r="G26" i="2"/>
  <c r="F25" i="2"/>
  <c r="G25" i="2"/>
  <c r="F24" i="2"/>
  <c r="G24" i="2"/>
  <c r="F18" i="2"/>
  <c r="G18" i="2"/>
  <c r="F17" i="2"/>
  <c r="G17" i="2"/>
  <c r="F16" i="2"/>
  <c r="G16" i="2"/>
  <c r="F10" i="2"/>
  <c r="G10" i="2"/>
  <c r="F9" i="2"/>
  <c r="G9" i="2"/>
  <c r="F8" i="2"/>
  <c r="G8" i="2"/>
  <c r="I30" i="2"/>
  <c r="F15" i="2"/>
  <c r="G15" i="2"/>
  <c r="E19" i="2"/>
  <c r="F23" i="2"/>
  <c r="G23" i="2"/>
  <c r="E27" i="2"/>
  <c r="F7" i="2"/>
  <c r="G7" i="2"/>
  <c r="E11" i="2"/>
  <c r="E30" i="2"/>
</calcChain>
</file>

<file path=xl/sharedStrings.xml><?xml version="1.0" encoding="utf-8"?>
<sst xmlns="http://schemas.openxmlformats.org/spreadsheetml/2006/main" count="369" uniqueCount="81">
  <si>
    <t>ITEM</t>
  </si>
  <si>
    <t>MANTENIMIENTO PREVENTIVO</t>
  </si>
  <si>
    <t>IVA</t>
  </si>
  <si>
    <t>DESCRIPCIÓN:</t>
  </si>
  <si>
    <t>Intervención</t>
  </si>
  <si>
    <t>Mantenimiento preventivo de elementos de captación de video, compuesto por (50) cámaras IP tipo Bala Dahua 4MP (lente fijo 2.8mm, IR 30m, IP67) y (120) cámaras IP tipo Eyeball Dahua WizSense 5MP (lente varifocal motorizado, IR inteligente); incluye limpieza de lentes, carcasas, ajuste de soportes y verificación de enfoque.</t>
  </si>
  <si>
    <t>Mantenimiento preventivo de equipos de procesamiento, grabación y almacenamiento masivo, compuesto por (02) Grabadores de Video en Red (NVR) Dahua de 128 canales, (01) Unidad de Almacenamiento Masivo (Storage/EVS) Dahua de 48 bahías y (39) Discos Duros Enterprise Seagate Exos X24 de 20TB; incluye verificación de estado de salud de discos, revisión de arreglos RAID 5 + 1 Hot Spare, limpieza interna de polvo y actualización de firmware si se requiere.</t>
  </si>
  <si>
    <t>Soporte técnico y mantenimiento preventivo lógico del sistema operativo de gestión, enfocado en (01) Licencia de Software de Gestión Centralizada de Seguridad Electrónica DSS Pro V8 de Dahua; incluye depuración de bases de datos, verificación de sincronización de horas (NTP), revisión de respaldos de configuración y entrega de reporte técnico final.</t>
  </si>
  <si>
    <t>Mantenimiento preventivo de gabinetes y racks de alojamiento, compuesto por (01) Rack de Piso Principal de 45 RU con accesorios (Piso 1, Cuarto Técnico de Monitoreo) marca Siemon y (05) Gabinetes de Pared Secundarios de 16 RU con accesorios (Sótano, Pisos 1, 2, 3 y 5) marca Quest Int.; incluye limpieza de estructuras, ordenamiento de patch cords, verificación de sistemas de ventilación extractora y ajuste de herrajes.</t>
  </si>
  <si>
    <t>Mantenimiento preventivo y diagnóstico de la red troncal, correspondiente a (01 Global) Enlace de Fibra Óptica Multimodo de 12 Hilos en configuración de topología en anillo (2 hilos activos / 10 backup); incluye inspección óptica de conectores, limpieza de acopladores en bandejas ODF y pruebas de continuidad o atenuación en los hilos activos.</t>
  </si>
  <si>
    <t>Inspección y mantenimiento preventivo de la red de distribución horizontal, correspondiente a (01 Global) Red de Cableado Estructurado en Cobre Categoría 6A F/UTP marca Siemon (instalado en modo pasivo o inactivo en la sede); incluye limpieza de patch panels, verificación visual de canalizaciones y reporte de estado de conservación física frente a humedad o roedores.</t>
  </si>
  <si>
    <t>Controladoras y Procesamiento Central: Mantenimiento preventivo de (13) Controladores Biométricos InBio460 ProBox (4 puertas) y (08) Controladores Biométricos InBio260 ProBox (2 puertas) marca ZKTeco; incluye revisión de fuentes de alimentación, estado de baterías de respaldo de los gabinetes, limpieza de tarjetas electrónicas y ajuste de conexiones de relevos.</t>
  </si>
  <si>
    <t>Subsistema de Control Vehicular y Visitantes: Mantenimiento preventivo de (04) Cámaras IP de reconocimiento de placas LPR300 marca ZKTeco, (01) Barrera Vehicular Electromecánica para parqueaderos y (02) Lectores Ópticos de códigos de barras / QR; incluye limpieza y calibración de lentes LPR, pruebas lógicas de integración con la barrera, ajuste mecánico y lubricación de la pluma, y verificación de lectoras QR.</t>
  </si>
  <si>
    <t>Software de Gestión y Soporte Lógico: Soporte técnico enfocado en (01) Licencia de Software Centralizado ZKBio CVSecurity marca ZKTeco para administración de acceso, usuarios y logs; incluye depuración de la base de datos de huellas/tarjetas, verificación de sincronización de eventos, respaldos del sistema y entrega de informe técnico final.</t>
  </si>
  <si>
    <t>Mantenimiento preventivo de cámaras de alta prioridad, compuesto por (06) cámaras IP tipo PTZ Domo Hikvision 2MP; incluye pruebas de movimiento horizontal, vertical y zoom (PTZ), limpieza de domo y calibración de recorridos preprogramados.</t>
  </si>
  <si>
    <t>Dispositivos de Entrada, Salida y Bloqueo Peatonal: Mantenimiento preventivo de (66) Lectores Biométricos de empotrar FR1500 (huella y tarjeta), (54) Kits de Cerraduras Electromagnéticas (electroimanes de alta retención) con sensores magnéticos, (52) Botones de salida sin contacto (No-Touch) de acero inoxidable y (02) Enroladores digitales de escritorio, (2) lectores dactilares; incluye limpieza de prismas ópticos, pruebas de retención magnética y ajuste de apertura en puertas.</t>
  </si>
  <si>
    <t>Mantenimiento preventivo de equipos activos de comunicación, compuesto por (03) Switches Aruba 1930 Instant On de 24 Puertos Gigabit (4 Puertos SFP+, PoE 370W) y (05) Switches Aruba 1930 Instant On de 48 Puertos Gigabit (4 Puertos SFP+, PoE 370W); incluye limpieza interna de polvo, verificación de presupuesto de potencia PoE consumido, estado de ventiladores.</t>
  </si>
  <si>
    <t>Valor Unitario
(sin IVA)</t>
  </si>
  <si>
    <t>VALOR TOTAL UNITARIO
(IVA Incl.)</t>
  </si>
  <si>
    <t>I. SITEMA DE CIRCUITO CERRADO DE TELEVISIÓN (CCTV) - MANTENIMIENTO PREVENTIVO</t>
  </si>
  <si>
    <t>II. INFRAESTRUCTURA DE RED Y RACKS DE COMUNICACIONES - MANTENIMIENTO PREVENTIVO</t>
  </si>
  <si>
    <t>III. SISTEMA DE CONTROL DE ACCESO - MANTENIMIENTO PREVENTIVO</t>
  </si>
  <si>
    <t>RESUMEN DE COTIZACIONES RECIBIDAS</t>
  </si>
  <si>
    <t>VALOR TOTAL MANTENIMIENTO PREVENTIVO</t>
  </si>
  <si>
    <t>Subtotal I: Mantenimiento Preventivo CCTV</t>
  </si>
  <si>
    <t>Subtotal II: Mantenimiento Preventivo Infraestructura de Red y Racks de Comunicaciones</t>
  </si>
  <si>
    <t>Subtotal III: Mantenimiento Preventivo Sistema de Control de Acceso</t>
  </si>
  <si>
    <t>SUBDIRECCION REGIONAL DE APOYO DEL PACIFICO</t>
  </si>
  <si>
    <t>PRECIOS TECHOS</t>
  </si>
  <si>
    <t>Unidad</t>
  </si>
  <si>
    <t>Precio Techo 
por Ítem
(IVA Incl.)</t>
  </si>
  <si>
    <t>Subtotal Precios Techo I: Mantenimiento Preventivo CCTV</t>
  </si>
  <si>
    <t>Subtotal Precios Techo II: Mantenimiento Preventivo Infraestructura de Red y Racks de Comunicaciones</t>
  </si>
  <si>
    <t>Subtotal Precios Techo III: Mantenimiento Preventivo Sistema de Control de Acceso</t>
  </si>
  <si>
    <t>TOTAL SUMATORIA DE PRECIOS TECHO DE MANTENIMIENTOS PREVENTIVOS</t>
  </si>
  <si>
    <t>Unidad de Intervención</t>
  </si>
  <si>
    <t>III. SISTEMA DE CONTROL DE ACCESO - 
MANTENIMIENTO PREVENTIVO</t>
  </si>
  <si>
    <t>Prestar el servicio de mantenimiento preventivo y correctivo para los sistemas de Control de Acceso y  CCTV de la 
Fiscalía General de la Nación - Nueva Sede Popayán</t>
  </si>
  <si>
    <t>Prestar el servicio de mantenimiento preventivo y correctivo para los sistemas de Control de Acceso y  CCTV de la Fiscalía General de la Nación - Nueva Sede Popayán</t>
  </si>
  <si>
    <t>PRECIO PROMEDIO UNITARIO
(IVA Incl.)</t>
  </si>
  <si>
    <t>FISCALIA GENERAL DE LA NACION
SUBDIRECCION REGIONAL DE APOYO DEL PACIFICO</t>
  </si>
  <si>
    <t>PORTAFOLIO DE MANTENIMIENTOS CORRECTIVOS</t>
  </si>
  <si>
    <t>I. SISTEMA DE CIRCUITO CERRADO DE TELEVISIÓN (CCTV)</t>
  </si>
  <si>
    <t>Suministro e instalación de cámara IP Bala Dahua Ref. DH-IPC-HFW1431S1P-A-0280B-S4-QH2.</t>
  </si>
  <si>
    <t>Und</t>
  </si>
  <si>
    <t>Suministro e instalación de cámara IP Eyeball Dahua WizSense Ref. IPC-HDW2541T-ZS.</t>
  </si>
  <si>
    <t>Suministro e instalación de cámara IP PTZ Domo Hikvision Ref. DS-2DDE4225IW-DE.</t>
  </si>
  <si>
    <t>Suministro e instalación de Disco Duro Enterprise Seagate Exos X24 de 20TB Ref. ST20000NM002D.</t>
  </si>
  <si>
    <t>Suministro e instalación de Monitor Profesional Dahua de 55" Ref. DHI-LM55-S400-SE-V1.</t>
  </si>
  <si>
    <t>Suministro e instalación de Decoder de Video Ultra-HD 4K Dahua Ref. DHI-NVD1205DH-4I-4K.</t>
  </si>
  <si>
    <t>Suministro e instalación de Joystick / Teclado de Control de Red Dahua Ref. DHI-NKB1000.</t>
  </si>
  <si>
    <t>Mano de obra para soporte lógico, base de datos o configuración de software Dahua DSS Pro V8.</t>
  </si>
  <si>
    <t>II. INFRAESTRUCTURA DE RED Y RACKS DE COMUNICACIONES</t>
  </si>
  <si>
    <t>Suministro e instalación de Switch Aruba 1930 Instant On de 24 Puertos PoE Ref. JL684B.</t>
  </si>
  <si>
    <t>Suministro e instalación de Switch Aruba 1930 Instant On de 48 Puertos PoE Ref. JL686B.</t>
  </si>
  <si>
    <t>Suministro e instalación de accesorios de red pasiva o Patch Cords marca Siemon Cat6A F/UTP.</t>
  </si>
  <si>
    <t>Mano de obra para fusión, conectorización y pruebas de hilo de Fibra Óptica Multimodo 12H.</t>
  </si>
  <si>
    <t>Mano de obra para reordenamiento y peinado de Racks o Gabinetes Siemon V800 / Quest GW-2066.</t>
  </si>
  <si>
    <t>III. SISTEMA DE CONTROL DE ACCESO</t>
  </si>
  <si>
    <t>Suministro e instalación de Controladora de Acceso ZKTeco Ref. INBIO460 PROBOX.</t>
  </si>
  <si>
    <t>Suministro e instalación de Controladora de Acceso ZKTeco Ref. INBIO260 PROBOX.</t>
  </si>
  <si>
    <t>Suministro e instalación de Lector Biométrico de empotrar ZKTeco Ref. FR1500.</t>
  </si>
  <si>
    <t>Suministro e instalación de Botón de Salida sin contacto No-Touch Infrarrojo en acero inoxidable.</t>
  </si>
  <si>
    <t>Suministro e instalación de Kit de Cerradura Electromagnética (Electroimán / Sensor).</t>
  </si>
  <si>
    <t>Suministro e instalación de Cámara IP de reconocimiento automático de placas ZKTeco Ref. LPR300.</t>
  </si>
  <si>
    <t>Suministro e instalación de Enrolador Digital de Escritorio para Tarjetas de Proximidad. ZKTeco CR10M</t>
  </si>
  <si>
    <t>Suministro e instalación de lector de huella dactilar USB ZKTeco SLK20R</t>
  </si>
  <si>
    <t>Suministro e instalación de Lector Óptico de Código de Barras / Códigos QR (Honeywell Xenon Ultra 1962g).</t>
  </si>
  <si>
    <t>Suministro, instalación o reparación de componentes para Barrera Vehicular Electromecánica. ZKTeco BG1060</t>
  </si>
  <si>
    <t>Mano de obra para soporte lógico o configuración de plataforma de software ZKTeco ZKBio CVSecurity.</t>
  </si>
  <si>
    <t>VALOR PORTAFOLIO PARA MANTENIMIENTO CORRECTIVO</t>
  </si>
  <si>
    <t>COTIZACIÓN 1</t>
  </si>
  <si>
    <t>COTIZACIÓN 2</t>
  </si>
  <si>
    <t>Cantidad</t>
  </si>
  <si>
    <t>Valor Unitario
(SIN IVA)</t>
  </si>
  <si>
    <t>VALOR UNITARIO
(IVA Incl.)</t>
  </si>
  <si>
    <t>SUBTOTAL I. SISTEMA DE CIRCUITO CERRADO DE TELEVISIÓN (CCTV)</t>
  </si>
  <si>
    <t>SUBTOTAL II. INFRAESTRUCTURA DE RED Y RACKS DE COMUNICACIONES</t>
  </si>
  <si>
    <t>SUBTOTAL III. SISTEMA DE CONTROL DE ACCESO</t>
  </si>
  <si>
    <t>TOTAL SUMATORIA DE PRECIOS TECHO PARA PORTAFOLIO CORRECTIVO</t>
  </si>
  <si>
    <t>La significativa dispersión de los valores cotizados no permite establecer un precio techo o valor de referencia de mercado representativo para este ítem.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</si>
</sst>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9"/>
      <color rgb="FF000000"/>
      <name val="Arial"/>
      <family val="2"/>
    </font>
    <font>
      <b/>
      <sz val="13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9"/>
      <color rgb="FFFF0000"/>
      <name val="Arial"/>
      <family val="2"/>
    </font>
    <font>
      <sz val="8"/>
      <color rgb="FFFF0000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/>
  </cellStyleXfs>
  <cellXfs count="157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7" fillId="0" borderId="0" xfId="0" applyFont="1"/>
    <xf numFmtId="0" fontId="7" fillId="0" borderId="0" xfId="0" applyFont="1" applyAlignment="1">
      <alignment horizontal="right"/>
    </xf>
    <xf numFmtId="164" fontId="7" fillId="0" borderId="0" xfId="1" applyNumberFormat="1" applyFont="1" applyAlignment="1">
      <alignment horizontal="right"/>
    </xf>
    <xf numFmtId="0" fontId="3" fillId="2" borderId="1" xfId="0" applyFont="1" applyFill="1" applyBorder="1" applyAlignment="1" applyProtection="1">
      <alignment horizontal="center" vertical="center"/>
      <protection hidden="1"/>
    </xf>
    <xf numFmtId="164" fontId="2" fillId="2" borderId="1" xfId="1" applyNumberFormat="1" applyFont="1" applyFill="1" applyBorder="1" applyAlignment="1" applyProtection="1">
      <alignment horizontal="center" vertical="center" wrapText="1"/>
      <protection hidden="1"/>
    </xf>
    <xf numFmtId="44" fontId="5" fillId="0" borderId="1" xfId="0" applyNumberFormat="1" applyFont="1" applyBorder="1" applyAlignment="1" applyProtection="1">
      <alignment horizontal="right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justify"/>
    </xf>
    <xf numFmtId="0" fontId="11" fillId="0" borderId="1" xfId="0" applyFont="1" applyBorder="1" applyAlignment="1" applyProtection="1">
      <alignment horizontal="justify" vertical="center" wrapText="1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44" fontId="5" fillId="0" borderId="1" xfId="1" applyFont="1" applyBorder="1" applyAlignment="1" applyProtection="1">
      <alignment horizontal="right" vertical="center" wrapText="1"/>
      <protection hidden="1"/>
    </xf>
    <xf numFmtId="0" fontId="12" fillId="4" borderId="0" xfId="0" applyFont="1" applyFill="1" applyAlignment="1" applyProtection="1">
      <alignment horizontal="center" vertical="center" wrapText="1"/>
      <protection hidden="1"/>
    </xf>
    <xf numFmtId="0" fontId="3" fillId="4" borderId="0" xfId="0" applyFont="1" applyFill="1" applyAlignment="1" applyProtection="1">
      <alignment horizontal="center" vertical="center"/>
      <protection hidden="1"/>
    </xf>
    <xf numFmtId="164" fontId="2" fillId="2" borderId="3" xfId="1" applyNumberFormat="1" applyFont="1" applyFill="1" applyBorder="1" applyAlignment="1" applyProtection="1">
      <alignment horizontal="center" vertical="center" wrapText="1"/>
      <protection hidden="1"/>
    </xf>
    <xf numFmtId="0" fontId="9" fillId="4" borderId="7" xfId="0" applyFont="1" applyFill="1" applyBorder="1" applyAlignment="1" applyProtection="1">
      <alignment vertical="center" wrapText="1"/>
      <protection hidden="1"/>
    </xf>
    <xf numFmtId="0" fontId="10" fillId="4" borderId="1" xfId="0" applyFont="1" applyFill="1" applyBorder="1" applyAlignment="1" applyProtection="1">
      <alignment vertical="center" wrapText="1"/>
      <protection hidden="1"/>
    </xf>
    <xf numFmtId="0" fontId="10" fillId="4" borderId="1" xfId="0" applyFont="1" applyFill="1" applyBorder="1" applyAlignment="1" applyProtection="1">
      <alignment vertical="center"/>
      <protection hidden="1"/>
    </xf>
    <xf numFmtId="0" fontId="6" fillId="4" borderId="1" xfId="0" applyFont="1" applyFill="1" applyBorder="1" applyAlignment="1" applyProtection="1">
      <alignment vertical="center" wrapText="1"/>
      <protection hidden="1"/>
    </xf>
    <xf numFmtId="44" fontId="6" fillId="4" borderId="1" xfId="0" applyNumberFormat="1" applyFont="1" applyFill="1" applyBorder="1" applyAlignment="1" applyProtection="1">
      <alignment vertical="center" wrapText="1"/>
      <protection hidden="1"/>
    </xf>
    <xf numFmtId="0" fontId="10" fillId="4" borderId="0" xfId="0" applyFont="1" applyFill="1" applyAlignment="1" applyProtection="1">
      <alignment horizontal="center" vertical="center"/>
      <protection hidden="1"/>
    </xf>
    <xf numFmtId="0" fontId="9" fillId="3" borderId="3" xfId="0" applyFont="1" applyFill="1" applyBorder="1" applyAlignment="1" applyProtection="1">
      <alignment horizontal="center" vertical="center" wrapText="1"/>
      <protection hidden="1"/>
    </xf>
    <xf numFmtId="0" fontId="9" fillId="5" borderId="3" xfId="0" applyFont="1" applyFill="1" applyBorder="1" applyAlignment="1" applyProtection="1">
      <alignment horizontal="center" vertical="center" wrapText="1"/>
      <protection hidden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44" fontId="14" fillId="0" borderId="1" xfId="0" applyNumberFormat="1" applyFont="1" applyBorder="1" applyAlignment="1">
      <alignment horizontal="center" vertical="center"/>
    </xf>
    <xf numFmtId="0" fontId="7" fillId="4" borderId="0" xfId="0" applyFont="1" applyFill="1"/>
    <xf numFmtId="0" fontId="15" fillId="2" borderId="1" xfId="0" applyFont="1" applyFill="1" applyBorder="1" applyAlignment="1" applyProtection="1">
      <alignment horizontal="center" vertical="center" wrapText="1"/>
      <protection hidden="1"/>
    </xf>
    <xf numFmtId="0" fontId="13" fillId="6" borderId="1" xfId="0" applyFont="1" applyFill="1" applyBorder="1" applyAlignment="1">
      <alignment horizontal="center" vertical="center" wrapText="1"/>
    </xf>
    <xf numFmtId="44" fontId="7" fillId="0" borderId="0" xfId="1" applyFont="1" applyAlignment="1">
      <alignment horizontal="center" vertical="center"/>
    </xf>
    <xf numFmtId="44" fontId="10" fillId="0" borderId="1" xfId="0" applyNumberFormat="1" applyFont="1" applyBorder="1" applyAlignment="1">
      <alignment horizontal="center" vertical="center"/>
    </xf>
    <xf numFmtId="0" fontId="7" fillId="4" borderId="1" xfId="0" applyFont="1" applyFill="1" applyBorder="1"/>
    <xf numFmtId="44" fontId="7" fillId="0" borderId="0" xfId="1" applyFont="1" applyAlignment="1">
      <alignment vertical="center" wrapText="1"/>
    </xf>
    <xf numFmtId="44" fontId="7" fillId="0" borderId="0" xfId="1" applyFont="1" applyAlignment="1">
      <alignment vertical="center"/>
    </xf>
    <xf numFmtId="44" fontId="11" fillId="3" borderId="1" xfId="0" applyNumberFormat="1" applyFont="1" applyFill="1" applyBorder="1" applyAlignment="1" applyProtection="1">
      <alignment horizontal="right" vertical="center" wrapText="1"/>
      <protection hidden="1"/>
    </xf>
    <xf numFmtId="44" fontId="11" fillId="5" borderId="1" xfId="0" applyNumberFormat="1" applyFont="1" applyFill="1" applyBorder="1" applyAlignment="1" applyProtection="1">
      <alignment horizontal="right" vertical="center" wrapText="1"/>
      <protection hidden="1"/>
    </xf>
    <xf numFmtId="44" fontId="5" fillId="3" borderId="1" xfId="0" applyNumberFormat="1" applyFont="1" applyFill="1" applyBorder="1" applyAlignment="1" applyProtection="1">
      <alignment horizontal="right" vertical="center" wrapText="1"/>
      <protection hidden="1"/>
    </xf>
    <xf numFmtId="44" fontId="5" fillId="5" borderId="1" xfId="0" applyNumberFormat="1" applyFont="1" applyFill="1" applyBorder="1" applyAlignment="1" applyProtection="1">
      <alignment horizontal="right" vertical="center" wrapText="1"/>
      <protection hidden="1"/>
    </xf>
    <xf numFmtId="44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justify" vertical="center" wrapText="1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44" fontId="7" fillId="0" borderId="0" xfId="0" applyNumberFormat="1" applyFont="1"/>
    <xf numFmtId="0" fontId="10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164" fontId="9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16" fillId="0" borderId="1" xfId="0" applyFont="1" applyBorder="1" applyAlignment="1" applyProtection="1">
      <alignment horizontal="justify" vertical="center" wrapText="1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>
      <alignment horizontal="center"/>
    </xf>
    <xf numFmtId="0" fontId="9" fillId="3" borderId="1" xfId="0" applyFont="1" applyFill="1" applyBorder="1" applyAlignment="1" applyProtection="1">
      <alignment horizontal="center" vertical="center" wrapText="1"/>
      <protection hidden="1"/>
    </xf>
    <xf numFmtId="0" fontId="9" fillId="5" borderId="1" xfId="0" applyFont="1" applyFill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16" fillId="0" borderId="7" xfId="0" applyFont="1" applyBorder="1" applyAlignment="1" applyProtection="1">
      <alignment horizontal="justify" vertical="center" wrapText="1"/>
      <protection hidden="1"/>
    </xf>
    <xf numFmtId="0" fontId="5" fillId="0" borderId="7" xfId="0" applyFont="1" applyBorder="1" applyAlignment="1" applyProtection="1">
      <alignment horizontal="center" vertical="center" wrapText="1"/>
      <protection hidden="1"/>
    </xf>
    <xf numFmtId="44" fontId="5" fillId="0" borderId="7" xfId="0" applyNumberFormat="1" applyFont="1" applyBorder="1" applyAlignment="1" applyProtection="1">
      <alignment horizontal="right" vertical="center" wrapText="1"/>
      <protection hidden="1"/>
    </xf>
    <xf numFmtId="44" fontId="5" fillId="0" borderId="7" xfId="1" applyFont="1" applyBorder="1" applyAlignment="1" applyProtection="1">
      <alignment horizontal="right" vertical="center" wrapText="1"/>
      <protection hidden="1"/>
    </xf>
    <xf numFmtId="44" fontId="5" fillId="3" borderId="7" xfId="0" applyNumberFormat="1" applyFont="1" applyFill="1" applyBorder="1" applyAlignment="1" applyProtection="1">
      <alignment horizontal="right" vertical="center" wrapText="1"/>
      <protection hidden="1"/>
    </xf>
    <xf numFmtId="44" fontId="5" fillId="5" borderId="7" xfId="0" applyNumberFormat="1" applyFont="1" applyFill="1" applyBorder="1" applyAlignment="1" applyProtection="1">
      <alignment horizontal="right" vertical="center" wrapText="1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3" fillId="4" borderId="1" xfId="0" applyFont="1" applyFill="1" applyBorder="1" applyAlignment="1" applyProtection="1">
      <alignment vertical="center"/>
      <protection hidden="1"/>
    </xf>
    <xf numFmtId="44" fontId="4" fillId="0" borderId="1" xfId="1" applyFont="1" applyBorder="1" applyAlignment="1">
      <alignment vertical="center"/>
    </xf>
    <xf numFmtId="44" fontId="14" fillId="0" borderId="1" xfId="0" applyNumberFormat="1" applyFont="1" applyBorder="1" applyAlignment="1">
      <alignment vertical="center" wrapText="1"/>
    </xf>
    <xf numFmtId="44" fontId="14" fillId="0" borderId="1" xfId="0" applyNumberFormat="1" applyFont="1" applyBorder="1" applyAlignment="1">
      <alignment vertical="center"/>
    </xf>
    <xf numFmtId="44" fontId="14" fillId="0" borderId="1" xfId="1" applyFont="1" applyBorder="1" applyAlignment="1">
      <alignment horizontal="center" vertical="center" wrapText="1"/>
    </xf>
    <xf numFmtId="44" fontId="19" fillId="0" borderId="1" xfId="0" applyNumberFormat="1" applyFont="1" applyBorder="1" applyAlignment="1">
      <alignment vertical="center" wrapText="1"/>
    </xf>
    <xf numFmtId="44" fontId="20" fillId="3" borderId="1" xfId="0" applyNumberFormat="1" applyFont="1" applyFill="1" applyBorder="1" applyAlignment="1" applyProtection="1">
      <alignment horizontal="right" vertical="center" wrapText="1"/>
      <protection hidden="1"/>
    </xf>
    <xf numFmtId="44" fontId="20" fillId="5" borderId="1" xfId="0" applyNumberFormat="1" applyFont="1" applyFill="1" applyBorder="1" applyAlignment="1" applyProtection="1">
      <alignment horizontal="right" vertical="center" wrapText="1"/>
      <protection hidden="1"/>
    </xf>
    <xf numFmtId="44" fontId="18" fillId="0" borderId="1" xfId="0" applyNumberFormat="1" applyFont="1" applyBorder="1"/>
    <xf numFmtId="44" fontId="18" fillId="0" borderId="1" xfId="1" applyFont="1" applyBorder="1" applyAlignment="1">
      <alignment horizontal="center" vertical="center" wrapText="1"/>
    </xf>
    <xf numFmtId="44" fontId="21" fillId="0" borderId="1" xfId="0" applyNumberFormat="1" applyFont="1" applyBorder="1" applyAlignment="1">
      <alignment horizontal="center" vertical="center"/>
    </xf>
    <xf numFmtId="44" fontId="6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2" xfId="0" applyFont="1" applyFill="1" applyBorder="1" applyAlignment="1" applyProtection="1">
      <alignment horizontal="center" vertical="center" wrapText="1"/>
      <protection hidden="1"/>
    </xf>
    <xf numFmtId="0" fontId="6" fillId="3" borderId="3" xfId="0" applyFont="1" applyFill="1" applyBorder="1" applyAlignment="1" applyProtection="1">
      <alignment horizontal="center" vertical="center" wrapText="1"/>
      <protection hidden="1"/>
    </xf>
    <xf numFmtId="0" fontId="12" fillId="4" borderId="7" xfId="0" applyFont="1" applyFill="1" applyBorder="1" applyAlignment="1" applyProtection="1">
      <alignment horizontal="center" vertical="center" wrapText="1"/>
      <protection hidden="1"/>
    </xf>
    <xf numFmtId="0" fontId="9" fillId="3" borderId="4" xfId="0" applyFont="1" applyFill="1" applyBorder="1" applyAlignment="1" applyProtection="1">
      <alignment horizontal="center" vertical="center" wrapText="1"/>
      <protection hidden="1"/>
    </xf>
    <xf numFmtId="0" fontId="9" fillId="3" borderId="2" xfId="0" applyFont="1" applyFill="1" applyBorder="1" applyAlignment="1" applyProtection="1">
      <alignment horizontal="center" vertical="center" wrapText="1"/>
      <protection hidden="1"/>
    </xf>
    <xf numFmtId="0" fontId="9" fillId="3" borderId="3" xfId="0" applyFont="1" applyFill="1" applyBorder="1" applyAlignment="1" applyProtection="1">
      <alignment horizontal="center" vertical="center" wrapText="1"/>
      <protection hidden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44" fontId="10" fillId="3" borderId="4" xfId="0" applyNumberFormat="1" applyFont="1" applyFill="1" applyBorder="1" applyAlignment="1" applyProtection="1">
      <alignment horizontal="center" vertical="center"/>
      <protection hidden="1"/>
    </xf>
    <xf numFmtId="44" fontId="10" fillId="3" borderId="2" xfId="0" applyNumberFormat="1" applyFont="1" applyFill="1" applyBorder="1" applyAlignment="1" applyProtection="1">
      <alignment horizontal="center" vertical="center"/>
      <protection hidden="1"/>
    </xf>
    <xf numFmtId="44" fontId="10" fillId="3" borderId="3" xfId="0" applyNumberFormat="1" applyFont="1" applyFill="1" applyBorder="1" applyAlignment="1" applyProtection="1">
      <alignment horizontal="center" vertical="center"/>
      <protection hidden="1"/>
    </xf>
    <xf numFmtId="0" fontId="9" fillId="4" borderId="5" xfId="0" applyFont="1" applyFill="1" applyBorder="1" applyAlignment="1" applyProtection="1">
      <alignment horizontal="center" vertical="center" wrapText="1"/>
      <protection hidden="1"/>
    </xf>
    <xf numFmtId="0" fontId="9" fillId="4" borderId="6" xfId="0" applyFont="1" applyFill="1" applyBorder="1" applyAlignment="1" applyProtection="1">
      <alignment horizontal="center" vertical="center" wrapText="1"/>
      <protection hidden="1"/>
    </xf>
    <xf numFmtId="44" fontId="10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10" fillId="3" borderId="2" xfId="0" applyFont="1" applyFill="1" applyBorder="1" applyAlignment="1" applyProtection="1">
      <alignment horizontal="center" vertical="center" wrapText="1"/>
      <protection hidden="1"/>
    </xf>
    <xf numFmtId="0" fontId="10" fillId="3" borderId="3" xfId="0" applyFont="1" applyFill="1" applyBorder="1" applyAlignment="1" applyProtection="1">
      <alignment horizontal="center" vertical="center" wrapText="1"/>
      <protection hidden="1"/>
    </xf>
    <xf numFmtId="44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44" fontId="10" fillId="5" borderId="4" xfId="0" applyNumberFormat="1" applyFont="1" applyFill="1" applyBorder="1" applyAlignment="1" applyProtection="1">
      <alignment horizontal="center" vertical="center"/>
      <protection hidden="1"/>
    </xf>
    <xf numFmtId="44" fontId="10" fillId="5" borderId="2" xfId="0" applyNumberFormat="1" applyFont="1" applyFill="1" applyBorder="1" applyAlignment="1" applyProtection="1">
      <alignment horizontal="center" vertical="center"/>
      <protection hidden="1"/>
    </xf>
    <xf numFmtId="44" fontId="10" fillId="5" borderId="3" xfId="0" applyNumberFormat="1" applyFont="1" applyFill="1" applyBorder="1" applyAlignment="1" applyProtection="1">
      <alignment horizontal="center" vertical="center"/>
      <protection hidden="1"/>
    </xf>
    <xf numFmtId="0" fontId="7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12" fillId="2" borderId="1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  <protection hidden="1"/>
    </xf>
    <xf numFmtId="0" fontId="10" fillId="3" borderId="2" xfId="0" applyFont="1" applyFill="1" applyBorder="1" applyAlignment="1" applyProtection="1">
      <alignment horizontal="center" vertical="center"/>
      <protection hidden="1"/>
    </xf>
    <xf numFmtId="0" fontId="10" fillId="3" borderId="3" xfId="0" applyFont="1" applyFill="1" applyBorder="1" applyAlignment="1" applyProtection="1">
      <alignment horizontal="center" vertical="center"/>
      <protection hidden="1"/>
    </xf>
    <xf numFmtId="0" fontId="10" fillId="4" borderId="1" xfId="0" applyFont="1" applyFill="1" applyBorder="1" applyAlignment="1" applyProtection="1">
      <alignment horizontal="center" vertical="center" wrapText="1"/>
      <protection hidden="1"/>
    </xf>
    <xf numFmtId="0" fontId="10" fillId="4" borderId="4" xfId="0" applyFont="1" applyFill="1" applyBorder="1" applyAlignment="1" applyProtection="1">
      <alignment horizontal="center" vertical="center"/>
      <protection hidden="1"/>
    </xf>
    <xf numFmtId="0" fontId="10" fillId="4" borderId="2" xfId="0" applyFont="1" applyFill="1" applyBorder="1" applyAlignment="1" applyProtection="1">
      <alignment horizontal="center" vertical="center"/>
      <protection hidden="1"/>
    </xf>
    <xf numFmtId="0" fontId="10" fillId="4" borderId="3" xfId="0" applyFont="1" applyFill="1" applyBorder="1" applyAlignment="1" applyProtection="1">
      <alignment horizontal="center" vertical="center"/>
      <protection hidden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7" fillId="4" borderId="7" xfId="0" applyFont="1" applyFill="1" applyBorder="1" applyAlignment="1">
      <alignment horizontal="center"/>
    </xf>
    <xf numFmtId="0" fontId="9" fillId="4" borderId="1" xfId="0" applyFont="1" applyFill="1" applyBorder="1" applyAlignment="1" applyProtection="1">
      <alignment horizontal="center" vertical="center" wrapText="1"/>
      <protection hidden="1"/>
    </xf>
    <xf numFmtId="44" fontId="10" fillId="3" borderId="2" xfId="0" applyNumberFormat="1" applyFont="1" applyFill="1" applyBorder="1" applyAlignment="1" applyProtection="1">
      <alignment horizontal="center" vertical="center" wrapText="1"/>
      <protection hidden="1"/>
    </xf>
    <xf numFmtId="44" fontId="10" fillId="3" borderId="3" xfId="0" applyNumberFormat="1" applyFont="1" applyFill="1" applyBorder="1" applyAlignment="1" applyProtection="1">
      <alignment horizontal="center" vertical="center" wrapText="1"/>
      <protection hidden="1"/>
    </xf>
    <xf numFmtId="44" fontId="10" fillId="5" borderId="2" xfId="0" applyNumberFormat="1" applyFont="1" applyFill="1" applyBorder="1" applyAlignment="1" applyProtection="1">
      <alignment horizontal="center" vertical="center" wrapText="1"/>
      <protection hidden="1"/>
    </xf>
    <xf numFmtId="0" fontId="10" fillId="5" borderId="2" xfId="0" applyFont="1" applyFill="1" applyBorder="1" applyAlignment="1" applyProtection="1">
      <alignment horizontal="center" vertical="center" wrapText="1"/>
      <protection hidden="1"/>
    </xf>
    <xf numFmtId="0" fontId="10" fillId="5" borderId="3" xfId="0" applyFont="1" applyFill="1" applyBorder="1" applyAlignment="1" applyProtection="1">
      <alignment horizontal="center" vertical="center" wrapText="1"/>
      <protection hidden="1"/>
    </xf>
    <xf numFmtId="0" fontId="7" fillId="4" borderId="1" xfId="0" applyFont="1" applyFill="1" applyBorder="1" applyAlignment="1">
      <alignment horizontal="center"/>
    </xf>
    <xf numFmtId="44" fontId="10" fillId="5" borderId="4" xfId="0" applyNumberFormat="1" applyFont="1" applyFill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10" fillId="4" borderId="1" xfId="0" applyFont="1" applyFill="1" applyBorder="1" applyAlignment="1" applyProtection="1">
      <alignment horizontal="center" vertical="center"/>
      <protection hidden="1"/>
    </xf>
    <xf numFmtId="0" fontId="10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 wrapText="1"/>
      <protection hidden="1"/>
    </xf>
    <xf numFmtId="0" fontId="10" fillId="0" borderId="4" xfId="0" applyFont="1" applyBorder="1" applyAlignment="1" applyProtection="1">
      <alignment horizontal="right" vertical="center" wrapText="1"/>
      <protection hidden="1"/>
    </xf>
    <xf numFmtId="0" fontId="10" fillId="0" borderId="2" xfId="0" applyFont="1" applyBorder="1" applyAlignment="1" applyProtection="1">
      <alignment horizontal="right" vertical="center" wrapText="1"/>
      <protection hidden="1"/>
    </xf>
    <xf numFmtId="0" fontId="10" fillId="0" borderId="3" xfId="0" applyFont="1" applyBorder="1" applyAlignment="1" applyProtection="1">
      <alignment horizontal="right" vertical="center" wrapText="1"/>
      <protection hidden="1"/>
    </xf>
    <xf numFmtId="0" fontId="10" fillId="0" borderId="1" xfId="0" applyFont="1" applyBorder="1" applyAlignment="1" applyProtection="1">
      <alignment horizontal="right" vertical="center" wrapText="1"/>
      <protection hidden="1"/>
    </xf>
    <xf numFmtId="0" fontId="3" fillId="0" borderId="5" xfId="0" applyFont="1" applyBorder="1" applyAlignment="1" applyProtection="1">
      <alignment horizontal="right" vertical="center" wrapText="1"/>
      <protection hidden="1"/>
    </xf>
    <xf numFmtId="0" fontId="9" fillId="3" borderId="1" xfId="0" applyFont="1" applyFill="1" applyBorder="1" applyAlignment="1" applyProtection="1">
      <alignment horizontal="center" vertical="center" wrapText="1"/>
      <protection hidden="1"/>
    </xf>
    <xf numFmtId="0" fontId="9" fillId="5" borderId="1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right" vertical="center" wrapText="1"/>
      <protection hidden="1"/>
    </xf>
    <xf numFmtId="44" fontId="13" fillId="3" borderId="4" xfId="0" applyNumberFormat="1" applyFont="1" applyFill="1" applyBorder="1" applyAlignment="1" applyProtection="1">
      <alignment horizontal="center" vertical="center"/>
      <protection hidden="1"/>
    </xf>
    <xf numFmtId="0" fontId="13" fillId="3" borderId="2" xfId="0" applyFont="1" applyFill="1" applyBorder="1" applyAlignment="1" applyProtection="1">
      <alignment horizontal="center" vertical="center"/>
      <protection hidden="1"/>
    </xf>
    <xf numFmtId="0" fontId="13" fillId="3" borderId="3" xfId="0" applyFont="1" applyFill="1" applyBorder="1" applyAlignment="1" applyProtection="1">
      <alignment horizontal="center" vertical="center"/>
      <protection hidden="1"/>
    </xf>
    <xf numFmtId="44" fontId="14" fillId="5" borderId="1" xfId="0" applyNumberFormat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44" fontId="6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1" xfId="0" applyFont="1" applyFill="1" applyBorder="1" applyAlignment="1" applyProtection="1">
      <alignment horizontal="center" vertical="center" wrapText="1"/>
      <protection hidden="1"/>
    </xf>
    <xf numFmtId="44" fontId="11" fillId="3" borderId="4" xfId="1" applyFont="1" applyFill="1" applyBorder="1" applyAlignment="1" applyProtection="1">
      <alignment horizontal="center" vertical="center" wrapText="1"/>
      <protection hidden="1"/>
    </xf>
    <xf numFmtId="44" fontId="11" fillId="3" borderId="2" xfId="1" applyFont="1" applyFill="1" applyBorder="1" applyAlignment="1" applyProtection="1">
      <alignment horizontal="center" vertical="center" wrapText="1"/>
      <protection hidden="1"/>
    </xf>
    <xf numFmtId="44" fontId="11" fillId="3" borderId="3" xfId="1" applyFont="1" applyFill="1" applyBorder="1" applyAlignment="1" applyProtection="1">
      <alignment horizontal="center" vertical="center" wrapText="1"/>
      <protection hidden="1"/>
    </xf>
    <xf numFmtId="44" fontId="14" fillId="5" borderId="1" xfId="1" applyFont="1" applyFill="1" applyBorder="1" applyAlignment="1">
      <alignment horizontal="center" vertical="center" wrapText="1"/>
    </xf>
    <xf numFmtId="44" fontId="13" fillId="3" borderId="4" xfId="1" applyFont="1" applyFill="1" applyBorder="1" applyAlignment="1" applyProtection="1">
      <alignment horizontal="center" vertical="center" wrapText="1"/>
      <protection hidden="1"/>
    </xf>
    <xf numFmtId="44" fontId="13" fillId="3" borderId="2" xfId="1" applyFont="1" applyFill="1" applyBorder="1" applyAlignment="1" applyProtection="1">
      <alignment horizontal="center" vertical="center" wrapText="1"/>
      <protection hidden="1"/>
    </xf>
    <xf numFmtId="44" fontId="13" fillId="3" borderId="3" xfId="1" applyFont="1" applyFill="1" applyBorder="1" applyAlignment="1" applyProtection="1">
      <alignment horizontal="center" vertical="center" wrapText="1"/>
      <protection hidden="1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</xdr:colOff>
      <xdr:row>0</xdr:row>
      <xdr:rowOff>5129</xdr:rowOff>
    </xdr:from>
    <xdr:ext cx="2314575" cy="673358"/>
    <xdr:pic>
      <xdr:nvPicPr>
        <xdr:cNvPr id="3" name="image1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5129"/>
          <a:ext cx="2314575" cy="67335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79420</xdr:colOff>
      <xdr:row>0</xdr:row>
      <xdr:rowOff>95249</xdr:rowOff>
    </xdr:from>
    <xdr:ext cx="2778080" cy="808201"/>
    <xdr:pic>
      <xdr:nvPicPr>
        <xdr:cNvPr id="2" name="image1.jpeg">
          <a:extLst>
            <a:ext uri="{FF2B5EF4-FFF2-40B4-BE49-F238E27FC236}">
              <a16:creationId xmlns:a16="http://schemas.microsoft.com/office/drawing/2014/main" id="{0B735180-309C-4F09-9811-FC50468DA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20" y="95249"/>
          <a:ext cx="2778080" cy="80820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144902</xdr:colOff>
      <xdr:row>0</xdr:row>
      <xdr:rowOff>114299</xdr:rowOff>
    </xdr:from>
    <xdr:ext cx="2731648" cy="794693"/>
    <xdr:pic>
      <xdr:nvPicPr>
        <xdr:cNvPr id="2" name="image1.jpeg">
          <a:extLst>
            <a:ext uri="{FF2B5EF4-FFF2-40B4-BE49-F238E27FC236}">
              <a16:creationId xmlns:a16="http://schemas.microsoft.com/office/drawing/2014/main" id="{515B318A-027D-45DD-817D-1FA6F2798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902" y="114299"/>
          <a:ext cx="2731648" cy="794693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564519</xdr:colOff>
      <xdr:row>0</xdr:row>
      <xdr:rowOff>57150</xdr:rowOff>
    </xdr:from>
    <xdr:ext cx="2140581" cy="571847"/>
    <xdr:pic>
      <xdr:nvPicPr>
        <xdr:cNvPr id="2" name="image1.jpeg">
          <a:extLst>
            <a:ext uri="{FF2B5EF4-FFF2-40B4-BE49-F238E27FC236}">
              <a16:creationId xmlns:a16="http://schemas.microsoft.com/office/drawing/2014/main" id="{A0F1AD1B-62FA-462A-A988-B4AEF4167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4119" y="57150"/>
          <a:ext cx="2140581" cy="571847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2221869</xdr:colOff>
      <xdr:row>0</xdr:row>
      <xdr:rowOff>9525</xdr:rowOff>
    </xdr:from>
    <xdr:ext cx="2140581" cy="571847"/>
    <xdr:pic>
      <xdr:nvPicPr>
        <xdr:cNvPr id="2" name="image1.jpeg">
          <a:extLst>
            <a:ext uri="{FF2B5EF4-FFF2-40B4-BE49-F238E27FC236}">
              <a16:creationId xmlns:a16="http://schemas.microsoft.com/office/drawing/2014/main" id="{2F03E2AB-5E41-441F-B765-C343280C9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3869" y="9525"/>
          <a:ext cx="2140581" cy="571847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2917194</xdr:colOff>
      <xdr:row>0</xdr:row>
      <xdr:rowOff>47625</xdr:rowOff>
    </xdr:from>
    <xdr:ext cx="2140581" cy="571847"/>
    <xdr:pic>
      <xdr:nvPicPr>
        <xdr:cNvPr id="2" name="image1.jpeg">
          <a:extLst>
            <a:ext uri="{FF2B5EF4-FFF2-40B4-BE49-F238E27FC236}">
              <a16:creationId xmlns:a16="http://schemas.microsoft.com/office/drawing/2014/main" id="{9E87521A-F007-4EF9-9B9D-6BDB4DD6B5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9194" y="47625"/>
          <a:ext cx="2140581" cy="57184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topLeftCell="A21" zoomScaleNormal="100" zoomScaleSheetLayoutView="160" workbookViewId="0">
      <selection activeCell="B26" sqref="B26"/>
    </sheetView>
  </sheetViews>
  <sheetFormatPr baseColWidth="10" defaultColWidth="11.42578125" defaultRowHeight="14.25" x14ac:dyDescent="0.2"/>
  <cols>
    <col min="1" max="1" width="4.5703125" style="3" customWidth="1"/>
    <col min="2" max="2" width="40.42578125" style="11" customWidth="1"/>
    <col min="3" max="3" width="10.5703125" style="11" customWidth="1"/>
    <col min="4" max="4" width="0.85546875" style="11" customWidth="1"/>
    <col min="5" max="5" width="13.140625" style="4" customWidth="1"/>
    <col min="6" max="6" width="11.85546875" style="5" customWidth="1"/>
    <col min="7" max="7" width="14.140625" style="4" customWidth="1"/>
    <col min="8" max="8" width="0.7109375" style="4" customWidth="1"/>
    <col min="9" max="9" width="12.140625" style="3" bestFit="1" customWidth="1"/>
    <col min="10" max="10" width="13.140625" style="3" customWidth="1"/>
    <col min="11" max="11" width="13.7109375" style="3" customWidth="1"/>
    <col min="12" max="12" width="17.42578125" style="3" bestFit="1" customWidth="1"/>
    <col min="13" max="16384" width="11.42578125" style="3"/>
  </cols>
  <sheetData>
    <row r="1" spans="1:11" ht="82.5" customHeight="1" x14ac:dyDescent="0.25">
      <c r="A1" s="100" t="s">
        <v>27</v>
      </c>
      <c r="B1" s="101"/>
      <c r="C1" s="111" t="s">
        <v>37</v>
      </c>
      <c r="D1" s="112"/>
      <c r="E1" s="112"/>
      <c r="F1" s="112"/>
      <c r="G1" s="112"/>
      <c r="H1" s="112"/>
      <c r="I1" s="112"/>
      <c r="J1" s="112"/>
      <c r="K1" s="113"/>
    </row>
    <row r="2" spans="1:11" ht="18" customHeight="1" x14ac:dyDescent="0.2">
      <c r="A2" s="103" t="s">
        <v>22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</row>
    <row r="3" spans="1:11" ht="21.75" customHeight="1" x14ac:dyDescent="0.2">
      <c r="A3" s="102" t="s">
        <v>1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</row>
    <row r="4" spans="1:11" ht="4.5" customHeight="1" x14ac:dyDescent="0.2">
      <c r="A4" s="76"/>
      <c r="B4" s="76"/>
      <c r="C4" s="76"/>
      <c r="D4" s="76"/>
      <c r="E4" s="76"/>
      <c r="F4" s="76"/>
      <c r="G4" s="76"/>
      <c r="H4" s="15"/>
      <c r="I4" s="115"/>
      <c r="J4" s="115"/>
      <c r="K4" s="115"/>
    </row>
    <row r="5" spans="1:11" ht="41.25" customHeight="1" x14ac:dyDescent="0.2">
      <c r="A5" s="99" t="s">
        <v>19</v>
      </c>
      <c r="B5" s="99"/>
      <c r="C5" s="99"/>
      <c r="D5" s="87"/>
      <c r="E5" s="77" t="s">
        <v>71</v>
      </c>
      <c r="F5" s="78"/>
      <c r="G5" s="79"/>
      <c r="H5" s="116"/>
      <c r="I5" s="80" t="s">
        <v>72</v>
      </c>
      <c r="J5" s="81"/>
      <c r="K5" s="82"/>
    </row>
    <row r="6" spans="1:11" ht="40.5" customHeight="1" x14ac:dyDescent="0.2">
      <c r="A6" s="6" t="s">
        <v>0</v>
      </c>
      <c r="B6" s="1" t="s">
        <v>3</v>
      </c>
      <c r="C6" s="1" t="s">
        <v>35</v>
      </c>
      <c r="D6" s="88"/>
      <c r="E6" s="7" t="s">
        <v>17</v>
      </c>
      <c r="F6" s="7" t="s">
        <v>2</v>
      </c>
      <c r="G6" s="1" t="s">
        <v>18</v>
      </c>
      <c r="H6" s="116"/>
      <c r="I6" s="17" t="s">
        <v>17</v>
      </c>
      <c r="J6" s="7" t="s">
        <v>2</v>
      </c>
      <c r="K6" s="1" t="s">
        <v>18</v>
      </c>
    </row>
    <row r="7" spans="1:11" ht="87.75" customHeight="1" x14ac:dyDescent="0.2">
      <c r="A7" s="2">
        <v>1</v>
      </c>
      <c r="B7" s="12" t="s">
        <v>5</v>
      </c>
      <c r="C7" s="43">
        <v>1</v>
      </c>
      <c r="D7" s="88"/>
      <c r="E7" s="14">
        <v>8995452</v>
      </c>
      <c r="F7" s="8">
        <f>0.19*E7</f>
        <v>1709135.8800000001</v>
      </c>
      <c r="G7" s="39">
        <f>E7+F7</f>
        <v>10704587.880000001</v>
      </c>
      <c r="H7" s="116"/>
      <c r="I7" s="14">
        <v>8500000</v>
      </c>
      <c r="J7" s="8">
        <f>0.19*I7</f>
        <v>1615000</v>
      </c>
      <c r="K7" s="40">
        <f>I7+J7</f>
        <v>10115000</v>
      </c>
    </row>
    <row r="8" spans="1:11" ht="78" customHeight="1" x14ac:dyDescent="0.2">
      <c r="A8" s="2">
        <v>2</v>
      </c>
      <c r="B8" s="12" t="s">
        <v>14</v>
      </c>
      <c r="C8" s="43">
        <v>1</v>
      </c>
      <c r="D8" s="88"/>
      <c r="E8" s="14">
        <v>1798889</v>
      </c>
      <c r="F8" s="8">
        <f t="shared" ref="F8:F10" si="0">0.19*E8</f>
        <v>341788.91000000003</v>
      </c>
      <c r="G8" s="39">
        <f t="shared" ref="G8:G10" si="1">E8+F8</f>
        <v>2140677.91</v>
      </c>
      <c r="H8" s="116"/>
      <c r="I8" s="14">
        <v>1800000</v>
      </c>
      <c r="J8" s="8">
        <f t="shared" ref="J8:J10" si="2">0.19*I8</f>
        <v>342000</v>
      </c>
      <c r="K8" s="40">
        <f t="shared" ref="K8:K10" si="3">I8+J8</f>
        <v>2142000</v>
      </c>
    </row>
    <row r="9" spans="1:11" ht="131.25" customHeight="1" x14ac:dyDescent="0.2">
      <c r="A9" s="2">
        <v>3</v>
      </c>
      <c r="B9" s="12" t="s">
        <v>6</v>
      </c>
      <c r="C9" s="43">
        <v>1</v>
      </c>
      <c r="D9" s="88"/>
      <c r="E9" s="14">
        <v>748756</v>
      </c>
      <c r="F9" s="8">
        <f t="shared" si="0"/>
        <v>142263.64000000001</v>
      </c>
      <c r="G9" s="39">
        <f t="shared" si="1"/>
        <v>891019.64</v>
      </c>
      <c r="H9" s="116"/>
      <c r="I9" s="14">
        <v>750000</v>
      </c>
      <c r="J9" s="8">
        <f t="shared" si="2"/>
        <v>142500</v>
      </c>
      <c r="K9" s="40">
        <f t="shared" si="3"/>
        <v>892500</v>
      </c>
    </row>
    <row r="10" spans="1:11" ht="101.25" customHeight="1" x14ac:dyDescent="0.2">
      <c r="A10" s="2">
        <v>4</v>
      </c>
      <c r="B10" s="12" t="s">
        <v>7</v>
      </c>
      <c r="C10" s="43">
        <v>1</v>
      </c>
      <c r="D10" s="88"/>
      <c r="E10" s="14">
        <v>1196541</v>
      </c>
      <c r="F10" s="8">
        <f t="shared" si="0"/>
        <v>227342.79</v>
      </c>
      <c r="G10" s="39">
        <f t="shared" si="1"/>
        <v>1423883.79</v>
      </c>
      <c r="H10" s="116"/>
      <c r="I10" s="14">
        <v>1200000</v>
      </c>
      <c r="J10" s="8">
        <f t="shared" si="2"/>
        <v>228000</v>
      </c>
      <c r="K10" s="40">
        <f t="shared" si="3"/>
        <v>1428000</v>
      </c>
    </row>
    <row r="11" spans="1:11" ht="28.5" customHeight="1" x14ac:dyDescent="0.2">
      <c r="A11" s="98" t="s">
        <v>24</v>
      </c>
      <c r="B11" s="98"/>
      <c r="C11" s="98"/>
      <c r="D11" s="18"/>
      <c r="E11" s="89">
        <f>SUM(G7:G10)</f>
        <v>15160169.220000003</v>
      </c>
      <c r="F11" s="117"/>
      <c r="G11" s="118"/>
      <c r="H11" s="116"/>
      <c r="I11" s="119">
        <f>SUM(K7:K10)</f>
        <v>14577500</v>
      </c>
      <c r="J11" s="120"/>
      <c r="K11" s="121"/>
    </row>
    <row r="12" spans="1:11" ht="3.75" customHeight="1" x14ac:dyDescent="0.2">
      <c r="A12" s="107"/>
      <c r="B12" s="107"/>
      <c r="C12" s="107"/>
      <c r="D12" s="107"/>
      <c r="E12" s="107"/>
      <c r="F12" s="107"/>
      <c r="G12" s="107"/>
      <c r="H12" s="116"/>
      <c r="I12" s="122"/>
      <c r="J12" s="122"/>
      <c r="K12" s="122"/>
    </row>
    <row r="13" spans="1:11" ht="37.5" customHeight="1" x14ac:dyDescent="0.2">
      <c r="A13" s="99" t="s">
        <v>20</v>
      </c>
      <c r="B13" s="99"/>
      <c r="C13" s="99"/>
      <c r="D13" s="116"/>
      <c r="E13" s="77" t="s">
        <v>71</v>
      </c>
      <c r="F13" s="78"/>
      <c r="G13" s="79"/>
      <c r="H13" s="116"/>
      <c r="I13" s="80" t="s">
        <v>72</v>
      </c>
      <c r="J13" s="81"/>
      <c r="K13" s="82"/>
    </row>
    <row r="14" spans="1:11" ht="40.5" customHeight="1" x14ac:dyDescent="0.2">
      <c r="A14" s="6" t="s">
        <v>0</v>
      </c>
      <c r="B14" s="1" t="s">
        <v>3</v>
      </c>
      <c r="C14" s="1" t="s">
        <v>35</v>
      </c>
      <c r="D14" s="116"/>
      <c r="E14" s="7" t="s">
        <v>17</v>
      </c>
      <c r="F14" s="7" t="s">
        <v>2</v>
      </c>
      <c r="G14" s="1" t="s">
        <v>18</v>
      </c>
      <c r="H14" s="116"/>
      <c r="I14" s="7" t="s">
        <v>17</v>
      </c>
      <c r="J14" s="7" t="s">
        <v>2</v>
      </c>
      <c r="K14" s="1" t="s">
        <v>18</v>
      </c>
    </row>
    <row r="15" spans="1:11" s="10" customFormat="1" ht="96" x14ac:dyDescent="0.2">
      <c r="A15" s="9">
        <v>5</v>
      </c>
      <c r="B15" s="12" t="s">
        <v>16</v>
      </c>
      <c r="C15" s="43">
        <v>1</v>
      </c>
      <c r="D15" s="116"/>
      <c r="E15" s="14">
        <v>1496322</v>
      </c>
      <c r="F15" s="8">
        <f>0.19*E15</f>
        <v>284301.18</v>
      </c>
      <c r="G15" s="39">
        <f>E15+F15</f>
        <v>1780623.18</v>
      </c>
      <c r="H15" s="116"/>
      <c r="I15" s="14">
        <v>1590000</v>
      </c>
      <c r="J15" s="8">
        <f>0.19*I15</f>
        <v>302100</v>
      </c>
      <c r="K15" s="40">
        <f>I15+J15</f>
        <v>1892100</v>
      </c>
    </row>
    <row r="16" spans="1:11" s="10" customFormat="1" ht="120" x14ac:dyDescent="0.2">
      <c r="A16" s="9">
        <v>6</v>
      </c>
      <c r="B16" s="12" t="s">
        <v>8</v>
      </c>
      <c r="C16" s="43">
        <v>1</v>
      </c>
      <c r="D16" s="116"/>
      <c r="E16" s="14">
        <v>2250660</v>
      </c>
      <c r="F16" s="8">
        <f t="shared" ref="F16:F18" si="4">0.19*E16</f>
        <v>427625.4</v>
      </c>
      <c r="G16" s="39">
        <f t="shared" ref="G16:G18" si="5">E16+F16</f>
        <v>2678285.4</v>
      </c>
      <c r="H16" s="116"/>
      <c r="I16" s="14">
        <v>2150000</v>
      </c>
      <c r="J16" s="8">
        <f t="shared" ref="J16:J18" si="6">0.19*I16</f>
        <v>408500</v>
      </c>
      <c r="K16" s="40">
        <f t="shared" ref="K16:K18" si="7">I16+J16</f>
        <v>2558500</v>
      </c>
    </row>
    <row r="17" spans="1:12" s="10" customFormat="1" ht="96" x14ac:dyDescent="0.2">
      <c r="A17" s="9">
        <v>7</v>
      </c>
      <c r="B17" s="12" t="s">
        <v>9</v>
      </c>
      <c r="C17" s="43">
        <v>1</v>
      </c>
      <c r="D17" s="116"/>
      <c r="E17" s="14">
        <v>1845521</v>
      </c>
      <c r="F17" s="8">
        <f t="shared" si="4"/>
        <v>350648.99</v>
      </c>
      <c r="G17" s="39">
        <f t="shared" si="5"/>
        <v>2196169.9900000002</v>
      </c>
      <c r="H17" s="116"/>
      <c r="I17" s="14">
        <v>1800000</v>
      </c>
      <c r="J17" s="8">
        <f t="shared" si="6"/>
        <v>342000</v>
      </c>
      <c r="K17" s="40">
        <f t="shared" si="7"/>
        <v>2142000</v>
      </c>
    </row>
    <row r="18" spans="1:12" s="10" customFormat="1" ht="96" x14ac:dyDescent="0.2">
      <c r="A18" s="9">
        <v>8</v>
      </c>
      <c r="B18" s="12" t="s">
        <v>10</v>
      </c>
      <c r="C18" s="43">
        <v>1</v>
      </c>
      <c r="D18" s="116"/>
      <c r="E18" s="14">
        <v>1356020</v>
      </c>
      <c r="F18" s="8">
        <f t="shared" si="4"/>
        <v>257643.80000000002</v>
      </c>
      <c r="G18" s="39">
        <f t="shared" si="5"/>
        <v>1613663.8</v>
      </c>
      <c r="H18" s="116"/>
      <c r="I18" s="14">
        <v>1250000</v>
      </c>
      <c r="J18" s="8">
        <f t="shared" si="6"/>
        <v>237500</v>
      </c>
      <c r="K18" s="40">
        <f t="shared" si="7"/>
        <v>1487500</v>
      </c>
    </row>
    <row r="19" spans="1:12" ht="39.75" customHeight="1" x14ac:dyDescent="0.2">
      <c r="A19" s="98" t="s">
        <v>25</v>
      </c>
      <c r="B19" s="98"/>
      <c r="C19" s="98"/>
      <c r="D19" s="19"/>
      <c r="E19" s="89">
        <f>SUM(G15:G18)</f>
        <v>8268742.3700000001</v>
      </c>
      <c r="F19" s="90"/>
      <c r="G19" s="91"/>
      <c r="H19" s="116"/>
      <c r="I19" s="123">
        <f>SUM(K15:K18)</f>
        <v>8080100</v>
      </c>
      <c r="J19" s="120"/>
      <c r="K19" s="121"/>
    </row>
    <row r="20" spans="1:12" ht="6.75" customHeight="1" x14ac:dyDescent="0.2">
      <c r="A20" s="108"/>
      <c r="B20" s="109"/>
      <c r="C20" s="109"/>
      <c r="D20" s="109"/>
      <c r="E20" s="109"/>
      <c r="F20" s="109"/>
      <c r="G20" s="110"/>
      <c r="H20" s="116"/>
      <c r="I20" s="122"/>
      <c r="J20" s="122"/>
      <c r="K20" s="122"/>
    </row>
    <row r="21" spans="1:12" ht="36.75" customHeight="1" x14ac:dyDescent="0.2">
      <c r="A21" s="99" t="s">
        <v>36</v>
      </c>
      <c r="B21" s="99"/>
      <c r="C21" s="99"/>
      <c r="D21" s="116"/>
      <c r="E21" s="77" t="s">
        <v>71</v>
      </c>
      <c r="F21" s="78"/>
      <c r="G21" s="79"/>
      <c r="H21" s="116"/>
      <c r="I21" s="80" t="s">
        <v>72</v>
      </c>
      <c r="J21" s="81"/>
      <c r="K21" s="82"/>
    </row>
    <row r="22" spans="1:12" ht="40.5" customHeight="1" x14ac:dyDescent="0.2">
      <c r="A22" s="6" t="s">
        <v>0</v>
      </c>
      <c r="B22" s="1" t="s">
        <v>3</v>
      </c>
      <c r="C22" s="1" t="s">
        <v>35</v>
      </c>
      <c r="D22" s="116"/>
      <c r="E22" s="7" t="s">
        <v>17</v>
      </c>
      <c r="F22" s="7" t="s">
        <v>2</v>
      </c>
      <c r="G22" s="1" t="s">
        <v>18</v>
      </c>
      <c r="H22" s="116"/>
      <c r="I22" s="7" t="s">
        <v>17</v>
      </c>
      <c r="J22" s="7" t="s">
        <v>2</v>
      </c>
      <c r="K22" s="1" t="s">
        <v>18</v>
      </c>
    </row>
    <row r="23" spans="1:12" ht="96" x14ac:dyDescent="0.2">
      <c r="A23" s="2">
        <v>9</v>
      </c>
      <c r="B23" s="12" t="s">
        <v>11</v>
      </c>
      <c r="C23" s="43">
        <v>1</v>
      </c>
      <c r="D23" s="116"/>
      <c r="E23" s="14">
        <v>1605880</v>
      </c>
      <c r="F23" s="8">
        <f t="shared" ref="F23" si="8">0.19*E23</f>
        <v>305117.2</v>
      </c>
      <c r="G23" s="39">
        <f t="shared" ref="G23" si="9">E23+F23</f>
        <v>1910997.2</v>
      </c>
      <c r="H23" s="116"/>
      <c r="I23" s="14">
        <v>1590000</v>
      </c>
      <c r="J23" s="8">
        <f t="shared" ref="J23" si="10">0.19*I23</f>
        <v>302100</v>
      </c>
      <c r="K23" s="40">
        <f t="shared" ref="K23" si="11">I23+J23</f>
        <v>1892100</v>
      </c>
    </row>
    <row r="24" spans="1:12" ht="132" x14ac:dyDescent="0.2">
      <c r="A24" s="2">
        <v>10</v>
      </c>
      <c r="B24" s="12" t="s">
        <v>15</v>
      </c>
      <c r="C24" s="43">
        <v>1</v>
      </c>
      <c r="D24" s="116"/>
      <c r="E24" s="14">
        <v>8759877</v>
      </c>
      <c r="F24" s="8">
        <f t="shared" ref="F24:F26" si="12">0.19*E24</f>
        <v>1664376.6300000001</v>
      </c>
      <c r="G24" s="39">
        <f t="shared" ref="G24:G26" si="13">E24+F24</f>
        <v>10424253.630000001</v>
      </c>
      <c r="H24" s="116"/>
      <c r="I24" s="14">
        <v>8800000</v>
      </c>
      <c r="J24" s="8">
        <f t="shared" ref="J24:J26" si="14">0.19*I24</f>
        <v>1672000</v>
      </c>
      <c r="K24" s="40">
        <f t="shared" ref="K24:K26" si="15">I24+J24</f>
        <v>10472000</v>
      </c>
    </row>
    <row r="25" spans="1:12" ht="120" x14ac:dyDescent="0.2">
      <c r="A25" s="2">
        <v>11</v>
      </c>
      <c r="B25" s="12" t="s">
        <v>12</v>
      </c>
      <c r="C25" s="43">
        <v>1</v>
      </c>
      <c r="D25" s="116"/>
      <c r="E25" s="14">
        <v>384456</v>
      </c>
      <c r="F25" s="8">
        <f t="shared" si="12"/>
        <v>73046.64</v>
      </c>
      <c r="G25" s="39">
        <f t="shared" si="13"/>
        <v>457502.64</v>
      </c>
      <c r="H25" s="116"/>
      <c r="I25" s="14">
        <v>350000</v>
      </c>
      <c r="J25" s="8">
        <f t="shared" si="14"/>
        <v>66500</v>
      </c>
      <c r="K25" s="40">
        <f t="shared" si="15"/>
        <v>416500</v>
      </c>
    </row>
    <row r="26" spans="1:12" ht="96" x14ac:dyDescent="0.2">
      <c r="A26" s="2">
        <v>12</v>
      </c>
      <c r="B26" s="12" t="s">
        <v>13</v>
      </c>
      <c r="C26" s="43">
        <v>1</v>
      </c>
      <c r="D26" s="116"/>
      <c r="E26" s="14">
        <v>1595560</v>
      </c>
      <c r="F26" s="8">
        <f t="shared" si="12"/>
        <v>303156.40000000002</v>
      </c>
      <c r="G26" s="39">
        <f t="shared" si="13"/>
        <v>1898716.4</v>
      </c>
      <c r="H26" s="116"/>
      <c r="I26" s="14">
        <v>1450000</v>
      </c>
      <c r="J26" s="8">
        <f t="shared" si="14"/>
        <v>275500</v>
      </c>
      <c r="K26" s="40">
        <f t="shared" si="15"/>
        <v>1725500</v>
      </c>
    </row>
    <row r="27" spans="1:12" ht="33" customHeight="1" x14ac:dyDescent="0.2">
      <c r="A27" s="98" t="s">
        <v>26</v>
      </c>
      <c r="B27" s="98"/>
      <c r="C27" s="98"/>
      <c r="D27" s="20"/>
      <c r="E27" s="84">
        <f>SUM(G23:G26)</f>
        <v>14691469.870000001</v>
      </c>
      <c r="F27" s="85"/>
      <c r="G27" s="86"/>
      <c r="H27" s="116"/>
      <c r="I27" s="94">
        <f>SUM(K23:K26)</f>
        <v>14506100</v>
      </c>
      <c r="J27" s="95"/>
      <c r="K27" s="96"/>
    </row>
    <row r="28" spans="1:12" ht="6" customHeight="1" x14ac:dyDescent="0.2">
      <c r="A28" s="83"/>
      <c r="B28" s="83"/>
      <c r="C28" s="83"/>
      <c r="D28" s="83"/>
      <c r="E28" s="83"/>
      <c r="F28" s="83"/>
      <c r="G28" s="83"/>
      <c r="H28" s="16"/>
      <c r="I28" s="97"/>
      <c r="J28" s="97"/>
      <c r="K28" s="97"/>
    </row>
    <row r="29" spans="1:12" ht="27.75" customHeight="1" x14ac:dyDescent="0.2">
      <c r="A29" s="114" t="s">
        <v>23</v>
      </c>
      <c r="B29" s="114"/>
      <c r="C29" s="114"/>
      <c r="D29" s="13"/>
      <c r="E29" s="104" t="s">
        <v>71</v>
      </c>
      <c r="F29" s="105"/>
      <c r="G29" s="106"/>
      <c r="H29" s="23"/>
      <c r="I29" s="80" t="s">
        <v>72</v>
      </c>
      <c r="J29" s="81"/>
      <c r="K29" s="82"/>
    </row>
    <row r="30" spans="1:12" ht="26.25" customHeight="1" x14ac:dyDescent="0.2">
      <c r="A30" s="114"/>
      <c r="B30" s="114"/>
      <c r="C30" s="114"/>
      <c r="D30" s="21"/>
      <c r="E30" s="73">
        <f>SUM(E11,E19,E27)</f>
        <v>38120381.460000008</v>
      </c>
      <c r="F30" s="74"/>
      <c r="G30" s="75"/>
      <c r="H30" s="22"/>
      <c r="I30" s="92">
        <f>SUM(I11,I19,I27)</f>
        <v>37163700</v>
      </c>
      <c r="J30" s="93"/>
      <c r="K30" s="93"/>
      <c r="L30" s="44"/>
    </row>
  </sheetData>
  <mergeCells count="39">
    <mergeCell ref="H5:H27"/>
    <mergeCell ref="E13:G13"/>
    <mergeCell ref="I13:K13"/>
    <mergeCell ref="D13:D18"/>
    <mergeCell ref="I12:K12"/>
    <mergeCell ref="I20:K20"/>
    <mergeCell ref="I19:K19"/>
    <mergeCell ref="A1:B1"/>
    <mergeCell ref="A3:K3"/>
    <mergeCell ref="A2:K2"/>
    <mergeCell ref="E29:G29"/>
    <mergeCell ref="I29:K29"/>
    <mergeCell ref="A12:G12"/>
    <mergeCell ref="A20:G20"/>
    <mergeCell ref="C1:K1"/>
    <mergeCell ref="A13:C13"/>
    <mergeCell ref="A21:C21"/>
    <mergeCell ref="A29:C30"/>
    <mergeCell ref="I4:K4"/>
    <mergeCell ref="D21:D26"/>
    <mergeCell ref="I5:K5"/>
    <mergeCell ref="E11:G11"/>
    <mergeCell ref="I11:K11"/>
    <mergeCell ref="E30:G30"/>
    <mergeCell ref="A4:G4"/>
    <mergeCell ref="E5:G5"/>
    <mergeCell ref="E21:G21"/>
    <mergeCell ref="I21:K21"/>
    <mergeCell ref="A28:G28"/>
    <mergeCell ref="E27:G27"/>
    <mergeCell ref="D5:D10"/>
    <mergeCell ref="E19:G19"/>
    <mergeCell ref="I30:K30"/>
    <mergeCell ref="I27:K27"/>
    <mergeCell ref="I28:K28"/>
    <mergeCell ref="A11:C11"/>
    <mergeCell ref="A19:C19"/>
    <mergeCell ref="A27:C27"/>
    <mergeCell ref="A5:C5"/>
  </mergeCells>
  <pageMargins left="0.7" right="0.7" top="0.75" bottom="0.75" header="0.3" footer="0.3"/>
  <pageSetup paperSize="9" scale="8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5AA99-6E06-4C5B-95BF-06B23ECE3350}">
  <dimension ref="A1:E24"/>
  <sheetViews>
    <sheetView zoomScaleNormal="100" zoomScaleSheetLayoutView="160" workbookViewId="0">
      <selection activeCell="K7" sqref="K7"/>
    </sheetView>
  </sheetViews>
  <sheetFormatPr baseColWidth="10" defaultColWidth="11.42578125" defaultRowHeight="14.25" x14ac:dyDescent="0.2"/>
  <cols>
    <col min="1" max="1" width="4.5703125" style="3" customWidth="1"/>
    <col min="2" max="2" width="40.42578125" style="11" customWidth="1"/>
    <col min="3" max="3" width="14.7109375" style="4" customWidth="1"/>
    <col min="4" max="4" width="16.28515625" style="3" customWidth="1"/>
    <col min="5" max="5" width="14.85546875" style="3" customWidth="1"/>
    <col min="6" max="16384" width="11.42578125" style="3"/>
  </cols>
  <sheetData>
    <row r="1" spans="1:5" ht="108" customHeight="1" x14ac:dyDescent="0.25">
      <c r="A1" s="100" t="s">
        <v>27</v>
      </c>
      <c r="B1" s="101"/>
      <c r="C1" s="103" t="s">
        <v>38</v>
      </c>
      <c r="D1" s="103"/>
      <c r="E1" s="103"/>
    </row>
    <row r="2" spans="1:5" ht="31.5" customHeight="1" x14ac:dyDescent="0.2">
      <c r="A2" s="102" t="s">
        <v>1</v>
      </c>
      <c r="B2" s="102"/>
      <c r="C2" s="102"/>
      <c r="D2" s="102"/>
      <c r="E2" s="102"/>
    </row>
    <row r="3" spans="1:5" ht="4.5" customHeight="1" x14ac:dyDescent="0.2">
      <c r="A3" s="128"/>
      <c r="B3" s="128"/>
      <c r="C3" s="128"/>
      <c r="D3" s="128"/>
      <c r="E3" s="128"/>
    </row>
    <row r="4" spans="1:5" ht="49.5" customHeight="1" x14ac:dyDescent="0.2">
      <c r="A4" s="99" t="s">
        <v>19</v>
      </c>
      <c r="B4" s="99"/>
      <c r="C4" s="24" t="s">
        <v>71</v>
      </c>
      <c r="D4" s="25" t="s">
        <v>72</v>
      </c>
      <c r="E4" s="127" t="s">
        <v>39</v>
      </c>
    </row>
    <row r="5" spans="1:5" ht="40.5" customHeight="1" x14ac:dyDescent="0.2">
      <c r="A5" s="6" t="s">
        <v>0</v>
      </c>
      <c r="B5" s="1" t="s">
        <v>3</v>
      </c>
      <c r="C5" s="1" t="s">
        <v>18</v>
      </c>
      <c r="D5" s="1" t="s">
        <v>18</v>
      </c>
      <c r="E5" s="127"/>
    </row>
    <row r="6" spans="1:5" ht="87.75" customHeight="1" x14ac:dyDescent="0.2">
      <c r="A6" s="2">
        <v>1</v>
      </c>
      <c r="B6" s="12" t="s">
        <v>5</v>
      </c>
      <c r="C6" s="37">
        <v>10704587.880000001</v>
      </c>
      <c r="D6" s="38">
        <v>10115000</v>
      </c>
      <c r="E6" s="28">
        <f>AVERAGE(C6:D6)</f>
        <v>10409793.940000001</v>
      </c>
    </row>
    <row r="7" spans="1:5" ht="78" customHeight="1" x14ac:dyDescent="0.2">
      <c r="A7" s="2">
        <v>2</v>
      </c>
      <c r="B7" s="12" t="s">
        <v>14</v>
      </c>
      <c r="C7" s="37">
        <v>2140677.91</v>
      </c>
      <c r="D7" s="38">
        <v>2142000</v>
      </c>
      <c r="E7" s="28">
        <f t="shared" ref="E7:E9" si="0">AVERAGE(C7:D7)</f>
        <v>2141338.9550000001</v>
      </c>
    </row>
    <row r="8" spans="1:5" ht="131.25" customHeight="1" x14ac:dyDescent="0.2">
      <c r="A8" s="2">
        <v>3</v>
      </c>
      <c r="B8" s="12" t="s">
        <v>6</v>
      </c>
      <c r="C8" s="37">
        <v>891019.64</v>
      </c>
      <c r="D8" s="38">
        <v>892500</v>
      </c>
      <c r="E8" s="28">
        <f t="shared" si="0"/>
        <v>891759.82000000007</v>
      </c>
    </row>
    <row r="9" spans="1:5" ht="101.25" customHeight="1" x14ac:dyDescent="0.2">
      <c r="A9" s="2">
        <v>4</v>
      </c>
      <c r="B9" s="12" t="s">
        <v>7</v>
      </c>
      <c r="C9" s="37">
        <v>1423883.79</v>
      </c>
      <c r="D9" s="38">
        <v>1428000</v>
      </c>
      <c r="E9" s="28">
        <f t="shared" si="0"/>
        <v>1425941.895</v>
      </c>
    </row>
    <row r="10" spans="1:5" ht="3.75" customHeight="1" x14ac:dyDescent="0.2">
      <c r="A10" s="107"/>
      <c r="B10" s="107"/>
      <c r="C10" s="107"/>
      <c r="D10" s="107"/>
      <c r="E10" s="107"/>
    </row>
    <row r="11" spans="1:5" ht="48" customHeight="1" x14ac:dyDescent="0.2">
      <c r="A11" s="124" t="s">
        <v>20</v>
      </c>
      <c r="B11" s="125"/>
      <c r="C11" s="24" t="s">
        <v>71</v>
      </c>
      <c r="D11" s="25" t="s">
        <v>72</v>
      </c>
      <c r="E11" s="127" t="s">
        <v>39</v>
      </c>
    </row>
    <row r="12" spans="1:5" ht="40.5" customHeight="1" x14ac:dyDescent="0.2">
      <c r="A12" s="6" t="s">
        <v>0</v>
      </c>
      <c r="B12" s="1" t="s">
        <v>3</v>
      </c>
      <c r="C12" s="1" t="s">
        <v>18</v>
      </c>
      <c r="D12" s="1" t="s">
        <v>18</v>
      </c>
      <c r="E12" s="127"/>
    </row>
    <row r="13" spans="1:5" s="10" customFormat="1" ht="96" x14ac:dyDescent="0.2">
      <c r="A13" s="9">
        <v>5</v>
      </c>
      <c r="B13" s="12" t="s">
        <v>16</v>
      </c>
      <c r="C13" s="37">
        <v>1780623.18</v>
      </c>
      <c r="D13" s="38">
        <v>1892100</v>
      </c>
      <c r="E13" s="28">
        <f t="shared" ref="E13" si="1">AVERAGE(C13:D13)</f>
        <v>1836361.5899999999</v>
      </c>
    </row>
    <row r="14" spans="1:5" s="10" customFormat="1" ht="120" x14ac:dyDescent="0.2">
      <c r="A14" s="9">
        <v>6</v>
      </c>
      <c r="B14" s="12" t="s">
        <v>8</v>
      </c>
      <c r="C14" s="37">
        <v>2678285.4</v>
      </c>
      <c r="D14" s="38">
        <v>2558500</v>
      </c>
      <c r="E14" s="28">
        <f t="shared" ref="E14:E16" si="2">AVERAGE(C14:D14)</f>
        <v>2618392.7000000002</v>
      </c>
    </row>
    <row r="15" spans="1:5" s="10" customFormat="1" ht="96" x14ac:dyDescent="0.2">
      <c r="A15" s="9">
        <v>7</v>
      </c>
      <c r="B15" s="12" t="s">
        <v>9</v>
      </c>
      <c r="C15" s="37">
        <v>2196169.9900000002</v>
      </c>
      <c r="D15" s="38">
        <v>2142000</v>
      </c>
      <c r="E15" s="28">
        <f t="shared" si="2"/>
        <v>2169084.9950000001</v>
      </c>
    </row>
    <row r="16" spans="1:5" s="10" customFormat="1" ht="96" x14ac:dyDescent="0.2">
      <c r="A16" s="9">
        <v>8</v>
      </c>
      <c r="B16" s="12" t="s">
        <v>10</v>
      </c>
      <c r="C16" s="37">
        <v>1613663.8</v>
      </c>
      <c r="D16" s="38">
        <v>1487500</v>
      </c>
      <c r="E16" s="28">
        <f t="shared" si="2"/>
        <v>1550581.9</v>
      </c>
    </row>
    <row r="17" spans="1:5" ht="3.75" customHeight="1" x14ac:dyDescent="0.2">
      <c r="A17" s="126"/>
      <c r="B17" s="126"/>
      <c r="C17" s="126"/>
      <c r="D17" s="126"/>
      <c r="E17" s="126"/>
    </row>
    <row r="18" spans="1:5" ht="40.5" customHeight="1" x14ac:dyDescent="0.2">
      <c r="A18" s="124" t="s">
        <v>21</v>
      </c>
      <c r="B18" s="125"/>
      <c r="C18" s="24" t="s">
        <v>71</v>
      </c>
      <c r="D18" s="25" t="s">
        <v>72</v>
      </c>
      <c r="E18" s="127" t="s">
        <v>39</v>
      </c>
    </row>
    <row r="19" spans="1:5" ht="40.5" customHeight="1" x14ac:dyDescent="0.2">
      <c r="A19" s="6" t="s">
        <v>0</v>
      </c>
      <c r="B19" s="1" t="s">
        <v>3</v>
      </c>
      <c r="C19" s="1" t="s">
        <v>18</v>
      </c>
      <c r="D19" s="1" t="s">
        <v>18</v>
      </c>
      <c r="E19" s="127"/>
    </row>
    <row r="20" spans="1:5" ht="96" x14ac:dyDescent="0.2">
      <c r="A20" s="2">
        <v>9</v>
      </c>
      <c r="B20" s="12" t="s">
        <v>11</v>
      </c>
      <c r="C20" s="37">
        <v>1910997.2</v>
      </c>
      <c r="D20" s="38">
        <v>1892100</v>
      </c>
      <c r="E20" s="28">
        <f t="shared" ref="E20" si="3">AVERAGE(C20:D20)</f>
        <v>1901548.6</v>
      </c>
    </row>
    <row r="21" spans="1:5" ht="132" x14ac:dyDescent="0.2">
      <c r="A21" s="2">
        <v>10</v>
      </c>
      <c r="B21" s="12" t="s">
        <v>15</v>
      </c>
      <c r="C21" s="37">
        <v>10424253.630000001</v>
      </c>
      <c r="D21" s="38">
        <v>10472000</v>
      </c>
      <c r="E21" s="28">
        <f t="shared" ref="E21:E23" si="4">AVERAGE(C21:D21)</f>
        <v>10448126.815000001</v>
      </c>
    </row>
    <row r="22" spans="1:5" ht="120" x14ac:dyDescent="0.2">
      <c r="A22" s="2">
        <v>11</v>
      </c>
      <c r="B22" s="12" t="s">
        <v>12</v>
      </c>
      <c r="C22" s="37">
        <v>457502.64</v>
      </c>
      <c r="D22" s="38">
        <v>416500</v>
      </c>
      <c r="E22" s="28">
        <f t="shared" si="4"/>
        <v>437001.32</v>
      </c>
    </row>
    <row r="23" spans="1:5" ht="96" x14ac:dyDescent="0.2">
      <c r="A23" s="2">
        <v>12</v>
      </c>
      <c r="B23" s="12" t="s">
        <v>13</v>
      </c>
      <c r="C23" s="37">
        <v>1898716.4</v>
      </c>
      <c r="D23" s="38">
        <v>1725500</v>
      </c>
      <c r="E23" s="28">
        <f t="shared" si="4"/>
        <v>1812108.2</v>
      </c>
    </row>
    <row r="24" spans="1:5" ht="4.5" customHeight="1" x14ac:dyDescent="0.2">
      <c r="A24" s="83"/>
      <c r="B24" s="83"/>
      <c r="C24" s="83"/>
      <c r="D24" s="83"/>
      <c r="E24" s="83"/>
    </row>
  </sheetData>
  <mergeCells count="13">
    <mergeCell ref="A18:B18"/>
    <mergeCell ref="A24:E24"/>
    <mergeCell ref="A17:E17"/>
    <mergeCell ref="E18:E19"/>
    <mergeCell ref="C1:E1"/>
    <mergeCell ref="A2:E2"/>
    <mergeCell ref="A3:E3"/>
    <mergeCell ref="A11:B11"/>
    <mergeCell ref="A4:B4"/>
    <mergeCell ref="A1:B1"/>
    <mergeCell ref="A10:E10"/>
    <mergeCell ref="E4:E5"/>
    <mergeCell ref="E11:E12"/>
  </mergeCells>
  <pageMargins left="0.7" right="0.7" top="0.75" bottom="0.75" header="0.3" footer="0.3"/>
  <pageSetup paperSize="9"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455C0-462E-41A6-BF98-A631FD08661F}">
  <dimension ref="A1:G28"/>
  <sheetViews>
    <sheetView topLeftCell="A24" zoomScale="93" zoomScaleNormal="93" zoomScaleSheetLayoutView="160" workbookViewId="0">
      <selection activeCell="J17" sqref="J17"/>
    </sheetView>
  </sheetViews>
  <sheetFormatPr baseColWidth="10" defaultColWidth="11.42578125" defaultRowHeight="14.25" x14ac:dyDescent="0.2"/>
  <cols>
    <col min="1" max="1" width="4.5703125" style="3" customWidth="1"/>
    <col min="2" max="2" width="40.42578125" style="11" customWidth="1"/>
    <col min="3" max="3" width="9.42578125" style="11" customWidth="1"/>
    <col min="4" max="4" width="15.28515625" style="4" customWidth="1"/>
    <col min="5" max="5" width="16.28515625" style="3" customWidth="1"/>
    <col min="6" max="6" width="19" style="3" customWidth="1"/>
    <col min="7" max="7" width="17.42578125" style="3" bestFit="1" customWidth="1"/>
    <col min="8" max="16384" width="11.42578125" style="3"/>
  </cols>
  <sheetData>
    <row r="1" spans="1:7" ht="108" customHeight="1" x14ac:dyDescent="0.25">
      <c r="A1" s="100" t="s">
        <v>27</v>
      </c>
      <c r="B1" s="101"/>
      <c r="C1" s="103" t="s">
        <v>38</v>
      </c>
      <c r="D1" s="103"/>
      <c r="E1" s="103"/>
      <c r="F1" s="103"/>
    </row>
    <row r="2" spans="1:7" ht="31.5" customHeight="1" x14ac:dyDescent="0.2">
      <c r="A2" s="102" t="s">
        <v>1</v>
      </c>
      <c r="B2" s="102"/>
      <c r="C2" s="102"/>
      <c r="D2" s="102"/>
      <c r="E2" s="102"/>
      <c r="F2" s="102"/>
    </row>
    <row r="3" spans="1:7" ht="4.5" customHeight="1" x14ac:dyDescent="0.2">
      <c r="A3" s="128"/>
      <c r="B3" s="128"/>
      <c r="C3" s="128"/>
      <c r="D3" s="128"/>
      <c r="E3" s="128"/>
      <c r="F3" s="128"/>
    </row>
    <row r="4" spans="1:7" ht="49.5" customHeight="1" x14ac:dyDescent="0.2">
      <c r="A4" s="99" t="s">
        <v>19</v>
      </c>
      <c r="B4" s="99"/>
      <c r="C4" s="99"/>
      <c r="D4" s="24" t="s">
        <v>71</v>
      </c>
      <c r="E4" s="25" t="s">
        <v>72</v>
      </c>
      <c r="F4" s="30" t="s">
        <v>28</v>
      </c>
    </row>
    <row r="5" spans="1:7" ht="40.5" customHeight="1" x14ac:dyDescent="0.2">
      <c r="A5" s="6" t="s">
        <v>0</v>
      </c>
      <c r="B5" s="1" t="s">
        <v>3</v>
      </c>
      <c r="C5" s="1" t="s">
        <v>29</v>
      </c>
      <c r="D5" s="1" t="s">
        <v>18</v>
      </c>
      <c r="E5" s="1" t="s">
        <v>18</v>
      </c>
      <c r="F5" s="31" t="s">
        <v>30</v>
      </c>
    </row>
    <row r="6" spans="1:7" ht="87.75" customHeight="1" x14ac:dyDescent="0.2">
      <c r="A6" s="2">
        <v>1</v>
      </c>
      <c r="B6" s="12" t="s">
        <v>5</v>
      </c>
      <c r="C6" s="42" t="s">
        <v>4</v>
      </c>
      <c r="D6" s="37">
        <v>10704587.880000001</v>
      </c>
      <c r="E6" s="38">
        <v>10115000</v>
      </c>
      <c r="F6" s="28">
        <f>AVERAGE(D6:E6)</f>
        <v>10409793.940000001</v>
      </c>
      <c r="G6" s="32"/>
    </row>
    <row r="7" spans="1:7" ht="78" customHeight="1" x14ac:dyDescent="0.2">
      <c r="A7" s="2">
        <v>2</v>
      </c>
      <c r="B7" s="12" t="s">
        <v>14</v>
      </c>
      <c r="C7" s="42" t="s">
        <v>4</v>
      </c>
      <c r="D7" s="37">
        <v>2140677.91</v>
      </c>
      <c r="E7" s="38">
        <v>2142000</v>
      </c>
      <c r="F7" s="28">
        <f t="shared" ref="F7:F9" si="0">AVERAGE(D7:E7)</f>
        <v>2141338.9550000001</v>
      </c>
      <c r="G7" s="32"/>
    </row>
    <row r="8" spans="1:7" ht="131.25" customHeight="1" x14ac:dyDescent="0.2">
      <c r="A8" s="2">
        <v>3</v>
      </c>
      <c r="B8" s="12" t="s">
        <v>6</v>
      </c>
      <c r="C8" s="42" t="s">
        <v>4</v>
      </c>
      <c r="D8" s="37">
        <v>891019.64</v>
      </c>
      <c r="E8" s="38">
        <v>892500</v>
      </c>
      <c r="F8" s="28">
        <f t="shared" si="0"/>
        <v>891759.82000000007</v>
      </c>
      <c r="G8" s="32"/>
    </row>
    <row r="9" spans="1:7" ht="101.25" customHeight="1" x14ac:dyDescent="0.2">
      <c r="A9" s="2">
        <v>4</v>
      </c>
      <c r="B9" s="12" t="s">
        <v>7</v>
      </c>
      <c r="C9" s="42" t="s">
        <v>4</v>
      </c>
      <c r="D9" s="37">
        <v>1423883.79</v>
      </c>
      <c r="E9" s="38">
        <v>1428000</v>
      </c>
      <c r="F9" s="28">
        <f t="shared" si="0"/>
        <v>1425941.895</v>
      </c>
      <c r="G9" s="32"/>
    </row>
    <row r="10" spans="1:7" ht="28.5" customHeight="1" x14ac:dyDescent="0.2">
      <c r="A10" s="132" t="s">
        <v>31</v>
      </c>
      <c r="B10" s="132"/>
      <c r="C10" s="132"/>
      <c r="D10" s="132"/>
      <c r="E10" s="132"/>
      <c r="F10" s="33">
        <f>SUM(F6:F9)</f>
        <v>14868834.610000001</v>
      </c>
    </row>
    <row r="11" spans="1:7" ht="3.75" customHeight="1" x14ac:dyDescent="0.2">
      <c r="A11" s="107"/>
      <c r="B11" s="107"/>
      <c r="C11" s="107"/>
      <c r="D11" s="107"/>
      <c r="E11" s="27"/>
      <c r="F11" s="34"/>
    </row>
    <row r="12" spans="1:7" ht="48" customHeight="1" x14ac:dyDescent="0.2">
      <c r="A12" s="99" t="s">
        <v>20</v>
      </c>
      <c r="B12" s="99"/>
      <c r="C12" s="99"/>
      <c r="D12" s="24" t="s">
        <v>71</v>
      </c>
      <c r="E12" s="25" t="s">
        <v>72</v>
      </c>
      <c r="F12" s="30" t="s">
        <v>28</v>
      </c>
    </row>
    <row r="13" spans="1:7" ht="40.5" customHeight="1" x14ac:dyDescent="0.2">
      <c r="A13" s="6" t="s">
        <v>0</v>
      </c>
      <c r="B13" s="1" t="s">
        <v>3</v>
      </c>
      <c r="C13" s="1" t="s">
        <v>29</v>
      </c>
      <c r="D13" s="1" t="s">
        <v>18</v>
      </c>
      <c r="E13" s="1" t="s">
        <v>18</v>
      </c>
      <c r="F13" s="31" t="s">
        <v>30</v>
      </c>
    </row>
    <row r="14" spans="1:7" s="10" customFormat="1" ht="96" x14ac:dyDescent="0.2">
      <c r="A14" s="9">
        <v>5</v>
      </c>
      <c r="B14" s="12" t="s">
        <v>16</v>
      </c>
      <c r="C14" s="42" t="s">
        <v>4</v>
      </c>
      <c r="D14" s="37">
        <v>1780623.18</v>
      </c>
      <c r="E14" s="38">
        <v>1892100</v>
      </c>
      <c r="F14" s="28">
        <f t="shared" ref="F14:F17" si="1">AVERAGE(D14:E14)</f>
        <v>1836361.5899999999</v>
      </c>
      <c r="G14" s="35"/>
    </row>
    <row r="15" spans="1:7" s="10" customFormat="1" ht="120" x14ac:dyDescent="0.2">
      <c r="A15" s="9">
        <v>6</v>
      </c>
      <c r="B15" s="12" t="s">
        <v>8</v>
      </c>
      <c r="C15" s="42" t="s">
        <v>4</v>
      </c>
      <c r="D15" s="37">
        <v>2678285.4</v>
      </c>
      <c r="E15" s="38">
        <v>2558500</v>
      </c>
      <c r="F15" s="28">
        <f t="shared" si="1"/>
        <v>2618392.7000000002</v>
      </c>
      <c r="G15" s="35"/>
    </row>
    <row r="16" spans="1:7" s="10" customFormat="1" ht="96" x14ac:dyDescent="0.2">
      <c r="A16" s="9">
        <v>7</v>
      </c>
      <c r="B16" s="12" t="s">
        <v>9</v>
      </c>
      <c r="C16" s="42" t="s">
        <v>4</v>
      </c>
      <c r="D16" s="37">
        <v>2196169.9900000002</v>
      </c>
      <c r="E16" s="38">
        <v>2142000</v>
      </c>
      <c r="F16" s="28">
        <f t="shared" si="1"/>
        <v>2169084.9950000001</v>
      </c>
      <c r="G16" s="35"/>
    </row>
    <row r="17" spans="1:7" s="10" customFormat="1" ht="96" x14ac:dyDescent="0.2">
      <c r="A17" s="9">
        <v>8</v>
      </c>
      <c r="B17" s="12" t="s">
        <v>10</v>
      </c>
      <c r="C17" s="42" t="s">
        <v>4</v>
      </c>
      <c r="D17" s="37">
        <v>1613663.8</v>
      </c>
      <c r="E17" s="38">
        <v>1487500</v>
      </c>
      <c r="F17" s="28">
        <f t="shared" si="1"/>
        <v>1550581.9</v>
      </c>
      <c r="G17" s="35"/>
    </row>
    <row r="18" spans="1:7" ht="39.75" customHeight="1" x14ac:dyDescent="0.2">
      <c r="A18" s="129" t="s">
        <v>32</v>
      </c>
      <c r="B18" s="130"/>
      <c r="C18" s="130"/>
      <c r="D18" s="130"/>
      <c r="E18" s="131"/>
      <c r="F18" s="33">
        <f>SUM(F14:F17)</f>
        <v>8174421.1850000005</v>
      </c>
    </row>
    <row r="19" spans="1:7" ht="6.75" customHeight="1" x14ac:dyDescent="0.2">
      <c r="A19" s="108"/>
      <c r="B19" s="109"/>
      <c r="C19" s="109"/>
      <c r="D19" s="110"/>
      <c r="E19" s="27"/>
      <c r="F19" s="34"/>
    </row>
    <row r="20" spans="1:7" ht="40.5" customHeight="1" x14ac:dyDescent="0.2">
      <c r="A20" s="99" t="s">
        <v>21</v>
      </c>
      <c r="B20" s="99"/>
      <c r="C20" s="99"/>
      <c r="D20" s="24" t="s">
        <v>71</v>
      </c>
      <c r="E20" s="25" t="s">
        <v>72</v>
      </c>
      <c r="F20" s="30" t="s">
        <v>28</v>
      </c>
    </row>
    <row r="21" spans="1:7" ht="40.5" customHeight="1" x14ac:dyDescent="0.2">
      <c r="A21" s="6" t="s">
        <v>0</v>
      </c>
      <c r="B21" s="1" t="s">
        <v>3</v>
      </c>
      <c r="C21" s="1" t="s">
        <v>29</v>
      </c>
      <c r="D21" s="1" t="s">
        <v>18</v>
      </c>
      <c r="E21" s="1" t="s">
        <v>18</v>
      </c>
      <c r="F21" s="31" t="s">
        <v>30</v>
      </c>
    </row>
    <row r="22" spans="1:7" ht="96" x14ac:dyDescent="0.2">
      <c r="A22" s="2">
        <v>9</v>
      </c>
      <c r="B22" s="12" t="s">
        <v>11</v>
      </c>
      <c r="C22" s="42" t="s">
        <v>4</v>
      </c>
      <c r="D22" s="37">
        <v>1910997.2</v>
      </c>
      <c r="E22" s="38">
        <v>1892100</v>
      </c>
      <c r="F22" s="28">
        <f t="shared" ref="F22:F25" si="2">AVERAGE(D22:E22)</f>
        <v>1901548.6</v>
      </c>
      <c r="G22" s="36"/>
    </row>
    <row r="23" spans="1:7" ht="132" x14ac:dyDescent="0.2">
      <c r="A23" s="2">
        <v>10</v>
      </c>
      <c r="B23" s="12" t="s">
        <v>15</v>
      </c>
      <c r="C23" s="42" t="s">
        <v>4</v>
      </c>
      <c r="D23" s="37">
        <v>10424253.630000001</v>
      </c>
      <c r="E23" s="38">
        <v>10472000</v>
      </c>
      <c r="F23" s="28">
        <f t="shared" si="2"/>
        <v>10448126.815000001</v>
      </c>
      <c r="G23" s="36"/>
    </row>
    <row r="24" spans="1:7" ht="120" x14ac:dyDescent="0.2">
      <c r="A24" s="2">
        <v>11</v>
      </c>
      <c r="B24" s="12" t="s">
        <v>12</v>
      </c>
      <c r="C24" s="42" t="s">
        <v>4</v>
      </c>
      <c r="D24" s="37">
        <v>457502.64</v>
      </c>
      <c r="E24" s="38">
        <v>416500</v>
      </c>
      <c r="F24" s="28">
        <f t="shared" si="2"/>
        <v>437001.32</v>
      </c>
      <c r="G24" s="36"/>
    </row>
    <row r="25" spans="1:7" ht="96" x14ac:dyDescent="0.2">
      <c r="A25" s="2">
        <v>12</v>
      </c>
      <c r="B25" s="12" t="s">
        <v>13</v>
      </c>
      <c r="C25" s="42" t="s">
        <v>4</v>
      </c>
      <c r="D25" s="37">
        <v>1898716.4</v>
      </c>
      <c r="E25" s="38">
        <v>1725500</v>
      </c>
      <c r="F25" s="28">
        <f t="shared" si="2"/>
        <v>1812108.2</v>
      </c>
      <c r="G25" s="36"/>
    </row>
    <row r="26" spans="1:7" ht="33" customHeight="1" x14ac:dyDescent="0.2">
      <c r="A26" s="132" t="s">
        <v>33</v>
      </c>
      <c r="B26" s="132"/>
      <c r="C26" s="132"/>
      <c r="D26" s="132"/>
      <c r="E26" s="132"/>
      <c r="F26" s="33">
        <f>SUM(F22:F25)</f>
        <v>14598784.935000001</v>
      </c>
    </row>
    <row r="27" spans="1:7" ht="6" customHeight="1" x14ac:dyDescent="0.2">
      <c r="A27" s="83"/>
      <c r="B27" s="83"/>
      <c r="C27" s="83"/>
      <c r="D27" s="83"/>
      <c r="E27" s="26"/>
      <c r="F27" s="29"/>
    </row>
    <row r="28" spans="1:7" ht="37.5" customHeight="1" x14ac:dyDescent="0.2">
      <c r="A28" s="114" t="s">
        <v>34</v>
      </c>
      <c r="B28" s="114"/>
      <c r="C28" s="114"/>
      <c r="D28" s="114"/>
      <c r="E28" s="114"/>
      <c r="F28" s="41">
        <f>SUM(F10,F18,F26)</f>
        <v>37642040.730000004</v>
      </c>
    </row>
  </sheetData>
  <mergeCells count="14">
    <mergeCell ref="A10:E10"/>
    <mergeCell ref="A1:B1"/>
    <mergeCell ref="C1:F1"/>
    <mergeCell ref="A2:F2"/>
    <mergeCell ref="A3:F3"/>
    <mergeCell ref="A4:C4"/>
    <mergeCell ref="A27:D27"/>
    <mergeCell ref="A28:E28"/>
    <mergeCell ref="A11:D11"/>
    <mergeCell ref="A12:C12"/>
    <mergeCell ref="A18:E18"/>
    <mergeCell ref="A19:D19"/>
    <mergeCell ref="A20:C20"/>
    <mergeCell ref="A26:E26"/>
  </mergeCells>
  <pageMargins left="0.7" right="0.7" top="0.75" bottom="0.75" header="0.3" footer="0.3"/>
  <pageSetup paperSize="9" scale="8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F32AA-E975-4A80-8ADF-C960AFE7AD94}">
  <dimension ref="A1:J38"/>
  <sheetViews>
    <sheetView topLeftCell="A32" zoomScaleNormal="100" zoomScaleSheetLayoutView="160" workbookViewId="0">
      <selection activeCell="M13" sqref="M13"/>
    </sheetView>
  </sheetViews>
  <sheetFormatPr baseColWidth="10" defaultColWidth="11.42578125" defaultRowHeight="14.25" x14ac:dyDescent="0.2"/>
  <cols>
    <col min="1" max="1" width="7" style="3" customWidth="1"/>
    <col min="2" max="2" width="54.85546875" style="11" customWidth="1"/>
    <col min="3" max="3" width="11.7109375" style="51" customWidth="1"/>
    <col min="4" max="4" width="9.85546875" style="3" customWidth="1"/>
    <col min="5" max="5" width="13.7109375" style="4" customWidth="1"/>
    <col min="6" max="6" width="12.28515625" style="5" customWidth="1"/>
    <col min="7" max="7" width="15" style="4" customWidth="1"/>
    <col min="8" max="8" width="14.28515625" style="3" customWidth="1"/>
    <col min="9" max="9" width="12.85546875" style="3" customWidth="1"/>
    <col min="10" max="10" width="16.28515625" style="3" customWidth="1"/>
    <col min="11" max="16384" width="11.42578125" style="3"/>
  </cols>
  <sheetData>
    <row r="1" spans="1:10" ht="82.5" customHeight="1" x14ac:dyDescent="0.25">
      <c r="A1" s="143" t="s">
        <v>40</v>
      </c>
      <c r="B1" s="143"/>
      <c r="C1" s="143"/>
      <c r="D1" s="143"/>
      <c r="E1" s="143"/>
      <c r="F1" s="143"/>
      <c r="G1" s="143"/>
      <c r="H1" s="143"/>
      <c r="I1" s="143"/>
      <c r="J1" s="143"/>
    </row>
    <row r="2" spans="1:10" ht="41.25" customHeight="1" x14ac:dyDescent="0.2">
      <c r="A2" s="144" t="s">
        <v>38</v>
      </c>
      <c r="B2" s="144"/>
      <c r="C2" s="144"/>
      <c r="D2" s="144"/>
      <c r="E2" s="144"/>
      <c r="F2" s="144"/>
      <c r="G2" s="144"/>
      <c r="H2" s="144"/>
      <c r="I2" s="144"/>
      <c r="J2" s="144"/>
    </row>
    <row r="3" spans="1:10" ht="15" customHeight="1" x14ac:dyDescent="0.2">
      <c r="A3" s="142" t="s">
        <v>41</v>
      </c>
      <c r="B3" s="142"/>
      <c r="C3" s="142"/>
      <c r="D3" s="142"/>
      <c r="E3" s="142"/>
      <c r="F3" s="142"/>
      <c r="G3" s="142"/>
      <c r="H3" s="142"/>
      <c r="I3" s="142"/>
      <c r="J3" s="142"/>
    </row>
    <row r="4" spans="1:10" ht="38.25" x14ac:dyDescent="0.2">
      <c r="A4" s="47" t="s">
        <v>0</v>
      </c>
      <c r="B4" s="46" t="s">
        <v>3</v>
      </c>
      <c r="C4" s="46" t="s">
        <v>29</v>
      </c>
      <c r="D4" s="46" t="s">
        <v>73</v>
      </c>
      <c r="E4" s="48" t="s">
        <v>74</v>
      </c>
      <c r="F4" s="48" t="s">
        <v>2</v>
      </c>
      <c r="G4" s="46" t="s">
        <v>75</v>
      </c>
      <c r="H4" s="48" t="s">
        <v>74</v>
      </c>
      <c r="I4" s="48" t="s">
        <v>2</v>
      </c>
      <c r="J4" s="46" t="s">
        <v>75</v>
      </c>
    </row>
    <row r="5" spans="1:10" ht="14.25" customHeight="1" x14ac:dyDescent="0.2">
      <c r="A5" s="142" t="s">
        <v>42</v>
      </c>
      <c r="B5" s="142"/>
      <c r="C5" s="142"/>
      <c r="D5" s="142"/>
      <c r="E5" s="134" t="s">
        <v>71</v>
      </c>
      <c r="F5" s="134"/>
      <c r="G5" s="134"/>
      <c r="H5" s="135" t="s">
        <v>72</v>
      </c>
      <c r="I5" s="135"/>
      <c r="J5" s="135"/>
    </row>
    <row r="6" spans="1:10" s="10" customFormat="1" ht="28.5" customHeight="1" x14ac:dyDescent="0.2">
      <c r="A6" s="54">
        <v>1</v>
      </c>
      <c r="B6" s="55" t="s">
        <v>43</v>
      </c>
      <c r="C6" s="56" t="s">
        <v>44</v>
      </c>
      <c r="D6" s="56">
        <v>1</v>
      </c>
      <c r="E6" s="58">
        <v>799350</v>
      </c>
      <c r="F6" s="57">
        <f>0.19*E6</f>
        <v>151876.5</v>
      </c>
      <c r="G6" s="59">
        <f>E6+F6</f>
        <v>951226.5</v>
      </c>
      <c r="H6" s="58">
        <v>795000</v>
      </c>
      <c r="I6" s="57">
        <f>0.19*H6</f>
        <v>151050</v>
      </c>
      <c r="J6" s="60">
        <f>H6+I6</f>
        <v>946050</v>
      </c>
    </row>
    <row r="7" spans="1:10" s="10" customFormat="1" ht="28.5" customHeight="1" x14ac:dyDescent="0.2">
      <c r="A7" s="9">
        <v>2</v>
      </c>
      <c r="B7" s="49" t="s">
        <v>45</v>
      </c>
      <c r="C7" s="50" t="s">
        <v>44</v>
      </c>
      <c r="D7" s="50">
        <v>1</v>
      </c>
      <c r="E7" s="14">
        <v>1410832</v>
      </c>
      <c r="F7" s="8">
        <f t="shared" ref="F7:F13" si="0">0.19*E7</f>
        <v>268058.08</v>
      </c>
      <c r="G7" s="39">
        <f t="shared" ref="G7:G13" si="1">E7+F7</f>
        <v>1678890.08</v>
      </c>
      <c r="H7" s="14">
        <v>1425000</v>
      </c>
      <c r="I7" s="8">
        <f t="shared" ref="I7:I13" si="2">0.19*H7</f>
        <v>270750</v>
      </c>
      <c r="J7" s="40">
        <f t="shared" ref="J7:J13" si="3">H7+I7</f>
        <v>1695750</v>
      </c>
    </row>
    <row r="8" spans="1:10" s="10" customFormat="1" ht="28.5" customHeight="1" x14ac:dyDescent="0.2">
      <c r="A8" s="9">
        <v>3</v>
      </c>
      <c r="B8" s="49" t="s">
        <v>46</v>
      </c>
      <c r="C8" s="50" t="s">
        <v>44</v>
      </c>
      <c r="D8" s="50">
        <v>1</v>
      </c>
      <c r="E8" s="14">
        <v>3450623</v>
      </c>
      <c r="F8" s="8">
        <f t="shared" si="0"/>
        <v>655618.37</v>
      </c>
      <c r="G8" s="39">
        <f t="shared" si="1"/>
        <v>4106241.37</v>
      </c>
      <c r="H8" s="14">
        <v>3500000</v>
      </c>
      <c r="I8" s="8">
        <f t="shared" si="2"/>
        <v>665000</v>
      </c>
      <c r="J8" s="40">
        <f t="shared" si="3"/>
        <v>4165000</v>
      </c>
    </row>
    <row r="9" spans="1:10" s="10" customFormat="1" ht="28.5" customHeight="1" x14ac:dyDescent="0.2">
      <c r="A9" s="9">
        <v>4</v>
      </c>
      <c r="B9" s="49" t="s">
        <v>47</v>
      </c>
      <c r="C9" s="50" t="s">
        <v>44</v>
      </c>
      <c r="D9" s="50">
        <v>1</v>
      </c>
      <c r="E9" s="14">
        <v>3660214</v>
      </c>
      <c r="F9" s="8">
        <f t="shared" si="0"/>
        <v>695440.66</v>
      </c>
      <c r="G9" s="39">
        <f t="shared" si="1"/>
        <v>4355654.66</v>
      </c>
      <c r="H9" s="14">
        <v>3680000</v>
      </c>
      <c r="I9" s="8">
        <f t="shared" si="2"/>
        <v>699200</v>
      </c>
      <c r="J9" s="40">
        <f t="shared" si="3"/>
        <v>4379200</v>
      </c>
    </row>
    <row r="10" spans="1:10" s="10" customFormat="1" ht="28.5" customHeight="1" x14ac:dyDescent="0.2">
      <c r="A10" s="9">
        <v>5</v>
      </c>
      <c r="B10" s="49" t="s">
        <v>48</v>
      </c>
      <c r="C10" s="50" t="s">
        <v>44</v>
      </c>
      <c r="D10" s="50">
        <v>1</v>
      </c>
      <c r="E10" s="14">
        <v>6990568</v>
      </c>
      <c r="F10" s="8">
        <f t="shared" si="0"/>
        <v>1328207.92</v>
      </c>
      <c r="G10" s="39">
        <f t="shared" si="1"/>
        <v>8318775.9199999999</v>
      </c>
      <c r="H10" s="14">
        <v>7030000</v>
      </c>
      <c r="I10" s="8">
        <f t="shared" si="2"/>
        <v>1335700</v>
      </c>
      <c r="J10" s="40">
        <f t="shared" si="3"/>
        <v>8365700</v>
      </c>
    </row>
    <row r="11" spans="1:10" s="10" customFormat="1" ht="28.5" customHeight="1" x14ac:dyDescent="0.2">
      <c r="A11" s="9">
        <v>6</v>
      </c>
      <c r="B11" s="49" t="s">
        <v>49</v>
      </c>
      <c r="C11" s="50" t="s">
        <v>44</v>
      </c>
      <c r="D11" s="50">
        <v>1</v>
      </c>
      <c r="E11" s="14">
        <v>25996854</v>
      </c>
      <c r="F11" s="8">
        <f t="shared" si="0"/>
        <v>4939402.26</v>
      </c>
      <c r="G11" s="39">
        <f t="shared" si="1"/>
        <v>30936256.259999998</v>
      </c>
      <c r="H11" s="14">
        <v>26300000</v>
      </c>
      <c r="I11" s="8">
        <f t="shared" si="2"/>
        <v>4997000</v>
      </c>
      <c r="J11" s="40">
        <f t="shared" si="3"/>
        <v>31297000</v>
      </c>
    </row>
    <row r="12" spans="1:10" s="10" customFormat="1" ht="28.5" customHeight="1" x14ac:dyDescent="0.2">
      <c r="A12" s="9">
        <v>7</v>
      </c>
      <c r="B12" s="49" t="s">
        <v>50</v>
      </c>
      <c r="C12" s="50" t="s">
        <v>44</v>
      </c>
      <c r="D12" s="50">
        <v>1</v>
      </c>
      <c r="E12" s="14">
        <v>1499856</v>
      </c>
      <c r="F12" s="8">
        <f t="shared" si="0"/>
        <v>284972.64</v>
      </c>
      <c r="G12" s="39">
        <f t="shared" si="1"/>
        <v>1784828.6400000001</v>
      </c>
      <c r="H12" s="14">
        <v>1460000</v>
      </c>
      <c r="I12" s="8">
        <f t="shared" si="2"/>
        <v>277400</v>
      </c>
      <c r="J12" s="40">
        <f t="shared" si="3"/>
        <v>1737400</v>
      </c>
    </row>
    <row r="13" spans="1:10" s="10" customFormat="1" ht="28.5" customHeight="1" x14ac:dyDescent="0.2">
      <c r="A13" s="9">
        <v>8</v>
      </c>
      <c r="B13" s="49" t="s">
        <v>51</v>
      </c>
      <c r="C13" s="50" t="s">
        <v>4</v>
      </c>
      <c r="D13" s="50">
        <v>1</v>
      </c>
      <c r="E13" s="14">
        <v>1495748</v>
      </c>
      <c r="F13" s="8">
        <f t="shared" si="0"/>
        <v>284192.12</v>
      </c>
      <c r="G13" s="39">
        <f t="shared" si="1"/>
        <v>1779940.12</v>
      </c>
      <c r="H13" s="14">
        <v>1650000</v>
      </c>
      <c r="I13" s="8">
        <f t="shared" si="2"/>
        <v>313500</v>
      </c>
      <c r="J13" s="40">
        <f t="shared" si="3"/>
        <v>1963500</v>
      </c>
    </row>
    <row r="14" spans="1:10" x14ac:dyDescent="0.2">
      <c r="A14" s="136" t="s">
        <v>76</v>
      </c>
      <c r="B14" s="136"/>
      <c r="C14" s="136"/>
      <c r="D14" s="136"/>
      <c r="E14" s="137">
        <f>SUM(G6:G13)</f>
        <v>53911813.549999997</v>
      </c>
      <c r="F14" s="138"/>
      <c r="G14" s="139"/>
      <c r="H14" s="140">
        <f>SUM(J6:J13)</f>
        <v>54549600</v>
      </c>
      <c r="I14" s="141"/>
      <c r="J14" s="141"/>
    </row>
    <row r="15" spans="1:10" ht="4.5" customHeight="1" x14ac:dyDescent="0.2">
      <c r="A15" s="61"/>
      <c r="B15" s="61"/>
      <c r="C15" s="61"/>
      <c r="D15" s="61"/>
      <c r="E15" s="13"/>
      <c r="F15" s="13"/>
      <c r="G15" s="13"/>
      <c r="H15" s="26"/>
      <c r="I15" s="26"/>
      <c r="J15" s="26"/>
    </row>
    <row r="16" spans="1:10" ht="19.5" customHeight="1" x14ac:dyDescent="0.2">
      <c r="A16" s="142" t="s">
        <v>52</v>
      </c>
      <c r="B16" s="142"/>
      <c r="C16" s="142"/>
      <c r="D16" s="142"/>
      <c r="E16" s="134" t="s">
        <v>71</v>
      </c>
      <c r="F16" s="134"/>
      <c r="G16" s="134"/>
      <c r="H16" s="135" t="s">
        <v>72</v>
      </c>
      <c r="I16" s="135"/>
      <c r="J16" s="135"/>
    </row>
    <row r="17" spans="1:10" ht="27.95" customHeight="1" x14ac:dyDescent="0.2">
      <c r="A17" s="2">
        <v>9</v>
      </c>
      <c r="B17" s="49" t="s">
        <v>53</v>
      </c>
      <c r="C17" s="50" t="s">
        <v>44</v>
      </c>
      <c r="D17" s="50">
        <v>1</v>
      </c>
      <c r="E17" s="14">
        <v>4653462</v>
      </c>
      <c r="F17" s="8">
        <f t="shared" ref="F17:F21" si="4">0.19*E17</f>
        <v>884157.78</v>
      </c>
      <c r="G17" s="39">
        <f t="shared" ref="G17:G21" si="5">E17+F17</f>
        <v>5537619.7800000003</v>
      </c>
      <c r="H17" s="14">
        <v>4580000</v>
      </c>
      <c r="I17" s="8">
        <f t="shared" ref="I17" si="6">0.19*H17</f>
        <v>870200</v>
      </c>
      <c r="J17" s="40">
        <f t="shared" ref="J17" si="7">H17+I17</f>
        <v>5450200</v>
      </c>
    </row>
    <row r="18" spans="1:10" ht="27.95" customHeight="1" x14ac:dyDescent="0.2">
      <c r="A18" s="2">
        <v>10</v>
      </c>
      <c r="B18" s="49" t="s">
        <v>54</v>
      </c>
      <c r="C18" s="50" t="s">
        <v>44</v>
      </c>
      <c r="D18" s="50">
        <v>1</v>
      </c>
      <c r="E18" s="14">
        <v>5996451</v>
      </c>
      <c r="F18" s="8">
        <f t="shared" si="4"/>
        <v>1139325.69</v>
      </c>
      <c r="G18" s="39">
        <f t="shared" si="5"/>
        <v>7135776.6899999995</v>
      </c>
      <c r="H18" s="14">
        <v>5990000</v>
      </c>
      <c r="I18" s="8">
        <f t="shared" ref="I18:I21" si="8">0.19*H18</f>
        <v>1138100</v>
      </c>
      <c r="J18" s="40">
        <f t="shared" ref="J18:J21" si="9">H18+I18</f>
        <v>7128100</v>
      </c>
    </row>
    <row r="19" spans="1:10" ht="27.95" customHeight="1" x14ac:dyDescent="0.2">
      <c r="A19" s="2">
        <v>11</v>
      </c>
      <c r="B19" s="49" t="s">
        <v>55</v>
      </c>
      <c r="C19" s="50" t="s">
        <v>44</v>
      </c>
      <c r="D19" s="50">
        <v>1</v>
      </c>
      <c r="E19" s="14">
        <v>230753</v>
      </c>
      <c r="F19" s="8">
        <f t="shared" si="4"/>
        <v>43843.07</v>
      </c>
      <c r="G19" s="39">
        <f t="shared" si="5"/>
        <v>274596.07</v>
      </c>
      <c r="H19" s="14">
        <v>275000</v>
      </c>
      <c r="I19" s="8">
        <f t="shared" si="8"/>
        <v>52250</v>
      </c>
      <c r="J19" s="40">
        <f t="shared" si="9"/>
        <v>327250</v>
      </c>
    </row>
    <row r="20" spans="1:10" ht="27.95" customHeight="1" x14ac:dyDescent="0.2">
      <c r="A20" s="2">
        <v>12</v>
      </c>
      <c r="B20" s="49" t="s">
        <v>56</v>
      </c>
      <c r="C20" s="50" t="s">
        <v>4</v>
      </c>
      <c r="D20" s="50"/>
      <c r="E20" s="14">
        <v>17965327</v>
      </c>
      <c r="F20" s="8">
        <f t="shared" si="4"/>
        <v>3413412.13</v>
      </c>
      <c r="G20" s="39">
        <f t="shared" si="5"/>
        <v>21378739.129999999</v>
      </c>
      <c r="H20" s="14">
        <v>1850000</v>
      </c>
      <c r="I20" s="8">
        <f t="shared" si="8"/>
        <v>351500</v>
      </c>
      <c r="J20" s="40">
        <f t="shared" si="9"/>
        <v>2201500</v>
      </c>
    </row>
    <row r="21" spans="1:10" ht="27.95" customHeight="1" x14ac:dyDescent="0.2">
      <c r="A21" s="2">
        <v>13</v>
      </c>
      <c r="B21" s="49" t="s">
        <v>57</v>
      </c>
      <c r="C21" s="50" t="s">
        <v>4</v>
      </c>
      <c r="D21" s="50">
        <v>1</v>
      </c>
      <c r="E21" s="14">
        <v>1496325</v>
      </c>
      <c r="F21" s="8">
        <f t="shared" si="4"/>
        <v>284301.75</v>
      </c>
      <c r="G21" s="39">
        <f t="shared" si="5"/>
        <v>1780626.75</v>
      </c>
      <c r="H21" s="14">
        <v>1500000</v>
      </c>
      <c r="I21" s="8">
        <f t="shared" si="8"/>
        <v>285000</v>
      </c>
      <c r="J21" s="40">
        <f t="shared" si="9"/>
        <v>1785000</v>
      </c>
    </row>
    <row r="22" spans="1:10" x14ac:dyDescent="0.2">
      <c r="A22" s="133" t="s">
        <v>77</v>
      </c>
      <c r="B22" s="133"/>
      <c r="C22" s="133"/>
      <c r="D22" s="133"/>
      <c r="E22" s="154">
        <f>SUM(G17:G21)</f>
        <v>36107358.420000002</v>
      </c>
      <c r="F22" s="155"/>
      <c r="G22" s="156"/>
      <c r="H22" s="153">
        <f>SUM(J17:J21)</f>
        <v>16892050</v>
      </c>
      <c r="I22" s="153"/>
      <c r="J22" s="153"/>
    </row>
    <row r="23" spans="1:10" ht="5.25" customHeight="1" x14ac:dyDescent="0.2">
      <c r="A23" s="61"/>
      <c r="B23" s="61"/>
      <c r="C23" s="61"/>
      <c r="D23" s="61"/>
      <c r="E23" s="62"/>
      <c r="F23" s="62"/>
      <c r="G23" s="62"/>
      <c r="H23" s="34"/>
      <c r="I23" s="34"/>
      <c r="J23" s="34"/>
    </row>
    <row r="24" spans="1:10" ht="20.25" customHeight="1" x14ac:dyDescent="0.2">
      <c r="A24" s="142" t="s">
        <v>58</v>
      </c>
      <c r="B24" s="142"/>
      <c r="C24" s="142"/>
      <c r="D24" s="142"/>
      <c r="E24" s="134" t="s">
        <v>71</v>
      </c>
      <c r="F24" s="134"/>
      <c r="G24" s="134"/>
      <c r="H24" s="135" t="s">
        <v>72</v>
      </c>
      <c r="I24" s="135"/>
      <c r="J24" s="135"/>
    </row>
    <row r="25" spans="1:10" ht="29.45" customHeight="1" x14ac:dyDescent="0.2">
      <c r="A25" s="2">
        <v>14</v>
      </c>
      <c r="B25" s="49" t="s">
        <v>59</v>
      </c>
      <c r="C25" s="50" t="s">
        <v>44</v>
      </c>
      <c r="D25" s="50">
        <v>1</v>
      </c>
      <c r="E25" s="14">
        <v>236589</v>
      </c>
      <c r="F25" s="8">
        <f t="shared" ref="F25:F35" si="10">0.19*E25</f>
        <v>44951.91</v>
      </c>
      <c r="G25" s="39">
        <f t="shared" ref="G25:G35" si="11">E25+F25</f>
        <v>281540.91000000003</v>
      </c>
      <c r="H25" s="63">
        <v>2250000</v>
      </c>
      <c r="I25" s="8">
        <f t="shared" ref="I25" si="12">0.19*H25</f>
        <v>427500</v>
      </c>
      <c r="J25" s="40">
        <f t="shared" ref="J25" si="13">H25+I25</f>
        <v>2677500</v>
      </c>
    </row>
    <row r="26" spans="1:10" ht="29.45" customHeight="1" x14ac:dyDescent="0.2">
      <c r="A26" s="2">
        <v>15</v>
      </c>
      <c r="B26" s="49" t="s">
        <v>60</v>
      </c>
      <c r="C26" s="50" t="s">
        <v>44</v>
      </c>
      <c r="D26" s="50">
        <v>1</v>
      </c>
      <c r="E26" s="14">
        <v>271568</v>
      </c>
      <c r="F26" s="8">
        <f t="shared" si="10"/>
        <v>51597.919999999998</v>
      </c>
      <c r="G26" s="39">
        <f t="shared" si="11"/>
        <v>323165.92</v>
      </c>
      <c r="H26" s="63">
        <v>2750000</v>
      </c>
      <c r="I26" s="8">
        <f t="shared" ref="I26:I35" si="14">0.19*H26</f>
        <v>522500</v>
      </c>
      <c r="J26" s="40">
        <f t="shared" ref="J26:J35" si="15">H26+I26</f>
        <v>3272500</v>
      </c>
    </row>
    <row r="27" spans="1:10" ht="29.45" customHeight="1" x14ac:dyDescent="0.2">
      <c r="A27" s="2">
        <v>16</v>
      </c>
      <c r="B27" s="49" t="s">
        <v>61</v>
      </c>
      <c r="C27" s="50" t="s">
        <v>44</v>
      </c>
      <c r="D27" s="50">
        <v>1</v>
      </c>
      <c r="E27" s="14">
        <v>1546933</v>
      </c>
      <c r="F27" s="8">
        <f t="shared" si="10"/>
        <v>293917.27</v>
      </c>
      <c r="G27" s="39">
        <f t="shared" si="11"/>
        <v>1840850.27</v>
      </c>
      <c r="H27" s="63">
        <v>1600000</v>
      </c>
      <c r="I27" s="8">
        <f t="shared" si="14"/>
        <v>304000</v>
      </c>
      <c r="J27" s="40">
        <f t="shared" si="15"/>
        <v>1904000</v>
      </c>
    </row>
    <row r="28" spans="1:10" ht="29.45" customHeight="1" x14ac:dyDescent="0.2">
      <c r="A28" s="2">
        <v>17</v>
      </c>
      <c r="B28" s="49" t="s">
        <v>62</v>
      </c>
      <c r="C28" s="50" t="s">
        <v>44</v>
      </c>
      <c r="D28" s="50">
        <v>1</v>
      </c>
      <c r="E28" s="14">
        <v>141450</v>
      </c>
      <c r="F28" s="8">
        <f t="shared" si="10"/>
        <v>26875.5</v>
      </c>
      <c r="G28" s="39">
        <f t="shared" si="11"/>
        <v>168325.5</v>
      </c>
      <c r="H28" s="63">
        <v>150000</v>
      </c>
      <c r="I28" s="8">
        <f t="shared" si="14"/>
        <v>28500</v>
      </c>
      <c r="J28" s="40">
        <f t="shared" si="15"/>
        <v>178500</v>
      </c>
    </row>
    <row r="29" spans="1:10" ht="29.45" customHeight="1" x14ac:dyDescent="0.2">
      <c r="A29" s="2">
        <v>18</v>
      </c>
      <c r="B29" s="49" t="s">
        <v>63</v>
      </c>
      <c r="C29" s="50" t="s">
        <v>44</v>
      </c>
      <c r="D29" s="50">
        <v>1</v>
      </c>
      <c r="E29" s="14">
        <v>1235472</v>
      </c>
      <c r="F29" s="8">
        <f t="shared" si="10"/>
        <v>234739.68</v>
      </c>
      <c r="G29" s="39">
        <f t="shared" si="11"/>
        <v>1470211.68</v>
      </c>
      <c r="H29" s="63">
        <v>1150000</v>
      </c>
      <c r="I29" s="8">
        <f t="shared" si="14"/>
        <v>218500</v>
      </c>
      <c r="J29" s="40">
        <f t="shared" si="15"/>
        <v>1368500</v>
      </c>
    </row>
    <row r="30" spans="1:10" ht="29.45" customHeight="1" x14ac:dyDescent="0.2">
      <c r="A30" s="2">
        <v>19</v>
      </c>
      <c r="B30" s="49" t="s">
        <v>64</v>
      </c>
      <c r="C30" s="50" t="s">
        <v>44</v>
      </c>
      <c r="D30" s="50">
        <v>1</v>
      </c>
      <c r="E30" s="14">
        <v>4201456</v>
      </c>
      <c r="F30" s="8">
        <f t="shared" si="10"/>
        <v>798276.64</v>
      </c>
      <c r="G30" s="39">
        <f t="shared" si="11"/>
        <v>4999732.6399999997</v>
      </c>
      <c r="H30" s="63">
        <v>4390000</v>
      </c>
      <c r="I30" s="8">
        <f t="shared" si="14"/>
        <v>834100</v>
      </c>
      <c r="J30" s="40">
        <f t="shared" si="15"/>
        <v>5224100</v>
      </c>
    </row>
    <row r="31" spans="1:10" ht="29.45" customHeight="1" x14ac:dyDescent="0.2">
      <c r="A31" s="2">
        <v>20</v>
      </c>
      <c r="B31" s="49" t="s">
        <v>65</v>
      </c>
      <c r="C31" s="50" t="s">
        <v>44</v>
      </c>
      <c r="D31" s="50">
        <v>1</v>
      </c>
      <c r="E31" s="14">
        <v>489640</v>
      </c>
      <c r="F31" s="8">
        <f t="shared" si="10"/>
        <v>93031.6</v>
      </c>
      <c r="G31" s="39">
        <f t="shared" si="11"/>
        <v>582671.6</v>
      </c>
      <c r="H31" s="63">
        <v>525000</v>
      </c>
      <c r="I31" s="8">
        <f t="shared" si="14"/>
        <v>99750</v>
      </c>
      <c r="J31" s="40">
        <f t="shared" si="15"/>
        <v>624750</v>
      </c>
    </row>
    <row r="32" spans="1:10" ht="29.45" customHeight="1" x14ac:dyDescent="0.2">
      <c r="A32" s="2">
        <v>21</v>
      </c>
      <c r="B32" s="49" t="s">
        <v>66</v>
      </c>
      <c r="C32" s="50" t="s">
        <v>44</v>
      </c>
      <c r="D32" s="50">
        <v>1</v>
      </c>
      <c r="E32" s="14">
        <v>702365</v>
      </c>
      <c r="F32" s="8">
        <f t="shared" si="10"/>
        <v>133449.35</v>
      </c>
      <c r="G32" s="39">
        <f t="shared" si="11"/>
        <v>835814.35</v>
      </c>
      <c r="H32" s="63">
        <v>730000</v>
      </c>
      <c r="I32" s="8">
        <f t="shared" si="14"/>
        <v>138700</v>
      </c>
      <c r="J32" s="40">
        <f t="shared" si="15"/>
        <v>868700</v>
      </c>
    </row>
    <row r="33" spans="1:10" ht="29.45" customHeight="1" x14ac:dyDescent="0.2">
      <c r="A33" s="2">
        <v>22</v>
      </c>
      <c r="B33" s="49" t="s">
        <v>67</v>
      </c>
      <c r="C33" s="50" t="s">
        <v>44</v>
      </c>
      <c r="D33" s="50">
        <v>1</v>
      </c>
      <c r="E33" s="14">
        <v>1060655</v>
      </c>
      <c r="F33" s="8">
        <f t="shared" si="10"/>
        <v>201524.45</v>
      </c>
      <c r="G33" s="39">
        <f t="shared" si="11"/>
        <v>1262179.45</v>
      </c>
      <c r="H33" s="63">
        <v>1090000</v>
      </c>
      <c r="I33" s="8">
        <f t="shared" si="14"/>
        <v>207100</v>
      </c>
      <c r="J33" s="40">
        <f t="shared" si="15"/>
        <v>1297100</v>
      </c>
    </row>
    <row r="34" spans="1:10" ht="29.45" customHeight="1" x14ac:dyDescent="0.2">
      <c r="A34" s="2">
        <v>23</v>
      </c>
      <c r="B34" s="49" t="s">
        <v>68</v>
      </c>
      <c r="C34" s="50" t="s">
        <v>44</v>
      </c>
      <c r="D34" s="50">
        <v>1</v>
      </c>
      <c r="E34" s="14">
        <v>900500</v>
      </c>
      <c r="F34" s="8">
        <f t="shared" si="10"/>
        <v>171095</v>
      </c>
      <c r="G34" s="39">
        <f t="shared" si="11"/>
        <v>1071595</v>
      </c>
      <c r="H34" s="63">
        <v>8900000</v>
      </c>
      <c r="I34" s="8">
        <f t="shared" si="14"/>
        <v>1691000</v>
      </c>
      <c r="J34" s="40">
        <f t="shared" si="15"/>
        <v>10591000</v>
      </c>
    </row>
    <row r="35" spans="1:10" ht="29.45" customHeight="1" x14ac:dyDescent="0.2">
      <c r="A35" s="2">
        <v>24</v>
      </c>
      <c r="B35" s="49" t="s">
        <v>69</v>
      </c>
      <c r="C35" s="50" t="s">
        <v>4</v>
      </c>
      <c r="D35" s="50">
        <v>1</v>
      </c>
      <c r="E35" s="14">
        <v>1379990</v>
      </c>
      <c r="F35" s="8">
        <f t="shared" si="10"/>
        <v>262198.09999999998</v>
      </c>
      <c r="G35" s="39">
        <f t="shared" si="11"/>
        <v>1642188.1</v>
      </c>
      <c r="H35" s="63">
        <v>1450000</v>
      </c>
      <c r="I35" s="8">
        <f t="shared" si="14"/>
        <v>275500</v>
      </c>
      <c r="J35" s="40">
        <f t="shared" si="15"/>
        <v>1725500</v>
      </c>
    </row>
    <row r="36" spans="1:10" ht="14.25" customHeight="1" x14ac:dyDescent="0.2">
      <c r="A36" s="136" t="s">
        <v>78</v>
      </c>
      <c r="B36" s="136"/>
      <c r="C36" s="136"/>
      <c r="D36" s="136"/>
      <c r="E36" s="150">
        <f>SUM(G25:G35)</f>
        <v>14478275.419999998</v>
      </c>
      <c r="F36" s="151"/>
      <c r="G36" s="152"/>
      <c r="H36" s="153">
        <f>SUM(J25:J35)</f>
        <v>29732150</v>
      </c>
      <c r="I36" s="153"/>
      <c r="J36" s="153"/>
    </row>
    <row r="37" spans="1:10" ht="4.5" customHeight="1" x14ac:dyDescent="0.2">
      <c r="A37" s="83"/>
      <c r="B37" s="83"/>
      <c r="C37" s="83"/>
      <c r="D37" s="83"/>
      <c r="E37" s="83"/>
      <c r="F37" s="83"/>
      <c r="G37" s="83"/>
      <c r="H37" s="83"/>
      <c r="I37" s="83"/>
      <c r="J37" s="83"/>
    </row>
    <row r="38" spans="1:10" ht="33" customHeight="1" x14ac:dyDescent="0.2">
      <c r="A38" s="145" t="s">
        <v>70</v>
      </c>
      <c r="B38" s="146"/>
      <c r="C38" s="146"/>
      <c r="D38" s="147"/>
      <c r="E38" s="148">
        <f>SUM(E14,E22,E36)</f>
        <v>104497447.39</v>
      </c>
      <c r="F38" s="149"/>
      <c r="G38" s="149"/>
      <c r="H38" s="92">
        <f>SUM(H14,H22,H36)</f>
        <v>101173800</v>
      </c>
      <c r="I38" s="93"/>
      <c r="J38" s="93"/>
    </row>
  </sheetData>
  <mergeCells count="25">
    <mergeCell ref="A1:J1"/>
    <mergeCell ref="A2:J2"/>
    <mergeCell ref="A38:D38"/>
    <mergeCell ref="A3:J3"/>
    <mergeCell ref="A37:J37"/>
    <mergeCell ref="E38:G38"/>
    <mergeCell ref="H38:J38"/>
    <mergeCell ref="A36:D36"/>
    <mergeCell ref="E36:G36"/>
    <mergeCell ref="H36:J36"/>
    <mergeCell ref="A24:D24"/>
    <mergeCell ref="E24:G24"/>
    <mergeCell ref="H24:J24"/>
    <mergeCell ref="E22:G22"/>
    <mergeCell ref="H22:J22"/>
    <mergeCell ref="A5:D5"/>
    <mergeCell ref="A22:D22"/>
    <mergeCell ref="E5:G5"/>
    <mergeCell ref="H5:J5"/>
    <mergeCell ref="A14:D14"/>
    <mergeCell ref="E14:G14"/>
    <mergeCell ref="H16:J16"/>
    <mergeCell ref="H14:J14"/>
    <mergeCell ref="A16:D16"/>
    <mergeCell ref="E16:G16"/>
  </mergeCells>
  <pageMargins left="0.7" right="0.7" top="0.75" bottom="0.75" header="0.3" footer="0.3"/>
  <pageSetup paperSize="9" scale="8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96D41-AFDD-45C0-95F1-ECBBA23C8F86}">
  <dimension ref="A1:F34"/>
  <sheetViews>
    <sheetView topLeftCell="A24" zoomScaleNormal="100" zoomScaleSheetLayoutView="160" workbookViewId="0">
      <selection activeCell="I30" sqref="I30"/>
    </sheetView>
  </sheetViews>
  <sheetFormatPr baseColWidth="10" defaultColWidth="11.42578125" defaultRowHeight="14.25" x14ac:dyDescent="0.2"/>
  <cols>
    <col min="1" max="1" width="6.85546875" style="3" customWidth="1"/>
    <col min="2" max="2" width="54.85546875" style="11" customWidth="1"/>
    <col min="3" max="3" width="11.7109375" style="51" customWidth="1"/>
    <col min="4" max="4" width="21" style="4" customWidth="1"/>
    <col min="5" max="5" width="21.140625" style="3" customWidth="1"/>
    <col min="6" max="6" width="25.140625" style="3" customWidth="1"/>
    <col min="7" max="16384" width="11.42578125" style="3"/>
  </cols>
  <sheetData>
    <row r="1" spans="1:6" ht="82.5" customHeight="1" x14ac:dyDescent="0.25">
      <c r="A1" s="143" t="s">
        <v>40</v>
      </c>
      <c r="B1" s="143"/>
      <c r="C1" s="143"/>
      <c r="D1" s="143"/>
      <c r="E1" s="143"/>
      <c r="F1" s="143"/>
    </row>
    <row r="2" spans="1:6" ht="41.25" customHeight="1" x14ac:dyDescent="0.2">
      <c r="A2" s="144" t="s">
        <v>38</v>
      </c>
      <c r="B2" s="144"/>
      <c r="C2" s="144"/>
      <c r="D2" s="144"/>
      <c r="E2" s="144"/>
      <c r="F2" s="144"/>
    </row>
    <row r="3" spans="1:6" ht="15" customHeight="1" x14ac:dyDescent="0.2">
      <c r="A3" s="142" t="s">
        <v>41</v>
      </c>
      <c r="B3" s="142"/>
      <c r="C3" s="142"/>
      <c r="D3" s="142"/>
      <c r="E3" s="142"/>
      <c r="F3" s="142"/>
    </row>
    <row r="4" spans="1:6" ht="25.5" x14ac:dyDescent="0.2">
      <c r="A4" s="47" t="s">
        <v>0</v>
      </c>
      <c r="B4" s="46" t="s">
        <v>3</v>
      </c>
      <c r="C4" s="46" t="s">
        <v>29</v>
      </c>
      <c r="D4" s="46" t="s">
        <v>75</v>
      </c>
      <c r="E4" s="46" t="s">
        <v>75</v>
      </c>
      <c r="F4" s="127" t="s">
        <v>39</v>
      </c>
    </row>
    <row r="5" spans="1:6" ht="14.25" customHeight="1" x14ac:dyDescent="0.2">
      <c r="A5" s="142" t="s">
        <v>42</v>
      </c>
      <c r="B5" s="142"/>
      <c r="C5" s="142"/>
      <c r="D5" s="52" t="s">
        <v>71</v>
      </c>
      <c r="E5" s="53" t="s">
        <v>72</v>
      </c>
      <c r="F5" s="127"/>
    </row>
    <row r="6" spans="1:6" s="10" customFormat="1" ht="28.5" customHeight="1" x14ac:dyDescent="0.2">
      <c r="A6" s="54">
        <v>1</v>
      </c>
      <c r="B6" s="55" t="s">
        <v>43</v>
      </c>
      <c r="C6" s="56" t="s">
        <v>44</v>
      </c>
      <c r="D6" s="59">
        <v>951226.5</v>
      </c>
      <c r="E6" s="60">
        <v>946050</v>
      </c>
      <c r="F6" s="64">
        <f>AVERAGE(D6:E6)</f>
        <v>948638.25</v>
      </c>
    </row>
    <row r="7" spans="1:6" s="10" customFormat="1" ht="28.5" customHeight="1" x14ac:dyDescent="0.2">
      <c r="A7" s="9">
        <v>2</v>
      </c>
      <c r="B7" s="49" t="s">
        <v>45</v>
      </c>
      <c r="C7" s="50" t="s">
        <v>44</v>
      </c>
      <c r="D7" s="39">
        <v>1678890.08</v>
      </c>
      <c r="E7" s="40">
        <v>1695750</v>
      </c>
      <c r="F7" s="64">
        <f t="shared" ref="F7:F13" si="0">AVERAGE(D7:E7)</f>
        <v>1687320.04</v>
      </c>
    </row>
    <row r="8" spans="1:6" s="10" customFormat="1" ht="28.5" customHeight="1" x14ac:dyDescent="0.2">
      <c r="A8" s="9">
        <v>3</v>
      </c>
      <c r="B8" s="49" t="s">
        <v>46</v>
      </c>
      <c r="C8" s="50" t="s">
        <v>44</v>
      </c>
      <c r="D8" s="39">
        <v>4106241.37</v>
      </c>
      <c r="E8" s="40">
        <v>4165000</v>
      </c>
      <c r="F8" s="64">
        <f t="shared" si="0"/>
        <v>4135620.6850000001</v>
      </c>
    </row>
    <row r="9" spans="1:6" s="10" customFormat="1" ht="28.5" customHeight="1" x14ac:dyDescent="0.2">
      <c r="A9" s="9">
        <v>4</v>
      </c>
      <c r="B9" s="49" t="s">
        <v>47</v>
      </c>
      <c r="C9" s="50" t="s">
        <v>44</v>
      </c>
      <c r="D9" s="39">
        <v>4355654.66</v>
      </c>
      <c r="E9" s="40">
        <v>4379200</v>
      </c>
      <c r="F9" s="64">
        <f t="shared" si="0"/>
        <v>4367427.33</v>
      </c>
    </row>
    <row r="10" spans="1:6" s="10" customFormat="1" ht="28.5" customHeight="1" x14ac:dyDescent="0.2">
      <c r="A10" s="9">
        <v>5</v>
      </c>
      <c r="B10" s="49" t="s">
        <v>48</v>
      </c>
      <c r="C10" s="50" t="s">
        <v>44</v>
      </c>
      <c r="D10" s="39">
        <v>8318775.9199999999</v>
      </c>
      <c r="E10" s="40">
        <v>8365700</v>
      </c>
      <c r="F10" s="64">
        <f t="shared" si="0"/>
        <v>8342237.96</v>
      </c>
    </row>
    <row r="11" spans="1:6" s="10" customFormat="1" ht="28.5" customHeight="1" x14ac:dyDescent="0.2">
      <c r="A11" s="9">
        <v>6</v>
      </c>
      <c r="B11" s="49" t="s">
        <v>49</v>
      </c>
      <c r="C11" s="50" t="s">
        <v>44</v>
      </c>
      <c r="D11" s="39">
        <v>30936256.259999998</v>
      </c>
      <c r="E11" s="40">
        <v>31297000</v>
      </c>
      <c r="F11" s="64">
        <f t="shared" si="0"/>
        <v>31116628.129999999</v>
      </c>
    </row>
    <row r="12" spans="1:6" s="10" customFormat="1" ht="28.5" customHeight="1" x14ac:dyDescent="0.2">
      <c r="A12" s="9">
        <v>7</v>
      </c>
      <c r="B12" s="49" t="s">
        <v>50</v>
      </c>
      <c r="C12" s="50" t="s">
        <v>44</v>
      </c>
      <c r="D12" s="39">
        <v>1784828.6400000001</v>
      </c>
      <c r="E12" s="40">
        <v>1737400</v>
      </c>
      <c r="F12" s="64">
        <f t="shared" si="0"/>
        <v>1761114.32</v>
      </c>
    </row>
    <row r="13" spans="1:6" s="10" customFormat="1" ht="28.5" customHeight="1" x14ac:dyDescent="0.2">
      <c r="A13" s="9">
        <v>8</v>
      </c>
      <c r="B13" s="49" t="s">
        <v>51</v>
      </c>
      <c r="C13" s="50" t="s">
        <v>4</v>
      </c>
      <c r="D13" s="39">
        <v>1779940.12</v>
      </c>
      <c r="E13" s="40">
        <v>1963500</v>
      </c>
      <c r="F13" s="64">
        <f t="shared" si="0"/>
        <v>1871720.06</v>
      </c>
    </row>
    <row r="14" spans="1:6" ht="4.5" customHeight="1" x14ac:dyDescent="0.2">
      <c r="A14" s="61"/>
      <c r="B14" s="61"/>
      <c r="C14" s="61"/>
      <c r="D14" s="13"/>
      <c r="E14" s="26"/>
      <c r="F14" s="34"/>
    </row>
    <row r="15" spans="1:6" ht="42.75" customHeight="1" x14ac:dyDescent="0.2">
      <c r="A15" s="142" t="s">
        <v>52</v>
      </c>
      <c r="B15" s="142"/>
      <c r="C15" s="142"/>
      <c r="D15" s="52" t="s">
        <v>71</v>
      </c>
      <c r="E15" s="53" t="s">
        <v>72</v>
      </c>
      <c r="F15" s="45" t="s">
        <v>39</v>
      </c>
    </row>
    <row r="16" spans="1:6" ht="27.95" customHeight="1" x14ac:dyDescent="0.2">
      <c r="A16" s="2">
        <v>9</v>
      </c>
      <c r="B16" s="49" t="s">
        <v>53</v>
      </c>
      <c r="C16" s="50" t="s">
        <v>44</v>
      </c>
      <c r="D16" s="39">
        <v>5537619.7800000003</v>
      </c>
      <c r="E16" s="40">
        <v>5450200</v>
      </c>
      <c r="F16" s="65">
        <f>AVERAGE(D16:E16)</f>
        <v>5493909.8900000006</v>
      </c>
    </row>
    <row r="17" spans="1:6" ht="27.95" customHeight="1" x14ac:dyDescent="0.2">
      <c r="A17" s="2">
        <v>10</v>
      </c>
      <c r="B17" s="49" t="s">
        <v>54</v>
      </c>
      <c r="C17" s="50" t="s">
        <v>44</v>
      </c>
      <c r="D17" s="39">
        <v>7135776.6899999995</v>
      </c>
      <c r="E17" s="40">
        <v>7128100</v>
      </c>
      <c r="F17" s="65">
        <f t="shared" ref="F17:F20" si="1">AVERAGE(D17:E17)</f>
        <v>7131938.3449999997</v>
      </c>
    </row>
    <row r="18" spans="1:6" ht="27.95" customHeight="1" x14ac:dyDescent="0.2">
      <c r="A18" s="2">
        <v>11</v>
      </c>
      <c r="B18" s="49" t="s">
        <v>55</v>
      </c>
      <c r="C18" s="50" t="s">
        <v>44</v>
      </c>
      <c r="D18" s="39">
        <v>274596.07</v>
      </c>
      <c r="E18" s="40">
        <v>327250</v>
      </c>
      <c r="F18" s="65">
        <f t="shared" si="1"/>
        <v>300923.03500000003</v>
      </c>
    </row>
    <row r="19" spans="1:6" ht="73.5" customHeight="1" x14ac:dyDescent="0.2">
      <c r="A19" s="2">
        <v>12</v>
      </c>
      <c r="B19" s="49" t="s">
        <v>56</v>
      </c>
      <c r="C19" s="50" t="s">
        <v>4</v>
      </c>
      <c r="D19" s="68">
        <v>21378739.129999999</v>
      </c>
      <c r="E19" s="69">
        <v>2201500</v>
      </c>
      <c r="F19" s="67" t="s">
        <v>80</v>
      </c>
    </row>
    <row r="20" spans="1:6" ht="27.95" customHeight="1" x14ac:dyDescent="0.2">
      <c r="A20" s="2">
        <v>13</v>
      </c>
      <c r="B20" s="49" t="s">
        <v>57</v>
      </c>
      <c r="C20" s="50" t="s">
        <v>4</v>
      </c>
      <c r="D20" s="39">
        <v>1780626.75</v>
      </c>
      <c r="E20" s="40">
        <v>1785000</v>
      </c>
      <c r="F20" s="65">
        <f t="shared" si="1"/>
        <v>1782813.375</v>
      </c>
    </row>
    <row r="21" spans="1:6" ht="5.25" customHeight="1" x14ac:dyDescent="0.2">
      <c r="A21" s="61"/>
      <c r="B21" s="61"/>
      <c r="C21" s="61"/>
      <c r="D21" s="62"/>
      <c r="E21" s="34"/>
      <c r="F21" s="34"/>
    </row>
    <row r="22" spans="1:6" ht="38.25" customHeight="1" x14ac:dyDescent="0.2">
      <c r="A22" s="142" t="s">
        <v>58</v>
      </c>
      <c r="B22" s="142"/>
      <c r="C22" s="142"/>
      <c r="D22" s="52" t="s">
        <v>71</v>
      </c>
      <c r="E22" s="53" t="s">
        <v>72</v>
      </c>
      <c r="F22" s="45" t="s">
        <v>39</v>
      </c>
    </row>
    <row r="23" spans="1:6" ht="74.25" customHeight="1" x14ac:dyDescent="0.2">
      <c r="A23" s="2">
        <v>14</v>
      </c>
      <c r="B23" s="49" t="s">
        <v>59</v>
      </c>
      <c r="C23" s="50" t="s">
        <v>44</v>
      </c>
      <c r="D23" s="68">
        <v>281540.91000000003</v>
      </c>
      <c r="E23" s="69">
        <v>2677500</v>
      </c>
      <c r="F23" s="67" t="s">
        <v>80</v>
      </c>
    </row>
    <row r="24" spans="1:6" ht="74.25" customHeight="1" x14ac:dyDescent="0.2">
      <c r="A24" s="2">
        <v>15</v>
      </c>
      <c r="B24" s="49" t="s">
        <v>60</v>
      </c>
      <c r="C24" s="50" t="s">
        <v>44</v>
      </c>
      <c r="D24" s="68">
        <v>323165.92</v>
      </c>
      <c r="E24" s="69">
        <v>3272500</v>
      </c>
      <c r="F24" s="67" t="s">
        <v>80</v>
      </c>
    </row>
    <row r="25" spans="1:6" ht="29.45" customHeight="1" x14ac:dyDescent="0.2">
      <c r="A25" s="2">
        <v>16</v>
      </c>
      <c r="B25" s="49" t="s">
        <v>61</v>
      </c>
      <c r="C25" s="50" t="s">
        <v>44</v>
      </c>
      <c r="D25" s="39">
        <v>1840850.27</v>
      </c>
      <c r="E25" s="40">
        <v>1904000</v>
      </c>
      <c r="F25" s="28">
        <f t="shared" ref="F25:F33" si="2">AVERAGE(D25:E25)</f>
        <v>1872425.135</v>
      </c>
    </row>
    <row r="26" spans="1:6" ht="29.45" customHeight="1" x14ac:dyDescent="0.2">
      <c r="A26" s="2">
        <v>17</v>
      </c>
      <c r="B26" s="49" t="s">
        <v>62</v>
      </c>
      <c r="C26" s="50" t="s">
        <v>44</v>
      </c>
      <c r="D26" s="39">
        <v>168325.5</v>
      </c>
      <c r="E26" s="40">
        <v>178500</v>
      </c>
      <c r="F26" s="28">
        <f t="shared" si="2"/>
        <v>173412.75</v>
      </c>
    </row>
    <row r="27" spans="1:6" ht="29.45" customHeight="1" x14ac:dyDescent="0.2">
      <c r="A27" s="2">
        <v>18</v>
      </c>
      <c r="B27" s="49" t="s">
        <v>63</v>
      </c>
      <c r="C27" s="50" t="s">
        <v>44</v>
      </c>
      <c r="D27" s="39">
        <v>1470211.68</v>
      </c>
      <c r="E27" s="40">
        <v>1368500</v>
      </c>
      <c r="F27" s="28">
        <f t="shared" si="2"/>
        <v>1419355.8399999999</v>
      </c>
    </row>
    <row r="28" spans="1:6" ht="29.45" customHeight="1" x14ac:dyDescent="0.2">
      <c r="A28" s="2">
        <v>19</v>
      </c>
      <c r="B28" s="49" t="s">
        <v>64</v>
      </c>
      <c r="C28" s="50" t="s">
        <v>44</v>
      </c>
      <c r="D28" s="39">
        <v>4999732.6399999997</v>
      </c>
      <c r="E28" s="40">
        <v>5224100</v>
      </c>
      <c r="F28" s="28">
        <f t="shared" si="2"/>
        <v>5111916.32</v>
      </c>
    </row>
    <row r="29" spans="1:6" ht="29.45" customHeight="1" x14ac:dyDescent="0.2">
      <c r="A29" s="2">
        <v>20</v>
      </c>
      <c r="B29" s="49" t="s">
        <v>65</v>
      </c>
      <c r="C29" s="50" t="s">
        <v>44</v>
      </c>
      <c r="D29" s="39">
        <v>582671.6</v>
      </c>
      <c r="E29" s="40">
        <v>624750</v>
      </c>
      <c r="F29" s="28">
        <f t="shared" si="2"/>
        <v>603710.80000000005</v>
      </c>
    </row>
    <row r="30" spans="1:6" ht="29.45" customHeight="1" x14ac:dyDescent="0.2">
      <c r="A30" s="2">
        <v>21</v>
      </c>
      <c r="B30" s="49" t="s">
        <v>66</v>
      </c>
      <c r="C30" s="50" t="s">
        <v>44</v>
      </c>
      <c r="D30" s="39">
        <v>835814.35</v>
      </c>
      <c r="E30" s="40">
        <v>868700</v>
      </c>
      <c r="F30" s="28">
        <f>AVERAGE(D30:E30)</f>
        <v>852257.17500000005</v>
      </c>
    </row>
    <row r="31" spans="1:6" ht="29.45" customHeight="1" x14ac:dyDescent="0.2">
      <c r="A31" s="2">
        <v>22</v>
      </c>
      <c r="B31" s="49" t="s">
        <v>67</v>
      </c>
      <c r="C31" s="50" t="s">
        <v>44</v>
      </c>
      <c r="D31" s="39">
        <v>1262179.45</v>
      </c>
      <c r="E31" s="40">
        <v>1297100</v>
      </c>
      <c r="F31" s="28">
        <f t="shared" si="2"/>
        <v>1279639.7250000001</v>
      </c>
    </row>
    <row r="32" spans="1:6" ht="74.25" customHeight="1" x14ac:dyDescent="0.2">
      <c r="A32" s="2">
        <v>23</v>
      </c>
      <c r="B32" s="49" t="s">
        <v>68</v>
      </c>
      <c r="C32" s="50" t="s">
        <v>44</v>
      </c>
      <c r="D32" s="68">
        <v>1071595</v>
      </c>
      <c r="E32" s="69">
        <v>10591000</v>
      </c>
      <c r="F32" s="67" t="s">
        <v>80</v>
      </c>
    </row>
    <row r="33" spans="1:6" ht="29.45" customHeight="1" x14ac:dyDescent="0.2">
      <c r="A33" s="2">
        <v>24</v>
      </c>
      <c r="B33" s="49" t="s">
        <v>69</v>
      </c>
      <c r="C33" s="50" t="s">
        <v>4</v>
      </c>
      <c r="D33" s="39">
        <v>1642188.1</v>
      </c>
      <c r="E33" s="40">
        <v>1725500</v>
      </c>
      <c r="F33" s="28">
        <f t="shared" si="2"/>
        <v>1683844.05</v>
      </c>
    </row>
    <row r="34" spans="1:6" ht="4.5" customHeight="1" x14ac:dyDescent="0.2">
      <c r="A34" s="83"/>
      <c r="B34" s="83"/>
      <c r="C34" s="83"/>
      <c r="D34" s="83"/>
      <c r="E34" s="83"/>
      <c r="F34" s="34"/>
    </row>
  </sheetData>
  <mergeCells count="8">
    <mergeCell ref="F4:F5"/>
    <mergeCell ref="A1:F1"/>
    <mergeCell ref="A2:F2"/>
    <mergeCell ref="A3:F3"/>
    <mergeCell ref="A34:E34"/>
    <mergeCell ref="A22:C22"/>
    <mergeCell ref="A15:C15"/>
    <mergeCell ref="A5:C5"/>
  </mergeCells>
  <pageMargins left="0.7" right="0.7" top="0.75" bottom="0.75" header="0.3" footer="0.3"/>
  <pageSetup paperSize="9" scale="8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10FEC-D3FF-4039-BA72-CB396D34C094}">
  <dimension ref="A1:F34"/>
  <sheetViews>
    <sheetView topLeftCell="A12" zoomScaleNormal="100" zoomScaleSheetLayoutView="160" workbookViewId="0">
      <selection activeCell="K39" sqref="K39"/>
    </sheetView>
  </sheetViews>
  <sheetFormatPr baseColWidth="10" defaultColWidth="11.42578125" defaultRowHeight="14.25" x14ac:dyDescent="0.2"/>
  <cols>
    <col min="1" max="1" width="7.28515625" style="3" customWidth="1"/>
    <col min="2" max="2" width="54.85546875" style="11" customWidth="1"/>
    <col min="3" max="3" width="11.7109375" style="51" customWidth="1"/>
    <col min="4" max="4" width="21" style="4" customWidth="1"/>
    <col min="5" max="5" width="21.140625" style="3" customWidth="1"/>
    <col min="6" max="6" width="19.28515625" style="3" customWidth="1"/>
    <col min="7" max="16384" width="11.42578125" style="3"/>
  </cols>
  <sheetData>
    <row r="1" spans="1:6" ht="82.5" customHeight="1" x14ac:dyDescent="0.25">
      <c r="A1" s="143" t="s">
        <v>40</v>
      </c>
      <c r="B1" s="143"/>
      <c r="C1" s="143"/>
      <c r="D1" s="143"/>
      <c r="E1" s="143"/>
      <c r="F1" s="143"/>
    </row>
    <row r="2" spans="1:6" ht="41.25" customHeight="1" x14ac:dyDescent="0.2">
      <c r="A2" s="144" t="s">
        <v>38</v>
      </c>
      <c r="B2" s="144"/>
      <c r="C2" s="144"/>
      <c r="D2" s="144"/>
      <c r="E2" s="144"/>
      <c r="F2" s="144"/>
    </row>
    <row r="3" spans="1:6" ht="15" customHeight="1" x14ac:dyDescent="0.2">
      <c r="A3" s="142" t="s">
        <v>41</v>
      </c>
      <c r="B3" s="142"/>
      <c r="C3" s="142"/>
      <c r="D3" s="142"/>
      <c r="E3" s="142"/>
      <c r="F3" s="142"/>
    </row>
    <row r="4" spans="1:6" ht="30" customHeight="1" x14ac:dyDescent="0.2">
      <c r="A4" s="47" t="s">
        <v>0</v>
      </c>
      <c r="B4" s="46" t="s">
        <v>3</v>
      </c>
      <c r="C4" s="46" t="s">
        <v>29</v>
      </c>
      <c r="D4" s="46" t="s">
        <v>75</v>
      </c>
      <c r="E4" s="46" t="s">
        <v>75</v>
      </c>
      <c r="F4" s="30" t="s">
        <v>28</v>
      </c>
    </row>
    <row r="5" spans="1:6" ht="36.75" customHeight="1" x14ac:dyDescent="0.2">
      <c r="A5" s="142" t="s">
        <v>42</v>
      </c>
      <c r="B5" s="142"/>
      <c r="C5" s="142"/>
      <c r="D5" s="52" t="s">
        <v>71</v>
      </c>
      <c r="E5" s="53" t="s">
        <v>72</v>
      </c>
      <c r="F5" s="31" t="s">
        <v>30</v>
      </c>
    </row>
    <row r="6" spans="1:6" s="10" customFormat="1" ht="28.5" customHeight="1" x14ac:dyDescent="0.2">
      <c r="A6" s="54">
        <v>1</v>
      </c>
      <c r="B6" s="55" t="s">
        <v>43</v>
      </c>
      <c r="C6" s="56" t="s">
        <v>44</v>
      </c>
      <c r="D6" s="59">
        <v>951226.5</v>
      </c>
      <c r="E6" s="60">
        <v>946050</v>
      </c>
      <c r="F6" s="66">
        <f>AVERAGE(D6:E6)</f>
        <v>948638.25</v>
      </c>
    </row>
    <row r="7" spans="1:6" s="10" customFormat="1" ht="28.5" customHeight="1" x14ac:dyDescent="0.2">
      <c r="A7" s="9">
        <v>2</v>
      </c>
      <c r="B7" s="49" t="s">
        <v>45</v>
      </c>
      <c r="C7" s="50" t="s">
        <v>44</v>
      </c>
      <c r="D7" s="39">
        <v>1678890.08</v>
      </c>
      <c r="E7" s="40">
        <v>1695750</v>
      </c>
      <c r="F7" s="66">
        <f t="shared" ref="F7:F13" si="0">AVERAGE(D7:E7)</f>
        <v>1687320.04</v>
      </c>
    </row>
    <row r="8" spans="1:6" s="10" customFormat="1" ht="28.5" customHeight="1" x14ac:dyDescent="0.2">
      <c r="A8" s="9">
        <v>3</v>
      </c>
      <c r="B8" s="49" t="s">
        <v>46</v>
      </c>
      <c r="C8" s="50" t="s">
        <v>44</v>
      </c>
      <c r="D8" s="39">
        <v>4106241.37</v>
      </c>
      <c r="E8" s="40">
        <v>4165000</v>
      </c>
      <c r="F8" s="66">
        <f t="shared" si="0"/>
        <v>4135620.6850000001</v>
      </c>
    </row>
    <row r="9" spans="1:6" s="10" customFormat="1" ht="28.5" customHeight="1" x14ac:dyDescent="0.2">
      <c r="A9" s="9">
        <v>4</v>
      </c>
      <c r="B9" s="49" t="s">
        <v>47</v>
      </c>
      <c r="C9" s="50" t="s">
        <v>44</v>
      </c>
      <c r="D9" s="39">
        <v>4355654.66</v>
      </c>
      <c r="E9" s="40">
        <v>4379200</v>
      </c>
      <c r="F9" s="66">
        <f t="shared" si="0"/>
        <v>4367427.33</v>
      </c>
    </row>
    <row r="10" spans="1:6" s="10" customFormat="1" ht="28.5" customHeight="1" x14ac:dyDescent="0.2">
      <c r="A10" s="9">
        <v>5</v>
      </c>
      <c r="B10" s="49" t="s">
        <v>48</v>
      </c>
      <c r="C10" s="50" t="s">
        <v>44</v>
      </c>
      <c r="D10" s="39">
        <v>8318775.9199999999</v>
      </c>
      <c r="E10" s="40">
        <v>8365700</v>
      </c>
      <c r="F10" s="66">
        <f t="shared" si="0"/>
        <v>8342237.96</v>
      </c>
    </row>
    <row r="11" spans="1:6" s="10" customFormat="1" ht="28.5" customHeight="1" x14ac:dyDescent="0.2">
      <c r="A11" s="9">
        <v>6</v>
      </c>
      <c r="B11" s="49" t="s">
        <v>49</v>
      </c>
      <c r="C11" s="50" t="s">
        <v>44</v>
      </c>
      <c r="D11" s="39">
        <v>30936256.259999998</v>
      </c>
      <c r="E11" s="40">
        <v>31297000</v>
      </c>
      <c r="F11" s="66">
        <f t="shared" si="0"/>
        <v>31116628.129999999</v>
      </c>
    </row>
    <row r="12" spans="1:6" s="10" customFormat="1" ht="28.5" customHeight="1" x14ac:dyDescent="0.2">
      <c r="A12" s="9">
        <v>7</v>
      </c>
      <c r="B12" s="49" t="s">
        <v>50</v>
      </c>
      <c r="C12" s="50" t="s">
        <v>44</v>
      </c>
      <c r="D12" s="39">
        <v>1784828.6400000001</v>
      </c>
      <c r="E12" s="40">
        <v>1737400</v>
      </c>
      <c r="F12" s="66">
        <f t="shared" si="0"/>
        <v>1761114.32</v>
      </c>
    </row>
    <row r="13" spans="1:6" s="10" customFormat="1" ht="28.5" customHeight="1" x14ac:dyDescent="0.2">
      <c r="A13" s="9">
        <v>8</v>
      </c>
      <c r="B13" s="49" t="s">
        <v>51</v>
      </c>
      <c r="C13" s="50" t="s">
        <v>4</v>
      </c>
      <c r="D13" s="39">
        <v>1779940.12</v>
      </c>
      <c r="E13" s="40">
        <v>1963500</v>
      </c>
      <c r="F13" s="66">
        <f t="shared" si="0"/>
        <v>1871720.06</v>
      </c>
    </row>
    <row r="14" spans="1:6" ht="14.25" customHeight="1" x14ac:dyDescent="0.2">
      <c r="A14" s="132" t="s">
        <v>76</v>
      </c>
      <c r="B14" s="132"/>
      <c r="C14" s="132"/>
      <c r="D14" s="132"/>
      <c r="E14" s="132"/>
      <c r="F14" s="70">
        <f>SUM(F6:F13)</f>
        <v>54230706.774999999</v>
      </c>
    </row>
    <row r="15" spans="1:6" ht="4.5" customHeight="1" x14ac:dyDescent="0.2">
      <c r="A15" s="61"/>
      <c r="B15" s="61"/>
      <c r="C15" s="61"/>
      <c r="D15" s="13"/>
      <c r="E15" s="26"/>
      <c r="F15" s="34"/>
    </row>
    <row r="16" spans="1:6" ht="40.5" customHeight="1" x14ac:dyDescent="0.2">
      <c r="A16" s="142" t="s">
        <v>52</v>
      </c>
      <c r="B16" s="142"/>
      <c r="C16" s="142"/>
      <c r="D16" s="52" t="s">
        <v>71</v>
      </c>
      <c r="E16" s="53" t="s">
        <v>72</v>
      </c>
      <c r="F16" s="31" t="s">
        <v>30</v>
      </c>
    </row>
    <row r="17" spans="1:6" ht="27.95" customHeight="1" x14ac:dyDescent="0.2">
      <c r="A17" s="2">
        <v>9</v>
      </c>
      <c r="B17" s="49" t="s">
        <v>53</v>
      </c>
      <c r="C17" s="50" t="s">
        <v>44</v>
      </c>
      <c r="D17" s="39">
        <v>5537619.7800000003</v>
      </c>
      <c r="E17" s="40">
        <v>5450200</v>
      </c>
      <c r="F17" s="66">
        <f>AVERAGE(D17:E17)</f>
        <v>5493909.8900000006</v>
      </c>
    </row>
    <row r="18" spans="1:6" ht="27.95" customHeight="1" x14ac:dyDescent="0.2">
      <c r="A18" s="2">
        <v>10</v>
      </c>
      <c r="B18" s="49" t="s">
        <v>54</v>
      </c>
      <c r="C18" s="50" t="s">
        <v>44</v>
      </c>
      <c r="D18" s="39">
        <v>7135776.6899999995</v>
      </c>
      <c r="E18" s="40">
        <v>7128100</v>
      </c>
      <c r="F18" s="66">
        <f t="shared" ref="F18:F20" si="1">AVERAGE(D18:E18)</f>
        <v>7131938.3449999997</v>
      </c>
    </row>
    <row r="19" spans="1:6" ht="27.95" customHeight="1" x14ac:dyDescent="0.2">
      <c r="A19" s="2">
        <v>11</v>
      </c>
      <c r="B19" s="49" t="s">
        <v>55</v>
      </c>
      <c r="C19" s="50" t="s">
        <v>44</v>
      </c>
      <c r="D19" s="39">
        <v>274596.07</v>
      </c>
      <c r="E19" s="40">
        <v>327250</v>
      </c>
      <c r="F19" s="66">
        <f t="shared" si="1"/>
        <v>300923.03500000003</v>
      </c>
    </row>
    <row r="20" spans="1:6" ht="27.95" customHeight="1" x14ac:dyDescent="0.2">
      <c r="A20" s="2">
        <v>12</v>
      </c>
      <c r="B20" s="49" t="s">
        <v>57</v>
      </c>
      <c r="C20" s="50" t="s">
        <v>4</v>
      </c>
      <c r="D20" s="39">
        <v>1780626.75</v>
      </c>
      <c r="E20" s="40">
        <v>1785000</v>
      </c>
      <c r="F20" s="66">
        <f t="shared" si="1"/>
        <v>1782813.375</v>
      </c>
    </row>
    <row r="21" spans="1:6" ht="14.25" customHeight="1" x14ac:dyDescent="0.2">
      <c r="A21" s="129" t="s">
        <v>77</v>
      </c>
      <c r="B21" s="130"/>
      <c r="C21" s="130"/>
      <c r="D21" s="130"/>
      <c r="E21" s="131"/>
      <c r="F21" s="71">
        <f>SUM(F17:F20)</f>
        <v>14709584.645</v>
      </c>
    </row>
    <row r="22" spans="1:6" ht="5.25" customHeight="1" x14ac:dyDescent="0.2">
      <c r="A22" s="61"/>
      <c r="B22" s="61"/>
      <c r="C22" s="61"/>
      <c r="D22" s="62"/>
      <c r="E22" s="34"/>
      <c r="F22" s="34"/>
    </row>
    <row r="23" spans="1:6" ht="43.5" customHeight="1" x14ac:dyDescent="0.2">
      <c r="A23" s="142" t="s">
        <v>58</v>
      </c>
      <c r="B23" s="142"/>
      <c r="C23" s="142"/>
      <c r="D23" s="52" t="s">
        <v>71</v>
      </c>
      <c r="E23" s="53" t="s">
        <v>72</v>
      </c>
      <c r="F23" s="31" t="s">
        <v>30</v>
      </c>
    </row>
    <row r="24" spans="1:6" ht="29.45" customHeight="1" x14ac:dyDescent="0.2">
      <c r="A24" s="2">
        <v>13</v>
      </c>
      <c r="B24" s="49" t="s">
        <v>61</v>
      </c>
      <c r="C24" s="50" t="s">
        <v>44</v>
      </c>
      <c r="D24" s="39">
        <v>1840850.27</v>
      </c>
      <c r="E24" s="40">
        <v>1904000</v>
      </c>
      <c r="F24" s="66">
        <f t="shared" ref="F24:F31" si="2">AVERAGE(D24:E24)</f>
        <v>1872425.135</v>
      </c>
    </row>
    <row r="25" spans="1:6" ht="29.45" customHeight="1" x14ac:dyDescent="0.2">
      <c r="A25" s="2">
        <v>14</v>
      </c>
      <c r="B25" s="49" t="s">
        <v>62</v>
      </c>
      <c r="C25" s="50" t="s">
        <v>44</v>
      </c>
      <c r="D25" s="39">
        <v>168325.5</v>
      </c>
      <c r="E25" s="40">
        <v>178500</v>
      </c>
      <c r="F25" s="66">
        <f t="shared" si="2"/>
        <v>173412.75</v>
      </c>
    </row>
    <row r="26" spans="1:6" ht="29.45" customHeight="1" x14ac:dyDescent="0.2">
      <c r="A26" s="2">
        <v>15</v>
      </c>
      <c r="B26" s="49" t="s">
        <v>63</v>
      </c>
      <c r="C26" s="50" t="s">
        <v>44</v>
      </c>
      <c r="D26" s="39">
        <v>1470211.68</v>
      </c>
      <c r="E26" s="40">
        <v>1368500</v>
      </c>
      <c r="F26" s="66">
        <f t="shared" si="2"/>
        <v>1419355.8399999999</v>
      </c>
    </row>
    <row r="27" spans="1:6" ht="29.45" customHeight="1" x14ac:dyDescent="0.2">
      <c r="A27" s="2">
        <v>16</v>
      </c>
      <c r="B27" s="49" t="s">
        <v>64</v>
      </c>
      <c r="C27" s="50" t="s">
        <v>44</v>
      </c>
      <c r="D27" s="39">
        <v>4999732.6399999997</v>
      </c>
      <c r="E27" s="40">
        <v>5224100</v>
      </c>
      <c r="F27" s="66">
        <f t="shared" si="2"/>
        <v>5111916.32</v>
      </c>
    </row>
    <row r="28" spans="1:6" ht="29.45" customHeight="1" x14ac:dyDescent="0.2">
      <c r="A28" s="2">
        <v>17</v>
      </c>
      <c r="B28" s="49" t="s">
        <v>65</v>
      </c>
      <c r="C28" s="50" t="s">
        <v>44</v>
      </c>
      <c r="D28" s="39">
        <v>582671.6</v>
      </c>
      <c r="E28" s="40">
        <v>624750</v>
      </c>
      <c r="F28" s="66">
        <f t="shared" si="2"/>
        <v>603710.80000000005</v>
      </c>
    </row>
    <row r="29" spans="1:6" ht="29.45" customHeight="1" x14ac:dyDescent="0.2">
      <c r="A29" s="2">
        <v>18</v>
      </c>
      <c r="B29" s="49" t="s">
        <v>66</v>
      </c>
      <c r="C29" s="50" t="s">
        <v>44</v>
      </c>
      <c r="D29" s="39">
        <v>835814.35</v>
      </c>
      <c r="E29" s="40">
        <v>868700</v>
      </c>
      <c r="F29" s="66">
        <f t="shared" si="2"/>
        <v>852257.17500000005</v>
      </c>
    </row>
    <row r="30" spans="1:6" ht="29.45" customHeight="1" x14ac:dyDescent="0.2">
      <c r="A30" s="2">
        <v>19</v>
      </c>
      <c r="B30" s="49" t="s">
        <v>67</v>
      </c>
      <c r="C30" s="50" t="s">
        <v>44</v>
      </c>
      <c r="D30" s="39">
        <v>1262179.45</v>
      </c>
      <c r="E30" s="40">
        <v>1297100</v>
      </c>
      <c r="F30" s="66">
        <f t="shared" si="2"/>
        <v>1279639.7250000001</v>
      </c>
    </row>
    <row r="31" spans="1:6" ht="29.45" customHeight="1" x14ac:dyDescent="0.2">
      <c r="A31" s="2">
        <v>20</v>
      </c>
      <c r="B31" s="49" t="s">
        <v>69</v>
      </c>
      <c r="C31" s="50" t="s">
        <v>4</v>
      </c>
      <c r="D31" s="39">
        <v>1642188.1</v>
      </c>
      <c r="E31" s="40">
        <v>1725500</v>
      </c>
      <c r="F31" s="66">
        <f t="shared" si="2"/>
        <v>1683844.05</v>
      </c>
    </row>
    <row r="32" spans="1:6" ht="14.25" customHeight="1" x14ac:dyDescent="0.2">
      <c r="A32" s="132" t="s">
        <v>78</v>
      </c>
      <c r="B32" s="132"/>
      <c r="C32" s="132"/>
      <c r="D32" s="132"/>
      <c r="E32" s="132"/>
      <c r="F32" s="70">
        <f>SUM(F24:F31)</f>
        <v>12996561.795000002</v>
      </c>
    </row>
    <row r="33" spans="1:6" ht="4.5" customHeight="1" x14ac:dyDescent="0.2">
      <c r="A33" s="83"/>
      <c r="B33" s="83"/>
      <c r="C33" s="83"/>
      <c r="D33" s="83"/>
      <c r="E33" s="83"/>
      <c r="F33" s="34"/>
    </row>
    <row r="34" spans="1:6" ht="33" customHeight="1" x14ac:dyDescent="0.2">
      <c r="A34" s="114" t="s">
        <v>79</v>
      </c>
      <c r="B34" s="114"/>
      <c r="C34" s="114"/>
      <c r="D34" s="114"/>
      <c r="E34" s="114"/>
      <c r="F34" s="72">
        <f>SUM(F14,F21,F32)</f>
        <v>81936853.215000004</v>
      </c>
    </row>
  </sheetData>
  <mergeCells count="11">
    <mergeCell ref="A2:F2"/>
    <mergeCell ref="A1:F1"/>
    <mergeCell ref="A34:E34"/>
    <mergeCell ref="A23:C23"/>
    <mergeCell ref="A33:E33"/>
    <mergeCell ref="A3:F3"/>
    <mergeCell ref="A14:E14"/>
    <mergeCell ref="A21:E21"/>
    <mergeCell ref="A32:E32"/>
    <mergeCell ref="A5:C5"/>
    <mergeCell ref="A16:C16"/>
  </mergeCells>
  <pageMargins left="0.7" right="0.7" top="0.75" bottom="0.75" header="0.3" footer="0.3"/>
  <pageSetup paperSize="9" scale="8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Preventivo (Cotizaciones)</vt:lpstr>
      <vt:lpstr>Preventivo (Promedio)</vt:lpstr>
      <vt:lpstr>Preventivo (Precios Techos)</vt:lpstr>
      <vt:lpstr>Portaf Correctivo (Cotizacion)</vt:lpstr>
      <vt:lpstr>Portaf Correctivo (Promedio)</vt:lpstr>
      <vt:lpstr>Portaf Correctivo Precios Techo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Espinosa Zapata, Fabio Andrés</dc:creator>
  <cp:lastModifiedBy>Ruben Dario Rojas Morales</cp:lastModifiedBy>
  <dcterms:created xsi:type="dcterms:W3CDTF">2022-02-09T14:48:12Z</dcterms:created>
  <dcterms:modified xsi:type="dcterms:W3CDTF">2026-08-26T22:31:26Z</dcterms:modified>
</cp:coreProperties>
</file>