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codeName="ThisWorkbook"/>
  <mc:AlternateContent xmlns:mc="http://schemas.openxmlformats.org/markup-compatibility/2006">
    <mc:Choice Requires="x15">
      <x15ac:absPath xmlns:x15ac="http://schemas.microsoft.com/office/spreadsheetml/2010/11/ac" url="/Users/julianamarroquin/Documents/"/>
    </mc:Choice>
  </mc:AlternateContent>
  <xr:revisionPtr revIDLastSave="0" documentId="13_ncr:1_{4FE52CFA-6920-C34C-8F05-AFF99F73A733}" xr6:coauthVersionLast="47" xr6:coauthVersionMax="47" xr10:uidLastSave="{00000000-0000-0000-0000-000000000000}"/>
  <bookViews>
    <workbookView xWindow="0" yWindow="660" windowWidth="29400" windowHeight="1846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TRATAMIENTO'!$B$10:$X$27</definedName>
    <definedName name="_xlnm._FilterDatabase" localSheetId="3" hidden="1">'EVALUACION CON CONTROLES'!$B$15:$R$32</definedName>
    <definedName name="_xlnm.Print_Area" localSheetId="4">'ASIGNACION Y TRATAMIENTO'!$B$2:$X$45</definedName>
    <definedName name="_xlnm.Print_Area" localSheetId="0">CONTEXTO!$B$2:$F$19</definedName>
    <definedName name="_xlnm.Print_Area" localSheetId="2">EVALUACION!$B$2:$L$62</definedName>
    <definedName name="_xlnm.Print_Area" localSheetId="3">'EVALUACION CON CONTROLES'!$B$2:$R$55</definedName>
    <definedName name="_xlnm.Print_Area" localSheetId="1">'IDENTIFICACION Y ANALISIS'!$B$2:$F$38</definedName>
    <definedName name="contratación">'IDENTIFICACION Y ANALISIS'!$B$24:$B$24</definedName>
    <definedName name="ejecución">'IDENTIFICACION Y ANALISIS'!$B$28:$B$38</definedName>
    <definedName name="OPCIONES">'ASIGNACION Y TRATAMIENTO'!$B$49:$B$51</definedName>
    <definedName name="planeación">'IDENTIFICACION Y ANALISIS'!$B$19:$B$20</definedName>
    <definedName name="selección">'IDENTIFICACION Y ANALISIS'!#REF!</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6" i="6" l="1"/>
  <c r="Q26" i="6"/>
  <c r="R26" i="6" s="1"/>
  <c r="T26" i="6"/>
  <c r="U26" i="6"/>
  <c r="V26" i="6"/>
  <c r="W26" i="6"/>
  <c r="X26" i="6"/>
  <c r="N27" i="6"/>
  <c r="Q27" i="6"/>
  <c r="R27" i="6" s="1"/>
  <c r="T27" i="6"/>
  <c r="U27" i="6"/>
  <c r="V27" i="6"/>
  <c r="W27" i="6"/>
  <c r="X27" i="6"/>
  <c r="N25" i="6"/>
  <c r="Q25" i="6"/>
  <c r="R25" i="6" s="1"/>
  <c r="T25" i="6"/>
  <c r="U25" i="6"/>
  <c r="V25" i="6"/>
  <c r="W25" i="6"/>
  <c r="X25" i="6"/>
  <c r="J25" i="6"/>
  <c r="K25" i="6" s="1"/>
  <c r="H25" i="6"/>
  <c r="I25" i="6"/>
  <c r="H26" i="6"/>
  <c r="J26" i="6" s="1"/>
  <c r="K26" i="6" s="1"/>
  <c r="I26" i="6"/>
  <c r="H27" i="6"/>
  <c r="I27" i="6"/>
  <c r="J27" i="6" s="1"/>
  <c r="K27" i="6" s="1"/>
  <c r="G25" i="6"/>
  <c r="G26" i="6"/>
  <c r="G27" i="6"/>
  <c r="G24" i="6"/>
  <c r="F25" i="6"/>
  <c r="F26" i="6"/>
  <c r="F27" i="6"/>
  <c r="E25" i="6"/>
  <c r="E26" i="6"/>
  <c r="E27" i="6"/>
  <c r="I16" i="15"/>
  <c r="B32" i="15" l="1"/>
  <c r="D27" i="6" s="1"/>
  <c r="B31" i="15"/>
  <c r="D26" i="6" s="1"/>
  <c r="B30" i="15"/>
  <c r="D25" i="6" s="1"/>
  <c r="B29" i="15"/>
  <c r="J32" i="15"/>
  <c r="I32" i="15"/>
  <c r="K32" i="15" s="1"/>
  <c r="L32" i="15" s="1"/>
  <c r="C32" i="15"/>
  <c r="C27" i="6" s="1"/>
  <c r="C31" i="15"/>
  <c r="C26" i="6" s="1"/>
  <c r="C30" i="15"/>
  <c r="C25" i="6" s="1"/>
  <c r="C29" i="15"/>
  <c r="J31" i="15"/>
  <c r="I31" i="15"/>
  <c r="K31" i="15" s="1"/>
  <c r="L31" i="15" s="1"/>
  <c r="H24" i="6" l="1"/>
  <c r="I30" i="15"/>
  <c r="K33" i="11"/>
  <c r="L33" i="11" s="1"/>
  <c r="G12" i="6"/>
  <c r="G13" i="6"/>
  <c r="G14" i="6"/>
  <c r="G15" i="6"/>
  <c r="G16" i="6"/>
  <c r="G17" i="6"/>
  <c r="G18" i="6"/>
  <c r="G19" i="6"/>
  <c r="G20" i="6"/>
  <c r="G21" i="6"/>
  <c r="G22" i="6"/>
  <c r="G23" i="6"/>
  <c r="J30" i="15"/>
  <c r="K31" i="11"/>
  <c r="L31" i="11" s="1"/>
  <c r="K32" i="11"/>
  <c r="L32" i="11" s="1"/>
  <c r="U12" i="6"/>
  <c r="V12" i="6"/>
  <c r="W12" i="6"/>
  <c r="X12" i="6"/>
  <c r="U13" i="6"/>
  <c r="V13" i="6"/>
  <c r="W13" i="6"/>
  <c r="X13" i="6"/>
  <c r="U14" i="6"/>
  <c r="V14" i="6"/>
  <c r="W14" i="6"/>
  <c r="X14" i="6"/>
  <c r="U15" i="6"/>
  <c r="V15" i="6"/>
  <c r="W15" i="6"/>
  <c r="X15" i="6"/>
  <c r="U16" i="6"/>
  <c r="V16" i="6"/>
  <c r="W16" i="6"/>
  <c r="X16" i="6"/>
  <c r="U17" i="6"/>
  <c r="V17" i="6"/>
  <c r="W17" i="6"/>
  <c r="X17" i="6"/>
  <c r="U18" i="6"/>
  <c r="V18" i="6"/>
  <c r="W18" i="6"/>
  <c r="X18" i="6"/>
  <c r="U19" i="6"/>
  <c r="V19" i="6"/>
  <c r="W19" i="6"/>
  <c r="X19" i="6"/>
  <c r="U20" i="6"/>
  <c r="V20" i="6"/>
  <c r="W20" i="6"/>
  <c r="X20" i="6"/>
  <c r="U21" i="6"/>
  <c r="V21" i="6"/>
  <c r="W21" i="6"/>
  <c r="X21" i="6"/>
  <c r="U22" i="6"/>
  <c r="V22" i="6"/>
  <c r="W22" i="6"/>
  <c r="X22" i="6"/>
  <c r="U23" i="6"/>
  <c r="V23" i="6"/>
  <c r="W23" i="6"/>
  <c r="X23" i="6"/>
  <c r="U24" i="6"/>
  <c r="V24" i="6"/>
  <c r="W24" i="6"/>
  <c r="X24" i="6"/>
  <c r="T24" i="6"/>
  <c r="T23" i="6"/>
  <c r="T22" i="6"/>
  <c r="T21" i="6"/>
  <c r="Q21" i="6"/>
  <c r="R21" i="6" s="1"/>
  <c r="Q12" i="6"/>
  <c r="R12" i="6" s="1"/>
  <c r="Q13" i="6"/>
  <c r="R13" i="6" s="1"/>
  <c r="Q17" i="6"/>
  <c r="R17" i="6" s="1"/>
  <c r="Q20" i="6"/>
  <c r="R20" i="6" s="1"/>
  <c r="Q22" i="6"/>
  <c r="R22" i="6" s="1"/>
  <c r="Q23" i="6"/>
  <c r="R23" i="6" s="1"/>
  <c r="Q24" i="6"/>
  <c r="R24" i="6" s="1"/>
  <c r="Q11" i="6"/>
  <c r="R11" i="6" s="1"/>
  <c r="N12" i="6"/>
  <c r="N13" i="6"/>
  <c r="N14" i="6"/>
  <c r="N15" i="6"/>
  <c r="N16" i="6"/>
  <c r="N17" i="6"/>
  <c r="N18" i="6"/>
  <c r="N19" i="6"/>
  <c r="N20" i="6"/>
  <c r="N21" i="6"/>
  <c r="N22" i="6"/>
  <c r="N23" i="6"/>
  <c r="N24" i="6"/>
  <c r="H12" i="6"/>
  <c r="I12" i="6"/>
  <c r="H13" i="6"/>
  <c r="I13" i="6"/>
  <c r="H14" i="6"/>
  <c r="I14" i="6"/>
  <c r="H15" i="6"/>
  <c r="I15" i="6"/>
  <c r="H16" i="6"/>
  <c r="I16" i="6"/>
  <c r="H17" i="6"/>
  <c r="I17" i="6"/>
  <c r="H18" i="6"/>
  <c r="I18" i="6"/>
  <c r="H19" i="6"/>
  <c r="I19" i="6"/>
  <c r="H20" i="6"/>
  <c r="I20" i="6"/>
  <c r="H21" i="6"/>
  <c r="I21" i="6"/>
  <c r="H22" i="6"/>
  <c r="I22" i="6"/>
  <c r="H23" i="6"/>
  <c r="I23" i="6"/>
  <c r="I24" i="6"/>
  <c r="G11" i="6"/>
  <c r="E16" i="6"/>
  <c r="F16" i="6"/>
  <c r="E17" i="6"/>
  <c r="F17" i="6"/>
  <c r="E18" i="6"/>
  <c r="F18" i="6"/>
  <c r="E19" i="6"/>
  <c r="F19" i="6"/>
  <c r="E20" i="6"/>
  <c r="F20" i="6"/>
  <c r="E21" i="6"/>
  <c r="F21" i="6"/>
  <c r="E22" i="6"/>
  <c r="F22" i="6"/>
  <c r="E23" i="6"/>
  <c r="F23" i="6"/>
  <c r="E24" i="6"/>
  <c r="F24" i="6"/>
  <c r="F15" i="6"/>
  <c r="E15" i="6"/>
  <c r="F14" i="6"/>
  <c r="E14" i="6"/>
  <c r="E12" i="6"/>
  <c r="F12" i="6"/>
  <c r="E13" i="6"/>
  <c r="F13" i="6"/>
  <c r="F11" i="6"/>
  <c r="E11" i="6"/>
  <c r="I26" i="15"/>
  <c r="J26" i="15"/>
  <c r="I27" i="15"/>
  <c r="J27" i="15"/>
  <c r="I28" i="15"/>
  <c r="J28" i="15"/>
  <c r="I29" i="15"/>
  <c r="J29" i="15"/>
  <c r="C26" i="15"/>
  <c r="C21" i="6" s="1"/>
  <c r="C27" i="15"/>
  <c r="C22" i="6" s="1"/>
  <c r="C28" i="15"/>
  <c r="C23" i="6" s="1"/>
  <c r="C24" i="6"/>
  <c r="B26" i="15"/>
  <c r="D21" i="6" s="1"/>
  <c r="B27" i="15"/>
  <c r="D22" i="6" s="1"/>
  <c r="B28" i="15"/>
  <c r="D23" i="6" s="1"/>
  <c r="D24" i="6"/>
  <c r="I17" i="15"/>
  <c r="J17" i="15"/>
  <c r="I18" i="15"/>
  <c r="J18" i="15"/>
  <c r="I19" i="15"/>
  <c r="J19" i="15"/>
  <c r="I20" i="15"/>
  <c r="J20" i="15"/>
  <c r="I21" i="15"/>
  <c r="J21" i="15"/>
  <c r="I22" i="15"/>
  <c r="J22" i="15"/>
  <c r="I23" i="15"/>
  <c r="J23" i="15"/>
  <c r="I24" i="15"/>
  <c r="J24" i="15"/>
  <c r="I25" i="15"/>
  <c r="J25" i="15"/>
  <c r="K29" i="15" l="1"/>
  <c r="K30" i="15"/>
  <c r="J23" i="6"/>
  <c r="K23" i="6" s="1"/>
  <c r="L30" i="15"/>
  <c r="J14" i="6"/>
  <c r="K14" i="6" s="1"/>
  <c r="J20" i="6"/>
  <c r="K20" i="6" s="1"/>
  <c r="K28" i="15"/>
  <c r="L28" i="15" s="1"/>
  <c r="J22" i="6"/>
  <c r="K22" i="6" s="1"/>
  <c r="J15" i="6"/>
  <c r="K15" i="6" s="1"/>
  <c r="K27" i="15"/>
  <c r="L27" i="15" s="1"/>
  <c r="J12" i="6"/>
  <c r="K12" i="6" s="1"/>
  <c r="J21" i="6"/>
  <c r="K21" i="6" s="1"/>
  <c r="J24" i="6"/>
  <c r="K24" i="6" s="1"/>
  <c r="K26" i="15"/>
  <c r="L26" i="15" s="1"/>
  <c r="L29" i="15"/>
  <c r="J18" i="6"/>
  <c r="K18" i="6" s="1"/>
  <c r="J19" i="6"/>
  <c r="K19" i="6" s="1"/>
  <c r="J13" i="6"/>
  <c r="K13" i="6" s="1"/>
  <c r="J17" i="6"/>
  <c r="K17" i="6" s="1"/>
  <c r="J16" i="6"/>
  <c r="K16" i="6" s="1"/>
  <c r="B6" i="11"/>
  <c r="B6" i="6" s="1"/>
  <c r="C17" i="15"/>
  <c r="C12" i="6" s="1"/>
  <c r="C18" i="15"/>
  <c r="C13" i="6" s="1"/>
  <c r="C19" i="15"/>
  <c r="C14" i="6" s="1"/>
  <c r="C20" i="15"/>
  <c r="C15" i="6" s="1"/>
  <c r="C21" i="15"/>
  <c r="C16" i="6" s="1"/>
  <c r="C22" i="15"/>
  <c r="C17" i="6" s="1"/>
  <c r="C23" i="15"/>
  <c r="C18" i="6" s="1"/>
  <c r="C24" i="15"/>
  <c r="C19" i="6" s="1"/>
  <c r="C25" i="15"/>
  <c r="C20" i="6" s="1"/>
  <c r="B16" i="15"/>
  <c r="D11" i="6" s="1"/>
  <c r="C16" i="15"/>
  <c r="C11" i="6" s="1"/>
  <c r="K30" i="11"/>
  <c r="L30" i="11" s="1"/>
  <c r="K29" i="11"/>
  <c r="L29" i="11" s="1"/>
  <c r="K28" i="11"/>
  <c r="L28" i="11" s="1"/>
  <c r="K18" i="11"/>
  <c r="L18" i="11" s="1"/>
  <c r="J16" i="15" l="1"/>
  <c r="K17" i="11"/>
  <c r="T12" i="6"/>
  <c r="T13" i="6"/>
  <c r="T14" i="6"/>
  <c r="T15" i="6"/>
  <c r="T16" i="6"/>
  <c r="T17" i="6"/>
  <c r="T18" i="6"/>
  <c r="T19" i="6"/>
  <c r="S20" i="6"/>
  <c r="T20" i="6"/>
  <c r="B18" i="15"/>
  <c r="D13" i="6" s="1"/>
  <c r="B19" i="15"/>
  <c r="D14" i="6" s="1"/>
  <c r="O14" i="6"/>
  <c r="Q14" i="6" s="1"/>
  <c r="R14" i="6" s="1"/>
  <c r="B20" i="15"/>
  <c r="D15" i="6" s="1"/>
  <c r="O15" i="6"/>
  <c r="P15" i="6"/>
  <c r="B21" i="15"/>
  <c r="D16" i="6" s="1"/>
  <c r="O16" i="6"/>
  <c r="Q16" i="6" s="1"/>
  <c r="R16" i="6" s="1"/>
  <c r="B22" i="15"/>
  <c r="D17" i="6" s="1"/>
  <c r="B23" i="15"/>
  <c r="D18" i="6" s="1"/>
  <c r="P18" i="6"/>
  <c r="Q18" i="6" s="1"/>
  <c r="R18" i="6" s="1"/>
  <c r="B24" i="15"/>
  <c r="D19" i="6" s="1"/>
  <c r="P19" i="6"/>
  <c r="Q19" i="6" s="1"/>
  <c r="R19" i="6" s="1"/>
  <c r="B25" i="15"/>
  <c r="D20" i="6" s="1"/>
  <c r="B17" i="15"/>
  <c r="D12" i="6" s="1"/>
  <c r="B6" i="15"/>
  <c r="K27" i="11"/>
  <c r="L27" i="11" s="1"/>
  <c r="K26" i="11"/>
  <c r="K25" i="11"/>
  <c r="L25" i="11" s="1"/>
  <c r="K24" i="11"/>
  <c r="L24" i="11" s="1"/>
  <c r="K23" i="11"/>
  <c r="L23" i="11" s="1"/>
  <c r="K22" i="11"/>
  <c r="L22" i="11" s="1"/>
  <c r="K21" i="11"/>
  <c r="L21" i="11" s="1"/>
  <c r="K20" i="11"/>
  <c r="K19" i="11"/>
  <c r="X11" i="6"/>
  <c r="W11" i="6"/>
  <c r="V11" i="6"/>
  <c r="U11" i="6"/>
  <c r="T11" i="6"/>
  <c r="N11" i="6"/>
  <c r="I11" i="6"/>
  <c r="H11" i="6"/>
  <c r="J11" i="6" l="1"/>
  <c r="K11" i="6" s="1"/>
  <c r="Q15" i="6"/>
  <c r="R15" i="6" s="1"/>
  <c r="K22" i="15"/>
  <c r="L26" i="11"/>
  <c r="L20" i="11"/>
  <c r="K24" i="15"/>
  <c r="L24" i="15" s="1"/>
  <c r="L19" i="11"/>
  <c r="K25" i="15"/>
  <c r="K23" i="15"/>
  <c r="L23" i="15" s="1"/>
  <c r="K21" i="15"/>
  <c r="K17" i="15"/>
  <c r="L17" i="15" s="1"/>
  <c r="K20" i="15"/>
  <c r="L20" i="15" s="1"/>
  <c r="K19" i="15"/>
  <c r="K18" i="15"/>
  <c r="K16" i="15"/>
  <c r="L17" i="11"/>
  <c r="L22" i="15" l="1"/>
  <c r="L18" i="15"/>
  <c r="L19" i="15"/>
  <c r="L21" i="15"/>
  <c r="L25" i="15"/>
  <c r="L16" i="15"/>
</calcChain>
</file>

<file path=xl/sharedStrings.xml><?xml version="1.0" encoding="utf-8"?>
<sst xmlns="http://schemas.openxmlformats.org/spreadsheetml/2006/main" count="508" uniqueCount="233">
  <si>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</si>
  <si>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</si>
  <si>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</si>
  <si>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</si>
  <si>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Ciudadanía que se beneficia del Proceso de Contratación: </t>
    </r>
    <r>
      <rPr>
        <sz val="12"/>
        <rFont val="Garamond"/>
        <family val="1"/>
      </rPr>
      <t>Jóvenes del Distrito Capital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</si>
  <si>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</si>
  <si>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</si>
  <si>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</si>
  <si>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</si>
  <si>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</si>
  <si>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</si>
  <si>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</si>
  <si>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</si>
  <si>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</si>
  <si>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</si>
  <si>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</si>
  <si>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</si>
  <si>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</si>
  <si>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</si>
  <si>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</si>
  <si>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</si>
  <si>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</si>
  <si>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</si>
  <si>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Fluctuación en las proyecciones e indicadores financieros respecto a los derechos pecuniarios, canastas de crédito o incremento del Salario Minimo Mensual Legal Vigente.</t>
  </si>
  <si>
    <t>General</t>
  </si>
  <si>
    <t>Externo</t>
  </si>
  <si>
    <t>Económico</t>
  </si>
  <si>
    <t>Incumplir la meta establecida correspondiente con el número de beneficiarios para la ejecucion del convenio</t>
  </si>
  <si>
    <t>Especifico</t>
  </si>
  <si>
    <t>Interno</t>
  </si>
  <si>
    <t>Que no se puedan cumplir los compromisos del convenio en caso que alguna de las partes cambie, modifique, contrarie o  manipule las condiciones del convenio en los documentos contractuales sin previo acuerdo entre las entidades.</t>
  </si>
  <si>
    <t>Operacionales</t>
  </si>
  <si>
    <t>SELECCIÓN</t>
  </si>
  <si>
    <t>CONTRATACIÓN</t>
  </si>
  <si>
    <t>Financieros</t>
  </si>
  <si>
    <t>EJECUCIÓN</t>
  </si>
  <si>
    <t>Que los aspirantes registren de manera erronea los datos de residencia y de contacto al momento de la inscripción a la convocatoria generando una marcación incorrecta</t>
  </si>
  <si>
    <t xml:space="preserve">Que los beneficiarios abandonen el programa de formación académica </t>
  </si>
  <si>
    <t>Sociales o Políticos</t>
  </si>
  <si>
    <t>Cambios normativos en el marco del derecho a la Educación</t>
  </si>
  <si>
    <t>Regulatorios</t>
  </si>
  <si>
    <t>Vulneración de los sistemas de información como el canal seguro, para tomar y/o manipular los datos de los beneficiaros</t>
  </si>
  <si>
    <t>Tecnológico</t>
  </si>
  <si>
    <t>Que los beneficiarios incumplan con las especificaciones técnicas del programa con relación a la Pasantía Social</t>
  </si>
  <si>
    <t>Que el beneficiario no termine su programa académico agotando todos los créditos asignados por el programa</t>
  </si>
  <si>
    <t xml:space="preserve">La no ejecución del programa en cuanto aspectos, operativos, logísticos o financieros por la ocurrencia de una catastrofe natural y/o pandemia </t>
  </si>
  <si>
    <t>De la naturaleza</t>
  </si>
  <si>
    <t>Que la Agencia Atenea incumpla la entrega de los informes pactados generando desconocimiento de la ejecución operativa del convenio</t>
  </si>
  <si>
    <t>Baja demanda de aspirantes en las convocatorias que impidan el cumpliento de las metas contractuales</t>
  </si>
  <si>
    <t>Que durante la liquidación del convenio no sea posible la liberación de recursos no ejecutados</t>
  </si>
  <si>
    <t>Estatal</t>
  </si>
  <si>
    <t>Que se presenten inconsistencias en el reporte de la ejecución ante las entitades distritales competentes</t>
  </si>
  <si>
    <t>Bloqueo de la reinversión de recursos por demoras administrativas en la incorporación presupuestal de rendimientos financieros</t>
  </si>
  <si>
    <t>Duplicidad en pago de acceso/permanencia por marcar a un mismo joven con fuente Atenea y FDL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</si>
  <si>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</si>
  <si>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</si>
  <si>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</si>
  <si>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</si>
  <si>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</si>
  <si>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</si>
  <si>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</si>
  <si>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</si>
  <si>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</si>
  <si>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</si>
  <si>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</si>
  <si>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</si>
  <si>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</si>
  <si>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</si>
  <si>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</si>
  <si>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Afecta la ejecución financiera exitosa del convenio</t>
  </si>
  <si>
    <t>Afecta la ejecución financiera y técnica del convenio</t>
  </si>
  <si>
    <t>Afecta la ejecución del programa y el convenio</t>
  </si>
  <si>
    <t>Marcación errada de fuente de financiación</t>
  </si>
  <si>
    <t>* Afecta la ejecución financiera exitosa del convenio.
* No se cumpla la proyección académica (cohorte) del beneficiario.</t>
  </si>
  <si>
    <t>Ajustar los presupuestos o las estrategias del proyecto para cumplir con los nuevos requisitos regulatorios. 
Cambios en los procesos operativos, financieros y administrativos del proyecto, lo que a su vez puede afectar su eficiencia y efectividad. Lo cual tambien puede afectar e impactar en los convenios suscritos con los FDL</t>
  </si>
  <si>
    <t xml:space="preserve">1. Uso indebido de la información sustraida.
2. Falta al cumplimiento legal de HABEAS DATA.
3. Alto riesgo de la comisión de ilicitos con la información sustraida.
</t>
  </si>
  <si>
    <t xml:space="preserve">Se incumple con la contrapestación  social del programa, por parte de los beneficiarios </t>
  </si>
  <si>
    <t>El beneficiario no se gradua con las condiciones del programa.</t>
  </si>
  <si>
    <t xml:space="preserve">La no ejecución del programa en cuanto aspectos, operativos, logisticos o financieros por la ocurrencia de una catastrofe natural y/o pandemia </t>
  </si>
  <si>
    <t>Ajuste aspectos de ejecución, operativos, logísticos o financieros.</t>
  </si>
  <si>
    <t>Que las partes incumplan con la periodcidad y desarrollo de las mesas de trabajo y comités de seguimiento programados</t>
  </si>
  <si>
    <t>Incumplimiento contractual</t>
  </si>
  <si>
    <t>Genera desconocimiento de la ejecución operativa del convenio.</t>
  </si>
  <si>
    <t>1. Aumento en PQR al procedimiento de dispersión. 2. Percepción negativa de la ejecución del programa.</t>
  </si>
  <si>
    <t>Imposibilidad de utilizar recursos no ejecutados para su reinversión en programas y proyectos institucionales.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</si>
  <si>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</si>
  <si>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</si>
  <si>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</si>
  <si>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</si>
  <si>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</si>
  <si>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</si>
  <si>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</si>
  <si>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</si>
  <si>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</si>
  <si>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</si>
  <si>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</si>
  <si>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</si>
  <si>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</si>
  <si>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</si>
  <si>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</si>
  <si>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</si>
  <si>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</si>
  <si>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</si>
  <si>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</si>
  <si>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</si>
  <si>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</si>
  <si>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</si>
  <si>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</si>
  <si>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</si>
  <si>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</si>
  <si>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</si>
  <si>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</si>
  <si>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</si>
  <si>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</si>
  <si>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</si>
  <si>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</si>
  <si>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</si>
  <si>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</si>
  <si>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</si>
  <si>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</si>
  <si>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</si>
  <si>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</si>
  <si>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</si>
  <si>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</si>
  <si>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</si>
  <si>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</si>
  <si>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</si>
  <si>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</si>
  <si>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</si>
  <si>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</si>
  <si>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</si>
  <si>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</si>
  <si>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Aplicar la cofinanciación con recursos de ATENEA.
2. Utilizar los saldos de los recursos financieros de los FDL, cuando los jóvenes abandonan la formación académica</t>
  </si>
  <si>
    <t>SI</t>
  </si>
  <si>
    <t>ATENEA/FDL</t>
  </si>
  <si>
    <t>Cuando la Agencia Atenea conoce de la Resolución de los Derechos pecuniarios emitida por las IES y el incremento del SMMLV</t>
  </si>
  <si>
    <t>Finalización de la cohorte completa.</t>
  </si>
  <si>
    <t>Cada vez que se realiza el comité de seguimiento a los convenios suscritos con las IES y se inicia una nueva vigencia presupuestal</t>
  </si>
  <si>
    <t>Semestralmente/Anualmente</t>
  </si>
  <si>
    <t>1. La Agencia Atenea entraría a financiar los jóvenes de esta localidad. 2. Entre las partes construir estrategias para la identificación de nuevos beneficiarios.</t>
  </si>
  <si>
    <t>Al conocer de la presentación de los informes de gestión.</t>
  </si>
  <si>
    <t>Con los acuerdos de Comité de Seguimiento.</t>
  </si>
  <si>
    <t>Mesas de trabajo con los FDL, informes de seguimiento y Comités de seguimiento.</t>
  </si>
  <si>
    <t>Cuando se presente la necesidad.</t>
  </si>
  <si>
    <t>Revisión, validación y aprobación de los documentos contractuales por las partes.</t>
  </si>
  <si>
    <t>Con la revisión de los documentos contractuales.</t>
  </si>
  <si>
    <t>Suscripción o realización de modificaciones aprobadas del convenio.</t>
  </si>
  <si>
    <t>1. Revisión de los documentos contractuales. 2. En la ejecución del Convenio.</t>
  </si>
  <si>
    <t>En la etapa precontractual</t>
  </si>
  <si>
    <t>Convocar a reuniones de acuerdos de negociación evidenciando la importancia de la suscripción del Convenio.</t>
  </si>
  <si>
    <t>Al conocer la negativa de parte del FDL</t>
  </si>
  <si>
    <t>Cuando se hace el primer pago de acceso y permanencia</t>
  </si>
  <si>
    <t>En las mesas de negociación con los FDL</t>
  </si>
  <si>
    <t>Cada vez que exista la necesidad de suscribir un convenio</t>
  </si>
  <si>
    <t>La Agencia realiza una validación de las bases de datos con la Base maestra de Planeación Distrital y el Fondo esta obligado a realizar la validación y confirmación del listado de jóvenes benefiarios que financiarán con sus recursos</t>
  </si>
  <si>
    <t>Al momento de la asignación de la Fuente de Financiación</t>
  </si>
  <si>
    <t>Cuando se hace la marcación final sobre la información verificada por el FDL</t>
  </si>
  <si>
    <t>1. La Agencia cruza bases de datos con Planeación Distrital.
2. El FDL, realiza la verificación a través de llamadas y/o visitas y/o georeferenciación y/o correo electrónico</t>
  </si>
  <si>
    <t>Unica vez al momento de la marcación final</t>
  </si>
  <si>
    <t>Finalización de la cohorte completa</t>
  </si>
  <si>
    <t xml:space="preserve">* ATENEA. Soporte del acompañamiento realizado por las IES. 
* FDL. Soporte del acompañamiento realziado por el FDL, por ejemplo llamadas y/o correos y/o visitas domiciliarias y/o chats, entre otros. </t>
  </si>
  <si>
    <t>Semestralmente</t>
  </si>
  <si>
    <t>Ajustar la operación del convenio interadministrativo de acuerdo con la normatividad expedida</t>
  </si>
  <si>
    <t>Desde la vigencia de la nueva normatividad</t>
  </si>
  <si>
    <t>De acuerdo con la estipulado en la norma</t>
  </si>
  <si>
    <t>Mantenerse actualizado sobre cualquier cambio en las regulaciones y políticas relacionadas con la educación superior.</t>
  </si>
  <si>
    <t xml:space="preserve">* La aplicación del Acuerdo de Nivel de Servicios para el intercambio de información suscrito entre las partes.
</t>
  </si>
  <si>
    <t>NO</t>
  </si>
  <si>
    <t>Cuando se materialice el riesgo</t>
  </si>
  <si>
    <t>Finalización del convenio interadministrativo</t>
  </si>
  <si>
    <t>Revisión continúa a los permisos de acceso al canal seguro</t>
  </si>
  <si>
    <t>Trimestralmente</t>
  </si>
  <si>
    <t>Atenea : Revisar los lineamientos que orientan las Pasantías.
FDL. Generar espacios para que los beneficiarios cumplan las horas de pasantías</t>
  </si>
  <si>
    <t xml:space="preserve">En el  informe  que genera ATENEA en el que comunica el estado de las pasantías sociales, </t>
  </si>
  <si>
    <t>A la finalización de la Cohorte</t>
  </si>
  <si>
    <t>A través de los informes de gestión</t>
  </si>
  <si>
    <t xml:space="preserve">* ATENEA: Implementar la estrategia de acompañamiento institucional para las y los beneficiarios del Programa. 
</t>
  </si>
  <si>
    <t>Con el informe que remiten las IES.</t>
  </si>
  <si>
    <t>A través del monitoreo que realizan las IES.</t>
  </si>
  <si>
    <t>Suspensión del convenio hasta que se reestablezcan las condiciones</t>
  </si>
  <si>
    <t>Cuando suceda el siniestro</t>
  </si>
  <si>
    <t>Cuando finalice el siniestro</t>
  </si>
  <si>
    <t>Seguimiento alReporte de boletines informativos por el organo competente</t>
  </si>
  <si>
    <t>En tiempo real</t>
  </si>
  <si>
    <t>Acordar un cronograma y reprogramación de mesas no desarrolladas.</t>
  </si>
  <si>
    <t>Al incumplimiento de la periodicidad</t>
  </si>
  <si>
    <t>Cuando se realicen los mesas no llevadas a cabo.</t>
  </si>
  <si>
    <t>Cronograma establecido.</t>
  </si>
  <si>
    <t>Bimensual (mesas técnicas y Semestral (comités de seguimiento).</t>
  </si>
  <si>
    <t>Cumplir con los términos establecidos en los documentos contractuales.</t>
  </si>
  <si>
    <t>Cuando se incurra en mora.</t>
  </si>
  <si>
    <t>Cuando se publiquen en SECOP II los informes de gestión.</t>
  </si>
  <si>
    <t>Con la verificación de cumplimiento en SECOP II.</t>
  </si>
  <si>
    <t>Seguimiento financiero periódico; conciliación de saldos durante la ejecución; depuración oportuna de obligaciones y soportes para la liquidación.</t>
  </si>
  <si>
    <t>Cuando se encuentre próximo a liquidar el convenio</t>
  </si>
  <si>
    <t>Al finalizar el convenio</t>
  </si>
  <si>
    <t>A través del monitoreo de la Agencia y el FDL</t>
  </si>
  <si>
    <t>Validación y conciliación previa de la información; revisión por las áreas técnicas, financieras y jurídicas; aplicación de controles de calidad de datos.</t>
  </si>
  <si>
    <t>Cuando se realice el reporte ante la SDH</t>
  </si>
  <si>
    <t>Cuando se realicen los reportes a las entidades competentes</t>
  </si>
  <si>
    <t>Impacto del Riesgo</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</si>
  <si>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</si>
  <si>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</si>
  <si>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</si>
  <si>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</si>
  <si>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</si>
  <si>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</si>
  <si>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</si>
  <si>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</si>
  <si>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</si>
  <si>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</si>
  <si>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</si>
  <si>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</si>
  <si>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</si>
  <si>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Realizar seguimiento al proceso de pago y brindar orientación a los beneficiarios sobre requisitos, tiempos y procedimiento establecido.</t>
  </si>
  <si>
    <t>Fortalecer la divulgación de las convocatorias y realizar seguimiento a la participación para implementar acciones de mejora cuando se requiera.</t>
  </si>
  <si>
    <t>Durante la ejecución del convenio</t>
  </si>
  <si>
    <t>Desde la apertura de la convocatoria</t>
  </si>
  <si>
    <t>Durante el desarrollo de la convocatoria</t>
  </si>
  <si>
    <t>Mediante el seguimiento al número de inscritos y avance de la convocatoria</t>
  </si>
  <si>
    <t>Que los beneficiarios incumplan con las especificaciones técnicas del programa con relación a la Pasantía Social (Horas Por Bogotà)</t>
  </si>
  <si>
    <t>Que las partes no desarollen las mesas de trabajo y comites de seguimiento en los tiempos establecidos.</t>
  </si>
  <si>
    <t>Que la Atenea no entregue de manera aportuna los informes de supervisiòn del convenio.</t>
  </si>
  <si>
    <t>A través del monitoreo del proceso de dispersiòn</t>
  </si>
  <si>
    <t>Al inicio del proceso de dispersiòn</t>
  </si>
  <si>
    <t>Dificultad para realizar conciliaciones y reportes a SHD</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</si>
  <si>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el Fondo de Desarrollo Local de Santa Fe,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</si>
  <si>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Que se presenten demoras en la suscripción del convenio con el FDL de Santa Fe  y que la Agencia Atenea no pueda adelantar acciones legales y presupuestales con terceros para garantizar la operación del programa</t>
  </si>
  <si>
    <t>Que el beneficiario financiado con los recursos del FDL de Santa Fe no reciba su apoyo económico en los términos establecidos en los lineamientos internos de la Agencia, por desconocimiento del procedimiento de dispersión y/o variaciones en el incremento del Salario Minimo Legal Vigente.</t>
  </si>
  <si>
    <t xml:space="preserve">Objeto del Proceso de Contratación: Aunar esfuerzos y recursos técnicos, administrativos, jurídicos, financieros y humanos entre el Fondo de Desarrollo Local de Santa Fe y la Agencia Atenea, para promover el acceso y la permanencia de los jóvenes de la localidad de Santa Fe de la ciudad de Bogotá a los Programas de Educación Posmedia. </t>
  </si>
  <si>
    <t>Partícipes del Proceso de Contratación: Fondo de Desarrollo Local de Santa Fe y Agencia Distrital para la Educación Superior la Ciencia y la Tecnologia</t>
  </si>
  <si>
    <t>Imposibilidad de cumplir con las metas presupuestadas por el FDL de Santa Fe para el cuatrenio</t>
  </si>
  <si>
    <t>* ATENEA: Implementar la estrategia de acompañamiento institucional para las y los beneficiarios del Programa. 
* FDL: Generar e implementar estrategias para realizar seguimiento y acompañamiento a las y los beneficiarios que financien con sus recursos. *Fortalecer el seguimiento conjunto mediante el Sistema de Alertas Tempranas (SAT), articulando a la Agencia y al FDL para identificar oportunamente riesgos de deserción y promover acciones de acompañamiento a los beneficiarios.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</si>
</sst>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2"/>
      <color theme="1"/>
      <name val="Calibri"/>
      <family val="2"/>
      <scheme val="minor"/>
    </font>
    <font>
      <b/>
      <sz val="12"/>
      <color theme="5"/>
      <name val="Garamond"/>
      <family val="1"/>
    </font>
    <font>
      <sz val="10"/>
      <color theme="1"/>
      <name val="Garamond"/>
      <family val="1"/>
    </font>
    <font>
      <sz val="10"/>
      <color theme="5"/>
      <name val="Arial"/>
      <family val="2"/>
    </font>
    <font>
      <sz val="11"/>
      <color theme="1"/>
      <name val="Garamond"/>
      <family val="1"/>
    </font>
    <font>
      <sz val="10"/>
      <color theme="5"/>
      <name val="Garamond"/>
      <family val="1"/>
    </font>
    <font>
      <b/>
      <sz val="11"/>
      <color indexed="9"/>
      <name val="Garamond"/>
      <family val="1"/>
    </font>
    <font>
      <b/>
      <sz val="16"/>
      <name val="Garamond"/>
      <family val="1"/>
    </font>
    <font>
      <sz val="10"/>
      <color rgb="FFFF0000"/>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00B0F0"/>
        <bgColor indexed="64"/>
      </patternFill>
    </fill>
  </fills>
  <borders count="5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33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1" fillId="0" borderId="0" xfId="0" applyFont="1"/>
    <xf numFmtId="0" fontId="0" fillId="0" borderId="0" xfId="0" applyAlignment="1">
      <alignment wrapText="1"/>
    </xf>
    <xf numFmtId="0" fontId="10" fillId="0" borderId="18" xfId="0" applyFont="1" applyBorder="1" applyAlignment="1">
      <alignment horizontal="center" vertical="center" wrapText="1"/>
    </xf>
    <xf numFmtId="0" fontId="7" fillId="0" borderId="23" xfId="0" applyFont="1" applyBorder="1"/>
    <xf numFmtId="0" fontId="7" fillId="0" borderId="2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0" fillId="2" borderId="3" xfId="0" applyFont="1" applyFill="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5" xfId="0" applyFont="1" applyBorder="1"/>
    <xf numFmtId="0" fontId="20" fillId="0" borderId="7" xfId="0" applyFont="1" applyBorder="1"/>
    <xf numFmtId="0" fontId="20" fillId="0" borderId="8" xfId="0" applyFont="1" applyBorder="1" applyAlignment="1">
      <alignment horizontal="center"/>
    </xf>
    <xf numFmtId="0" fontId="21" fillId="4"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17" fillId="0" borderId="6" xfId="0" applyFont="1" applyBorder="1" applyAlignment="1">
      <alignment horizontal="center" vertical="center" wrapText="1"/>
    </xf>
    <xf numFmtId="0" fontId="20" fillId="0" borderId="19" xfId="0" applyFont="1" applyBorder="1"/>
    <xf numFmtId="0" fontId="20" fillId="0" borderId="20" xfId="0" applyFont="1" applyBorder="1"/>
    <xf numFmtId="0" fontId="20" fillId="0" borderId="2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12"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15" fillId="0" borderId="0" xfId="0" applyFont="1" applyAlignment="1">
      <alignment horizontal="center"/>
    </xf>
    <xf numFmtId="0" fontId="20" fillId="0" borderId="6" xfId="0" applyFont="1" applyBorder="1" applyAlignment="1">
      <alignment vertical="center"/>
    </xf>
    <xf numFmtId="0" fontId="15" fillId="0" borderId="31" xfId="0" applyFont="1" applyBorder="1" applyAlignment="1">
      <alignment horizontal="center"/>
    </xf>
    <xf numFmtId="0" fontId="5" fillId="0" borderId="0" xfId="0" applyFont="1" applyAlignment="1">
      <alignment horizontal="left"/>
    </xf>
    <xf numFmtId="0" fontId="3" fillId="0" borderId="0" xfId="0" applyFont="1" applyAlignment="1">
      <alignment horizontal="left" wrapText="1"/>
    </xf>
    <xf numFmtId="0" fontId="3" fillId="0" borderId="0" xfId="0" applyFont="1" applyAlignment="1">
      <alignment horizontal="left"/>
    </xf>
    <xf numFmtId="0" fontId="0" fillId="0" borderId="0" xfId="0" applyAlignment="1">
      <alignment horizontal="left"/>
    </xf>
    <xf numFmtId="0" fontId="0" fillId="0" borderId="0" xfId="0" applyAlignment="1">
      <alignment vertical="center"/>
    </xf>
    <xf numFmtId="0" fontId="16" fillId="0" borderId="3" xfId="0" applyFont="1" applyBorder="1" applyAlignment="1">
      <alignment horizontal="center" vertical="center" wrapText="1"/>
    </xf>
    <xf numFmtId="0" fontId="14" fillId="2" borderId="3" xfId="0" applyFont="1" applyFill="1" applyBorder="1" applyAlignment="1">
      <alignment horizontal="left" vertical="center" wrapText="1"/>
    </xf>
    <xf numFmtId="0" fontId="14" fillId="2" borderId="3" xfId="0" applyFont="1" applyFill="1" applyBorder="1" applyAlignment="1">
      <alignment horizontal="center" vertical="center" wrapText="1"/>
    </xf>
    <xf numFmtId="0" fontId="20" fillId="0" borderId="3" xfId="0" applyFont="1" applyBorder="1" applyAlignment="1">
      <alignment vertical="center" wrapText="1"/>
    </xf>
    <xf numFmtId="0" fontId="20" fillId="0" borderId="3" xfId="0" applyFont="1" applyBorder="1"/>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8" fillId="0" borderId="0" xfId="0" applyFont="1"/>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29" fillId="0" borderId="3" xfId="0" applyFont="1" applyBorder="1" applyAlignment="1">
      <alignment vertical="center"/>
    </xf>
    <xf numFmtId="0" fontId="29" fillId="0" borderId="3" xfId="0" applyFont="1" applyBorder="1" applyAlignment="1">
      <alignment vertical="center" wrapText="1"/>
    </xf>
    <xf numFmtId="0" fontId="16" fillId="0" borderId="3" xfId="0" applyFont="1" applyBorder="1" applyAlignment="1">
      <alignment horizontal="center" vertical="center"/>
    </xf>
    <xf numFmtId="0" fontId="16" fillId="0" borderId="3" xfId="0" applyFont="1" applyBorder="1" applyAlignment="1">
      <alignment wrapText="1"/>
    </xf>
    <xf numFmtId="0" fontId="16" fillId="0" borderId="9" xfId="0" applyFont="1" applyBorder="1" applyAlignment="1">
      <alignment horizontal="center" vertical="center" wrapText="1"/>
    </xf>
    <xf numFmtId="0" fontId="16" fillId="0" borderId="27" xfId="0" applyFont="1" applyBorder="1" applyAlignment="1">
      <alignment vertical="center" wrapText="1"/>
    </xf>
    <xf numFmtId="0" fontId="16" fillId="0" borderId="3" xfId="0" applyFont="1" applyBorder="1" applyAlignment="1">
      <alignment vertical="center" wrapText="1"/>
    </xf>
    <xf numFmtId="0" fontId="30" fillId="0" borderId="1" xfId="0" applyFont="1" applyBorder="1"/>
    <xf numFmtId="0" fontId="28" fillId="0" borderId="2" xfId="0" applyFont="1" applyBorder="1" applyAlignment="1">
      <alignment horizontal="center"/>
    </xf>
    <xf numFmtId="0" fontId="22" fillId="4" borderId="49" xfId="0" applyFont="1" applyFill="1" applyBorder="1" applyAlignment="1">
      <alignment horizontal="center" vertical="center" wrapText="1"/>
    </xf>
    <xf numFmtId="0" fontId="22" fillId="4" borderId="50" xfId="0" applyFont="1" applyFill="1" applyBorder="1" applyAlignment="1">
      <alignment horizontal="center" vertical="center" wrapText="1"/>
    </xf>
    <xf numFmtId="0" fontId="4" fillId="4" borderId="51"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0" borderId="3" xfId="0" applyFont="1" applyBorder="1" applyAlignment="1">
      <alignment horizontal="center" vertical="center" textRotation="90" wrapText="1"/>
    </xf>
    <xf numFmtId="0" fontId="16" fillId="8" borderId="3" xfId="0" applyFont="1" applyFill="1" applyBorder="1" applyAlignment="1">
      <alignment horizontal="center" vertical="center" wrapText="1"/>
    </xf>
    <xf numFmtId="0" fontId="22" fillId="4" borderId="51" xfId="0" applyFont="1" applyFill="1" applyBorder="1" applyAlignment="1">
      <alignment horizontal="center" vertical="center" wrapText="1"/>
    </xf>
    <xf numFmtId="0" fontId="16" fillId="0" borderId="12" xfId="0" applyFont="1" applyBorder="1" applyAlignment="1">
      <alignment horizontal="left" vertical="center" wrapText="1"/>
    </xf>
    <xf numFmtId="0" fontId="29" fillId="0" borderId="9" xfId="0" applyFont="1" applyBorder="1" applyAlignment="1">
      <alignment vertical="center" wrapText="1"/>
    </xf>
    <xf numFmtId="0" fontId="16" fillId="0" borderId="27" xfId="0" applyFont="1" applyBorder="1" applyAlignment="1">
      <alignment horizontal="center" vertical="center" wrapText="1"/>
    </xf>
    <xf numFmtId="0" fontId="31" fillId="4" borderId="50" xfId="0" applyFont="1" applyFill="1" applyBorder="1" applyAlignment="1">
      <alignment horizontal="center" vertical="center" wrapText="1"/>
    </xf>
    <xf numFmtId="0" fontId="31" fillId="4" borderId="50" xfId="0" applyFont="1" applyFill="1" applyBorder="1" applyAlignment="1">
      <alignment horizontal="center" vertical="center" textRotation="90" wrapText="1"/>
    </xf>
    <xf numFmtId="0" fontId="31" fillId="4" borderId="51" xfId="0" applyFont="1" applyFill="1" applyBorder="1" applyAlignment="1">
      <alignment horizontal="center" vertical="center" wrapText="1"/>
    </xf>
    <xf numFmtId="0" fontId="31" fillId="4" borderId="49" xfId="0" applyFont="1" applyFill="1" applyBorder="1" applyAlignment="1">
      <alignment horizontal="center" vertical="center" wrapText="1"/>
    </xf>
    <xf numFmtId="0" fontId="25" fillId="0" borderId="0" xfId="0" applyFont="1" applyAlignment="1">
      <alignment vertical="center"/>
    </xf>
    <xf numFmtId="0" fontId="20" fillId="0" borderId="0" xfId="0" applyFont="1" applyAlignment="1">
      <alignment horizontal="left"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6" fillId="0" borderId="0" xfId="0" applyFont="1" applyAlignment="1">
      <alignment horizontal="center" vertical="center" wrapText="1"/>
    </xf>
    <xf numFmtId="0" fontId="29" fillId="0" borderId="0" xfId="0" applyFont="1" applyAlignment="1">
      <alignment vertical="center" wrapText="1"/>
    </xf>
    <xf numFmtId="0" fontId="16" fillId="0" borderId="1" xfId="0" applyFont="1" applyBorder="1" applyAlignment="1">
      <alignment horizontal="center" vertical="center" wrapText="1"/>
    </xf>
    <xf numFmtId="0" fontId="24" fillId="0" borderId="0" xfId="0" applyFont="1" applyAlignment="1">
      <alignment horizontal="center" vertical="center" wrapText="1"/>
    </xf>
    <xf numFmtId="0" fontId="10"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6" fillId="0" borderId="53" xfId="0" applyFont="1" applyBorder="1" applyAlignment="1">
      <alignment horizontal="center" vertical="center" wrapText="1"/>
    </xf>
    <xf numFmtId="0" fontId="16" fillId="0" borderId="54" xfId="0" applyFont="1" applyBorder="1" applyAlignment="1">
      <alignment horizontal="center" vertical="center" wrapText="1"/>
    </xf>
    <xf numFmtId="0" fontId="29" fillId="0" borderId="54" xfId="0" applyFont="1" applyBorder="1" applyAlignment="1">
      <alignment vertical="center" wrapText="1"/>
    </xf>
    <xf numFmtId="0" fontId="29" fillId="0" borderId="55" xfId="0" applyFont="1" applyBorder="1" applyAlignment="1">
      <alignment vertical="center" wrapText="1"/>
    </xf>
    <xf numFmtId="0" fontId="16" fillId="0" borderId="17" xfId="0" applyFont="1" applyBorder="1" applyAlignment="1">
      <alignment horizontal="center" vertical="center" wrapText="1"/>
    </xf>
    <xf numFmtId="0" fontId="16" fillId="0" borderId="6" xfId="0" applyFont="1" applyBorder="1" applyAlignment="1">
      <alignment horizontal="center" vertical="center" wrapText="1"/>
    </xf>
    <xf numFmtId="0" fontId="29" fillId="0" borderId="6" xfId="0" applyFont="1" applyBorder="1" applyAlignment="1">
      <alignment vertical="center" wrapText="1"/>
    </xf>
    <xf numFmtId="0" fontId="7" fillId="0" borderId="0" xfId="0" applyFont="1" applyAlignment="1">
      <alignment horizontal="center" vertical="center" textRotation="90" wrapText="1"/>
    </xf>
    <xf numFmtId="0" fontId="16" fillId="0" borderId="56" xfId="0" applyFont="1" applyBorder="1" applyAlignment="1">
      <alignment horizontal="center" vertical="center" wrapText="1"/>
    </xf>
    <xf numFmtId="0" fontId="16" fillId="0" borderId="27" xfId="0" applyFont="1" applyBorder="1" applyAlignment="1">
      <alignment horizontal="center" vertical="center" textRotation="90" wrapText="1"/>
    </xf>
    <xf numFmtId="0" fontId="16" fillId="8" borderId="27" xfId="0" applyFont="1" applyFill="1" applyBorder="1" applyAlignment="1">
      <alignment horizontal="center" vertical="center" wrapText="1"/>
    </xf>
    <xf numFmtId="0" fontId="16" fillId="0" borderId="22" xfId="0" applyFont="1" applyBorder="1" applyAlignment="1">
      <alignment horizontal="center" vertical="center" wrapText="1"/>
    </xf>
    <xf numFmtId="0" fontId="29" fillId="0" borderId="11" xfId="0" applyFont="1" applyBorder="1" applyAlignment="1">
      <alignment vertical="center" wrapText="1"/>
    </xf>
    <xf numFmtId="0" fontId="16" fillId="5" borderId="3" xfId="0" applyFont="1" applyFill="1" applyBorder="1" applyAlignment="1">
      <alignment horizontal="center" vertical="center" wrapText="1"/>
    </xf>
    <xf numFmtId="0" fontId="16" fillId="5" borderId="3" xfId="0" applyFont="1" applyFill="1" applyBorder="1" applyAlignment="1">
      <alignment horizontal="center" vertical="center" textRotation="90" wrapText="1"/>
    </xf>
    <xf numFmtId="0" fontId="7" fillId="0" borderId="3" xfId="0" applyFont="1" applyBorder="1" applyAlignment="1">
      <alignment horizontal="center" vertical="center" textRotation="90" wrapText="1"/>
    </xf>
    <xf numFmtId="0" fontId="16" fillId="5" borderId="16" xfId="0" applyFont="1" applyFill="1" applyBorder="1" applyAlignment="1">
      <alignment horizontal="center" vertical="center" wrapText="1"/>
    </xf>
    <xf numFmtId="0" fontId="16" fillId="5" borderId="3" xfId="0" applyFont="1" applyFill="1" applyBorder="1" applyAlignment="1">
      <alignment vertical="center"/>
    </xf>
    <xf numFmtId="0" fontId="14" fillId="2" borderId="3" xfId="0" applyFont="1" applyFill="1" applyBorder="1" applyAlignment="1">
      <alignment horizontal="center" vertical="center" wrapText="1"/>
    </xf>
    <xf numFmtId="0" fontId="20" fillId="0" borderId="3" xfId="0" applyFont="1" applyBorder="1" applyAlignment="1">
      <alignment horizontal="left" vertical="center" wrapText="1"/>
    </xf>
    <xf numFmtId="0" fontId="20" fillId="5" borderId="3" xfId="0" applyFont="1" applyFill="1" applyBorder="1" applyAlignment="1">
      <alignment horizontal="left" vertical="center" wrapText="1"/>
    </xf>
    <xf numFmtId="0" fontId="27" fillId="0" borderId="3" xfId="0" applyFont="1" applyBorder="1" applyAlignment="1">
      <alignment vertical="center" wrapText="1"/>
    </xf>
    <xf numFmtId="0" fontId="20" fillId="0" borderId="3" xfId="0" applyFont="1" applyBorder="1" applyAlignment="1">
      <alignment vertical="center" wrapText="1"/>
    </xf>
    <xf numFmtId="0" fontId="20" fillId="5" borderId="3" xfId="0" applyFont="1" applyFill="1" applyBorder="1" applyAlignment="1">
      <alignment vertical="center" wrapText="1"/>
    </xf>
    <xf numFmtId="0" fontId="16" fillId="11" borderId="3" xfId="0" applyFont="1" applyFill="1" applyBorder="1" applyAlignment="1">
      <alignment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42" xfId="0" applyFont="1" applyBorder="1" applyAlignment="1">
      <alignment horizontal="center" vertical="center"/>
    </xf>
    <xf numFmtId="0" fontId="12" fillId="0" borderId="0" xfId="0" applyFont="1" applyAlignment="1">
      <alignment horizontal="center" vertical="center"/>
    </xf>
    <xf numFmtId="0" fontId="12" fillId="0" borderId="41" xfId="0" applyFont="1" applyBorder="1" applyAlignment="1">
      <alignment horizontal="center" vertical="center"/>
    </xf>
    <xf numFmtId="0" fontId="12" fillId="0" borderId="37" xfId="0" applyFont="1" applyBorder="1" applyAlignment="1">
      <alignment horizontal="center" vertical="center"/>
    </xf>
    <xf numFmtId="0" fontId="12" fillId="0" borderId="31" xfId="0" applyFont="1" applyBorder="1" applyAlignment="1">
      <alignment horizontal="center" vertical="center"/>
    </xf>
    <xf numFmtId="0" fontId="12" fillId="0" borderId="38" xfId="0" applyFont="1" applyBorder="1" applyAlignment="1">
      <alignment horizontal="center" vertical="center"/>
    </xf>
    <xf numFmtId="0" fontId="17" fillId="0" borderId="27" xfId="0" applyFont="1" applyBorder="1" applyAlignment="1">
      <alignment horizontal="left" vertical="center" wrapText="1"/>
    </xf>
    <xf numFmtId="0" fontId="17" fillId="0" borderId="43" xfId="0" applyFont="1" applyBorder="1" applyAlignment="1">
      <alignment horizontal="left" vertical="center" wrapText="1"/>
    </xf>
    <xf numFmtId="0" fontId="17" fillId="0" borderId="12" xfId="0" applyFont="1" applyBorder="1" applyAlignment="1">
      <alignment horizontal="left" vertical="center" wrapText="1"/>
    </xf>
    <xf numFmtId="0" fontId="5" fillId="0" borderId="3" xfId="0" applyFont="1" applyBorder="1" applyAlignment="1">
      <alignment horizontal="left"/>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20" fillId="0" borderId="3" xfId="0" applyFont="1" applyBorder="1" applyAlignment="1">
      <alignment horizontal="left"/>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0" borderId="30" xfId="0" applyFont="1" applyBorder="1" applyAlignment="1">
      <alignment horizontal="center" vertical="center"/>
    </xf>
    <xf numFmtId="0" fontId="14" fillId="0" borderId="19" xfId="0" applyFont="1" applyBorder="1" applyAlignment="1">
      <alignment horizontal="left" wrapText="1"/>
    </xf>
    <xf numFmtId="0" fontId="14" fillId="0" borderId="2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5" xfId="0" applyFont="1" applyBorder="1" applyAlignment="1">
      <alignment horizontal="left" wrapText="1"/>
    </xf>
    <xf numFmtId="0" fontId="14" fillId="0" borderId="7" xfId="0" applyFont="1" applyBorder="1" applyAlignment="1">
      <alignment horizontal="left" wrapText="1"/>
    </xf>
    <xf numFmtId="0" fontId="26" fillId="0" borderId="44" xfId="0" applyFont="1" applyBorder="1" applyAlignment="1">
      <alignment horizontal="left" vertical="center" wrapText="1"/>
    </xf>
    <xf numFmtId="0" fontId="26" fillId="0" borderId="45" xfId="0" applyFont="1" applyBorder="1" applyAlignment="1">
      <alignment horizontal="left" vertical="center" wrapText="1"/>
    </xf>
    <xf numFmtId="0" fontId="26" fillId="0" borderId="46" xfId="0" applyFont="1" applyBorder="1" applyAlignment="1">
      <alignment horizontal="left" vertical="center" wrapText="1"/>
    </xf>
    <xf numFmtId="0" fontId="20" fillId="0" borderId="3" xfId="0" applyFont="1" applyBorder="1" applyAlignment="1">
      <alignment horizontal="left" wrapText="1"/>
    </xf>
    <xf numFmtId="0" fontId="16" fillId="5" borderId="3" xfId="0" applyFont="1" applyFill="1" applyBorder="1" applyAlignment="1">
      <alignment horizontal="left" wrapText="1"/>
    </xf>
    <xf numFmtId="0" fontId="20" fillId="5" borderId="3" xfId="0" applyFont="1" applyFill="1" applyBorder="1" applyAlignment="1">
      <alignment horizontal="left" wrapText="1"/>
    </xf>
    <xf numFmtId="0" fontId="33" fillId="5" borderId="3" xfId="0" applyFont="1" applyFill="1" applyBorder="1" applyAlignment="1">
      <alignment horizontal="left" wrapText="1"/>
    </xf>
    <xf numFmtId="0" fontId="8" fillId="0" borderId="0" xfId="0" applyFont="1" applyAlignment="1">
      <alignment horizontal="left" vertical="center" wrapText="1"/>
    </xf>
    <xf numFmtId="0" fontId="14" fillId="0" borderId="16" xfId="0" applyFont="1" applyBorder="1" applyAlignment="1">
      <alignment horizontal="left" vertical="top" wrapText="1"/>
    </xf>
    <xf numFmtId="0" fontId="14" fillId="0" borderId="3" xfId="0" applyFont="1" applyBorder="1" applyAlignment="1">
      <alignment horizontal="left" vertical="top" wrapText="1"/>
    </xf>
    <xf numFmtId="0" fontId="14" fillId="0" borderId="9" xfId="0" applyFont="1" applyBorder="1" applyAlignment="1">
      <alignment horizontal="left" vertical="top" wrapText="1"/>
    </xf>
    <xf numFmtId="0" fontId="14" fillId="0" borderId="17" xfId="0" applyFont="1" applyBorder="1" applyAlignment="1">
      <alignment horizontal="left" vertical="top" wrapText="1"/>
    </xf>
    <xf numFmtId="0" fontId="14" fillId="0" borderId="6" xfId="0" applyFont="1" applyBorder="1" applyAlignment="1">
      <alignment horizontal="left" vertical="top" wrapText="1"/>
    </xf>
    <xf numFmtId="0" fontId="14" fillId="0" borderId="18" xfId="0" applyFont="1" applyBorder="1" applyAlignment="1">
      <alignment horizontal="left" vertical="top" wrapText="1"/>
    </xf>
    <xf numFmtId="0" fontId="5" fillId="0" borderId="3" xfId="0" applyFont="1" applyBorder="1" applyAlignment="1">
      <alignment horizontal="center"/>
    </xf>
    <xf numFmtId="0" fontId="14" fillId="0" borderId="13" xfId="0" applyFont="1" applyBorder="1" applyAlignment="1">
      <alignment horizontal="center"/>
    </xf>
    <xf numFmtId="0" fontId="14" fillId="0" borderId="14" xfId="0" applyFont="1" applyBorder="1" applyAlignment="1">
      <alignment horizontal="center"/>
    </xf>
    <xf numFmtId="0" fontId="14" fillId="0" borderId="15" xfId="0" applyFont="1" applyBorder="1" applyAlignment="1">
      <alignment horizontal="center"/>
    </xf>
    <xf numFmtId="0" fontId="19" fillId="0" borderId="16" xfId="0" applyFont="1" applyBorder="1" applyAlignment="1">
      <alignment horizontal="left" vertical="top" wrapText="1"/>
    </xf>
    <xf numFmtId="0" fontId="17" fillId="0" borderId="3" xfId="0" applyFont="1" applyBorder="1" applyAlignment="1">
      <alignment horizontal="left" vertical="top" wrapText="1"/>
    </xf>
    <xf numFmtId="0" fontId="17" fillId="0" borderId="9" xfId="0" applyFont="1" applyBorder="1" applyAlignment="1">
      <alignment horizontal="left" vertical="top" wrapText="1"/>
    </xf>
    <xf numFmtId="0" fontId="17" fillId="0" borderId="25" xfId="0" applyFont="1" applyBorder="1" applyAlignment="1">
      <alignment horizontal="left" vertical="center" wrapText="1"/>
    </xf>
    <xf numFmtId="0" fontId="17" fillId="0" borderId="26" xfId="0" applyFont="1" applyBorder="1" applyAlignment="1">
      <alignment horizontal="left" vertical="center" wrapText="1"/>
    </xf>
    <xf numFmtId="0" fontId="20" fillId="0" borderId="4" xfId="0" applyFont="1" applyBorder="1" applyAlignment="1">
      <alignment horizontal="center" vertical="center" wrapText="1"/>
    </xf>
    <xf numFmtId="0" fontId="20" fillId="0" borderId="11" xfId="0" applyFont="1" applyBorder="1" applyAlignment="1">
      <alignment horizontal="center" vertical="center" wrapText="1"/>
    </xf>
    <xf numFmtId="0" fontId="15" fillId="6" borderId="34"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5" fillId="6" borderId="38" xfId="0" applyFont="1" applyFill="1" applyBorder="1" applyAlignment="1">
      <alignment horizontal="center" vertical="center" wrapText="1"/>
    </xf>
    <xf numFmtId="0" fontId="16" fillId="0" borderId="4" xfId="0" applyFont="1" applyBorder="1" applyAlignment="1">
      <alignment vertical="center" wrapText="1"/>
    </xf>
    <xf numFmtId="0" fontId="16" fillId="0" borderId="24" xfId="0" applyFont="1" applyBorder="1" applyAlignment="1">
      <alignment vertical="center" wrapText="1"/>
    </xf>
    <xf numFmtId="0" fontId="16" fillId="0" borderId="11" xfId="0" applyFont="1" applyBorder="1" applyAlignment="1">
      <alignment vertical="center" wrapText="1"/>
    </xf>
    <xf numFmtId="0" fontId="16" fillId="0" borderId="4" xfId="0" applyFont="1" applyBorder="1" applyAlignment="1">
      <alignment horizontal="left" vertical="center" wrapText="1"/>
    </xf>
    <xf numFmtId="0" fontId="16" fillId="0" borderId="24" xfId="0" applyFont="1" applyBorder="1" applyAlignment="1">
      <alignment horizontal="left" vertical="center" wrapText="1"/>
    </xf>
    <xf numFmtId="0" fontId="16" fillId="0" borderId="11" xfId="0" applyFont="1" applyBorder="1" applyAlignment="1">
      <alignment horizontal="left" vertical="center" wrapText="1"/>
    </xf>
    <xf numFmtId="0" fontId="16" fillId="0" borderId="0" xfId="0" applyFont="1" applyAlignment="1">
      <alignment horizontal="center" vertical="center" wrapText="1"/>
    </xf>
    <xf numFmtId="0" fontId="16" fillId="0" borderId="3" xfId="0" applyFont="1" applyBorder="1" applyAlignment="1">
      <alignment horizontal="left" vertical="center" wrapText="1"/>
    </xf>
    <xf numFmtId="0" fontId="15" fillId="0" borderId="31" xfId="0" applyFont="1" applyBorder="1" applyAlignment="1">
      <alignment horizontal="center"/>
    </xf>
    <xf numFmtId="0" fontId="20" fillId="0" borderId="24" xfId="0" applyFont="1" applyBorder="1" applyAlignment="1">
      <alignment horizontal="center" vertical="center" wrapText="1"/>
    </xf>
    <xf numFmtId="0" fontId="20" fillId="8" borderId="4" xfId="0" applyFont="1" applyFill="1" applyBorder="1" applyAlignment="1">
      <alignment horizontal="center" vertical="center"/>
    </xf>
    <xf numFmtId="0" fontId="20" fillId="8" borderId="11" xfId="0" applyFont="1" applyFill="1" applyBorder="1" applyAlignment="1">
      <alignment horizontal="center" vertical="center"/>
    </xf>
    <xf numFmtId="0" fontId="15" fillId="2" borderId="31" xfId="0" applyFont="1" applyFill="1" applyBorder="1" applyAlignment="1">
      <alignment horizontal="center"/>
    </xf>
    <xf numFmtId="0" fontId="14" fillId="0" borderId="41" xfId="0" applyFont="1" applyBorder="1" applyAlignment="1">
      <alignment horizontal="right" vertical="center" textRotation="90"/>
    </xf>
    <xf numFmtId="0" fontId="20" fillId="9" borderId="4" xfId="0" applyFont="1" applyFill="1" applyBorder="1" applyAlignment="1">
      <alignment horizontal="center" vertical="center"/>
    </xf>
    <xf numFmtId="0" fontId="20" fillId="9" borderId="11" xfId="0" applyFont="1" applyFill="1" applyBorder="1" applyAlignment="1">
      <alignment horizontal="center" vertical="center"/>
    </xf>
    <xf numFmtId="0" fontId="15" fillId="6" borderId="27"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10" xfId="0" applyFont="1" applyFill="1" applyBorder="1" applyAlignment="1">
      <alignment horizontal="center" vertical="center" wrapText="1"/>
    </xf>
    <xf numFmtId="0" fontId="20" fillId="6" borderId="4" xfId="0" applyFont="1" applyFill="1" applyBorder="1" applyAlignment="1">
      <alignment horizontal="center"/>
    </xf>
    <xf numFmtId="0" fontId="20" fillId="6" borderId="10" xfId="0" applyFont="1" applyFill="1" applyBorder="1" applyAlignment="1">
      <alignment horizontal="center"/>
    </xf>
    <xf numFmtId="0" fontId="20" fillId="0" borderId="10" xfId="0" applyFont="1" applyBorder="1" applyAlignment="1">
      <alignment horizontal="center" vertical="center" wrapText="1"/>
    </xf>
    <xf numFmtId="0" fontId="20" fillId="6" borderId="11" xfId="0" applyFont="1" applyFill="1" applyBorder="1" applyAlignment="1">
      <alignment horizontal="center"/>
    </xf>
    <xf numFmtId="0" fontId="20" fillId="10" borderId="4" xfId="0" applyFont="1" applyFill="1" applyBorder="1" applyAlignment="1">
      <alignment horizontal="center" vertical="center"/>
    </xf>
    <xf numFmtId="0" fontId="20" fillId="10" borderId="11"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11" xfId="0" applyFont="1" applyFill="1" applyBorder="1" applyAlignment="1">
      <alignment horizontal="center" vertical="center"/>
    </xf>
    <xf numFmtId="0" fontId="20" fillId="9" borderId="10" xfId="0" applyFont="1" applyFill="1" applyBorder="1" applyAlignment="1">
      <alignment horizontal="center" vertical="center"/>
    </xf>
    <xf numFmtId="0" fontId="20" fillId="10" borderId="10" xfId="0" applyFont="1" applyFill="1" applyBorder="1" applyAlignment="1">
      <alignment horizontal="center" vertical="center"/>
    </xf>
    <xf numFmtId="0" fontId="14" fillId="0" borderId="32" xfId="0" applyFont="1" applyBorder="1" applyAlignment="1">
      <alignment horizontal="right" vertical="center" textRotation="90"/>
    </xf>
    <xf numFmtId="0" fontId="15" fillId="6" borderId="11" xfId="0" applyFont="1" applyFill="1" applyBorder="1" applyAlignment="1">
      <alignment horizontal="center" vertical="center" wrapText="1"/>
    </xf>
    <xf numFmtId="0" fontId="15" fillId="0" borderId="52" xfId="0" applyFont="1" applyBorder="1" applyAlignment="1">
      <alignment horizontal="center" vertical="center"/>
    </xf>
    <xf numFmtId="0" fontId="21" fillId="4" borderId="28" xfId="0" applyFont="1" applyFill="1" applyBorder="1" applyAlignment="1">
      <alignment horizontal="center" vertical="center" wrapText="1"/>
    </xf>
    <xf numFmtId="0" fontId="21" fillId="4" borderId="29" xfId="0" applyFont="1" applyFill="1" applyBorder="1" applyAlignment="1">
      <alignment horizontal="center" vertical="center" wrapText="1"/>
    </xf>
    <xf numFmtId="0" fontId="21" fillId="4" borderId="33" xfId="0" applyFont="1" applyFill="1" applyBorder="1" applyAlignment="1">
      <alignment horizontal="center" vertical="center" wrapText="1"/>
    </xf>
    <xf numFmtId="0" fontId="32" fillId="2" borderId="28" xfId="0" applyFont="1" applyFill="1" applyBorder="1" applyAlignment="1">
      <alignment horizontal="left" vertical="top" wrapText="1" readingOrder="1"/>
    </xf>
    <xf numFmtId="0" fontId="32" fillId="2" borderId="29" xfId="0" applyFont="1" applyFill="1" applyBorder="1" applyAlignment="1">
      <alignment horizontal="left" vertical="top" wrapText="1" readingOrder="1"/>
    </xf>
    <xf numFmtId="0" fontId="32" fillId="2" borderId="30" xfId="0" applyFont="1" applyFill="1" applyBorder="1" applyAlignment="1">
      <alignment horizontal="left" vertical="top" wrapText="1" readingOrder="1"/>
    </xf>
    <xf numFmtId="0" fontId="5" fillId="0" borderId="27" xfId="0" applyFont="1" applyBorder="1" applyAlignment="1">
      <alignment horizontal="center"/>
    </xf>
    <xf numFmtId="0" fontId="5" fillId="0" borderId="43" xfId="0" applyFont="1" applyBorder="1" applyAlignment="1">
      <alignment horizontal="center"/>
    </xf>
    <xf numFmtId="0" fontId="5" fillId="0" borderId="12" xfId="0" applyFont="1" applyBorder="1" applyAlignment="1">
      <alignment horizont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3" fillId="0" borderId="19"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17" fillId="0" borderId="34" xfId="0" applyFont="1" applyBorder="1" applyAlignment="1">
      <alignment horizontal="left" vertical="center" wrapText="1"/>
    </xf>
    <xf numFmtId="0" fontId="17" fillId="0" borderId="36" xfId="0" applyFont="1" applyBorder="1" applyAlignment="1">
      <alignment horizontal="left" vertical="center" wrapText="1"/>
    </xf>
    <xf numFmtId="0" fontId="17" fillId="0" borderId="42" xfId="0" applyFont="1" applyBorder="1" applyAlignment="1">
      <alignment horizontal="left" vertical="center" wrapText="1"/>
    </xf>
    <xf numFmtId="0" fontId="17" fillId="0" borderId="41" xfId="0" applyFont="1" applyBorder="1" applyAlignment="1">
      <alignment horizontal="left" vertical="center" wrapText="1"/>
    </xf>
    <xf numFmtId="0" fontId="17" fillId="0" borderId="37" xfId="0" applyFont="1" applyBorder="1" applyAlignment="1">
      <alignment horizontal="left" vertical="center" wrapText="1"/>
    </xf>
    <xf numFmtId="0" fontId="17" fillId="0" borderId="38" xfId="0" applyFont="1" applyBorder="1" applyAlignment="1">
      <alignment horizontal="left" vertical="center" wrapText="1"/>
    </xf>
    <xf numFmtId="0" fontId="21" fillId="4" borderId="52" xfId="0" applyFont="1" applyFill="1" applyBorder="1" applyAlignment="1">
      <alignment horizontal="center" vertical="center" wrapText="1"/>
    </xf>
    <xf numFmtId="0" fontId="16" fillId="0" borderId="47" xfId="0" applyFont="1" applyBorder="1" applyAlignment="1">
      <alignment vertical="center" wrapText="1"/>
    </xf>
    <xf numFmtId="0" fontId="16" fillId="0" borderId="45" xfId="0" applyFont="1" applyBorder="1" applyAlignment="1">
      <alignment vertical="center" wrapText="1"/>
    </xf>
    <xf numFmtId="0" fontId="16" fillId="0" borderId="48" xfId="0" applyFont="1" applyBorder="1" applyAlignment="1">
      <alignment vertical="center" wrapText="1"/>
    </xf>
    <xf numFmtId="0" fontId="20"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16" fillId="5" borderId="3"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20" fillId="7" borderId="4" xfId="0" applyFont="1" applyFill="1" applyBorder="1" applyAlignment="1">
      <alignment horizontal="center" vertical="center"/>
    </xf>
    <xf numFmtId="0" fontId="20" fillId="7" borderId="11" xfId="0" applyFont="1" applyFill="1" applyBorder="1" applyAlignment="1">
      <alignment horizontal="center" vertical="center"/>
    </xf>
    <xf numFmtId="0" fontId="15" fillId="6" borderId="24" xfId="0" applyFont="1" applyFill="1" applyBorder="1" applyAlignment="1">
      <alignment horizontal="center" vertical="center"/>
    </xf>
    <xf numFmtId="0" fontId="16" fillId="0" borderId="6" xfId="0" applyFont="1" applyBorder="1" applyAlignment="1">
      <alignment horizontal="center" vertical="center" wrapText="1"/>
    </xf>
    <xf numFmtId="0" fontId="20" fillId="7" borderId="24" xfId="0" applyFont="1" applyFill="1" applyBorder="1" applyAlignment="1">
      <alignment horizontal="center" vertical="center"/>
    </xf>
    <xf numFmtId="0" fontId="20" fillId="7" borderId="39" xfId="0" applyFont="1" applyFill="1" applyBorder="1" applyAlignment="1">
      <alignment horizontal="center" vertical="center"/>
    </xf>
    <xf numFmtId="0" fontId="20" fillId="7" borderId="40" xfId="0" applyFont="1" applyFill="1" applyBorder="1" applyAlignment="1">
      <alignment horizontal="center" vertical="center"/>
    </xf>
    <xf numFmtId="0" fontId="20" fillId="6" borderId="24" xfId="0" applyFont="1" applyFill="1" applyBorder="1" applyAlignment="1">
      <alignment horizontal="center"/>
    </xf>
    <xf numFmtId="0" fontId="20" fillId="8" borderId="24" xfId="0" applyFont="1" applyFill="1" applyBorder="1" applyAlignment="1">
      <alignment horizontal="center" vertical="center"/>
    </xf>
    <xf numFmtId="0" fontId="20" fillId="9" borderId="24" xfId="0" applyFont="1" applyFill="1" applyBorder="1" applyAlignment="1">
      <alignment horizontal="center" vertical="center"/>
    </xf>
    <xf numFmtId="0" fontId="15" fillId="6" borderId="35" xfId="0" applyFont="1" applyFill="1" applyBorder="1" applyAlignment="1">
      <alignment horizontal="center" vertical="center" wrapText="1"/>
    </xf>
    <xf numFmtId="0" fontId="15" fillId="6" borderId="31" xfId="0" applyFont="1" applyFill="1" applyBorder="1" applyAlignment="1">
      <alignment horizontal="center" vertical="center" wrapText="1"/>
    </xf>
    <xf numFmtId="0" fontId="22" fillId="4" borderId="50" xfId="0" applyFont="1" applyFill="1" applyBorder="1" applyAlignment="1">
      <alignment horizontal="center" vertical="center" wrapText="1"/>
    </xf>
    <xf numFmtId="0" fontId="12" fillId="2" borderId="28" xfId="0" applyFont="1" applyFill="1" applyBorder="1" applyAlignment="1">
      <alignment horizontal="left" vertical="top" wrapText="1" readingOrder="1"/>
    </xf>
    <xf numFmtId="0" fontId="12" fillId="2" borderId="29" xfId="0" applyFont="1" applyFill="1" applyBorder="1" applyAlignment="1">
      <alignment horizontal="left" vertical="top" wrapText="1" readingOrder="1"/>
    </xf>
    <xf numFmtId="0" fontId="12" fillId="2" borderId="30" xfId="0" applyFont="1" applyFill="1" applyBorder="1" applyAlignment="1">
      <alignment horizontal="left" vertical="top" wrapText="1" readingOrder="1"/>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6" fillId="0" borderId="54" xfId="0" applyFont="1" applyBorder="1" applyAlignment="1">
      <alignment horizontal="center" vertical="center" wrapText="1"/>
    </xf>
    <xf numFmtId="0" fontId="21" fillId="4" borderId="50"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2" xfId="0" applyFont="1" applyBorder="1" applyAlignment="1">
      <alignment vertical="center" wrapText="1"/>
    </xf>
    <xf numFmtId="0" fontId="26" fillId="0" borderId="1" xfId="0" applyFont="1" applyBorder="1"/>
    <xf numFmtId="0" fontId="26" fillId="0" borderId="0" xfId="0" applyFont="1"/>
    <xf numFmtId="0" fontId="26" fillId="0" borderId="2" xfId="0" applyFont="1" applyBorder="1"/>
    <xf numFmtId="0" fontId="15" fillId="6" borderId="24" xfId="0" applyFont="1" applyFill="1" applyBorder="1" applyAlignment="1">
      <alignment horizontal="center" vertical="center" wrapText="1"/>
    </xf>
    <xf numFmtId="0" fontId="17" fillId="0" borderId="36" xfId="0" applyFont="1" applyBorder="1" applyAlignment="1">
      <alignment horizontal="left" vertical="center"/>
    </xf>
    <xf numFmtId="0" fontId="17" fillId="0" borderId="42" xfId="0" applyFont="1" applyBorder="1" applyAlignment="1">
      <alignment horizontal="left" vertical="center"/>
    </xf>
    <xf numFmtId="0" fontId="17" fillId="0" borderId="41" xfId="0" applyFont="1" applyBorder="1" applyAlignment="1">
      <alignment horizontal="left" vertical="center"/>
    </xf>
    <xf numFmtId="0" fontId="17" fillId="0" borderId="37" xfId="0" applyFont="1" applyBorder="1" applyAlignment="1">
      <alignment horizontal="left" vertical="center"/>
    </xf>
    <xf numFmtId="0" fontId="17" fillId="0" borderId="38" xfId="0" applyFont="1" applyBorder="1" applyAlignment="1">
      <alignment horizontal="left" vertical="center"/>
    </xf>
    <xf numFmtId="0" fontId="7" fillId="0" borderId="1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1"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1"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11" fillId="0" borderId="3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1" xfId="0" applyFont="1" applyFill="1" applyBorder="1" applyAlignment="1">
      <alignment horizontal="center"/>
    </xf>
    <xf numFmtId="0" fontId="7" fillId="6" borderId="3" xfId="0" applyFont="1" applyFill="1" applyBorder="1" applyAlignment="1">
      <alignment horizontal="center"/>
    </xf>
    <xf numFmtId="0" fontId="11" fillId="0" borderId="41"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11"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19" xfId="0" applyFont="1" applyBorder="1" applyAlignment="1">
      <alignment horizontal="left" vertical="top" wrapText="1"/>
    </xf>
    <xf numFmtId="0" fontId="13" fillId="0" borderId="20" xfId="0" applyFont="1" applyBorder="1" applyAlignment="1">
      <alignment horizontal="left" vertical="top" wrapText="1"/>
    </xf>
    <xf numFmtId="0" fontId="13" fillId="0" borderId="2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1" xfId="0" applyFont="1" applyFill="1" applyBorder="1" applyAlignment="1">
      <alignment horizontal="center" vertical="center"/>
    </xf>
    <xf numFmtId="0" fontId="16" fillId="5" borderId="27" xfId="0" applyFont="1" applyFill="1" applyBorder="1" applyAlignment="1">
      <alignment horizontal="center" vertical="center" wrapText="1"/>
    </xf>
    <xf numFmtId="0" fontId="16" fillId="5" borderId="27" xfId="0" applyFont="1" applyFill="1" applyBorder="1" applyAlignment="1">
      <alignment horizontal="center" vertical="center" textRotation="90" wrapText="1"/>
    </xf>
    <xf numFmtId="0" fontId="16" fillId="0" borderId="0" xfId="0" applyFont="1" applyAlignment="1">
      <alignment wrapText="1"/>
    </xf>
    <xf numFmtId="0" fontId="16" fillId="0" borderId="9" xfId="0" applyFont="1" applyBorder="1" applyAlignment="1">
      <alignment horizontal="left" vertical="center" wrapText="1"/>
    </xf>
  </cellXfs>
  <cellStyles count="1">
    <cellStyle name="Normal" xfId="0" builtinId="0"/>
  </cellStyles>
  <dxfs count="21">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1560029</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2</xdr:col>
      <xdr:colOff>471487</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2722941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genciaateneaco-my.sharepoint.com/Users/vivianabernal/Documents/ATENEA/2025/C:/Users/Usuario%20Autorizado/Downloads/MATRIZ%20DE%20RIESGOS%20V2%2016%20DE%20MAYO%20Revisi&#243;n%2028%20de%20may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B9" sqref="B9:F9"/>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83"/>
      <c r="C2" s="143" t="s">
        <v>0</v>
      </c>
      <c r="D2" s="144"/>
      <c r="E2" s="145"/>
      <c r="F2" s="152" t="s">
        <v>1</v>
      </c>
    </row>
    <row r="3" spans="2:6" ht="42.75" customHeight="1" x14ac:dyDescent="0.15">
      <c r="B3" s="183"/>
      <c r="C3" s="146"/>
      <c r="D3" s="147"/>
      <c r="E3" s="148"/>
      <c r="F3" s="153"/>
    </row>
    <row r="4" spans="2:6" ht="41.25" customHeight="1" x14ac:dyDescent="0.15">
      <c r="B4" s="183"/>
      <c r="C4" s="149"/>
      <c r="D4" s="150"/>
      <c r="E4" s="151"/>
      <c r="F4" s="154"/>
    </row>
    <row r="5" spans="2:6" ht="37.5" customHeight="1" thickBot="1" x14ac:dyDescent="0.25">
      <c r="B5" s="11"/>
      <c r="C5" s="12"/>
      <c r="D5" s="12"/>
      <c r="E5" s="12"/>
      <c r="F5" s="12"/>
    </row>
    <row r="6" spans="2:6" ht="21" customHeight="1" thickBot="1" x14ac:dyDescent="0.25">
      <c r="B6" s="184" t="s">
        <v>2</v>
      </c>
      <c r="C6" s="185"/>
      <c r="D6" s="185"/>
      <c r="E6" s="185"/>
      <c r="F6" s="186"/>
    </row>
    <row r="7" spans="2:6" ht="78.75" customHeight="1" x14ac:dyDescent="0.15">
      <c r="B7" s="190" t="s">
        <v>3</v>
      </c>
      <c r="C7" s="154"/>
      <c r="D7" s="154"/>
      <c r="E7" s="154"/>
      <c r="F7" s="191"/>
    </row>
    <row r="8" spans="2:6" ht="39" customHeight="1" x14ac:dyDescent="0.15">
      <c r="B8" s="187" t="s">
        <v>229</v>
      </c>
      <c r="C8" s="188"/>
      <c r="D8" s="188"/>
      <c r="E8" s="188"/>
      <c r="F8" s="189"/>
    </row>
    <row r="9" spans="2:6" ht="34.5" customHeight="1" x14ac:dyDescent="0.15">
      <c r="B9" s="177" t="s">
        <v>230</v>
      </c>
      <c r="C9" s="178"/>
      <c r="D9" s="178"/>
      <c r="E9" s="178"/>
      <c r="F9" s="179"/>
    </row>
    <row r="10" spans="2:6" ht="36" customHeight="1" x14ac:dyDescent="0.15">
      <c r="B10" s="177" t="s">
        <v>4</v>
      </c>
      <c r="C10" s="178"/>
      <c r="D10" s="178"/>
      <c r="E10" s="178"/>
      <c r="F10" s="179"/>
    </row>
    <row r="11" spans="2:6" ht="72" customHeight="1" x14ac:dyDescent="0.15">
      <c r="B11" s="177" t="s">
        <v>5</v>
      </c>
      <c r="C11" s="178"/>
      <c r="D11" s="178"/>
      <c r="E11" s="178"/>
      <c r="F11" s="179"/>
    </row>
    <row r="12" spans="2:6" ht="34.5" customHeight="1" x14ac:dyDescent="0.15">
      <c r="B12" s="177" t="s">
        <v>6</v>
      </c>
      <c r="C12" s="178"/>
      <c r="D12" s="178"/>
      <c r="E12" s="178"/>
      <c r="F12" s="179"/>
    </row>
    <row r="13" spans="2:6" ht="44.25" customHeight="1" x14ac:dyDescent="0.15">
      <c r="B13" s="177" t="s">
        <v>7</v>
      </c>
      <c r="C13" s="178"/>
      <c r="D13" s="178"/>
      <c r="E13" s="178"/>
      <c r="F13" s="179"/>
    </row>
    <row r="14" spans="2:6" ht="26.25" customHeight="1" x14ac:dyDescent="0.15">
      <c r="B14" s="177" t="s">
        <v>8</v>
      </c>
      <c r="C14" s="178"/>
      <c r="D14" s="178"/>
      <c r="E14" s="178"/>
      <c r="F14" s="179"/>
    </row>
    <row r="15" spans="2:6" ht="22.5" customHeight="1" x14ac:dyDescent="0.15">
      <c r="B15" s="177" t="s">
        <v>9</v>
      </c>
      <c r="C15" s="178"/>
      <c r="D15" s="178"/>
      <c r="E15" s="178"/>
      <c r="F15" s="179"/>
    </row>
    <row r="16" spans="2:6" ht="33" customHeight="1" x14ac:dyDescent="0.15">
      <c r="B16" s="177" t="s">
        <v>10</v>
      </c>
      <c r="C16" s="178"/>
      <c r="D16" s="178"/>
      <c r="E16" s="178"/>
      <c r="F16" s="179"/>
    </row>
    <row r="17" spans="2:6" ht="36.75" customHeight="1" x14ac:dyDescent="0.15">
      <c r="B17" s="177" t="s">
        <v>11</v>
      </c>
      <c r="C17" s="178"/>
      <c r="D17" s="178"/>
      <c r="E17" s="178"/>
      <c r="F17" s="179"/>
    </row>
    <row r="18" spans="2:6" ht="26.25" customHeight="1" x14ac:dyDescent="0.15">
      <c r="B18" s="177" t="s">
        <v>12</v>
      </c>
      <c r="C18" s="178"/>
      <c r="D18" s="178"/>
      <c r="E18" s="178"/>
      <c r="F18" s="179"/>
    </row>
    <row r="19" spans="2:6" ht="27" customHeight="1" thickBot="1" x14ac:dyDescent="0.2">
      <c r="B19" s="180" t="s">
        <v>13</v>
      </c>
      <c r="C19" s="181"/>
      <c r="D19" s="181"/>
      <c r="E19" s="181"/>
      <c r="F19" s="182"/>
    </row>
    <row r="20" spans="2:6" ht="14.25" customHeight="1" x14ac:dyDescent="0.15">
      <c r="B20" s="6"/>
    </row>
    <row r="21" spans="2:6" x14ac:dyDescent="0.15">
      <c r="B21" s="7"/>
    </row>
    <row r="22" spans="2:6" ht="17.25" customHeight="1" x14ac:dyDescent="0.15">
      <c r="B22" s="176"/>
      <c r="C22" s="176"/>
      <c r="D22" s="176"/>
      <c r="E22" s="176"/>
      <c r="F22" s="17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8"/>
  <sheetViews>
    <sheetView showGridLines="0" zoomScale="90" zoomScaleNormal="90" zoomScalePageLayoutView="85" workbookViewId="0">
      <selection activeCell="B7" sqref="B7:F14"/>
    </sheetView>
  </sheetViews>
  <sheetFormatPr baseColWidth="10" defaultColWidth="11.5" defaultRowHeight="13" x14ac:dyDescent="0.15"/>
  <cols>
    <col min="1" max="1" width="5.33203125" customWidth="1"/>
    <col min="2" max="2" width="57.83203125" style="71" customWidth="1"/>
    <col min="3" max="3" width="73.5" customWidth="1"/>
    <col min="4" max="4" width="20" customWidth="1"/>
    <col min="5" max="5" width="23.5" customWidth="1"/>
    <col min="6" max="6" width="31" customWidth="1"/>
  </cols>
  <sheetData>
    <row r="2" spans="2:6" ht="78" customHeight="1" x14ac:dyDescent="0.15">
      <c r="B2" s="155"/>
      <c r="C2" s="143" t="s">
        <v>14</v>
      </c>
      <c r="D2" s="144"/>
      <c r="E2" s="145"/>
      <c r="F2" s="152" t="s">
        <v>1</v>
      </c>
    </row>
    <row r="3" spans="2:6" ht="51" customHeight="1" x14ac:dyDescent="0.15">
      <c r="B3" s="155"/>
      <c r="C3" s="146"/>
      <c r="D3" s="147"/>
      <c r="E3" s="148"/>
      <c r="F3" s="153"/>
    </row>
    <row r="4" spans="2:6" ht="54" customHeight="1" x14ac:dyDescent="0.15">
      <c r="B4" s="155"/>
      <c r="C4" s="149"/>
      <c r="D4" s="150"/>
      <c r="E4" s="151"/>
      <c r="F4" s="154"/>
    </row>
    <row r="5" spans="2:6" ht="24.75" customHeight="1" thickBot="1" x14ac:dyDescent="0.25">
      <c r="B5" s="68"/>
      <c r="C5" s="12"/>
      <c r="D5" s="12"/>
      <c r="E5" s="12"/>
      <c r="F5" s="12"/>
    </row>
    <row r="6" spans="2:6" ht="18" customHeight="1" thickBot="1" x14ac:dyDescent="0.2">
      <c r="B6" s="160" t="s">
        <v>15</v>
      </c>
      <c r="C6" s="161"/>
      <c r="D6" s="161"/>
      <c r="E6" s="161"/>
      <c r="F6" s="162"/>
    </row>
    <row r="7" spans="2:6" ht="42.75" customHeight="1" x14ac:dyDescent="0.15">
      <c r="B7" s="163" t="s">
        <v>226</v>
      </c>
      <c r="C7" s="164"/>
      <c r="D7" s="164"/>
      <c r="E7" s="164"/>
      <c r="F7" s="164"/>
    </row>
    <row r="8" spans="2:6" ht="63" customHeight="1" x14ac:dyDescent="0.15">
      <c r="B8" s="165"/>
      <c r="C8" s="166"/>
      <c r="D8" s="166"/>
      <c r="E8" s="166"/>
      <c r="F8" s="166"/>
    </row>
    <row r="9" spans="2:6" ht="37.5" customHeight="1" x14ac:dyDescent="0.15">
      <c r="B9" s="165"/>
      <c r="C9" s="166"/>
      <c r="D9" s="166"/>
      <c r="E9" s="166"/>
      <c r="F9" s="166"/>
    </row>
    <row r="10" spans="2:6" ht="43.5" customHeight="1" x14ac:dyDescent="0.15">
      <c r="B10" s="165"/>
      <c r="C10" s="166"/>
      <c r="D10" s="166"/>
      <c r="E10" s="166"/>
      <c r="F10" s="166"/>
    </row>
    <row r="11" spans="2:6" ht="58.5" customHeight="1" x14ac:dyDescent="0.15">
      <c r="B11" s="165"/>
      <c r="C11" s="166"/>
      <c r="D11" s="166"/>
      <c r="E11" s="166"/>
      <c r="F11" s="166"/>
    </row>
    <row r="12" spans="2:6" ht="46.5" customHeight="1" x14ac:dyDescent="0.15">
      <c r="B12" s="165"/>
      <c r="C12" s="166"/>
      <c r="D12" s="166"/>
      <c r="E12" s="166"/>
      <c r="F12" s="166"/>
    </row>
    <row r="13" spans="2:6" ht="47.25" customHeight="1" x14ac:dyDescent="0.15">
      <c r="B13" s="165"/>
      <c r="C13" s="166"/>
      <c r="D13" s="166"/>
      <c r="E13" s="166"/>
      <c r="F13" s="166"/>
    </row>
    <row r="14" spans="2:6" ht="22.5" customHeight="1" thickBot="1" x14ac:dyDescent="0.2">
      <c r="B14" s="167"/>
      <c r="C14" s="168"/>
      <c r="D14" s="168"/>
      <c r="E14" s="168"/>
      <c r="F14" s="168"/>
    </row>
    <row r="15" spans="2:6" ht="16.5" customHeight="1" thickBot="1" x14ac:dyDescent="0.2">
      <c r="B15" s="156" t="s">
        <v>16</v>
      </c>
      <c r="C15" s="157"/>
      <c r="D15" s="157"/>
      <c r="E15" s="157"/>
      <c r="F15" s="158"/>
    </row>
    <row r="16" spans="2:6" ht="127.5" customHeight="1" x14ac:dyDescent="0.15">
      <c r="B16" s="169" t="s">
        <v>17</v>
      </c>
      <c r="C16" s="170"/>
      <c r="D16" s="170"/>
      <c r="E16" s="170"/>
      <c r="F16" s="171"/>
    </row>
    <row r="17" spans="2:6" ht="19.5" customHeight="1" x14ac:dyDescent="0.15">
      <c r="B17" s="74"/>
      <c r="C17" s="75" t="s">
        <v>18</v>
      </c>
      <c r="D17" s="136" t="s">
        <v>19</v>
      </c>
      <c r="E17" s="136" t="s">
        <v>20</v>
      </c>
      <c r="F17" s="136" t="s">
        <v>21</v>
      </c>
    </row>
    <row r="18" spans="2:6" ht="21" customHeight="1" x14ac:dyDescent="0.15">
      <c r="B18" s="74"/>
      <c r="C18" s="75" t="s">
        <v>22</v>
      </c>
      <c r="D18" s="136"/>
      <c r="E18" s="136"/>
      <c r="F18" s="136"/>
    </row>
    <row r="19" spans="2:6" s="72" customFormat="1" ht="36.75" customHeight="1" x14ac:dyDescent="0.15">
      <c r="B19" s="139" t="s">
        <v>23</v>
      </c>
      <c r="C19" s="139"/>
      <c r="D19" s="36" t="s">
        <v>24</v>
      </c>
      <c r="E19" s="64" t="s">
        <v>25</v>
      </c>
      <c r="F19" s="36" t="s">
        <v>26</v>
      </c>
    </row>
    <row r="20" spans="2:6" s="72" customFormat="1" ht="48.5" customHeight="1" x14ac:dyDescent="0.15">
      <c r="B20" s="140" t="s">
        <v>27</v>
      </c>
      <c r="C20" s="140"/>
      <c r="D20" s="36" t="s">
        <v>28</v>
      </c>
      <c r="E20" s="64" t="s">
        <v>29</v>
      </c>
      <c r="F20" s="36" t="s">
        <v>26</v>
      </c>
    </row>
    <row r="21" spans="2:6" s="72" customFormat="1" ht="28" customHeight="1" x14ac:dyDescent="0.15">
      <c r="B21" s="141" t="s">
        <v>30</v>
      </c>
      <c r="C21" s="141"/>
      <c r="D21" s="36" t="s">
        <v>28</v>
      </c>
      <c r="E21" s="64" t="s">
        <v>29</v>
      </c>
      <c r="F21" s="36" t="s">
        <v>31</v>
      </c>
    </row>
    <row r="22" spans="2:6" ht="24" customHeight="1" x14ac:dyDescent="0.15">
      <c r="B22" s="74"/>
      <c r="C22" s="75" t="s">
        <v>32</v>
      </c>
      <c r="D22" s="36"/>
      <c r="E22" s="36"/>
      <c r="F22" s="36"/>
    </row>
    <row r="23" spans="2:6" ht="23.25" customHeight="1" x14ac:dyDescent="0.15">
      <c r="B23" s="74"/>
      <c r="C23" s="75" t="s">
        <v>33</v>
      </c>
      <c r="D23" s="36"/>
      <c r="E23" s="36"/>
      <c r="F23" s="36"/>
    </row>
    <row r="24" spans="2:6" ht="26.25" customHeight="1" x14ac:dyDescent="0.15">
      <c r="B24" s="138" t="s">
        <v>227</v>
      </c>
      <c r="C24" s="138"/>
      <c r="D24" s="36" t="s">
        <v>28</v>
      </c>
      <c r="E24" s="64" t="s">
        <v>25</v>
      </c>
      <c r="F24" s="36" t="s">
        <v>34</v>
      </c>
    </row>
    <row r="25" spans="2:6" ht="23.25" customHeight="1" x14ac:dyDescent="0.15">
      <c r="B25" s="74"/>
      <c r="C25" s="75" t="s">
        <v>35</v>
      </c>
      <c r="D25" s="76"/>
      <c r="E25" s="76"/>
      <c r="F25" s="76"/>
    </row>
    <row r="26" spans="2:6" ht="23.25" customHeight="1" x14ac:dyDescent="0.15">
      <c r="B26" s="137" t="s">
        <v>36</v>
      </c>
      <c r="C26" s="137"/>
      <c r="D26" s="36" t="s">
        <v>24</v>
      </c>
      <c r="E26" s="64" t="s">
        <v>25</v>
      </c>
      <c r="F26" s="36" t="s">
        <v>31</v>
      </c>
    </row>
    <row r="27" spans="2:6" ht="23.25" customHeight="1" x14ac:dyDescent="0.15">
      <c r="B27" s="138" t="s">
        <v>37</v>
      </c>
      <c r="C27" s="138"/>
      <c r="D27" s="36" t="s">
        <v>24</v>
      </c>
      <c r="E27" s="64" t="s">
        <v>25</v>
      </c>
      <c r="F27" s="36" t="s">
        <v>38</v>
      </c>
    </row>
    <row r="28" spans="2:6" s="72" customFormat="1" ht="30" customHeight="1" x14ac:dyDescent="0.15">
      <c r="B28" s="137" t="s">
        <v>39</v>
      </c>
      <c r="C28" s="137"/>
      <c r="D28" s="36" t="s">
        <v>24</v>
      </c>
      <c r="E28" s="64" t="s">
        <v>25</v>
      </c>
      <c r="F28" s="76" t="s">
        <v>40</v>
      </c>
    </row>
    <row r="29" spans="2:6" s="72" customFormat="1" ht="34" customHeight="1" x14ac:dyDescent="0.15">
      <c r="B29" s="137" t="s">
        <v>41</v>
      </c>
      <c r="C29" s="137"/>
      <c r="D29" s="36" t="s">
        <v>28</v>
      </c>
      <c r="E29" s="64" t="s">
        <v>29</v>
      </c>
      <c r="F29" s="76" t="s">
        <v>42</v>
      </c>
    </row>
    <row r="30" spans="2:6" s="72" customFormat="1" ht="31.5" customHeight="1" x14ac:dyDescent="0.15">
      <c r="B30" s="137" t="s">
        <v>220</v>
      </c>
      <c r="C30" s="137"/>
      <c r="D30" s="36" t="s">
        <v>28</v>
      </c>
      <c r="E30" s="64" t="s">
        <v>25</v>
      </c>
      <c r="F30" s="76" t="s">
        <v>38</v>
      </c>
    </row>
    <row r="31" spans="2:6" s="72" customFormat="1" ht="27.5" customHeight="1" x14ac:dyDescent="0.15">
      <c r="B31" s="137" t="s">
        <v>44</v>
      </c>
      <c r="C31" s="137"/>
      <c r="D31" s="36" t="s">
        <v>28</v>
      </c>
      <c r="E31" s="64" t="s">
        <v>29</v>
      </c>
      <c r="F31" s="76" t="s">
        <v>31</v>
      </c>
    </row>
    <row r="32" spans="2:6" ht="19.5" customHeight="1" x14ac:dyDescent="0.2">
      <c r="B32" s="159" t="s">
        <v>45</v>
      </c>
      <c r="C32" s="159"/>
      <c r="D32" s="36" t="s">
        <v>24</v>
      </c>
      <c r="E32" s="77" t="s">
        <v>25</v>
      </c>
      <c r="F32" s="76" t="s">
        <v>46</v>
      </c>
    </row>
    <row r="33" spans="2:6" ht="19.5" customHeight="1" x14ac:dyDescent="0.2">
      <c r="B33" s="159" t="s">
        <v>221</v>
      </c>
      <c r="C33" s="159"/>
      <c r="D33" s="36" t="s">
        <v>28</v>
      </c>
      <c r="E33" s="77" t="s">
        <v>29</v>
      </c>
      <c r="F33" s="36" t="s">
        <v>31</v>
      </c>
    </row>
    <row r="34" spans="2:6" ht="21" customHeight="1" x14ac:dyDescent="0.2">
      <c r="B34" s="172" t="s">
        <v>222</v>
      </c>
      <c r="C34" s="159"/>
      <c r="D34" s="36" t="s">
        <v>28</v>
      </c>
      <c r="E34" s="77" t="s">
        <v>29</v>
      </c>
      <c r="F34" s="36" t="s">
        <v>31</v>
      </c>
    </row>
    <row r="35" spans="2:6" ht="30" customHeight="1" x14ac:dyDescent="0.2">
      <c r="B35" s="174" t="s">
        <v>228</v>
      </c>
      <c r="C35" s="175"/>
      <c r="D35" s="36" t="s">
        <v>28</v>
      </c>
      <c r="E35" s="77" t="s">
        <v>29</v>
      </c>
      <c r="F35" s="36" t="s">
        <v>31</v>
      </c>
    </row>
    <row r="36" spans="2:6" ht="19.5" customHeight="1" x14ac:dyDescent="0.2">
      <c r="B36" s="135" t="s">
        <v>48</v>
      </c>
      <c r="C36" s="135"/>
      <c r="D36" s="36" t="s">
        <v>28</v>
      </c>
      <c r="E36" s="77" t="s">
        <v>29</v>
      </c>
      <c r="F36" s="76" t="s">
        <v>38</v>
      </c>
    </row>
    <row r="37" spans="2:6" ht="19.5" customHeight="1" x14ac:dyDescent="0.2">
      <c r="B37" s="173" t="s">
        <v>49</v>
      </c>
      <c r="C37" s="173"/>
      <c r="D37" s="36" t="s">
        <v>50</v>
      </c>
      <c r="E37" s="77" t="s">
        <v>29</v>
      </c>
      <c r="F37" s="76" t="s">
        <v>31</v>
      </c>
    </row>
    <row r="38" spans="2:6" ht="19.5" customHeight="1" x14ac:dyDescent="0.2">
      <c r="B38" s="135" t="s">
        <v>51</v>
      </c>
      <c r="C38" s="135"/>
      <c r="D38" s="36" t="s">
        <v>28</v>
      </c>
      <c r="E38" s="77" t="s">
        <v>29</v>
      </c>
      <c r="F38" s="76" t="s">
        <v>31</v>
      </c>
    </row>
    <row r="39" spans="2:6" ht="15" hidden="1" x14ac:dyDescent="0.2">
      <c r="B39" s="142" t="s">
        <v>52</v>
      </c>
      <c r="C39" s="142"/>
      <c r="D39" s="36" t="s">
        <v>28</v>
      </c>
      <c r="E39" s="77" t="s">
        <v>29</v>
      </c>
      <c r="F39" s="76" t="s">
        <v>34</v>
      </c>
    </row>
    <row r="40" spans="2:6" ht="15" hidden="1" x14ac:dyDescent="0.2">
      <c r="B40" s="142" t="s">
        <v>53</v>
      </c>
      <c r="C40" s="142"/>
      <c r="D40" s="36" t="s">
        <v>28</v>
      </c>
      <c r="E40" s="77" t="s">
        <v>29</v>
      </c>
      <c r="F40" s="76" t="s">
        <v>34</v>
      </c>
    </row>
    <row r="43" spans="2:6" ht="14" hidden="1" x14ac:dyDescent="0.15">
      <c r="B43" s="69" t="s">
        <v>24</v>
      </c>
    </row>
    <row r="44" spans="2:6" hidden="1" x14ac:dyDescent="0.15">
      <c r="B44" s="70" t="s">
        <v>50</v>
      </c>
    </row>
    <row r="45" spans="2:6" hidden="1" x14ac:dyDescent="0.15">
      <c r="B45" s="70" t="s">
        <v>28</v>
      </c>
    </row>
    <row r="46" spans="2:6" hidden="1" x14ac:dyDescent="0.15"/>
    <row r="47" spans="2:6" hidden="1" x14ac:dyDescent="0.15">
      <c r="B47" s="71" t="s">
        <v>29</v>
      </c>
    </row>
    <row r="48" spans="2:6" hidden="1" x14ac:dyDescent="0.15">
      <c r="B48" s="71" t="s">
        <v>25</v>
      </c>
    </row>
  </sheetData>
  <mergeCells count="29">
    <mergeCell ref="B39:C39"/>
    <mergeCell ref="B40:C40"/>
    <mergeCell ref="C2:E4"/>
    <mergeCell ref="F2:F4"/>
    <mergeCell ref="B2:B4"/>
    <mergeCell ref="B15:F15"/>
    <mergeCell ref="B32:C32"/>
    <mergeCell ref="B27:C27"/>
    <mergeCell ref="B33:C33"/>
    <mergeCell ref="B6:F6"/>
    <mergeCell ref="B7:F14"/>
    <mergeCell ref="B16:F16"/>
    <mergeCell ref="B34:C34"/>
    <mergeCell ref="B37:C37"/>
    <mergeCell ref="B38:C38"/>
    <mergeCell ref="B35:C35"/>
    <mergeCell ref="B36:C36"/>
    <mergeCell ref="F17:F18"/>
    <mergeCell ref="E17:E18"/>
    <mergeCell ref="D17:D18"/>
    <mergeCell ref="B29:C29"/>
    <mergeCell ref="B26:C26"/>
    <mergeCell ref="B28:C28"/>
    <mergeCell ref="B24:C24"/>
    <mergeCell ref="B19:C19"/>
    <mergeCell ref="B20:C20"/>
    <mergeCell ref="B21:C21"/>
    <mergeCell ref="B30:C30"/>
    <mergeCell ref="B31:C31"/>
  </mergeCells>
  <phoneticPr fontId="1" type="noConversion"/>
  <dataValidations count="2">
    <dataValidation type="list" allowBlank="1" showInputMessage="1" showErrorMessage="1" sqref="D19:D21 D26:D40 D24" xr:uid="{00000000-0002-0000-0100-000000000000}">
      <formula1>$B$43:$B$45</formula1>
    </dataValidation>
    <dataValidation type="list" allowBlank="1" showInputMessage="1" showErrorMessage="1" sqref="E19:E21 E26:E40 E24" xr:uid="{00000000-0002-0000-0100-000001000000}">
      <formula1>$B$47:$B$48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7"/>
  <sheetViews>
    <sheetView showGridLines="0" zoomScale="80" zoomScaleNormal="80" zoomScalePageLayoutView="70" workbookViewId="0">
      <selection activeCell="G35" sqref="G35"/>
    </sheetView>
  </sheetViews>
  <sheetFormatPr baseColWidth="10" defaultColWidth="11.5" defaultRowHeight="13" x14ac:dyDescent="0.15"/>
  <cols>
    <col min="1" max="1" width="4.1640625" customWidth="1"/>
    <col min="2" max="2" width="15.6640625" customWidth="1"/>
    <col min="3" max="3" width="25.1640625" customWidth="1"/>
    <col min="4" max="4" width="14.6640625" customWidth="1"/>
    <col min="5" max="5" width="12.5" customWidth="1"/>
    <col min="6" max="6" width="8.5" customWidth="1"/>
    <col min="7" max="7" width="24.16406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237"/>
      <c r="C2" s="143" t="s">
        <v>14</v>
      </c>
      <c r="D2" s="144"/>
      <c r="E2" s="144"/>
      <c r="F2" s="144"/>
      <c r="G2" s="144"/>
      <c r="H2" s="144"/>
      <c r="I2" s="144"/>
      <c r="J2" s="145"/>
      <c r="K2" s="246" t="s">
        <v>1</v>
      </c>
      <c r="L2" s="247"/>
    </row>
    <row r="3" spans="2:17" ht="42" customHeight="1" x14ac:dyDescent="0.15">
      <c r="B3" s="238"/>
      <c r="C3" s="146"/>
      <c r="D3" s="147"/>
      <c r="E3" s="147"/>
      <c r="F3" s="147"/>
      <c r="G3" s="147"/>
      <c r="H3" s="147"/>
      <c r="I3" s="147"/>
      <c r="J3" s="148"/>
      <c r="K3" s="248"/>
      <c r="L3" s="249"/>
    </row>
    <row r="4" spans="2:17" ht="36.75" customHeight="1" x14ac:dyDescent="0.15">
      <c r="B4" s="239"/>
      <c r="C4" s="149"/>
      <c r="D4" s="150"/>
      <c r="E4" s="150"/>
      <c r="F4" s="150"/>
      <c r="G4" s="150"/>
      <c r="H4" s="150"/>
      <c r="I4" s="150"/>
      <c r="J4" s="151"/>
      <c r="K4" s="250"/>
      <c r="L4" s="251"/>
    </row>
    <row r="5" spans="2:17" ht="24.75" customHeight="1" thickBot="1" x14ac:dyDescent="0.25">
      <c r="C5" s="11"/>
      <c r="D5" s="12"/>
      <c r="E5" s="12"/>
      <c r="F5" s="12"/>
      <c r="G5" s="12"/>
      <c r="H5"/>
      <c r="L5"/>
    </row>
    <row r="6" spans="2:17" ht="66.75" customHeight="1" thickBot="1" x14ac:dyDescent="0.2">
      <c r="B6" s="234" t="str">
        <f>+CONTEXTO!B8</f>
        <v xml:space="preserve">Objeto del Proceso de Contratación: Aunar esfuerzos y recursos técnicos, administrativos, jurídicos, financieros y humanos entre el Fondo de Desarrollo Local de Santa Fe y la Agencia Atenea, para promover el acceso y la permanencia de los jóvenes de la localidad de Santa Fe de la ciudad de Bogotá a los Programas de Educación Posmedia. </v>
      </c>
      <c r="C6" s="235"/>
      <c r="D6" s="235"/>
      <c r="E6" s="235"/>
      <c r="F6" s="235"/>
      <c r="G6" s="235"/>
      <c r="H6" s="235"/>
      <c r="I6" s="235"/>
      <c r="J6" s="235"/>
      <c r="K6" s="235"/>
      <c r="L6" s="236"/>
      <c r="M6" s="1"/>
      <c r="N6" s="1"/>
      <c r="O6" s="1"/>
      <c r="P6" s="1"/>
      <c r="Q6" s="1"/>
    </row>
    <row r="7" spans="2:17" ht="24.75" customHeight="1" x14ac:dyDescent="0.15">
      <c r="B7" s="243" t="s">
        <v>16</v>
      </c>
      <c r="C7" s="244"/>
      <c r="D7" s="244"/>
      <c r="E7" s="244"/>
      <c r="F7" s="244"/>
      <c r="G7" s="244"/>
      <c r="H7" s="244"/>
      <c r="I7" s="244"/>
      <c r="J7" s="244"/>
      <c r="K7" s="244"/>
      <c r="L7" s="245"/>
    </row>
    <row r="8" spans="2:17" s="81" customFormat="1" ht="18" customHeight="1" x14ac:dyDescent="0.2">
      <c r="B8" s="78" t="s">
        <v>54</v>
      </c>
      <c r="C8" s="79"/>
      <c r="D8" s="79"/>
      <c r="E8" s="79"/>
      <c r="F8" s="79"/>
      <c r="G8" s="79"/>
      <c r="H8" s="79"/>
      <c r="I8" s="79"/>
      <c r="J8" s="79"/>
      <c r="K8" s="79"/>
      <c r="L8" s="80"/>
    </row>
    <row r="9" spans="2:17" s="81" customFormat="1" ht="16" x14ac:dyDescent="0.2">
      <c r="B9" s="78" t="s">
        <v>55</v>
      </c>
      <c r="C9" s="82"/>
      <c r="D9" s="82"/>
      <c r="E9" s="82"/>
      <c r="F9" s="82"/>
      <c r="G9" s="82"/>
      <c r="H9" s="82"/>
      <c r="I9" s="83"/>
      <c r="J9" s="82"/>
      <c r="K9" s="82"/>
      <c r="L9" s="84"/>
    </row>
    <row r="10" spans="2:17" s="81" customFormat="1" ht="16" x14ac:dyDescent="0.2">
      <c r="B10" s="78" t="s">
        <v>56</v>
      </c>
      <c r="C10" s="82"/>
      <c r="D10" s="82"/>
      <c r="E10" s="82"/>
      <c r="F10" s="82"/>
      <c r="G10" s="82"/>
      <c r="H10" s="82"/>
      <c r="I10" s="82"/>
      <c r="J10" s="82"/>
      <c r="K10" s="82"/>
      <c r="L10" s="84"/>
    </row>
    <row r="11" spans="2:17" s="81" customFormat="1" ht="16" x14ac:dyDescent="0.2">
      <c r="B11" s="78" t="s">
        <v>57</v>
      </c>
      <c r="C11" s="82"/>
      <c r="D11" s="82"/>
      <c r="E11" s="82"/>
      <c r="F11" s="82"/>
      <c r="G11" s="82"/>
      <c r="H11" s="82"/>
      <c r="I11" s="82"/>
      <c r="J11" s="82"/>
      <c r="K11" s="82"/>
      <c r="L11" s="84"/>
    </row>
    <row r="12" spans="2:17" s="81" customFormat="1" ht="18" customHeight="1" x14ac:dyDescent="0.15">
      <c r="B12" s="240" t="s">
        <v>58</v>
      </c>
      <c r="C12" s="241"/>
      <c r="D12" s="241"/>
      <c r="E12" s="241"/>
      <c r="F12" s="241"/>
      <c r="G12" s="241"/>
      <c r="H12" s="241"/>
      <c r="I12" s="241"/>
      <c r="J12" s="241"/>
      <c r="K12" s="241"/>
      <c r="L12" s="242"/>
    </row>
    <row r="13" spans="2:17" s="81" customFormat="1" ht="16" x14ac:dyDescent="0.2">
      <c r="B13" s="78" t="s">
        <v>59</v>
      </c>
      <c r="C13" s="82"/>
      <c r="D13" s="82"/>
      <c r="E13" s="82"/>
      <c r="F13" s="82"/>
      <c r="G13" s="82"/>
      <c r="H13" s="82"/>
      <c r="I13" s="82"/>
      <c r="J13" s="82"/>
      <c r="K13" s="82"/>
      <c r="L13" s="84"/>
    </row>
    <row r="14" spans="2:17" ht="7.5" customHeight="1" thickBot="1" x14ac:dyDescent="0.25">
      <c r="B14" s="40"/>
      <c r="C14" s="41"/>
      <c r="D14" s="41"/>
      <c r="E14" s="41"/>
      <c r="F14" s="41"/>
      <c r="G14" s="41"/>
      <c r="H14" s="41"/>
      <c r="I14" s="41"/>
      <c r="J14" s="41"/>
      <c r="K14" s="41"/>
      <c r="L14" s="42"/>
    </row>
    <row r="15" spans="2:17" ht="33.75" customHeight="1" thickBot="1" x14ac:dyDescent="0.2">
      <c r="B15" s="231" t="s">
        <v>60</v>
      </c>
      <c r="C15" s="232"/>
      <c r="D15" s="232"/>
      <c r="E15" s="232"/>
      <c r="F15" s="232"/>
      <c r="G15" s="233"/>
      <c r="H15" s="230" t="s">
        <v>61</v>
      </c>
      <c r="I15" s="161"/>
      <c r="J15" s="161"/>
      <c r="K15" s="161"/>
      <c r="L15" s="162"/>
    </row>
    <row r="16" spans="2:17" ht="40.5" customHeight="1" thickBot="1" x14ac:dyDescent="0.2">
      <c r="B16" s="43" t="s">
        <v>62</v>
      </c>
      <c r="C16" s="252" t="s">
        <v>63</v>
      </c>
      <c r="D16" s="232"/>
      <c r="E16" s="232"/>
      <c r="F16" s="232"/>
      <c r="G16" s="233"/>
      <c r="H16" s="44" t="s">
        <v>64</v>
      </c>
      <c r="I16" s="44" t="s">
        <v>65</v>
      </c>
      <c r="J16" s="44" t="s">
        <v>66</v>
      </c>
      <c r="K16" s="44" t="s">
        <v>67</v>
      </c>
      <c r="L16" s="100" t="s">
        <v>68</v>
      </c>
    </row>
    <row r="17" spans="2:12" ht="53.25" customHeight="1" x14ac:dyDescent="0.15">
      <c r="B17" s="85" t="s">
        <v>22</v>
      </c>
      <c r="C17" s="253" t="s">
        <v>23</v>
      </c>
      <c r="D17" s="254"/>
      <c r="E17" s="254"/>
      <c r="F17" s="254"/>
      <c r="G17" s="255"/>
      <c r="H17" s="86" t="s">
        <v>69</v>
      </c>
      <c r="I17" s="73">
        <v>5</v>
      </c>
      <c r="J17" s="87">
        <v>4</v>
      </c>
      <c r="K17" s="87">
        <f>I17+J17</f>
        <v>9</v>
      </c>
      <c r="L17" s="73" t="str">
        <f t="shared" ref="L17:L27" si="0">IF(K17&lt;=4,"BAJO",IF(K17=5,"MEDIO",IF(K17=6,"ALTO",IF(K17=7,"ALTO","EXTREMO"))))</f>
        <v>EXTREMO</v>
      </c>
    </row>
    <row r="18" spans="2:12" ht="53.25" customHeight="1" x14ac:dyDescent="0.15">
      <c r="B18" s="85" t="s">
        <v>22</v>
      </c>
      <c r="C18" s="198" t="s">
        <v>27</v>
      </c>
      <c r="D18" s="199"/>
      <c r="E18" s="199"/>
      <c r="F18" s="199"/>
      <c r="G18" s="200"/>
      <c r="H18" s="86" t="s">
        <v>70</v>
      </c>
      <c r="I18" s="73">
        <v>2</v>
      </c>
      <c r="J18" s="87">
        <v>4</v>
      </c>
      <c r="K18" s="87">
        <f>I18+J18</f>
        <v>6</v>
      </c>
      <c r="L18" s="73" t="str">
        <f t="shared" ref="L18" si="1">IF(K18&lt;=4,"BAJO",IF(K18=5,"MEDIO",IF(K18=6,"ALTO",IF(K18=7,"ALTO","EXTREMO"))))</f>
        <v>ALTO</v>
      </c>
    </row>
    <row r="19" spans="2:12" ht="53.25" customHeight="1" x14ac:dyDescent="0.15">
      <c r="B19" s="85" t="s">
        <v>22</v>
      </c>
      <c r="C19" s="198" t="s">
        <v>30</v>
      </c>
      <c r="D19" s="199"/>
      <c r="E19" s="199"/>
      <c r="F19" s="199"/>
      <c r="G19" s="200"/>
      <c r="H19" s="86" t="s">
        <v>70</v>
      </c>
      <c r="I19" s="73">
        <v>3</v>
      </c>
      <c r="J19" s="87">
        <v>3</v>
      </c>
      <c r="K19" s="87">
        <f t="shared" ref="K19:K27" si="2">+I19+J19</f>
        <v>6</v>
      </c>
      <c r="L19" s="89" t="str">
        <f t="shared" si="0"/>
        <v>ALTO</v>
      </c>
    </row>
    <row r="20" spans="2:12" ht="53.25" customHeight="1" x14ac:dyDescent="0.15">
      <c r="B20" s="85" t="s">
        <v>33</v>
      </c>
      <c r="C20" s="198" t="s">
        <v>227</v>
      </c>
      <c r="D20" s="199"/>
      <c r="E20" s="199"/>
      <c r="F20" s="199"/>
      <c r="G20" s="200"/>
      <c r="H20" s="91" t="s">
        <v>71</v>
      </c>
      <c r="I20" s="73">
        <v>1</v>
      </c>
      <c r="J20" s="87">
        <v>4</v>
      </c>
      <c r="K20" s="87">
        <f t="shared" si="2"/>
        <v>5</v>
      </c>
      <c r="L20" s="89" t="str">
        <f t="shared" si="0"/>
        <v>MEDIO</v>
      </c>
    </row>
    <row r="21" spans="2:12" ht="75" customHeight="1" x14ac:dyDescent="0.15">
      <c r="B21" s="85" t="s">
        <v>35</v>
      </c>
      <c r="C21" s="198" t="s">
        <v>36</v>
      </c>
      <c r="D21" s="199"/>
      <c r="E21" s="199"/>
      <c r="F21" s="199"/>
      <c r="G21" s="200"/>
      <c r="H21" s="90" t="s">
        <v>72</v>
      </c>
      <c r="I21" s="73">
        <v>4</v>
      </c>
      <c r="J21" s="87">
        <v>5</v>
      </c>
      <c r="K21" s="87">
        <f t="shared" si="2"/>
        <v>9</v>
      </c>
      <c r="L21" s="89" t="str">
        <f t="shared" si="0"/>
        <v>EXTREMO</v>
      </c>
    </row>
    <row r="22" spans="2:12" ht="78.75" customHeight="1" x14ac:dyDescent="0.15">
      <c r="B22" s="85" t="s">
        <v>35</v>
      </c>
      <c r="C22" s="198" t="s">
        <v>37</v>
      </c>
      <c r="D22" s="199"/>
      <c r="E22" s="199"/>
      <c r="F22" s="199"/>
      <c r="G22" s="200"/>
      <c r="H22" s="86" t="s">
        <v>73</v>
      </c>
      <c r="I22" s="73">
        <v>5</v>
      </c>
      <c r="J22" s="87">
        <v>2</v>
      </c>
      <c r="K22" s="87">
        <f t="shared" si="2"/>
        <v>7</v>
      </c>
      <c r="L22" s="89" t="str">
        <f t="shared" si="0"/>
        <v>ALTO</v>
      </c>
    </row>
    <row r="23" spans="2:12" ht="73.5" customHeight="1" x14ac:dyDescent="0.15">
      <c r="B23" s="85" t="s">
        <v>35</v>
      </c>
      <c r="C23" s="198" t="s">
        <v>39</v>
      </c>
      <c r="D23" s="199"/>
      <c r="E23" s="199"/>
      <c r="F23" s="199"/>
      <c r="G23" s="200"/>
      <c r="H23" s="91" t="s">
        <v>74</v>
      </c>
      <c r="I23" s="73">
        <v>1</v>
      </c>
      <c r="J23" s="87">
        <v>5</v>
      </c>
      <c r="K23" s="87">
        <f t="shared" si="2"/>
        <v>6</v>
      </c>
      <c r="L23" s="89" t="str">
        <f t="shared" si="0"/>
        <v>ALTO</v>
      </c>
    </row>
    <row r="24" spans="2:12" ht="60" customHeight="1" x14ac:dyDescent="0.15">
      <c r="B24" s="85" t="s">
        <v>35</v>
      </c>
      <c r="C24" s="198" t="s">
        <v>41</v>
      </c>
      <c r="D24" s="199"/>
      <c r="E24" s="199"/>
      <c r="F24" s="199"/>
      <c r="G24" s="200"/>
      <c r="H24" s="91" t="s">
        <v>75</v>
      </c>
      <c r="I24" s="73">
        <v>2</v>
      </c>
      <c r="J24" s="87">
        <v>5</v>
      </c>
      <c r="K24" s="87">
        <f t="shared" si="2"/>
        <v>7</v>
      </c>
      <c r="L24" s="89" t="str">
        <f t="shared" si="0"/>
        <v>ALTO</v>
      </c>
    </row>
    <row r="25" spans="2:12" ht="53.25" customHeight="1" x14ac:dyDescent="0.15">
      <c r="B25" s="85" t="s">
        <v>35</v>
      </c>
      <c r="C25" s="198" t="s">
        <v>43</v>
      </c>
      <c r="D25" s="199"/>
      <c r="E25" s="199"/>
      <c r="F25" s="199"/>
      <c r="G25" s="200"/>
      <c r="H25" s="101" t="s">
        <v>76</v>
      </c>
      <c r="I25" s="73">
        <v>5</v>
      </c>
      <c r="J25" s="87">
        <v>1</v>
      </c>
      <c r="K25" s="87">
        <f t="shared" si="2"/>
        <v>6</v>
      </c>
      <c r="L25" s="89" t="str">
        <f t="shared" si="0"/>
        <v>ALTO</v>
      </c>
    </row>
    <row r="26" spans="2:12" ht="53.25" customHeight="1" x14ac:dyDescent="0.15">
      <c r="B26" s="85" t="s">
        <v>35</v>
      </c>
      <c r="C26" s="198" t="s">
        <v>44</v>
      </c>
      <c r="D26" s="199"/>
      <c r="E26" s="199"/>
      <c r="F26" s="199"/>
      <c r="G26" s="200"/>
      <c r="H26" s="86" t="s">
        <v>77</v>
      </c>
      <c r="I26" s="73">
        <v>2</v>
      </c>
      <c r="J26" s="87">
        <v>3</v>
      </c>
      <c r="K26" s="87">
        <f t="shared" si="2"/>
        <v>5</v>
      </c>
      <c r="L26" s="89" t="str">
        <f t="shared" si="0"/>
        <v>MEDIO</v>
      </c>
    </row>
    <row r="27" spans="2:12" ht="53.25" customHeight="1" x14ac:dyDescent="0.15">
      <c r="B27" s="85" t="s">
        <v>35</v>
      </c>
      <c r="C27" s="198" t="s">
        <v>78</v>
      </c>
      <c r="D27" s="199"/>
      <c r="E27" s="199"/>
      <c r="F27" s="199"/>
      <c r="G27" s="200"/>
      <c r="H27" s="86" t="s">
        <v>79</v>
      </c>
      <c r="I27" s="73">
        <v>1</v>
      </c>
      <c r="J27" s="87">
        <v>3</v>
      </c>
      <c r="K27" s="87">
        <f t="shared" si="2"/>
        <v>4</v>
      </c>
      <c r="L27" s="89" t="str">
        <f t="shared" si="0"/>
        <v>BAJO</v>
      </c>
    </row>
    <row r="28" spans="2:12" ht="53.25" customHeight="1" x14ac:dyDescent="0.15">
      <c r="B28" s="85" t="s">
        <v>35</v>
      </c>
      <c r="C28" s="198" t="s">
        <v>80</v>
      </c>
      <c r="D28" s="199"/>
      <c r="E28" s="199"/>
      <c r="F28" s="199"/>
      <c r="G28" s="200"/>
      <c r="H28" s="86" t="s">
        <v>81</v>
      </c>
      <c r="I28" s="73">
        <v>2</v>
      </c>
      <c r="J28" s="87">
        <v>3</v>
      </c>
      <c r="K28" s="87">
        <f t="shared" ref="K28:K29" si="3">+I28+J28</f>
        <v>5</v>
      </c>
      <c r="L28" s="89" t="str">
        <f t="shared" ref="L28:L29" si="4">IF(K28&lt;=4,"BAJO",IF(K28=5,"MEDIO",IF(K28=6,"ALTO",IF(K28=7,"ALTO","EXTREMO"))))</f>
        <v>MEDIO</v>
      </c>
    </row>
    <row r="29" spans="2:12" ht="53.25" customHeight="1" x14ac:dyDescent="0.15">
      <c r="B29" s="85" t="s">
        <v>35</v>
      </c>
      <c r="C29" s="198" t="s">
        <v>47</v>
      </c>
      <c r="D29" s="199"/>
      <c r="E29" s="199"/>
      <c r="F29" s="199"/>
      <c r="G29" s="200"/>
      <c r="H29" s="86" t="s">
        <v>82</v>
      </c>
      <c r="I29" s="73">
        <v>1</v>
      </c>
      <c r="J29" s="87">
        <v>4</v>
      </c>
      <c r="K29" s="87">
        <f t="shared" si="3"/>
        <v>5</v>
      </c>
      <c r="L29" s="89" t="str">
        <f t="shared" si="4"/>
        <v>MEDIO</v>
      </c>
    </row>
    <row r="30" spans="2:12" ht="63.75" customHeight="1" x14ac:dyDescent="0.15">
      <c r="B30" s="85" t="s">
        <v>35</v>
      </c>
      <c r="C30" s="201" t="s">
        <v>228</v>
      </c>
      <c r="D30" s="202"/>
      <c r="E30" s="202"/>
      <c r="F30" s="202"/>
      <c r="G30" s="203"/>
      <c r="H30" s="86" t="s">
        <v>83</v>
      </c>
      <c r="I30" s="73">
        <v>4</v>
      </c>
      <c r="J30" s="87">
        <v>3</v>
      </c>
      <c r="K30" s="87">
        <f>+I30+J30</f>
        <v>7</v>
      </c>
      <c r="L30" s="89" t="str">
        <f>IF(K30&lt;=4,"BAJO",IF(K30=5,"MEDIO",IF(K30=6,"ALTO",IF(K30=7,"ALTO","EXTREMO"))))</f>
        <v>ALTO</v>
      </c>
    </row>
    <row r="31" spans="2:12" ht="53.25" customHeight="1" x14ac:dyDescent="0.2">
      <c r="B31" s="85" t="s">
        <v>35</v>
      </c>
      <c r="C31" s="201" t="s">
        <v>48</v>
      </c>
      <c r="D31" s="202"/>
      <c r="E31" s="202"/>
      <c r="F31" s="202"/>
      <c r="G31" s="203"/>
      <c r="H31" s="88" t="s">
        <v>231</v>
      </c>
      <c r="I31" s="73">
        <v>2</v>
      </c>
      <c r="J31" s="87">
        <v>5</v>
      </c>
      <c r="K31" s="87">
        <f t="shared" ref="K31:K32" si="5">+I31+J31</f>
        <v>7</v>
      </c>
      <c r="L31" s="89" t="str">
        <f t="shared" ref="L31:L33" si="6">IF(K31&lt;=4,"BAJO",IF(K31=5,"MEDIO",IF(K31=6,"ALTO",IF(K31=7,"ALTO","EXTREMO"))))</f>
        <v>ALTO</v>
      </c>
    </row>
    <row r="32" spans="2:12" ht="61.5" customHeight="1" x14ac:dyDescent="0.15">
      <c r="B32" s="85" t="s">
        <v>35</v>
      </c>
      <c r="C32" s="201" t="s">
        <v>49</v>
      </c>
      <c r="D32" s="202"/>
      <c r="E32" s="202"/>
      <c r="F32" s="202"/>
      <c r="G32" s="203"/>
      <c r="H32" s="86" t="s">
        <v>84</v>
      </c>
      <c r="I32" s="73">
        <v>4</v>
      </c>
      <c r="J32" s="87">
        <v>4</v>
      </c>
      <c r="K32" s="87">
        <f t="shared" si="5"/>
        <v>8</v>
      </c>
      <c r="L32" s="89" t="str">
        <f t="shared" si="6"/>
        <v>EXTREMO</v>
      </c>
    </row>
    <row r="33" spans="2:14" ht="53.25" customHeight="1" x14ac:dyDescent="0.15">
      <c r="B33" s="85" t="s">
        <v>35</v>
      </c>
      <c r="C33" s="205" t="s">
        <v>51</v>
      </c>
      <c r="D33" s="205"/>
      <c r="E33" s="205"/>
      <c r="F33" s="205"/>
      <c r="G33" s="205"/>
      <c r="H33" s="86" t="s">
        <v>225</v>
      </c>
      <c r="I33" s="73">
        <v>4</v>
      </c>
      <c r="J33" s="87">
        <v>3</v>
      </c>
      <c r="K33" s="87">
        <f>+I33+J33</f>
        <v>7</v>
      </c>
      <c r="L33" s="89" t="str">
        <f t="shared" si="6"/>
        <v>ALTO</v>
      </c>
    </row>
    <row r="34" spans="2:14" ht="53.25" customHeight="1" thickBot="1" x14ac:dyDescent="0.2">
      <c r="B34" s="108"/>
      <c r="C34" s="204"/>
      <c r="D34" s="204"/>
      <c r="E34" s="204"/>
      <c r="F34" s="204"/>
      <c r="G34" s="204"/>
      <c r="H34" s="109"/>
      <c r="I34" s="110"/>
      <c r="J34" s="111"/>
      <c r="K34" s="111"/>
      <c r="L34" s="110"/>
    </row>
    <row r="35" spans="2:14" ht="53.25" customHeight="1" x14ac:dyDescent="0.2">
      <c r="B35" s="46"/>
      <c r="C35" s="47"/>
      <c r="D35" s="47"/>
      <c r="E35" s="47"/>
      <c r="F35" s="47"/>
      <c r="G35" s="47"/>
      <c r="H35" s="47"/>
      <c r="I35" s="47"/>
      <c r="J35" s="47"/>
      <c r="K35" s="47"/>
      <c r="L35" s="48"/>
    </row>
    <row r="36" spans="2:14" ht="12.75" customHeight="1" x14ac:dyDescent="0.2">
      <c r="B36" s="37"/>
      <c r="C36" s="210"/>
      <c r="D36" s="210"/>
      <c r="E36" s="210"/>
      <c r="F36" s="38"/>
      <c r="G36" s="38"/>
      <c r="H36" s="206"/>
      <c r="I36" s="206"/>
      <c r="J36" s="38"/>
      <c r="K36" s="38"/>
      <c r="L36" s="39"/>
    </row>
    <row r="37" spans="2:14" ht="13.25" customHeight="1" x14ac:dyDescent="0.2">
      <c r="B37" s="228" t="s">
        <v>85</v>
      </c>
      <c r="C37" s="216" t="s">
        <v>86</v>
      </c>
      <c r="D37" s="229"/>
      <c r="E37" s="49" t="s">
        <v>87</v>
      </c>
      <c r="F37" s="38"/>
      <c r="G37" s="211" t="s">
        <v>66</v>
      </c>
      <c r="H37" s="50" t="s">
        <v>88</v>
      </c>
      <c r="I37" s="50" t="s">
        <v>87</v>
      </c>
      <c r="J37" s="38"/>
      <c r="K37" s="38"/>
      <c r="L37" s="39"/>
    </row>
    <row r="38" spans="2:14" ht="19.5" customHeight="1" x14ac:dyDescent="0.2">
      <c r="B38" s="228"/>
      <c r="C38" s="192" t="s">
        <v>89</v>
      </c>
      <c r="D38" s="193"/>
      <c r="E38" s="51">
        <v>1</v>
      </c>
      <c r="F38" s="38"/>
      <c r="G38" s="211"/>
      <c r="H38" s="51" t="s">
        <v>90</v>
      </c>
      <c r="I38" s="52">
        <v>1</v>
      </c>
      <c r="J38" s="38"/>
      <c r="K38" s="38"/>
      <c r="L38" s="39"/>
    </row>
    <row r="39" spans="2:14" ht="21" customHeight="1" x14ac:dyDescent="0.2">
      <c r="B39" s="228"/>
      <c r="C39" s="192" t="s">
        <v>91</v>
      </c>
      <c r="D39" s="193"/>
      <c r="E39" s="51">
        <v>2</v>
      </c>
      <c r="F39" s="38"/>
      <c r="G39" s="211"/>
      <c r="H39" s="51" t="s">
        <v>92</v>
      </c>
      <c r="I39" s="52">
        <v>2</v>
      </c>
      <c r="J39" s="38"/>
      <c r="K39" s="38"/>
      <c r="L39" s="39"/>
    </row>
    <row r="40" spans="2:14" ht="22.5" customHeight="1" x14ac:dyDescent="0.2">
      <c r="B40" s="228"/>
      <c r="C40" s="192" t="s">
        <v>93</v>
      </c>
      <c r="D40" s="193"/>
      <c r="E40" s="51">
        <v>3</v>
      </c>
      <c r="F40" s="38"/>
      <c r="G40" s="211"/>
      <c r="H40" s="51" t="s">
        <v>94</v>
      </c>
      <c r="I40" s="52">
        <v>3</v>
      </c>
      <c r="J40" s="38"/>
      <c r="K40" s="38"/>
      <c r="L40" s="39"/>
      <c r="N40" s="5"/>
    </row>
    <row r="41" spans="2:14" ht="24.75" customHeight="1" x14ac:dyDescent="0.2">
      <c r="B41" s="228"/>
      <c r="C41" s="192" t="s">
        <v>95</v>
      </c>
      <c r="D41" s="193"/>
      <c r="E41" s="51">
        <v>4</v>
      </c>
      <c r="F41" s="38"/>
      <c r="G41" s="211"/>
      <c r="H41" s="51" t="s">
        <v>96</v>
      </c>
      <c r="I41" s="52">
        <v>4</v>
      </c>
      <c r="J41" s="38"/>
      <c r="K41" s="38"/>
      <c r="L41" s="39"/>
    </row>
    <row r="42" spans="2:14" ht="18" customHeight="1" x14ac:dyDescent="0.2">
      <c r="B42" s="228"/>
      <c r="C42" s="192" t="s">
        <v>97</v>
      </c>
      <c r="D42" s="193"/>
      <c r="E42" s="51">
        <v>5</v>
      </c>
      <c r="F42" s="38"/>
      <c r="G42" s="211"/>
      <c r="H42" s="51" t="s">
        <v>98</v>
      </c>
      <c r="I42" s="52">
        <v>5</v>
      </c>
      <c r="J42" s="38"/>
      <c r="K42" s="38"/>
      <c r="L42" s="39"/>
    </row>
    <row r="43" spans="2:14" ht="29.25" customHeight="1" x14ac:dyDescent="0.2">
      <c r="B43" s="53"/>
      <c r="C43" s="54"/>
      <c r="D43" s="54"/>
      <c r="E43" s="54"/>
      <c r="F43" s="38"/>
      <c r="G43" s="54"/>
      <c r="H43" s="54"/>
      <c r="I43" s="54"/>
      <c r="J43" s="54"/>
      <c r="K43" s="54"/>
      <c r="L43" s="39"/>
    </row>
    <row r="44" spans="2:14" ht="16.5" customHeight="1" x14ac:dyDescent="0.2">
      <c r="B44" s="53"/>
      <c r="C44" s="67" t="s">
        <v>99</v>
      </c>
      <c r="D44" s="67"/>
      <c r="E44" s="67"/>
      <c r="F44" s="67"/>
      <c r="G44" s="67"/>
      <c r="H44" s="65"/>
      <c r="I44" s="65"/>
      <c r="J44" s="65"/>
      <c r="K44" s="65"/>
      <c r="L44" s="39"/>
    </row>
    <row r="45" spans="2:14" ht="24.75" customHeight="1" x14ac:dyDescent="0.15">
      <c r="B45" s="53"/>
      <c r="C45" s="192" t="s">
        <v>100</v>
      </c>
      <c r="D45" s="207"/>
      <c r="E45" s="193"/>
      <c r="F45" s="51" t="s">
        <v>101</v>
      </c>
      <c r="G45" s="51" t="s">
        <v>102</v>
      </c>
      <c r="H45" s="51" t="s">
        <v>103</v>
      </c>
      <c r="I45" s="192" t="s">
        <v>104</v>
      </c>
      <c r="J45" s="193"/>
      <c r="K45" s="192" t="s">
        <v>105</v>
      </c>
      <c r="L45" s="220"/>
    </row>
    <row r="46" spans="2:14" ht="69.75" customHeight="1" x14ac:dyDescent="0.15">
      <c r="B46" s="53"/>
      <c r="C46" s="192" t="s">
        <v>106</v>
      </c>
      <c r="D46" s="207"/>
      <c r="E46" s="193"/>
      <c r="F46" s="51" t="s">
        <v>107</v>
      </c>
      <c r="G46" s="51" t="s">
        <v>108</v>
      </c>
      <c r="H46" s="51" t="s">
        <v>109</v>
      </c>
      <c r="I46" s="192" t="s">
        <v>110</v>
      </c>
      <c r="J46" s="193"/>
      <c r="K46" s="192" t="s">
        <v>111</v>
      </c>
      <c r="L46" s="220"/>
    </row>
    <row r="47" spans="2:14" ht="69.75" customHeight="1" x14ac:dyDescent="0.2">
      <c r="B47" s="37"/>
      <c r="C47" s="194" t="s">
        <v>112</v>
      </c>
      <c r="D47" s="195"/>
      <c r="E47" s="214" t="s">
        <v>87</v>
      </c>
      <c r="F47" s="55" t="s">
        <v>90</v>
      </c>
      <c r="G47" s="55" t="s">
        <v>92</v>
      </c>
      <c r="H47" s="56" t="s">
        <v>94</v>
      </c>
      <c r="I47" s="224" t="s">
        <v>96</v>
      </c>
      <c r="J47" s="225"/>
      <c r="K47" s="216" t="s">
        <v>98</v>
      </c>
      <c r="L47" s="217"/>
    </row>
    <row r="48" spans="2:14" ht="14" x14ac:dyDescent="0.2">
      <c r="B48" s="37"/>
      <c r="C48" s="196"/>
      <c r="D48" s="197"/>
      <c r="E48" s="215"/>
      <c r="F48" s="57">
        <v>1</v>
      </c>
      <c r="G48" s="57">
        <v>2</v>
      </c>
      <c r="H48" s="57">
        <v>3</v>
      </c>
      <c r="I48" s="218">
        <v>4</v>
      </c>
      <c r="J48" s="221"/>
      <c r="K48" s="218">
        <v>5</v>
      </c>
      <c r="L48" s="219"/>
    </row>
    <row r="49" spans="2:12" ht="13.25" customHeight="1" x14ac:dyDescent="0.2">
      <c r="B49" s="37"/>
      <c r="C49" s="192" t="s">
        <v>89</v>
      </c>
      <c r="D49" s="193"/>
      <c r="E49" s="58">
        <v>1</v>
      </c>
      <c r="F49" s="59">
        <v>2</v>
      </c>
      <c r="G49" s="59">
        <v>3</v>
      </c>
      <c r="H49" s="59">
        <v>4</v>
      </c>
      <c r="I49" s="208">
        <v>5</v>
      </c>
      <c r="J49" s="209"/>
      <c r="K49" s="212">
        <v>6</v>
      </c>
      <c r="L49" s="226"/>
    </row>
    <row r="50" spans="2:12" ht="19.5" customHeight="1" x14ac:dyDescent="0.2">
      <c r="B50" s="37"/>
      <c r="C50" s="192" t="s">
        <v>91</v>
      </c>
      <c r="D50" s="193"/>
      <c r="E50" s="58">
        <v>2</v>
      </c>
      <c r="F50" s="59">
        <v>3</v>
      </c>
      <c r="G50" s="59">
        <v>4</v>
      </c>
      <c r="H50" s="60">
        <v>5</v>
      </c>
      <c r="I50" s="212">
        <v>6</v>
      </c>
      <c r="J50" s="213"/>
      <c r="K50" s="212">
        <v>7</v>
      </c>
      <c r="L50" s="226"/>
    </row>
    <row r="51" spans="2:12" ht="21.75" customHeight="1" x14ac:dyDescent="0.2">
      <c r="B51" s="37"/>
      <c r="C51" s="192" t="s">
        <v>93</v>
      </c>
      <c r="D51" s="193"/>
      <c r="E51" s="58">
        <v>3</v>
      </c>
      <c r="F51" s="59">
        <v>4</v>
      </c>
      <c r="G51" s="60">
        <v>5</v>
      </c>
      <c r="H51" s="61">
        <v>6</v>
      </c>
      <c r="I51" s="212">
        <v>7</v>
      </c>
      <c r="J51" s="213"/>
      <c r="K51" s="222">
        <v>8</v>
      </c>
      <c r="L51" s="227"/>
    </row>
    <row r="52" spans="2:12" ht="26.25" customHeight="1" x14ac:dyDescent="0.2">
      <c r="B52" s="37"/>
      <c r="C52" s="192" t="s">
        <v>95</v>
      </c>
      <c r="D52" s="193"/>
      <c r="E52" s="58">
        <v>4</v>
      </c>
      <c r="F52" s="60">
        <v>5</v>
      </c>
      <c r="G52" s="61">
        <v>6</v>
      </c>
      <c r="H52" s="61">
        <v>7</v>
      </c>
      <c r="I52" s="222">
        <v>8</v>
      </c>
      <c r="J52" s="223"/>
      <c r="K52" s="222">
        <v>9</v>
      </c>
      <c r="L52" s="227"/>
    </row>
    <row r="53" spans="2:12" ht="21" customHeight="1" x14ac:dyDescent="0.2">
      <c r="B53" s="37"/>
      <c r="C53" s="192" t="s">
        <v>97</v>
      </c>
      <c r="D53" s="193"/>
      <c r="E53" s="58">
        <v>5</v>
      </c>
      <c r="F53" s="61">
        <v>6</v>
      </c>
      <c r="G53" s="61">
        <v>7</v>
      </c>
      <c r="H53" s="62">
        <v>8</v>
      </c>
      <c r="I53" s="222">
        <v>9</v>
      </c>
      <c r="J53" s="223"/>
      <c r="K53" s="222">
        <v>10</v>
      </c>
      <c r="L53" s="227"/>
    </row>
    <row r="54" spans="2:12" ht="27" customHeight="1" x14ac:dyDescent="0.2">
      <c r="B54" s="37"/>
      <c r="C54" s="38"/>
      <c r="D54" s="38"/>
      <c r="E54" s="38"/>
      <c r="F54" s="38"/>
      <c r="G54" s="38"/>
      <c r="H54" s="38"/>
      <c r="I54" s="38"/>
      <c r="J54" s="38"/>
      <c r="K54" s="38"/>
      <c r="L54" s="39"/>
    </row>
    <row r="55" spans="2:12" ht="14" x14ac:dyDescent="0.2">
      <c r="B55" s="37"/>
      <c r="C55" s="38"/>
      <c r="D55" s="38"/>
      <c r="E55" s="38"/>
      <c r="F55" s="38"/>
      <c r="G55" s="206" t="s">
        <v>113</v>
      </c>
      <c r="H55" s="206"/>
      <c r="I55" s="38"/>
      <c r="J55" s="38"/>
      <c r="K55" s="38"/>
      <c r="L55" s="39"/>
    </row>
    <row r="56" spans="2:12" ht="19.5" customHeight="1" x14ac:dyDescent="0.2">
      <c r="B56" s="37"/>
      <c r="C56" s="38"/>
      <c r="D56" s="38"/>
      <c r="E56" s="38"/>
      <c r="F56" s="38"/>
      <c r="G56" s="55" t="s">
        <v>99</v>
      </c>
      <c r="H56" s="63" t="s">
        <v>112</v>
      </c>
      <c r="I56" s="38"/>
      <c r="J56" s="38"/>
      <c r="K56" s="38"/>
      <c r="L56" s="39"/>
    </row>
    <row r="57" spans="2:12" ht="18" customHeight="1" x14ac:dyDescent="0.2">
      <c r="B57" s="37"/>
      <c r="C57" s="38"/>
      <c r="D57" s="38"/>
      <c r="E57" s="38"/>
      <c r="F57" s="38"/>
      <c r="G57" s="62" t="s">
        <v>114</v>
      </c>
      <c r="H57" s="64" t="s">
        <v>115</v>
      </c>
      <c r="I57" s="38"/>
      <c r="J57" s="38"/>
      <c r="K57" s="38"/>
      <c r="L57" s="39"/>
    </row>
    <row r="58" spans="2:12" ht="18" customHeight="1" x14ac:dyDescent="0.2">
      <c r="B58" s="37"/>
      <c r="C58" s="38"/>
      <c r="D58" s="38"/>
      <c r="E58" s="38"/>
      <c r="F58" s="38"/>
      <c r="G58" s="61" t="s">
        <v>116</v>
      </c>
      <c r="H58" s="64" t="s">
        <v>117</v>
      </c>
      <c r="I58" s="38"/>
      <c r="J58" s="38"/>
      <c r="K58" s="38"/>
      <c r="L58" s="39"/>
    </row>
    <row r="59" spans="2:12" ht="18" customHeight="1" x14ac:dyDescent="0.2">
      <c r="B59" s="37"/>
      <c r="C59" s="38"/>
      <c r="D59" s="38"/>
      <c r="E59" s="38"/>
      <c r="F59" s="38"/>
      <c r="G59" s="60">
        <v>5</v>
      </c>
      <c r="H59" s="64" t="s">
        <v>118</v>
      </c>
      <c r="I59" s="38"/>
      <c r="J59" s="38"/>
      <c r="K59" s="38"/>
      <c r="L59" s="39"/>
    </row>
    <row r="60" spans="2:12" ht="18" customHeight="1" x14ac:dyDescent="0.2">
      <c r="B60" s="37"/>
      <c r="C60" s="38"/>
      <c r="D60" s="38"/>
      <c r="E60" s="38"/>
      <c r="F60" s="38"/>
      <c r="G60" s="59" t="s">
        <v>119</v>
      </c>
      <c r="H60" s="64" t="s">
        <v>120</v>
      </c>
      <c r="I60" s="38"/>
      <c r="J60" s="38"/>
      <c r="K60" s="38"/>
      <c r="L60" s="39"/>
    </row>
    <row r="61" spans="2:12" ht="18" customHeight="1" thickBot="1" x14ac:dyDescent="0.25">
      <c r="B61" s="40"/>
      <c r="C61" s="41"/>
      <c r="D61" s="41"/>
      <c r="E61" s="41"/>
      <c r="F61" s="41"/>
      <c r="G61" s="41"/>
      <c r="H61" s="41"/>
      <c r="I61" s="41"/>
      <c r="J61" s="41"/>
      <c r="K61" s="41"/>
      <c r="L61" s="42"/>
    </row>
    <row r="65" spans="2:2" x14ac:dyDescent="0.15">
      <c r="B65" s="7" t="s">
        <v>61</v>
      </c>
    </row>
    <row r="66" spans="2:2" ht="14" hidden="1" customHeight="1" x14ac:dyDescent="0.15">
      <c r="B66" s="7" t="s">
        <v>121</v>
      </c>
    </row>
    <row r="67" spans="2:2" ht="14" hidden="1" customHeight="1" x14ac:dyDescent="0.15"/>
  </sheetData>
  <mergeCells count="65">
    <mergeCell ref="C16:G16"/>
    <mergeCell ref="C19:G19"/>
    <mergeCell ref="C20:G20"/>
    <mergeCell ref="C21:G21"/>
    <mergeCell ref="C22:G22"/>
    <mergeCell ref="C17:G17"/>
    <mergeCell ref="C18:G18"/>
    <mergeCell ref="H15:L15"/>
    <mergeCell ref="B15:G15"/>
    <mergeCell ref="B6:L6"/>
    <mergeCell ref="B2:B4"/>
    <mergeCell ref="B12:L12"/>
    <mergeCell ref="B7:L7"/>
    <mergeCell ref="C2:J4"/>
    <mergeCell ref="K2:L4"/>
    <mergeCell ref="C27:G27"/>
    <mergeCell ref="C23:G23"/>
    <mergeCell ref="C24:G24"/>
    <mergeCell ref="C25:G25"/>
    <mergeCell ref="C26:G26"/>
    <mergeCell ref="B37:B42"/>
    <mergeCell ref="C37:D37"/>
    <mergeCell ref="C38:D38"/>
    <mergeCell ref="C39:D39"/>
    <mergeCell ref="C40:D40"/>
    <mergeCell ref="C41:D41"/>
    <mergeCell ref="G55:H55"/>
    <mergeCell ref="C50:D50"/>
    <mergeCell ref="K45:L45"/>
    <mergeCell ref="C53:D53"/>
    <mergeCell ref="C52:D52"/>
    <mergeCell ref="I53:J53"/>
    <mergeCell ref="I47:J47"/>
    <mergeCell ref="I45:J45"/>
    <mergeCell ref="I46:J46"/>
    <mergeCell ref="K49:L49"/>
    <mergeCell ref="K50:L50"/>
    <mergeCell ref="K51:L51"/>
    <mergeCell ref="K52:L52"/>
    <mergeCell ref="K53:L53"/>
    <mergeCell ref="I52:J52"/>
    <mergeCell ref="I51:J51"/>
    <mergeCell ref="I50:J50"/>
    <mergeCell ref="E47:E48"/>
    <mergeCell ref="K47:L47"/>
    <mergeCell ref="K48:L48"/>
    <mergeCell ref="K46:L46"/>
    <mergeCell ref="I48:J48"/>
    <mergeCell ref="H36:I36"/>
    <mergeCell ref="C46:E46"/>
    <mergeCell ref="C49:D49"/>
    <mergeCell ref="I49:J49"/>
    <mergeCell ref="C42:D42"/>
    <mergeCell ref="C45:E45"/>
    <mergeCell ref="C36:E36"/>
    <mergeCell ref="G37:G42"/>
    <mergeCell ref="C51:D51"/>
    <mergeCell ref="C47:D48"/>
    <mergeCell ref="C28:G28"/>
    <mergeCell ref="C29:G29"/>
    <mergeCell ref="C32:G32"/>
    <mergeCell ref="C34:G34"/>
    <mergeCell ref="C30:G30"/>
    <mergeCell ref="C31:G31"/>
    <mergeCell ref="C33:G33"/>
  </mergeCells>
  <phoneticPr fontId="1" type="noConversion"/>
  <conditionalFormatting sqref="J17:K34">
    <cfRule type="expression" dxfId="20" priority="2" stopIfTrue="1">
      <formula>"""bajo"""</formula>
    </cfRule>
  </conditionalFormatting>
  <conditionalFormatting sqref="L17:L34">
    <cfRule type="cellIs" dxfId="19" priority="3" stopIfTrue="1" operator="equal">
      <formula>"EXTREMO"</formula>
    </cfRule>
    <cfRule type="cellIs" dxfId="18" priority="4" stopIfTrue="1" operator="equal">
      <formula>"ALTO"</formula>
    </cfRule>
    <cfRule type="cellIs" dxfId="17" priority="5" stopIfTrue="1" operator="equal">
      <formula>"MEDIO"</formula>
    </cfRule>
    <cfRule type="cellIs" dxfId="16" priority="6" stopIfTrue="1" operator="equal">
      <formula>"BAJO"</formula>
    </cfRule>
  </conditionalFormatting>
  <dataValidations count="3">
    <dataValidation type="list" allowBlank="1" showInputMessage="1" showErrorMessage="1" sqref="H15" xr:uid="{00000000-0002-0000-0200-000000000000}">
      <formula1>$B$65:$B$66</formula1>
    </dataValidation>
    <dataValidation type="list" allowBlank="1" showInputMessage="1" showErrorMessage="1" sqref="I17:I34" xr:uid="{00000000-0002-0000-0200-000001000000}">
      <formula1>$E$38:$E$42</formula1>
    </dataValidation>
    <dataValidation type="list" allowBlank="1" showInputMessage="1" showErrorMessage="1" sqref="J17:J34" xr:uid="{00000000-0002-0000-0200-000002000000}">
      <formula1>$I$38:$I$42</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3000000}">
          <x14:formula1>
            <xm:f>'https://agenciaateneaco-my.sharepoint.com/Users/vivianabernal/Documents/ATENEA/2025/C:/Users/Usuario Autorizado/Downloads/[MATRIZ DE RIESGOS V2 16 DE MAYO Revisión 28 de mayo.xlsx]Hoja2'!#REF!</xm:f>
          </x14:formula1>
          <xm:sqref>B34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1"/>
  <sheetViews>
    <sheetView showGridLines="0" topLeftCell="A15" zoomScale="60" zoomScaleNormal="60" zoomScalePageLayoutView="70" workbookViewId="0">
      <pane xSplit="10" ySplit="3" topLeftCell="K24" activePane="bottomRight" state="frozen"/>
      <selection activeCell="A15" sqref="A15"/>
      <selection pane="topRight" activeCell="K15" sqref="K15"/>
      <selection pane="bottomLeft" activeCell="A18" sqref="A18"/>
      <selection pane="bottomRight" activeCell="R28" sqref="R28"/>
    </sheetView>
  </sheetViews>
  <sheetFormatPr baseColWidth="10" defaultColWidth="11.5" defaultRowHeight="13" x14ac:dyDescent="0.15"/>
  <cols>
    <col min="1" max="1" width="2.83203125" customWidth="1"/>
    <col min="2" max="2" width="33.33203125" customWidth="1"/>
    <col min="3" max="3" width="15.83203125" customWidth="1"/>
    <col min="4" max="4" width="13.1640625" customWidth="1"/>
    <col min="5" max="5" width="16.5" customWidth="1"/>
    <col min="6" max="6" width="14.83203125" customWidth="1"/>
    <col min="7" max="7" width="17.5" customWidth="1"/>
    <col min="8" max="8" width="18.83203125" customWidth="1"/>
    <col min="9" max="9" width="15.83203125" customWidth="1"/>
    <col min="10" max="10" width="9.5" customWidth="1"/>
    <col min="11" max="17" width="14" customWidth="1"/>
    <col min="18" max="18" width="20.83203125" style="4" customWidth="1"/>
  </cols>
  <sheetData>
    <row r="2" spans="2:26" ht="48.75" customHeight="1" x14ac:dyDescent="0.15">
      <c r="B2" s="183"/>
      <c r="C2" s="143" t="s">
        <v>14</v>
      </c>
      <c r="D2" s="144"/>
      <c r="E2" s="144"/>
      <c r="F2" s="144"/>
      <c r="G2" s="144"/>
      <c r="H2" s="144"/>
      <c r="I2" s="144"/>
      <c r="J2" s="144"/>
      <c r="K2" s="144"/>
      <c r="L2" s="144"/>
      <c r="M2" s="144"/>
      <c r="N2" s="144"/>
      <c r="O2" s="144"/>
      <c r="P2" s="145"/>
      <c r="Q2" s="246" t="s">
        <v>1</v>
      </c>
      <c r="R2" s="247"/>
    </row>
    <row r="3" spans="2:26" ht="30" customHeight="1" x14ac:dyDescent="0.15">
      <c r="B3" s="183"/>
      <c r="C3" s="146"/>
      <c r="D3" s="147"/>
      <c r="E3" s="147"/>
      <c r="F3" s="147"/>
      <c r="G3" s="147"/>
      <c r="H3" s="147"/>
      <c r="I3" s="147"/>
      <c r="J3" s="147"/>
      <c r="K3" s="147"/>
      <c r="L3" s="147"/>
      <c r="M3" s="147"/>
      <c r="N3" s="147"/>
      <c r="O3" s="147"/>
      <c r="P3" s="148"/>
      <c r="Q3" s="248"/>
      <c r="R3" s="249"/>
    </row>
    <row r="4" spans="2:26" ht="39.75" customHeight="1" x14ac:dyDescent="0.15">
      <c r="B4" s="183"/>
      <c r="C4" s="149"/>
      <c r="D4" s="150"/>
      <c r="E4" s="150"/>
      <c r="F4" s="150"/>
      <c r="G4" s="150"/>
      <c r="H4" s="150"/>
      <c r="I4" s="150"/>
      <c r="J4" s="150"/>
      <c r="K4" s="150"/>
      <c r="L4" s="150"/>
      <c r="M4" s="150"/>
      <c r="N4" s="150"/>
      <c r="O4" s="150"/>
      <c r="P4" s="151"/>
      <c r="Q4" s="250"/>
      <c r="R4" s="251"/>
    </row>
    <row r="5" spans="2:26" ht="14" thickBot="1" x14ac:dyDescent="0.2"/>
    <row r="6" spans="2:26" ht="78.75" customHeight="1" thickBot="1" x14ac:dyDescent="0.2">
      <c r="B6" s="273" t="str">
        <f>+EVALUACION!B6</f>
        <v xml:space="preserve">Objeto del Proceso de Contratación: Aunar esfuerzos y recursos técnicos, administrativos, jurídicos, financieros y humanos entre el Fondo de Desarrollo Local de Santa Fe y la Agencia Atenea, para promover el acceso y la permanencia de los jóvenes de la localidad de Santa Fe de la ciudad de Bogotá a los Programas de Educación Posmedia. </v>
      </c>
      <c r="C6" s="274"/>
      <c r="D6" s="274"/>
      <c r="E6" s="274"/>
      <c r="F6" s="274"/>
      <c r="G6" s="274"/>
      <c r="H6" s="274"/>
      <c r="I6" s="274"/>
      <c r="J6" s="274"/>
      <c r="K6" s="274"/>
      <c r="L6" s="274"/>
      <c r="M6" s="274"/>
      <c r="N6" s="274"/>
      <c r="O6" s="274"/>
      <c r="P6" s="274"/>
      <c r="Q6" s="274"/>
      <c r="R6" s="275"/>
      <c r="S6" s="1"/>
      <c r="T6" s="1"/>
      <c r="U6" s="1"/>
      <c r="V6" s="1"/>
      <c r="W6" s="1"/>
      <c r="X6" s="1"/>
      <c r="Y6" s="1"/>
      <c r="Z6" s="1"/>
    </row>
    <row r="7" spans="2:26" ht="24.75" customHeight="1" x14ac:dyDescent="0.15">
      <c r="B7" s="276" t="s">
        <v>16</v>
      </c>
      <c r="C7" s="277"/>
      <c r="D7" s="277"/>
      <c r="E7" s="277"/>
      <c r="F7" s="277"/>
      <c r="G7" s="277"/>
      <c r="H7" s="277"/>
      <c r="I7" s="277"/>
      <c r="J7" s="277"/>
      <c r="K7" s="277"/>
      <c r="L7" s="277"/>
      <c r="M7" s="277"/>
      <c r="N7" s="277"/>
      <c r="O7" s="277"/>
      <c r="P7" s="277"/>
      <c r="Q7" s="277"/>
      <c r="R7" s="278"/>
    </row>
    <row r="8" spans="2:26" s="81" customFormat="1" ht="16" x14ac:dyDescent="0.2">
      <c r="B8" s="284" t="s">
        <v>122</v>
      </c>
      <c r="C8" s="285"/>
      <c r="D8" s="285"/>
      <c r="E8" s="285"/>
      <c r="F8" s="285"/>
      <c r="G8" s="285"/>
      <c r="H8" s="285"/>
      <c r="I8" s="285"/>
      <c r="J8" s="285"/>
      <c r="K8" s="285"/>
      <c r="L8" s="285"/>
      <c r="M8" s="285"/>
      <c r="N8" s="285"/>
      <c r="O8" s="285"/>
      <c r="P8" s="285"/>
      <c r="Q8" s="285"/>
      <c r="R8" s="286"/>
    </row>
    <row r="9" spans="2:26" s="81" customFormat="1" ht="34.5" customHeight="1" x14ac:dyDescent="0.15">
      <c r="B9" s="281" t="s">
        <v>123</v>
      </c>
      <c r="C9" s="282"/>
      <c r="D9" s="282"/>
      <c r="E9" s="282"/>
      <c r="F9" s="282"/>
      <c r="G9" s="282"/>
      <c r="H9" s="282"/>
      <c r="I9" s="282"/>
      <c r="J9" s="282"/>
      <c r="K9" s="282"/>
      <c r="L9" s="282"/>
      <c r="M9" s="282"/>
      <c r="N9" s="282"/>
      <c r="O9" s="282"/>
      <c r="P9" s="282"/>
      <c r="Q9" s="282"/>
      <c r="R9" s="283"/>
    </row>
    <row r="10" spans="2:26" s="81" customFormat="1" ht="16" x14ac:dyDescent="0.2">
      <c r="B10" s="284" t="s">
        <v>124</v>
      </c>
      <c r="C10" s="285"/>
      <c r="D10" s="285"/>
      <c r="E10" s="285"/>
      <c r="F10" s="285"/>
      <c r="G10" s="285"/>
      <c r="H10" s="285"/>
      <c r="I10" s="285"/>
      <c r="J10" s="285"/>
      <c r="K10" s="285"/>
      <c r="L10" s="285"/>
      <c r="M10" s="285"/>
      <c r="N10" s="285"/>
      <c r="O10" s="285"/>
      <c r="P10" s="285"/>
      <c r="Q10" s="285"/>
      <c r="R10" s="286"/>
    </row>
    <row r="11" spans="2:26" s="81" customFormat="1" ht="14" x14ac:dyDescent="0.2">
      <c r="B11" s="92"/>
      <c r="R11" s="9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94" t="s">
        <v>62</v>
      </c>
      <c r="C15" s="272" t="s">
        <v>63</v>
      </c>
      <c r="D15" s="272"/>
      <c r="E15" s="272"/>
      <c r="F15" s="272"/>
      <c r="G15" s="280" t="s">
        <v>125</v>
      </c>
      <c r="H15" s="280"/>
      <c r="I15" s="95" t="s">
        <v>65</v>
      </c>
      <c r="J15" s="95" t="s">
        <v>66</v>
      </c>
      <c r="K15" s="95" t="s">
        <v>67</v>
      </c>
      <c r="L15" s="95" t="s">
        <v>68</v>
      </c>
      <c r="M15" s="95" t="s">
        <v>126</v>
      </c>
      <c r="N15" s="95" t="s">
        <v>127</v>
      </c>
      <c r="O15" s="95" t="s">
        <v>128</v>
      </c>
      <c r="P15" s="95" t="s">
        <v>129</v>
      </c>
      <c r="Q15" s="95" t="s">
        <v>130</v>
      </c>
      <c r="R15" s="96" t="s">
        <v>131</v>
      </c>
    </row>
    <row r="16" spans="2:26" s="23" customFormat="1" ht="97.5" customHeight="1" x14ac:dyDescent="0.15">
      <c r="B16" s="118" t="str">
        <f>+EVALUACION!B17</f>
        <v>PLANEACIÓN</v>
      </c>
      <c r="C16" s="279" t="str">
        <f>+EVALUACION!C17</f>
        <v>Fluctuación en las proyecciones e indicadores financieros respecto a los derechos pecuniarios, canastas de crédito o incremento del Salario Minimo Mensual Legal Vigente.</v>
      </c>
      <c r="D16" s="279"/>
      <c r="E16" s="279"/>
      <c r="F16" s="279"/>
      <c r="G16" s="279" t="s">
        <v>132</v>
      </c>
      <c r="H16" s="279"/>
      <c r="I16" s="119">
        <f>+EVALUACION!I17</f>
        <v>5</v>
      </c>
      <c r="J16" s="119">
        <f>+EVALUACION!J17</f>
        <v>4</v>
      </c>
      <c r="K16" s="119">
        <f>+I16+J16</f>
        <v>9</v>
      </c>
      <c r="L16" s="119" t="str">
        <f>IF(K16&lt;=4,"BAJO",IF(K16=5,"MEDIO",IF(K16=6,"ALTO",IF(K16=7,"ALTO","EXTREMO"))))</f>
        <v>EXTREMO</v>
      </c>
      <c r="M16" s="119" t="s">
        <v>133</v>
      </c>
      <c r="N16" s="119" t="s">
        <v>134</v>
      </c>
      <c r="O16" s="120" t="s">
        <v>135</v>
      </c>
      <c r="P16" s="120" t="s">
        <v>136</v>
      </c>
      <c r="Q16" s="120" t="s">
        <v>137</v>
      </c>
      <c r="R16" s="121" t="s">
        <v>138</v>
      </c>
    </row>
    <row r="17" spans="2:18" s="23" customFormat="1" ht="57.75" customHeight="1" x14ac:dyDescent="0.15">
      <c r="B17" s="97" t="str">
        <f>+EVALUACION!B18</f>
        <v>PLANEACIÓN</v>
      </c>
      <c r="C17" s="257" t="str">
        <f>+EVALUACION!C18</f>
        <v>Incumplir la meta establecida correspondiente con el número de beneficiarios para la ejecucion del convenio</v>
      </c>
      <c r="D17" s="257"/>
      <c r="E17" s="257"/>
      <c r="F17" s="257"/>
      <c r="G17" s="256" t="s">
        <v>139</v>
      </c>
      <c r="H17" s="256"/>
      <c r="I17" s="73">
        <f>+EVALUACION!I18</f>
        <v>2</v>
      </c>
      <c r="J17" s="73">
        <f>+EVALUACION!J18</f>
        <v>4</v>
      </c>
      <c r="K17" s="73">
        <f>+I17+J17</f>
        <v>6</v>
      </c>
      <c r="L17" s="73" t="str">
        <f>IF(K17&lt;=4,"BAJO",IF(K17=5,"MEDIO",IF(K17=6,"ALTO",IF(K17=7,"ALTO","EXTREMO"))))</f>
        <v>ALTO</v>
      </c>
      <c r="M17" s="73" t="s">
        <v>133</v>
      </c>
      <c r="N17" s="73" t="s">
        <v>134</v>
      </c>
      <c r="O17" s="86" t="s">
        <v>140</v>
      </c>
      <c r="P17" s="86" t="s">
        <v>141</v>
      </c>
      <c r="Q17" s="86" t="s">
        <v>142</v>
      </c>
      <c r="R17" s="102" t="s">
        <v>143</v>
      </c>
    </row>
    <row r="18" spans="2:18" s="23" customFormat="1" ht="96.75" customHeight="1" x14ac:dyDescent="0.15">
      <c r="B18" s="97" t="str">
        <f>+EVALUACION!B19</f>
        <v>PLANEACIÓN</v>
      </c>
      <c r="C18" s="257" t="str">
        <f>+EVALUACION!C19</f>
        <v>Que no se puedan cumplir los compromisos del convenio en caso que alguna de las partes cambie, modifique, contrarie o  manipule las condiciones del convenio en los documentos contractuales sin previo acuerdo entre las entidades.</v>
      </c>
      <c r="D18" s="257"/>
      <c r="E18" s="257"/>
      <c r="F18" s="257"/>
      <c r="G18" s="256" t="s">
        <v>144</v>
      </c>
      <c r="H18" s="256"/>
      <c r="I18" s="73">
        <f>+EVALUACION!I19</f>
        <v>3</v>
      </c>
      <c r="J18" s="73">
        <f>+EVALUACION!J19</f>
        <v>3</v>
      </c>
      <c r="K18" s="73">
        <f t="shared" ref="K18:K28" si="0">+I18+J18</f>
        <v>6</v>
      </c>
      <c r="L18" s="73" t="str">
        <f t="shared" ref="L18:L30" si="1">IF(K18&lt;=4,"BAJO",IF(K18=5,"MEDIO",IF(K18=6,"ALTO",IF(K18=7,"ALTO","EXTREMO"))))</f>
        <v>ALTO</v>
      </c>
      <c r="M18" s="73" t="s">
        <v>133</v>
      </c>
      <c r="N18" s="73" t="s">
        <v>134</v>
      </c>
      <c r="O18" s="86" t="s">
        <v>145</v>
      </c>
      <c r="P18" s="86" t="s">
        <v>146</v>
      </c>
      <c r="Q18" s="86" t="s">
        <v>147</v>
      </c>
      <c r="R18" s="102" t="s">
        <v>148</v>
      </c>
    </row>
    <row r="19" spans="2:18" s="23" customFormat="1" ht="129" customHeight="1" x14ac:dyDescent="0.15">
      <c r="B19" s="97" t="str">
        <f>+EVALUACION!B20</f>
        <v>CONTRATACIÓN</v>
      </c>
      <c r="C19" s="257" t="str">
        <f>+EVALUACION!C20</f>
        <v>Que se presenten demoras en la suscripción del convenio con el FDL de Santa Fe  y que la Agencia Atenea no pueda adelantar acciones legales y presupuestales con terceros para garantizar la operación del programa</v>
      </c>
      <c r="D19" s="257"/>
      <c r="E19" s="257"/>
      <c r="F19" s="257"/>
      <c r="G19" s="256" t="s">
        <v>149</v>
      </c>
      <c r="H19" s="256"/>
      <c r="I19" s="73">
        <f>+EVALUACION!I20</f>
        <v>1</v>
      </c>
      <c r="J19" s="73">
        <f>+EVALUACION!J20</f>
        <v>4</v>
      </c>
      <c r="K19" s="73">
        <f t="shared" si="0"/>
        <v>5</v>
      </c>
      <c r="L19" s="73" t="str">
        <f t="shared" si="1"/>
        <v>MEDIO</v>
      </c>
      <c r="M19" s="73" t="s">
        <v>133</v>
      </c>
      <c r="N19" s="73" t="s">
        <v>134</v>
      </c>
      <c r="O19" s="86" t="s">
        <v>150</v>
      </c>
      <c r="P19" s="86" t="s">
        <v>151</v>
      </c>
      <c r="Q19" s="86" t="s">
        <v>152</v>
      </c>
      <c r="R19" s="102" t="s">
        <v>153</v>
      </c>
    </row>
    <row r="20" spans="2:18" s="23" customFormat="1" ht="57.75" customHeight="1" x14ac:dyDescent="0.15">
      <c r="B20" s="97" t="str">
        <f>+EVALUACION!B21</f>
        <v>EJECUCIÓN</v>
      </c>
      <c r="C20" s="257" t="str">
        <f>+EVALUACION!C21</f>
        <v>Que los aspirantes registren de manera erronea los datos de residencia y de contacto al momento de la inscripción a la convocatoria generando una marcación incorrecta</v>
      </c>
      <c r="D20" s="257"/>
      <c r="E20" s="257"/>
      <c r="F20" s="257"/>
      <c r="G20" s="257" t="s">
        <v>154</v>
      </c>
      <c r="H20" s="257"/>
      <c r="I20" s="73">
        <f>+EVALUACION!I21</f>
        <v>4</v>
      </c>
      <c r="J20" s="73">
        <f>+EVALUACION!J21</f>
        <v>5</v>
      </c>
      <c r="K20" s="73">
        <f t="shared" si="0"/>
        <v>9</v>
      </c>
      <c r="L20" s="73" t="str">
        <f t="shared" si="1"/>
        <v>EXTREMO</v>
      </c>
      <c r="M20" s="73" t="s">
        <v>133</v>
      </c>
      <c r="N20" s="73" t="s">
        <v>134</v>
      </c>
      <c r="O20" s="86" t="s">
        <v>155</v>
      </c>
      <c r="P20" s="86" t="s">
        <v>156</v>
      </c>
      <c r="Q20" s="86" t="s">
        <v>157</v>
      </c>
      <c r="R20" s="102" t="s">
        <v>158</v>
      </c>
    </row>
    <row r="21" spans="2:18" s="23" customFormat="1" ht="57.75" customHeight="1" x14ac:dyDescent="0.15">
      <c r="B21" s="97" t="str">
        <f>+EVALUACION!B22</f>
        <v>EJECUCIÓN</v>
      </c>
      <c r="C21" s="257" t="str">
        <f>+EVALUACION!C22</f>
        <v xml:space="preserve">Que los beneficiarios abandonen el programa de formación académica </v>
      </c>
      <c r="D21" s="257"/>
      <c r="E21" s="257"/>
      <c r="F21" s="257"/>
      <c r="G21" s="257" t="s">
        <v>232</v>
      </c>
      <c r="H21" s="257"/>
      <c r="I21" s="73">
        <f>+EVALUACION!I22</f>
        <v>5</v>
      </c>
      <c r="J21" s="73">
        <f>+EVALUACION!J22</f>
        <v>2</v>
      </c>
      <c r="K21" s="73">
        <f t="shared" si="0"/>
        <v>7</v>
      </c>
      <c r="L21" s="73" t="str">
        <f t="shared" si="1"/>
        <v>ALTO</v>
      </c>
      <c r="M21" s="73" t="s">
        <v>133</v>
      </c>
      <c r="N21" s="73" t="s">
        <v>134</v>
      </c>
      <c r="O21" s="86" t="s">
        <v>155</v>
      </c>
      <c r="P21" s="86" t="s">
        <v>159</v>
      </c>
      <c r="Q21" s="86" t="s">
        <v>160</v>
      </c>
      <c r="R21" s="102" t="s">
        <v>161</v>
      </c>
    </row>
    <row r="22" spans="2:18" s="23" customFormat="1" ht="78.75" customHeight="1" x14ac:dyDescent="0.15">
      <c r="B22" s="97" t="str">
        <f>+EVALUACION!B23</f>
        <v>EJECUCIÓN</v>
      </c>
      <c r="C22" s="257" t="str">
        <f>+EVALUACION!C23</f>
        <v>Cambios normativos en el marco del derecho a la Educación</v>
      </c>
      <c r="D22" s="257"/>
      <c r="E22" s="257"/>
      <c r="F22" s="257"/>
      <c r="G22" s="257" t="s">
        <v>162</v>
      </c>
      <c r="H22" s="257"/>
      <c r="I22" s="73">
        <f>+EVALUACION!I23</f>
        <v>1</v>
      </c>
      <c r="J22" s="73">
        <f>+EVALUACION!J23</f>
        <v>5</v>
      </c>
      <c r="K22" s="73">
        <f t="shared" si="0"/>
        <v>6</v>
      </c>
      <c r="L22" s="73" t="str">
        <f t="shared" si="1"/>
        <v>ALTO</v>
      </c>
      <c r="M22" s="73" t="s">
        <v>133</v>
      </c>
      <c r="N22" s="73" t="s">
        <v>134</v>
      </c>
      <c r="O22" s="86" t="s">
        <v>163</v>
      </c>
      <c r="P22" s="86" t="s">
        <v>164</v>
      </c>
      <c r="Q22" s="86" t="s">
        <v>165</v>
      </c>
      <c r="R22" s="102" t="s">
        <v>161</v>
      </c>
    </row>
    <row r="23" spans="2:18" s="23" customFormat="1" ht="81" customHeight="1" x14ac:dyDescent="0.15">
      <c r="B23" s="97" t="str">
        <f>+EVALUACION!B24</f>
        <v>EJECUCIÓN</v>
      </c>
      <c r="C23" s="257" t="str">
        <f>+EVALUACION!C24</f>
        <v>Vulneración de los sistemas de información como el canal seguro, para tomar y/o manipular los datos de los beneficiaros</v>
      </c>
      <c r="D23" s="257"/>
      <c r="E23" s="257"/>
      <c r="F23" s="257"/>
      <c r="G23" s="257" t="s">
        <v>166</v>
      </c>
      <c r="H23" s="257"/>
      <c r="I23" s="73">
        <f>+EVALUACION!I24</f>
        <v>2</v>
      </c>
      <c r="J23" s="73">
        <f>+EVALUACION!J24</f>
        <v>5</v>
      </c>
      <c r="K23" s="73">
        <f t="shared" si="0"/>
        <v>7</v>
      </c>
      <c r="L23" s="73" t="str">
        <f t="shared" si="1"/>
        <v>ALTO</v>
      </c>
      <c r="M23" s="73" t="s">
        <v>167</v>
      </c>
      <c r="N23" s="73" t="s">
        <v>134</v>
      </c>
      <c r="O23" s="86" t="s">
        <v>168</v>
      </c>
      <c r="P23" s="86" t="s">
        <v>169</v>
      </c>
      <c r="Q23" s="86" t="s">
        <v>170</v>
      </c>
      <c r="R23" s="102" t="s">
        <v>171</v>
      </c>
    </row>
    <row r="24" spans="2:18" s="23" customFormat="1" ht="57.75" customHeight="1" x14ac:dyDescent="0.15">
      <c r="B24" s="97" t="str">
        <f>+EVALUACION!B25</f>
        <v>EJECUCIÓN</v>
      </c>
      <c r="C24" s="257" t="str">
        <f>+EVALUACION!C25</f>
        <v>Que los beneficiarios incumplan con las especificaciones técnicas del programa con relación a la Pasantía Social</v>
      </c>
      <c r="D24" s="257"/>
      <c r="E24" s="257"/>
      <c r="F24" s="257"/>
      <c r="G24" s="257" t="s">
        <v>172</v>
      </c>
      <c r="H24" s="257"/>
      <c r="I24" s="73">
        <f>+EVALUACION!I25</f>
        <v>5</v>
      </c>
      <c r="J24" s="73">
        <f>+EVALUACION!J25</f>
        <v>1</v>
      </c>
      <c r="K24" s="73">
        <f t="shared" si="0"/>
        <v>6</v>
      </c>
      <c r="L24" s="73" t="str">
        <f t="shared" si="1"/>
        <v>ALTO</v>
      </c>
      <c r="M24" s="73" t="s">
        <v>133</v>
      </c>
      <c r="N24" s="73" t="s">
        <v>134</v>
      </c>
      <c r="O24" s="86" t="s">
        <v>173</v>
      </c>
      <c r="P24" s="86" t="s">
        <v>174</v>
      </c>
      <c r="Q24" s="86" t="s">
        <v>175</v>
      </c>
      <c r="R24" s="102" t="s">
        <v>161</v>
      </c>
    </row>
    <row r="25" spans="2:18" s="23" customFormat="1" ht="57.75" customHeight="1" x14ac:dyDescent="0.15">
      <c r="B25" s="97" t="str">
        <f>+EVALUACION!B26</f>
        <v>EJECUCIÓN</v>
      </c>
      <c r="C25" s="257" t="str">
        <f>+EVALUACION!C26</f>
        <v>Que el beneficiario no termine su programa académico agotando todos los créditos asignados por el programa</v>
      </c>
      <c r="D25" s="257"/>
      <c r="E25" s="257"/>
      <c r="F25" s="257"/>
      <c r="G25" s="257" t="s">
        <v>176</v>
      </c>
      <c r="H25" s="257"/>
      <c r="I25" s="73">
        <f>+EVALUACION!I26</f>
        <v>2</v>
      </c>
      <c r="J25" s="73">
        <f>+EVALUACION!J26</f>
        <v>3</v>
      </c>
      <c r="K25" s="73">
        <f t="shared" si="0"/>
        <v>5</v>
      </c>
      <c r="L25" s="73" t="str">
        <f t="shared" si="1"/>
        <v>MEDIO</v>
      </c>
      <c r="M25" s="73" t="s">
        <v>133</v>
      </c>
      <c r="N25" s="73" t="s">
        <v>134</v>
      </c>
      <c r="O25" s="86" t="s">
        <v>177</v>
      </c>
      <c r="P25" s="86" t="s">
        <v>174</v>
      </c>
      <c r="Q25" s="86" t="s">
        <v>178</v>
      </c>
      <c r="R25" s="102" t="s">
        <v>161</v>
      </c>
    </row>
    <row r="26" spans="2:18" s="23" customFormat="1" ht="57.75" customHeight="1" x14ac:dyDescent="0.15">
      <c r="B26" s="97" t="str">
        <f>+EVALUACION!B27</f>
        <v>EJECUCIÓN</v>
      </c>
      <c r="C26" s="257" t="str">
        <f>+EVALUACION!C27</f>
        <v xml:space="preserve">La no ejecución del programa en cuanto aspectos, operativos, logisticos o financieros por la ocurrencia de una catastrofe natural y/o pandemia </v>
      </c>
      <c r="D26" s="257"/>
      <c r="E26" s="257"/>
      <c r="F26" s="257"/>
      <c r="G26" s="257" t="s">
        <v>179</v>
      </c>
      <c r="H26" s="257"/>
      <c r="I26" s="73">
        <f>+EVALUACION!I27</f>
        <v>1</v>
      </c>
      <c r="J26" s="73">
        <f>+EVALUACION!J27</f>
        <v>3</v>
      </c>
      <c r="K26" s="73">
        <f t="shared" si="0"/>
        <v>4</v>
      </c>
      <c r="L26" s="73" t="str">
        <f t="shared" si="1"/>
        <v>BAJO</v>
      </c>
      <c r="M26" s="73" t="s">
        <v>133</v>
      </c>
      <c r="N26" s="73" t="s">
        <v>134</v>
      </c>
      <c r="O26" s="86" t="s">
        <v>180</v>
      </c>
      <c r="P26" s="86" t="s">
        <v>181</v>
      </c>
      <c r="Q26" s="86" t="s">
        <v>182</v>
      </c>
      <c r="R26" s="102" t="s">
        <v>183</v>
      </c>
    </row>
    <row r="27" spans="2:18" s="23" customFormat="1" ht="57.75" customHeight="1" x14ac:dyDescent="0.15">
      <c r="B27" s="97" t="str">
        <f>+EVALUACION!B28</f>
        <v>EJECUCIÓN</v>
      </c>
      <c r="C27" s="257" t="str">
        <f>+EVALUACION!C28</f>
        <v>Que las partes incumplan con la periodcidad y desarrollo de las mesas de trabajo y comités de seguimiento programados</v>
      </c>
      <c r="D27" s="257"/>
      <c r="E27" s="257"/>
      <c r="F27" s="257"/>
      <c r="G27" s="256" t="s">
        <v>184</v>
      </c>
      <c r="H27" s="256"/>
      <c r="I27" s="73">
        <f>+EVALUACION!I28</f>
        <v>2</v>
      </c>
      <c r="J27" s="73">
        <f>+EVALUACION!J28</f>
        <v>3</v>
      </c>
      <c r="K27" s="73">
        <f t="shared" si="0"/>
        <v>5</v>
      </c>
      <c r="L27" s="73" t="str">
        <f t="shared" si="1"/>
        <v>MEDIO</v>
      </c>
      <c r="M27" s="73" t="s">
        <v>167</v>
      </c>
      <c r="N27" s="73" t="s">
        <v>134</v>
      </c>
      <c r="O27" s="86" t="s">
        <v>185</v>
      </c>
      <c r="P27" s="86" t="s">
        <v>186</v>
      </c>
      <c r="Q27" s="86" t="s">
        <v>187</v>
      </c>
      <c r="R27" s="102" t="s">
        <v>188</v>
      </c>
    </row>
    <row r="28" spans="2:18" s="23" customFormat="1" ht="57.75" customHeight="1" x14ac:dyDescent="0.15">
      <c r="B28" s="97" t="str">
        <f>+EVALUACION!B29</f>
        <v>EJECUCIÓN</v>
      </c>
      <c r="C28" s="257" t="str">
        <f>+EVALUACION!C29</f>
        <v>Que la Agencia Atenea incumpla la entrega de los informes pactados generando desconocimiento de la ejecución operativa del convenio</v>
      </c>
      <c r="D28" s="257"/>
      <c r="E28" s="257"/>
      <c r="F28" s="257"/>
      <c r="G28" s="256" t="s">
        <v>189</v>
      </c>
      <c r="H28" s="256"/>
      <c r="I28" s="73">
        <f>+EVALUACION!I29</f>
        <v>1</v>
      </c>
      <c r="J28" s="73">
        <f>+EVALUACION!J29</f>
        <v>4</v>
      </c>
      <c r="K28" s="73">
        <f t="shared" si="0"/>
        <v>5</v>
      </c>
      <c r="L28" s="73" t="str">
        <f t="shared" si="1"/>
        <v>MEDIO</v>
      </c>
      <c r="M28" s="73" t="s">
        <v>167</v>
      </c>
      <c r="N28" s="73" t="s">
        <v>134</v>
      </c>
      <c r="O28" s="86" t="s">
        <v>190</v>
      </c>
      <c r="P28" s="86" t="s">
        <v>191</v>
      </c>
      <c r="Q28" s="86" t="s">
        <v>192</v>
      </c>
      <c r="R28" s="102" t="s">
        <v>161</v>
      </c>
    </row>
    <row r="29" spans="2:18" s="23" customFormat="1" ht="91.5" customHeight="1" x14ac:dyDescent="0.15">
      <c r="B29" s="134" t="str">
        <f>+EVALUACION!B30</f>
        <v>EJECUCIÓN</v>
      </c>
      <c r="C29" s="258" t="str">
        <f>+EVALUACION!C30</f>
        <v>Que el beneficiario financiado con los recursos del FDL de Santa Fe no reciba su apoyo económico en los términos establecidos en los lineamientos internos de la Agencia, por desconocimiento del procedimiento de dispersión y/o variaciones en el incremento del Salario Minimo Legal Vigente.</v>
      </c>
      <c r="D29" s="258"/>
      <c r="E29" s="258"/>
      <c r="F29" s="258"/>
      <c r="G29" s="259" t="s">
        <v>214</v>
      </c>
      <c r="H29" s="259"/>
      <c r="I29" s="73">
        <f>+EVALUACION!I30</f>
        <v>4</v>
      </c>
      <c r="J29" s="73">
        <f>+EVALUACION!J30</f>
        <v>3</v>
      </c>
      <c r="K29" s="73">
        <f>+I29+J29</f>
        <v>7</v>
      </c>
      <c r="L29" s="73" t="str">
        <f t="shared" si="1"/>
        <v>ALTO</v>
      </c>
      <c r="M29" s="73" t="s">
        <v>167</v>
      </c>
      <c r="N29" s="73" t="s">
        <v>134</v>
      </c>
      <c r="O29" s="91" t="s">
        <v>224</v>
      </c>
      <c r="P29" s="91" t="s">
        <v>216</v>
      </c>
      <c r="Q29" s="130" t="s">
        <v>223</v>
      </c>
      <c r="R29" s="102" t="s">
        <v>161</v>
      </c>
    </row>
    <row r="30" spans="2:18" s="23" customFormat="1" ht="57.75" customHeight="1" x14ac:dyDescent="0.2">
      <c r="B30" s="134" t="str">
        <f>+EVALUACION!B31</f>
        <v>EJECUCIÓN</v>
      </c>
      <c r="C30" s="258" t="str">
        <f>+EVALUACION!C31</f>
        <v>Baja demanda de aspirantes en las convocatorias que impidan el cumpliento de las metas contractuales</v>
      </c>
      <c r="D30" s="258"/>
      <c r="E30" s="258"/>
      <c r="F30" s="258"/>
      <c r="G30" s="259" t="s">
        <v>215</v>
      </c>
      <c r="H30" s="259"/>
      <c r="I30" s="73">
        <f>+EVALUACION!I31</f>
        <v>2</v>
      </c>
      <c r="J30" s="73">
        <f>+EVALUACION!J31</f>
        <v>5</v>
      </c>
      <c r="K30" s="73">
        <f>+I30+J30</f>
        <v>7</v>
      </c>
      <c r="L30" s="73" t="str">
        <f t="shared" si="1"/>
        <v>ALTO</v>
      </c>
      <c r="M30" s="117" t="s">
        <v>167</v>
      </c>
      <c r="N30" s="73" t="s">
        <v>134</v>
      </c>
      <c r="O30" s="91" t="s">
        <v>217</v>
      </c>
      <c r="P30" s="91" t="s">
        <v>218</v>
      </c>
      <c r="Q30" s="330" t="s">
        <v>219</v>
      </c>
      <c r="R30" s="102" t="s">
        <v>161</v>
      </c>
    </row>
    <row r="31" spans="2:18" s="23" customFormat="1" ht="57.75" customHeight="1" x14ac:dyDescent="0.15">
      <c r="B31" s="97" t="str">
        <f>+EVALUACION!B32</f>
        <v>EJECUCIÓN</v>
      </c>
      <c r="C31" s="257" t="str">
        <f>+EVALUACION!C32</f>
        <v>Que durante la liquidación del convenio no sea posible la liberación de recursos no ejecutados</v>
      </c>
      <c r="D31" s="257"/>
      <c r="E31" s="257"/>
      <c r="F31" s="257"/>
      <c r="G31" s="256" t="s">
        <v>193</v>
      </c>
      <c r="H31" s="256"/>
      <c r="I31" s="73">
        <f>+EVALUACION!I32</f>
        <v>4</v>
      </c>
      <c r="J31" s="73">
        <f>+EVALUACION!J32</f>
        <v>4</v>
      </c>
      <c r="K31" s="73">
        <f t="shared" ref="K31" si="2">+I31+J31</f>
        <v>8</v>
      </c>
      <c r="L31" s="73" t="str">
        <f t="shared" ref="L31" si="3">IF(K31&lt;=4,"BAJO",IF(K31=5,"MEDIO",IF(K31=6,"ALTO",IF(K31=7,"ALTO","EXTREMO"))))</f>
        <v>EXTREMO</v>
      </c>
      <c r="M31" s="117" t="s">
        <v>167</v>
      </c>
      <c r="N31" s="73" t="s">
        <v>134</v>
      </c>
      <c r="O31" s="86" t="s">
        <v>194</v>
      </c>
      <c r="P31" s="86" t="s">
        <v>195</v>
      </c>
      <c r="Q31" s="86" t="s">
        <v>196</v>
      </c>
      <c r="R31" s="102" t="s">
        <v>143</v>
      </c>
    </row>
    <row r="32" spans="2:18" s="23" customFormat="1" ht="57.75" customHeight="1" x14ac:dyDescent="0.15">
      <c r="B32" s="97" t="str">
        <f>+EVALUACION!B33</f>
        <v>EJECUCIÓN</v>
      </c>
      <c r="C32" s="257" t="str">
        <f>+EVALUACION!C33</f>
        <v>Que se presenten inconsistencias en el reporte de la ejecución ante las entitades distritales competentes</v>
      </c>
      <c r="D32" s="257"/>
      <c r="E32" s="257"/>
      <c r="F32" s="257"/>
      <c r="G32" s="256" t="s">
        <v>197</v>
      </c>
      <c r="H32" s="256"/>
      <c r="I32" s="73">
        <f>+EVALUACION!I33</f>
        <v>4</v>
      </c>
      <c r="J32" s="73">
        <f>+EVALUACION!J33</f>
        <v>3</v>
      </c>
      <c r="K32" s="73">
        <f t="shared" ref="K32" si="4">+I32+J32</f>
        <v>7</v>
      </c>
      <c r="L32" s="73" t="str">
        <f t="shared" ref="L32" si="5">IF(K32&lt;=4,"BAJO",IF(K32=5,"MEDIO",IF(K32=6,"ALTO",IF(K32=7,"ALTO","EXTREMO"))))</f>
        <v>ALTO</v>
      </c>
      <c r="M32" s="117" t="s">
        <v>167</v>
      </c>
      <c r="N32" s="73" t="s">
        <v>134</v>
      </c>
      <c r="O32" s="73" t="s">
        <v>198</v>
      </c>
      <c r="P32" s="73" t="s">
        <v>199</v>
      </c>
      <c r="Q32" s="86" t="s">
        <v>187</v>
      </c>
      <c r="R32" s="331" t="s">
        <v>171</v>
      </c>
    </row>
    <row r="33" spans="2:23" ht="67.5" customHeight="1" thickBot="1" x14ac:dyDescent="0.2">
      <c r="B33" s="97"/>
      <c r="C33" s="257"/>
      <c r="D33" s="257"/>
      <c r="E33" s="257"/>
      <c r="F33" s="257"/>
      <c r="G33" s="256"/>
      <c r="H33" s="256"/>
      <c r="I33" s="73"/>
      <c r="J33" s="73"/>
      <c r="K33" s="73"/>
      <c r="L33" s="73"/>
      <c r="M33" s="117"/>
      <c r="N33" s="73"/>
      <c r="O33" s="124"/>
      <c r="P33" s="86"/>
      <c r="Q33" s="86"/>
      <c r="R33" s="102"/>
    </row>
    <row r="34" spans="2:23" s="23" customFormat="1" ht="57.75" customHeight="1" thickBot="1" x14ac:dyDescent="0.2">
      <c r="B34" s="122"/>
      <c r="C34" s="263"/>
      <c r="D34" s="263"/>
      <c r="E34" s="263"/>
      <c r="F34" s="263"/>
      <c r="G34" s="263"/>
      <c r="H34" s="263"/>
      <c r="I34" s="123"/>
      <c r="J34" s="123"/>
      <c r="K34" s="123"/>
      <c r="L34" s="123"/>
      <c r="M34" s="45"/>
      <c r="N34" s="123"/>
      <c r="O34" s="124"/>
      <c r="P34" s="124"/>
      <c r="Q34" s="124"/>
      <c r="R34" s="24"/>
    </row>
    <row r="35" spans="2:23" s="23" customFormat="1" ht="57.75" customHeight="1" x14ac:dyDescent="0.15">
      <c r="B35" s="114"/>
      <c r="C35" s="112"/>
      <c r="D35" s="112"/>
      <c r="E35" s="112"/>
      <c r="F35" s="112"/>
      <c r="G35" s="54"/>
      <c r="H35" s="54"/>
      <c r="I35" s="112"/>
      <c r="J35" s="112"/>
      <c r="K35" s="112"/>
      <c r="L35" s="112"/>
      <c r="M35" s="110"/>
      <c r="N35" s="112"/>
      <c r="O35" s="115"/>
      <c r="P35" s="115"/>
      <c r="Q35" s="113"/>
      <c r="R35" s="116"/>
    </row>
    <row r="36" spans="2:23" ht="12.75" customHeight="1" x14ac:dyDescent="0.2">
      <c r="B36" s="37"/>
      <c r="C36" s="38"/>
      <c r="D36" s="38"/>
      <c r="E36" s="38"/>
      <c r="F36" s="38"/>
      <c r="G36" s="38"/>
      <c r="H36" s="38"/>
      <c r="I36" s="38"/>
      <c r="J36" s="38"/>
      <c r="K36" s="38"/>
      <c r="L36" s="38"/>
      <c r="M36" s="38"/>
      <c r="N36" s="38"/>
      <c r="O36" s="38"/>
      <c r="P36" s="38"/>
      <c r="Q36" s="38"/>
      <c r="R36" s="3"/>
    </row>
    <row r="37" spans="2:23" ht="14" x14ac:dyDescent="0.2">
      <c r="B37" s="37"/>
      <c r="C37" s="210" t="s">
        <v>113</v>
      </c>
      <c r="D37" s="210"/>
      <c r="E37" s="210"/>
      <c r="F37" s="210"/>
      <c r="G37" s="38"/>
      <c r="H37" s="206" t="s">
        <v>200</v>
      </c>
      <c r="I37" s="206"/>
      <c r="J37" s="206"/>
      <c r="K37" s="206"/>
      <c r="L37" s="65"/>
      <c r="M37" s="65"/>
      <c r="N37" s="65"/>
      <c r="O37" s="65"/>
      <c r="P37" s="65"/>
      <c r="Q37" s="65"/>
      <c r="R37" s="3"/>
    </row>
    <row r="38" spans="2:23" ht="19.5" customHeight="1" x14ac:dyDescent="0.2">
      <c r="B38" s="228" t="s">
        <v>85</v>
      </c>
      <c r="C38" s="216" t="s">
        <v>86</v>
      </c>
      <c r="D38" s="287"/>
      <c r="E38" s="229"/>
      <c r="F38" s="49" t="s">
        <v>87</v>
      </c>
      <c r="G38" s="38"/>
      <c r="H38" s="216" t="s">
        <v>88</v>
      </c>
      <c r="I38" s="229"/>
      <c r="J38" s="216" t="s">
        <v>87</v>
      </c>
      <c r="K38" s="229"/>
      <c r="L38" s="54"/>
      <c r="M38" s="54"/>
      <c r="N38" s="206" t="s">
        <v>113</v>
      </c>
      <c r="O38" s="206"/>
      <c r="P38" s="206"/>
      <c r="Q38" s="54"/>
      <c r="R38" s="3"/>
    </row>
    <row r="39" spans="2:23" ht="21" customHeight="1" x14ac:dyDescent="0.2">
      <c r="B39" s="228"/>
      <c r="C39" s="192" t="s">
        <v>89</v>
      </c>
      <c r="D39" s="207"/>
      <c r="E39" s="193"/>
      <c r="F39" s="51">
        <v>1</v>
      </c>
      <c r="G39" s="38"/>
      <c r="H39" s="192" t="s">
        <v>90</v>
      </c>
      <c r="I39" s="193"/>
      <c r="J39" s="192">
        <v>1</v>
      </c>
      <c r="K39" s="193"/>
      <c r="L39" s="54"/>
      <c r="M39" s="54"/>
      <c r="N39" s="224" t="s">
        <v>99</v>
      </c>
      <c r="O39" s="225"/>
      <c r="P39" s="63" t="s">
        <v>112</v>
      </c>
      <c r="Q39" s="54"/>
      <c r="R39" s="3"/>
    </row>
    <row r="40" spans="2:23" ht="15.75" customHeight="1" x14ac:dyDescent="0.2">
      <c r="B40" s="228"/>
      <c r="C40" s="192" t="s">
        <v>91</v>
      </c>
      <c r="D40" s="207"/>
      <c r="E40" s="193"/>
      <c r="F40" s="51">
        <v>2</v>
      </c>
      <c r="G40" s="38"/>
      <c r="H40" s="192" t="s">
        <v>92</v>
      </c>
      <c r="I40" s="193"/>
      <c r="J40" s="192">
        <v>2</v>
      </c>
      <c r="K40" s="193"/>
      <c r="L40" s="54"/>
      <c r="M40" s="54"/>
      <c r="N40" s="222" t="s">
        <v>114</v>
      </c>
      <c r="O40" s="223"/>
      <c r="P40" s="64" t="s">
        <v>115</v>
      </c>
      <c r="Q40" s="54"/>
      <c r="R40" s="3"/>
      <c r="T40" s="5"/>
      <c r="U40" s="5"/>
      <c r="V40" s="5"/>
      <c r="W40" s="5"/>
    </row>
    <row r="41" spans="2:23" ht="24.75" customHeight="1" x14ac:dyDescent="0.2">
      <c r="B41" s="228"/>
      <c r="C41" s="192" t="s">
        <v>93</v>
      </c>
      <c r="D41" s="207"/>
      <c r="E41" s="193"/>
      <c r="F41" s="51">
        <v>3</v>
      </c>
      <c r="G41" s="38"/>
      <c r="H41" s="192" t="s">
        <v>94</v>
      </c>
      <c r="I41" s="193"/>
      <c r="J41" s="192">
        <v>3</v>
      </c>
      <c r="K41" s="193"/>
      <c r="L41" s="54"/>
      <c r="M41" s="54"/>
      <c r="N41" s="212" t="s">
        <v>116</v>
      </c>
      <c r="O41" s="213"/>
      <c r="P41" s="64" t="s">
        <v>117</v>
      </c>
      <c r="Q41" s="54"/>
      <c r="R41" s="3"/>
    </row>
    <row r="42" spans="2:23" ht="18" customHeight="1" x14ac:dyDescent="0.2">
      <c r="B42" s="228"/>
      <c r="C42" s="192" t="s">
        <v>95</v>
      </c>
      <c r="D42" s="207"/>
      <c r="E42" s="193"/>
      <c r="F42" s="51">
        <v>4</v>
      </c>
      <c r="G42" s="38"/>
      <c r="H42" s="192" t="s">
        <v>96</v>
      </c>
      <c r="I42" s="193"/>
      <c r="J42" s="192">
        <v>4</v>
      </c>
      <c r="K42" s="193"/>
      <c r="L42" s="54"/>
      <c r="M42" s="54"/>
      <c r="N42" s="208">
        <v>5</v>
      </c>
      <c r="O42" s="209"/>
      <c r="P42" s="64" t="s">
        <v>118</v>
      </c>
      <c r="Q42" s="54"/>
      <c r="R42" s="3"/>
    </row>
    <row r="43" spans="2:23" ht="21" customHeight="1" thickBot="1" x14ac:dyDescent="0.25">
      <c r="B43" s="228"/>
      <c r="C43" s="192" t="s">
        <v>97</v>
      </c>
      <c r="D43" s="207"/>
      <c r="E43" s="193"/>
      <c r="F43" s="51">
        <v>5</v>
      </c>
      <c r="G43" s="38"/>
      <c r="H43" s="192" t="s">
        <v>98</v>
      </c>
      <c r="I43" s="193"/>
      <c r="J43" s="192">
        <v>5</v>
      </c>
      <c r="K43" s="193"/>
      <c r="L43" s="54"/>
      <c r="M43" s="54"/>
      <c r="N43" s="265" t="s">
        <v>119</v>
      </c>
      <c r="O43" s="266"/>
      <c r="P43" s="66" t="s">
        <v>120</v>
      </c>
      <c r="Q43" s="54"/>
      <c r="R43" s="3"/>
    </row>
    <row r="44" spans="2:23" ht="14" x14ac:dyDescent="0.2">
      <c r="B44" s="37"/>
      <c r="C44" s="38"/>
      <c r="D44" s="38"/>
      <c r="E44" s="38"/>
      <c r="F44" s="38"/>
      <c r="G44" s="38"/>
      <c r="H44" s="38"/>
      <c r="I44" s="38"/>
      <c r="J44" s="38"/>
      <c r="K44" s="38"/>
      <c r="L44" s="38"/>
      <c r="M44" s="38"/>
      <c r="N44" s="38"/>
      <c r="O44" s="38"/>
      <c r="P44" s="38"/>
      <c r="Q44" s="38"/>
      <c r="R44" s="3"/>
    </row>
    <row r="45" spans="2:23" ht="18" customHeight="1" x14ac:dyDescent="0.2">
      <c r="B45" s="37"/>
      <c r="C45" s="206" t="s">
        <v>99</v>
      </c>
      <c r="D45" s="206"/>
      <c r="E45" s="206"/>
      <c r="F45" s="206"/>
      <c r="G45" s="206"/>
      <c r="H45" s="206"/>
      <c r="I45" s="206"/>
      <c r="J45" s="206"/>
      <c r="K45" s="206"/>
      <c r="L45" s="206"/>
      <c r="M45" s="206"/>
      <c r="N45" s="206"/>
      <c r="O45" s="206"/>
      <c r="P45" s="206"/>
      <c r="Q45" s="206"/>
      <c r="R45" s="3"/>
    </row>
    <row r="46" spans="2:23" ht="68.25" customHeight="1" x14ac:dyDescent="0.2">
      <c r="B46" s="37"/>
      <c r="C46" s="192" t="s">
        <v>100</v>
      </c>
      <c r="D46" s="207"/>
      <c r="E46" s="207"/>
      <c r="F46" s="193"/>
      <c r="G46" s="192" t="s">
        <v>101</v>
      </c>
      <c r="H46" s="193"/>
      <c r="I46" s="192" t="s">
        <v>102</v>
      </c>
      <c r="J46" s="207"/>
      <c r="K46" s="193"/>
      <c r="L46" s="192" t="s">
        <v>103</v>
      </c>
      <c r="M46" s="193"/>
      <c r="N46" s="192" t="s">
        <v>104</v>
      </c>
      <c r="O46" s="193"/>
      <c r="P46" s="192" t="s">
        <v>105</v>
      </c>
      <c r="Q46" s="193"/>
      <c r="R46" s="3"/>
    </row>
    <row r="47" spans="2:23" ht="60" customHeight="1" x14ac:dyDescent="0.2">
      <c r="B47" s="37"/>
      <c r="C47" s="192" t="s">
        <v>106</v>
      </c>
      <c r="D47" s="207"/>
      <c r="E47" s="207"/>
      <c r="F47" s="193"/>
      <c r="G47" s="192" t="s">
        <v>107</v>
      </c>
      <c r="H47" s="193"/>
      <c r="I47" s="192" t="s">
        <v>108</v>
      </c>
      <c r="J47" s="207"/>
      <c r="K47" s="193"/>
      <c r="L47" s="192" t="s">
        <v>109</v>
      </c>
      <c r="M47" s="193"/>
      <c r="N47" s="192" t="s">
        <v>110</v>
      </c>
      <c r="O47" s="193"/>
      <c r="P47" s="192" t="s">
        <v>111</v>
      </c>
      <c r="Q47" s="193"/>
      <c r="R47" s="3"/>
    </row>
    <row r="48" spans="2:23" ht="14" x14ac:dyDescent="0.2">
      <c r="B48" s="37"/>
      <c r="C48" s="194" t="s">
        <v>86</v>
      </c>
      <c r="D48" s="270"/>
      <c r="E48" s="195"/>
      <c r="F48" s="214" t="s">
        <v>87</v>
      </c>
      <c r="G48" s="224" t="s">
        <v>90</v>
      </c>
      <c r="H48" s="225"/>
      <c r="I48" s="224" t="s">
        <v>92</v>
      </c>
      <c r="J48" s="262"/>
      <c r="K48" s="225"/>
      <c r="L48" s="224" t="s">
        <v>94</v>
      </c>
      <c r="M48" s="225"/>
      <c r="N48" s="224" t="s">
        <v>96</v>
      </c>
      <c r="O48" s="225"/>
      <c r="P48" s="216" t="s">
        <v>98</v>
      </c>
      <c r="Q48" s="229"/>
      <c r="R48" s="3"/>
    </row>
    <row r="49" spans="2:18" ht="14" x14ac:dyDescent="0.2">
      <c r="B49" s="37"/>
      <c r="C49" s="196"/>
      <c r="D49" s="271"/>
      <c r="E49" s="197"/>
      <c r="F49" s="215"/>
      <c r="G49" s="218">
        <v>1</v>
      </c>
      <c r="H49" s="221"/>
      <c r="I49" s="218">
        <v>2</v>
      </c>
      <c r="J49" s="267"/>
      <c r="K49" s="221"/>
      <c r="L49" s="218">
        <v>3</v>
      </c>
      <c r="M49" s="221"/>
      <c r="N49" s="218">
        <v>4</v>
      </c>
      <c r="O49" s="221"/>
      <c r="P49" s="218">
        <v>5</v>
      </c>
      <c r="Q49" s="221"/>
      <c r="R49" s="3"/>
    </row>
    <row r="50" spans="2:18" ht="19.5" customHeight="1" x14ac:dyDescent="0.2">
      <c r="B50" s="37"/>
      <c r="C50" s="192" t="s">
        <v>89</v>
      </c>
      <c r="D50" s="207"/>
      <c r="E50" s="193"/>
      <c r="F50" s="58">
        <v>1</v>
      </c>
      <c r="G50" s="260">
        <v>2</v>
      </c>
      <c r="H50" s="261"/>
      <c r="I50" s="260">
        <v>3</v>
      </c>
      <c r="J50" s="264"/>
      <c r="K50" s="261"/>
      <c r="L50" s="260">
        <v>4</v>
      </c>
      <c r="M50" s="261"/>
      <c r="N50" s="208">
        <v>5</v>
      </c>
      <c r="O50" s="209"/>
      <c r="P50" s="212">
        <v>6</v>
      </c>
      <c r="Q50" s="213"/>
      <c r="R50" s="3"/>
    </row>
    <row r="51" spans="2:18" ht="21.75" customHeight="1" x14ac:dyDescent="0.2">
      <c r="B51" s="37"/>
      <c r="C51" s="192" t="s">
        <v>91</v>
      </c>
      <c r="D51" s="207"/>
      <c r="E51" s="193"/>
      <c r="F51" s="58">
        <v>2</v>
      </c>
      <c r="G51" s="260">
        <v>3</v>
      </c>
      <c r="H51" s="261"/>
      <c r="I51" s="260">
        <v>4</v>
      </c>
      <c r="J51" s="264"/>
      <c r="K51" s="261"/>
      <c r="L51" s="208">
        <v>5</v>
      </c>
      <c r="M51" s="209"/>
      <c r="N51" s="212">
        <v>6</v>
      </c>
      <c r="O51" s="213"/>
      <c r="P51" s="212">
        <v>7</v>
      </c>
      <c r="Q51" s="213"/>
      <c r="R51" s="3"/>
    </row>
    <row r="52" spans="2:18" ht="21" customHeight="1" x14ac:dyDescent="0.2">
      <c r="B52" s="37"/>
      <c r="C52" s="192" t="s">
        <v>93</v>
      </c>
      <c r="D52" s="207"/>
      <c r="E52" s="193"/>
      <c r="F52" s="58">
        <v>3</v>
      </c>
      <c r="G52" s="260">
        <v>4</v>
      </c>
      <c r="H52" s="261"/>
      <c r="I52" s="208">
        <v>5</v>
      </c>
      <c r="J52" s="268"/>
      <c r="K52" s="209"/>
      <c r="L52" s="212">
        <v>6</v>
      </c>
      <c r="M52" s="213"/>
      <c r="N52" s="212">
        <v>7</v>
      </c>
      <c r="O52" s="213"/>
      <c r="P52" s="222">
        <v>8</v>
      </c>
      <c r="Q52" s="223"/>
      <c r="R52" s="3"/>
    </row>
    <row r="53" spans="2:18" ht="21" customHeight="1" x14ac:dyDescent="0.2">
      <c r="B53" s="37"/>
      <c r="C53" s="192" t="s">
        <v>95</v>
      </c>
      <c r="D53" s="207"/>
      <c r="E53" s="193"/>
      <c r="F53" s="58">
        <v>4</v>
      </c>
      <c r="G53" s="208">
        <v>5</v>
      </c>
      <c r="H53" s="209"/>
      <c r="I53" s="212">
        <v>6</v>
      </c>
      <c r="J53" s="269"/>
      <c r="K53" s="213"/>
      <c r="L53" s="212">
        <v>7</v>
      </c>
      <c r="M53" s="213"/>
      <c r="N53" s="222">
        <v>8</v>
      </c>
      <c r="O53" s="223"/>
      <c r="P53" s="222">
        <v>9</v>
      </c>
      <c r="Q53" s="223"/>
      <c r="R53" s="3"/>
    </row>
    <row r="54" spans="2:18" ht="21" customHeight="1" x14ac:dyDescent="0.2">
      <c r="B54" s="37"/>
      <c r="C54" s="192" t="s">
        <v>97</v>
      </c>
      <c r="D54" s="207"/>
      <c r="E54" s="193"/>
      <c r="F54" s="58">
        <v>5</v>
      </c>
      <c r="G54" s="212">
        <v>6</v>
      </c>
      <c r="H54" s="213"/>
      <c r="I54" s="212">
        <v>7</v>
      </c>
      <c r="J54" s="269"/>
      <c r="K54" s="213"/>
      <c r="L54" s="222">
        <v>8</v>
      </c>
      <c r="M54" s="223"/>
      <c r="N54" s="222">
        <v>9</v>
      </c>
      <c r="O54" s="223"/>
      <c r="P54" s="222">
        <v>10</v>
      </c>
      <c r="Q54" s="223"/>
      <c r="R54" s="3"/>
    </row>
    <row r="55" spans="2:18" ht="15" thickBot="1" x14ac:dyDescent="0.25">
      <c r="B55" s="40"/>
      <c r="C55" s="41"/>
      <c r="D55" s="41"/>
      <c r="E55" s="41"/>
      <c r="F55" s="41"/>
      <c r="G55" s="41"/>
      <c r="H55" s="41"/>
      <c r="I55" s="41"/>
      <c r="J55" s="41"/>
      <c r="K55" s="41"/>
      <c r="L55" s="41"/>
      <c r="M55" s="41"/>
      <c r="N55" s="41"/>
      <c r="O55" s="41"/>
      <c r="P55" s="41"/>
      <c r="Q55" s="41"/>
      <c r="R55" s="9"/>
    </row>
    <row r="71" spans="7:8" ht="15" x14ac:dyDescent="0.15">
      <c r="G71" s="204"/>
      <c r="H71" s="204"/>
    </row>
  </sheetData>
  <autoFilter ref="B15:R32" xr:uid="{00000000-0001-0000-0300-000000000000}">
    <filterColumn colId="1" showButton="0"/>
    <filterColumn colId="2" showButton="0"/>
    <filterColumn colId="3" showButton="0"/>
    <filterColumn colId="5" showButton="0"/>
  </autoFilter>
  <mergeCells count="131">
    <mergeCell ref="G71:H71"/>
    <mergeCell ref="N38:P38"/>
    <mergeCell ref="Q2:R4"/>
    <mergeCell ref="B9:R9"/>
    <mergeCell ref="B8:R8"/>
    <mergeCell ref="B10:R10"/>
    <mergeCell ref="C18:F18"/>
    <mergeCell ref="G20:H20"/>
    <mergeCell ref="C19:F19"/>
    <mergeCell ref="G21:H21"/>
    <mergeCell ref="C24:F24"/>
    <mergeCell ref="G25:H25"/>
    <mergeCell ref="G18:H18"/>
    <mergeCell ref="G19:H19"/>
    <mergeCell ref="B38:B43"/>
    <mergeCell ref="C38:E38"/>
    <mergeCell ref="H38:I38"/>
    <mergeCell ref="C30:F30"/>
    <mergeCell ref="G30:H30"/>
    <mergeCell ref="B2:B4"/>
    <mergeCell ref="C16:F16"/>
    <mergeCell ref="C20:F20"/>
    <mergeCell ref="G22:H22"/>
    <mergeCell ref="C17:F17"/>
    <mergeCell ref="G17:H17"/>
    <mergeCell ref="C15:F15"/>
    <mergeCell ref="C2:P4"/>
    <mergeCell ref="B6:R6"/>
    <mergeCell ref="B7:R7"/>
    <mergeCell ref="G16:H16"/>
    <mergeCell ref="G15:H15"/>
    <mergeCell ref="C21:F21"/>
    <mergeCell ref="G23:H23"/>
    <mergeCell ref="C22:F22"/>
    <mergeCell ref="G24:H24"/>
    <mergeCell ref="C23:F23"/>
    <mergeCell ref="G54:H54"/>
    <mergeCell ref="N53:O53"/>
    <mergeCell ref="L53:M53"/>
    <mergeCell ref="P51:Q51"/>
    <mergeCell ref="H39:I39"/>
    <mergeCell ref="C37:F37"/>
    <mergeCell ref="H37:K37"/>
    <mergeCell ref="C25:F25"/>
    <mergeCell ref="G26:H26"/>
    <mergeCell ref="C53:E53"/>
    <mergeCell ref="G52:H52"/>
    <mergeCell ref="G53:H53"/>
    <mergeCell ref="G47:H47"/>
    <mergeCell ref="I50:K50"/>
    <mergeCell ref="N48:O48"/>
    <mergeCell ref="P48:Q48"/>
    <mergeCell ref="P52:Q52"/>
    <mergeCell ref="P53:Q53"/>
    <mergeCell ref="C50:E50"/>
    <mergeCell ref="C51:E51"/>
    <mergeCell ref="C52:E52"/>
    <mergeCell ref="I53:K53"/>
    <mergeCell ref="I52:K52"/>
    <mergeCell ref="C54:E54"/>
    <mergeCell ref="N39:O39"/>
    <mergeCell ref="N40:O40"/>
    <mergeCell ref="C41:E41"/>
    <mergeCell ref="H41:I41"/>
    <mergeCell ref="J41:K41"/>
    <mergeCell ref="J38:K38"/>
    <mergeCell ref="C39:E39"/>
    <mergeCell ref="J40:K40"/>
    <mergeCell ref="N41:O41"/>
    <mergeCell ref="J39:K39"/>
    <mergeCell ref="C40:E40"/>
    <mergeCell ref="H40:I40"/>
    <mergeCell ref="I54:K54"/>
    <mergeCell ref="C46:F46"/>
    <mergeCell ref="C47:F47"/>
    <mergeCell ref="C42:E42"/>
    <mergeCell ref="C43:E43"/>
    <mergeCell ref="H43:I43"/>
    <mergeCell ref="J43:K43"/>
    <mergeCell ref="C48:E49"/>
    <mergeCell ref="J42:K42"/>
    <mergeCell ref="F48:F49"/>
    <mergeCell ref="L52:M52"/>
    <mergeCell ref="L49:M49"/>
    <mergeCell ref="I51:K51"/>
    <mergeCell ref="N42:O42"/>
    <mergeCell ref="N43:O43"/>
    <mergeCell ref="P54:Q54"/>
    <mergeCell ref="N54:O54"/>
    <mergeCell ref="N50:O50"/>
    <mergeCell ref="N51:O51"/>
    <mergeCell ref="N52:O52"/>
    <mergeCell ref="P50:Q50"/>
    <mergeCell ref="I46:K46"/>
    <mergeCell ref="I47:K47"/>
    <mergeCell ref="N49:O49"/>
    <mergeCell ref="N46:O46"/>
    <mergeCell ref="N47:O47"/>
    <mergeCell ref="L46:M46"/>
    <mergeCell ref="L47:M47"/>
    <mergeCell ref="P46:Q46"/>
    <mergeCell ref="I49:K49"/>
    <mergeCell ref="P47:Q47"/>
    <mergeCell ref="L48:M48"/>
    <mergeCell ref="L54:M54"/>
    <mergeCell ref="P49:Q49"/>
    <mergeCell ref="L50:M50"/>
    <mergeCell ref="L51:M51"/>
    <mergeCell ref="I48:K48"/>
    <mergeCell ref="G46:H46"/>
    <mergeCell ref="C45:Q45"/>
    <mergeCell ref="G48:H48"/>
    <mergeCell ref="G49:H49"/>
    <mergeCell ref="G50:H50"/>
    <mergeCell ref="H42:I42"/>
    <mergeCell ref="G32:H32"/>
    <mergeCell ref="C26:F26"/>
    <mergeCell ref="C27:F27"/>
    <mergeCell ref="C28:F28"/>
    <mergeCell ref="C29:F29"/>
    <mergeCell ref="G27:H27"/>
    <mergeCell ref="G28:H28"/>
    <mergeCell ref="G29:H29"/>
    <mergeCell ref="G51:H51"/>
    <mergeCell ref="C33:F33"/>
    <mergeCell ref="G33:H33"/>
    <mergeCell ref="C34:F34"/>
    <mergeCell ref="G34:H34"/>
    <mergeCell ref="C31:F31"/>
    <mergeCell ref="G31:H31"/>
    <mergeCell ref="C32:F32"/>
  </mergeCells>
  <conditionalFormatting sqref="J16:K35">
    <cfRule type="expression" dxfId="15" priority="4" stopIfTrue="1">
      <formula>"""bajo"""</formula>
    </cfRule>
  </conditionalFormatting>
  <conditionalFormatting sqref="L16:L35">
    <cfRule type="cellIs" dxfId="14" priority="29" stopIfTrue="1" operator="equal">
      <formula>"EXTREMO"</formula>
    </cfRule>
    <cfRule type="cellIs" dxfId="13" priority="30" stopIfTrue="1" operator="equal">
      <formula>"ALTO"</formula>
    </cfRule>
    <cfRule type="cellIs" dxfId="12" priority="31" stopIfTrue="1" operator="equal">
      <formula>"MEDIO"</formula>
    </cfRule>
    <cfRule type="cellIs" dxfId="11" priority="32" stopIfTrue="1" operator="equal">
      <formula>"BAJO"</formula>
    </cfRule>
  </conditionalFormatting>
  <conditionalFormatting sqref="M16:N34">
    <cfRule type="expression" dxfId="10" priority="3" stopIfTrue="1">
      <formula>"""bajo"""</formula>
    </cfRule>
  </conditionalFormatting>
  <conditionalFormatting sqref="M35:P35">
    <cfRule type="expression" dxfId="9" priority="34" stopIfTrue="1">
      <formula>"""bajo"""</formula>
    </cfRule>
  </conditionalFormatting>
  <conditionalFormatting sqref="O32:P32">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6"/>
  <sheetViews>
    <sheetView showGridLines="0" tabSelected="1" topLeftCell="A10" zoomScale="55" zoomScaleNormal="55" zoomScaleSheetLayoutView="25" zoomScalePageLayoutView="70" workbookViewId="0">
      <pane xSplit="15" ySplit="3" topLeftCell="P13" activePane="bottomRight" state="frozen"/>
      <selection activeCell="A10" sqref="A10"/>
      <selection pane="topRight" activeCell="P10" sqref="P10"/>
      <selection pane="bottomLeft" activeCell="A13" sqref="A13"/>
      <selection pane="bottomRight" activeCell="F27" sqref="F27"/>
    </sheetView>
  </sheetViews>
  <sheetFormatPr baseColWidth="10" defaultColWidth="11.5" defaultRowHeight="14" x14ac:dyDescent="0.15"/>
  <cols>
    <col min="1" max="1" width="4.33203125" style="15" customWidth="1"/>
    <col min="2" max="2" width="6.5" style="15" customWidth="1"/>
    <col min="3" max="3" width="42" style="15" customWidth="1"/>
    <col min="4" max="4" width="17.6640625" style="15" customWidth="1"/>
    <col min="5" max="5" width="22.5" style="15" customWidth="1"/>
    <col min="6" max="6" width="15.1640625" style="15" customWidth="1"/>
    <col min="7" max="7" width="17.5" style="15" customWidth="1"/>
    <col min="8" max="8" width="5.1640625" style="15" customWidth="1"/>
    <col min="9" max="9" width="4.33203125" style="15" customWidth="1"/>
    <col min="10" max="10" width="5.83203125" style="15" customWidth="1"/>
    <col min="11" max="11" width="11.83203125" style="15" customWidth="1"/>
    <col min="12" max="12" width="2.1640625" style="15" hidden="1" customWidth="1"/>
    <col min="13" max="13" width="5.33203125" style="15" hidden="1" customWidth="1"/>
    <col min="14" max="14" width="18" style="15" customWidth="1"/>
    <col min="15" max="15" width="5.6640625" style="15" customWidth="1"/>
    <col min="16" max="16" width="6.5" style="15" customWidth="1"/>
    <col min="17" max="17" width="8.5" style="15" customWidth="1"/>
    <col min="18" max="18" width="12.83203125" style="15" customWidth="1"/>
    <col min="19" max="19" width="9.6640625" style="15" customWidth="1"/>
    <col min="20" max="20" width="12.83203125" style="15" customWidth="1"/>
    <col min="21" max="21" width="11.5" style="15"/>
    <col min="22" max="22" width="10.83203125" style="15" customWidth="1"/>
    <col min="23" max="23" width="15.6640625" style="15" customWidth="1"/>
    <col min="24" max="24" width="13.83203125" style="15" customWidth="1"/>
    <col min="25" max="16384" width="11.5" style="15"/>
  </cols>
  <sheetData>
    <row r="1" spans="2:24" s="13" customFormat="1" x14ac:dyDescent="0.15">
      <c r="S1" s="14"/>
    </row>
    <row r="2" spans="2:24" s="13" customFormat="1" ht="54" customHeight="1" x14ac:dyDescent="0.15">
      <c r="B2" s="309"/>
      <c r="C2" s="310" t="s">
        <v>14</v>
      </c>
      <c r="D2" s="310"/>
      <c r="E2" s="310"/>
      <c r="F2" s="310"/>
      <c r="G2" s="310"/>
      <c r="H2" s="310"/>
      <c r="I2" s="310"/>
      <c r="J2" s="310"/>
      <c r="K2" s="310"/>
      <c r="L2" s="310"/>
      <c r="M2" s="310"/>
      <c r="N2" s="310"/>
      <c r="O2" s="310"/>
      <c r="P2" s="310"/>
      <c r="Q2" s="310"/>
      <c r="R2" s="310"/>
      <c r="S2" s="310"/>
      <c r="T2" s="310"/>
      <c r="U2" s="310"/>
      <c r="V2" s="310"/>
      <c r="W2" s="246" t="s">
        <v>1</v>
      </c>
      <c r="X2" s="288"/>
    </row>
    <row r="3" spans="2:24" s="13" customFormat="1" ht="31.5" customHeight="1" x14ac:dyDescent="0.15">
      <c r="B3" s="309"/>
      <c r="C3" s="310"/>
      <c r="D3" s="310"/>
      <c r="E3" s="310"/>
      <c r="F3" s="310"/>
      <c r="G3" s="310"/>
      <c r="H3" s="310"/>
      <c r="I3" s="310"/>
      <c r="J3" s="310"/>
      <c r="K3" s="310"/>
      <c r="L3" s="310"/>
      <c r="M3" s="310"/>
      <c r="N3" s="310"/>
      <c r="O3" s="310"/>
      <c r="P3" s="310"/>
      <c r="Q3" s="310"/>
      <c r="R3" s="310"/>
      <c r="S3" s="310"/>
      <c r="T3" s="310"/>
      <c r="U3" s="310"/>
      <c r="V3" s="310"/>
      <c r="W3" s="289"/>
      <c r="X3" s="290"/>
    </row>
    <row r="4" spans="2:24" s="13" customFormat="1" ht="47.25" customHeight="1" x14ac:dyDescent="0.15">
      <c r="B4" s="309"/>
      <c r="C4" s="310"/>
      <c r="D4" s="310"/>
      <c r="E4" s="310"/>
      <c r="F4" s="310"/>
      <c r="G4" s="310"/>
      <c r="H4" s="310"/>
      <c r="I4" s="310"/>
      <c r="J4" s="310"/>
      <c r="K4" s="310"/>
      <c r="L4" s="310"/>
      <c r="M4" s="310"/>
      <c r="N4" s="310"/>
      <c r="O4" s="310"/>
      <c r="P4" s="310"/>
      <c r="Q4" s="310"/>
      <c r="R4" s="310"/>
      <c r="S4" s="310"/>
      <c r="T4" s="310"/>
      <c r="U4" s="310"/>
      <c r="V4" s="310"/>
      <c r="W4" s="291"/>
      <c r="X4" s="292"/>
    </row>
    <row r="5" spans="2:24" s="13" customFormat="1" ht="32.25" customHeight="1" thickBot="1" x14ac:dyDescent="0.2">
      <c r="B5" s="25"/>
      <c r="C5" s="25"/>
      <c r="D5" s="25"/>
      <c r="E5" s="25"/>
      <c r="F5" s="25"/>
      <c r="G5" s="25"/>
      <c r="H5" s="25"/>
      <c r="I5" s="25"/>
      <c r="J5" s="25"/>
      <c r="K5" s="25"/>
      <c r="L5" s="25"/>
      <c r="M5" s="25"/>
      <c r="N5" s="25"/>
      <c r="O5" s="25"/>
      <c r="P5" s="25"/>
      <c r="Q5" s="25"/>
      <c r="R5" s="25"/>
      <c r="S5" s="26"/>
      <c r="T5" s="25"/>
      <c r="U5" s="25"/>
      <c r="V5" s="25"/>
      <c r="W5" s="25"/>
      <c r="X5" s="25"/>
    </row>
    <row r="6" spans="2:24" ht="59.25" customHeight="1" x14ac:dyDescent="0.15">
      <c r="B6" s="322" t="str">
        <f>+EVALUACION!B6</f>
        <v xml:space="preserve">Objeto del Proceso de Contratación: Aunar esfuerzos y recursos técnicos, administrativos, jurídicos, financieros y humanos entre el Fondo de Desarrollo Local de Santa Fe y la Agencia Atenea, para promover el acceso y la permanencia de los jóvenes de la localidad de Santa Fe de la ciudad de Bogotá a los Programas de Educación Posmedia. </v>
      </c>
      <c r="C6" s="323"/>
      <c r="D6" s="323"/>
      <c r="E6" s="323"/>
      <c r="F6" s="323"/>
      <c r="G6" s="323"/>
      <c r="H6" s="323"/>
      <c r="I6" s="323"/>
      <c r="J6" s="323"/>
      <c r="K6" s="323"/>
      <c r="L6" s="323"/>
      <c r="M6" s="323"/>
      <c r="N6" s="323"/>
      <c r="O6" s="323"/>
      <c r="P6" s="323"/>
      <c r="Q6" s="323"/>
      <c r="R6" s="323"/>
      <c r="S6" s="323"/>
      <c r="T6" s="323"/>
      <c r="U6" s="323"/>
      <c r="V6" s="323"/>
      <c r="W6" s="323"/>
      <c r="X6" s="324"/>
    </row>
    <row r="7" spans="2:24" ht="26.25" customHeight="1" x14ac:dyDescent="0.15">
      <c r="B7" s="293" t="s">
        <v>201</v>
      </c>
      <c r="C7" s="294"/>
      <c r="D7" s="294"/>
      <c r="E7" s="294"/>
      <c r="F7" s="294"/>
      <c r="G7" s="294"/>
      <c r="H7" s="294"/>
      <c r="I7" s="294"/>
      <c r="J7" s="294"/>
      <c r="K7" s="294"/>
      <c r="L7" s="294"/>
      <c r="M7" s="294"/>
      <c r="N7" s="294"/>
      <c r="O7" s="294"/>
      <c r="P7" s="294"/>
      <c r="Q7" s="294"/>
      <c r="R7" s="294"/>
      <c r="S7" s="294"/>
      <c r="T7" s="294"/>
      <c r="U7" s="294"/>
      <c r="V7" s="294"/>
      <c r="W7" s="294"/>
      <c r="X7" s="295"/>
    </row>
    <row r="8" spans="2:24" ht="20.25" customHeight="1" x14ac:dyDescent="0.15">
      <c r="B8" s="293"/>
      <c r="C8" s="294"/>
      <c r="D8" s="294"/>
      <c r="E8" s="294"/>
      <c r="F8" s="294"/>
      <c r="G8" s="294"/>
      <c r="H8" s="294"/>
      <c r="I8" s="294"/>
      <c r="J8" s="294"/>
      <c r="K8" s="294"/>
      <c r="L8" s="294"/>
      <c r="M8" s="294"/>
      <c r="N8" s="294"/>
      <c r="O8" s="294"/>
      <c r="P8" s="294"/>
      <c r="Q8" s="294"/>
      <c r="R8" s="294"/>
      <c r="S8" s="294"/>
      <c r="T8" s="294"/>
      <c r="U8" s="294"/>
      <c r="V8" s="294"/>
      <c r="W8" s="294"/>
      <c r="X8" s="295"/>
    </row>
    <row r="9" spans="2:24" ht="24.75" customHeight="1" thickBot="1" x14ac:dyDescent="0.2">
      <c r="B9" s="320"/>
      <c r="C9" s="321"/>
      <c r="D9" s="321"/>
      <c r="E9" s="321"/>
      <c r="F9" s="321"/>
      <c r="G9" s="321"/>
      <c r="H9" s="321"/>
      <c r="I9" s="321"/>
      <c r="J9" s="321"/>
      <c r="K9" s="321"/>
      <c r="L9" s="321"/>
      <c r="M9" s="321"/>
      <c r="N9" s="321"/>
      <c r="O9" s="321"/>
      <c r="P9" s="321"/>
      <c r="Q9" s="321"/>
      <c r="R9" s="321"/>
      <c r="X9" s="35"/>
    </row>
    <row r="10" spans="2:24" ht="106.5" customHeight="1" x14ac:dyDescent="0.15">
      <c r="B10" s="107" t="s">
        <v>202</v>
      </c>
      <c r="C10" s="104" t="s">
        <v>63</v>
      </c>
      <c r="D10" s="105" t="s">
        <v>203</v>
      </c>
      <c r="E10" s="105" t="s">
        <v>204</v>
      </c>
      <c r="F10" s="105" t="s">
        <v>205</v>
      </c>
      <c r="G10" s="104" t="s">
        <v>64</v>
      </c>
      <c r="H10" s="105" t="s">
        <v>85</v>
      </c>
      <c r="I10" s="105" t="s">
        <v>66</v>
      </c>
      <c r="J10" s="105" t="s">
        <v>206</v>
      </c>
      <c r="K10" s="105" t="s">
        <v>68</v>
      </c>
      <c r="L10" s="105" t="s">
        <v>207</v>
      </c>
      <c r="M10" s="104" t="s">
        <v>208</v>
      </c>
      <c r="N10" s="104" t="s">
        <v>125</v>
      </c>
      <c r="O10" s="105" t="s">
        <v>85</v>
      </c>
      <c r="P10" s="105" t="s">
        <v>66</v>
      </c>
      <c r="Q10" s="105" t="s">
        <v>206</v>
      </c>
      <c r="R10" s="105" t="s">
        <v>68</v>
      </c>
      <c r="S10" s="104" t="s">
        <v>126</v>
      </c>
      <c r="T10" s="104" t="s">
        <v>127</v>
      </c>
      <c r="U10" s="104" t="s">
        <v>128</v>
      </c>
      <c r="V10" s="104" t="s">
        <v>129</v>
      </c>
      <c r="W10" s="104" t="s">
        <v>209</v>
      </c>
      <c r="X10" s="106" t="s">
        <v>131</v>
      </c>
    </row>
    <row r="11" spans="2:24" ht="117.75" customHeight="1" x14ac:dyDescent="0.15">
      <c r="B11" s="97">
        <v>1</v>
      </c>
      <c r="C11" s="73" t="str">
        <f>+'EVALUACION CON CONTROLES'!C16:F16</f>
        <v>Fluctuación en las proyecciones e indicadores financieros respecto a los derechos pecuniarios, canastas de crédito o incremento del Salario Minimo Mensual Legal Vigente.</v>
      </c>
      <c r="D11" s="98" t="str">
        <f>+'EVALUACION CON CONTROLES'!B16</f>
        <v>PLANEACIÓN</v>
      </c>
      <c r="E11" s="98" t="str">
        <f>+'IDENTIFICACION Y ANALISIS'!D19</f>
        <v>General</v>
      </c>
      <c r="F11" s="98" t="str">
        <f>+'IDENTIFICACION Y ANALISIS'!E19</f>
        <v>Externo</v>
      </c>
      <c r="G11" s="73" t="str">
        <f>+EVALUACION!H17</f>
        <v>Afecta la ejecución financiera exitosa del convenio</v>
      </c>
      <c r="H11" s="73">
        <f>+EVALUACION!I17</f>
        <v>5</v>
      </c>
      <c r="I11" s="73">
        <f>+EVALUACION!J17</f>
        <v>4</v>
      </c>
      <c r="J11" s="73">
        <f>+H11+I11</f>
        <v>9</v>
      </c>
      <c r="K11" s="73" t="str">
        <f t="shared" ref="K11:K27" si="0">IF(J11&lt;=4,"BAJO",IF(J11=5,"MEDIO",IF(J11=6,"ALTO",IF(J11=7,"ALTO","EXTREMO"))))</f>
        <v>EXTREMO</v>
      </c>
      <c r="L11" s="99"/>
      <c r="M11" s="98"/>
      <c r="N11" s="73" t="str">
        <f>+'EVALUACION CON CONTROLES'!G16</f>
        <v>1. Aplicar la cofinanciación con recursos de ATENEA.
2. Utilizar los saldos de los recursos financieros de los FDL, cuando los jóvenes abandonan la formación académica</v>
      </c>
      <c r="O11" s="73">
        <v>3</v>
      </c>
      <c r="P11" s="73">
        <v>2</v>
      </c>
      <c r="Q11" s="73">
        <f>+O11+P11</f>
        <v>5</v>
      </c>
      <c r="R11" s="73" t="str">
        <f t="shared" ref="R11:R24" si="1">IF(Q11&lt;=4,"BAJO",IF(Q11=5,"MEDIO",IF(Q11=6,"ALTO",IF(Q11=7,"ALTO","EXTREMO"))))</f>
        <v>MEDIO</v>
      </c>
      <c r="S11" s="73" t="s">
        <v>133</v>
      </c>
      <c r="T11" s="73" t="str">
        <f>+'EVALUACION CON CONTROLES'!N16</f>
        <v>ATENEA/FDL</v>
      </c>
      <c r="U11" s="73" t="str">
        <f>+'EVALUACION CON CONTROLES'!O16</f>
        <v>Cuando la Agencia Atenea conoce de la Resolución de los Derechos pecuniarios emitida por las IES y el incremento del SMMLV</v>
      </c>
      <c r="V11" s="73" t="str">
        <f>+'EVALUACION CON CONTROLES'!P16</f>
        <v>Finalización de la cohorte completa.</v>
      </c>
      <c r="W11" s="73" t="str">
        <f>+'EVALUACION CON CONTROLES'!Q16</f>
        <v>Cada vez que se realiza el comité de seguimiento a los convenios suscritos con las IES y se inicia una nueva vigencia presupuestal</v>
      </c>
      <c r="X11" s="89" t="str">
        <f>+'EVALUACION CON CONTROLES'!R16</f>
        <v>Semestralmente/Anualmente</v>
      </c>
    </row>
    <row r="12" spans="2:24" ht="106.5" customHeight="1" x14ac:dyDescent="0.15">
      <c r="B12" s="97">
        <v>2</v>
      </c>
      <c r="C12" s="73" t="str">
        <f>+'EVALUACION CON CONTROLES'!C17:F17</f>
        <v>Incumplir la meta establecida correspondiente con el número de beneficiarios para la ejecucion del convenio</v>
      </c>
      <c r="D12" s="98" t="str">
        <f>+'EVALUACION CON CONTROLES'!B17</f>
        <v>PLANEACIÓN</v>
      </c>
      <c r="E12" s="98" t="str">
        <f>+'IDENTIFICACION Y ANALISIS'!D20</f>
        <v>Especifico</v>
      </c>
      <c r="F12" s="98" t="str">
        <f>+'IDENTIFICACION Y ANALISIS'!E20</f>
        <v>Interno</v>
      </c>
      <c r="G12" s="73" t="str">
        <f>+EVALUACION!H18</f>
        <v>Afecta la ejecución financiera y técnica del convenio</v>
      </c>
      <c r="H12" s="73">
        <f>+EVALUACION!I18</f>
        <v>2</v>
      </c>
      <c r="I12" s="73">
        <f>+EVALUACION!J18</f>
        <v>4</v>
      </c>
      <c r="J12" s="73">
        <f t="shared" ref="J12:J27" si="2">+H12+I12</f>
        <v>6</v>
      </c>
      <c r="K12" s="73" t="str">
        <f t="shared" si="0"/>
        <v>ALTO</v>
      </c>
      <c r="L12" s="99"/>
      <c r="M12" s="98"/>
      <c r="N12" s="73" t="str">
        <f>+'EVALUACION CON CONTROLES'!G17</f>
        <v>1. La Agencia Atenea entraría a financiar los jóvenes de esta localidad. 2. Entre las partes construir estrategias para la identificación de nuevos beneficiarios.</v>
      </c>
      <c r="O12" s="73">
        <v>3</v>
      </c>
      <c r="P12" s="73">
        <v>2</v>
      </c>
      <c r="Q12" s="73">
        <f t="shared" ref="Q12:Q24" si="3">+O12+P12</f>
        <v>5</v>
      </c>
      <c r="R12" s="73" t="str">
        <f t="shared" si="1"/>
        <v>MEDIO</v>
      </c>
      <c r="S12" s="73" t="s">
        <v>133</v>
      </c>
      <c r="T12" s="73" t="str">
        <f>+'EVALUACION CON CONTROLES'!N17</f>
        <v>ATENEA/FDL</v>
      </c>
      <c r="U12" s="73" t="str">
        <f>+'EVALUACION CON CONTROLES'!O17</f>
        <v>Al conocer de la presentación de los informes de gestión.</v>
      </c>
      <c r="V12" s="73" t="str">
        <f>+'EVALUACION CON CONTROLES'!P17</f>
        <v>Con los acuerdos de Comité de Seguimiento.</v>
      </c>
      <c r="W12" s="73" t="str">
        <f>+'EVALUACION CON CONTROLES'!Q17</f>
        <v>Mesas de trabajo con los FDL, informes de seguimiento y Comités de seguimiento.</v>
      </c>
      <c r="X12" s="89" t="str">
        <f>+'EVALUACION CON CONTROLES'!R17</f>
        <v>Cuando se presente la necesidad.</v>
      </c>
    </row>
    <row r="13" spans="2:24" ht="106.5" customHeight="1" x14ac:dyDescent="0.15">
      <c r="B13" s="97">
        <v>3</v>
      </c>
      <c r="C13" s="73" t="str">
        <f>+'EVALUACION CON CONTROLES'!C18:F18</f>
        <v>Que no se puedan cumplir los compromisos del convenio en caso que alguna de las partes cambie, modifique, contrarie o  manipule las condiciones del convenio en los documentos contractuales sin previo acuerdo entre las entidades.</v>
      </c>
      <c r="D13" s="98" t="str">
        <f>+'EVALUACION CON CONTROLES'!B18</f>
        <v>PLANEACIÓN</v>
      </c>
      <c r="E13" s="98" t="str">
        <f>+'IDENTIFICACION Y ANALISIS'!D21</f>
        <v>Especifico</v>
      </c>
      <c r="F13" s="98" t="str">
        <f>+'IDENTIFICACION Y ANALISIS'!E21</f>
        <v>Interno</v>
      </c>
      <c r="G13" s="73" t="str">
        <f>+EVALUACION!H19</f>
        <v>Afecta la ejecución financiera y técnica del convenio</v>
      </c>
      <c r="H13" s="73">
        <f>+EVALUACION!I19</f>
        <v>3</v>
      </c>
      <c r="I13" s="73">
        <f>+EVALUACION!J19</f>
        <v>3</v>
      </c>
      <c r="J13" s="73">
        <f t="shared" si="2"/>
        <v>6</v>
      </c>
      <c r="K13" s="73" t="str">
        <f t="shared" si="0"/>
        <v>ALTO</v>
      </c>
      <c r="L13" s="99"/>
      <c r="M13" s="98"/>
      <c r="N13" s="73" t="str">
        <f>+'EVALUACION CON CONTROLES'!G18</f>
        <v>Revisión, validación y aprobación de los documentos contractuales por las partes.</v>
      </c>
      <c r="O13" s="73">
        <v>3</v>
      </c>
      <c r="P13" s="73">
        <v>3</v>
      </c>
      <c r="Q13" s="73">
        <f t="shared" si="3"/>
        <v>6</v>
      </c>
      <c r="R13" s="73" t="str">
        <f t="shared" si="1"/>
        <v>ALTO</v>
      </c>
      <c r="S13" s="73" t="s">
        <v>133</v>
      </c>
      <c r="T13" s="73" t="str">
        <f>+'EVALUACION CON CONTROLES'!N18</f>
        <v>ATENEA/FDL</v>
      </c>
      <c r="U13" s="73" t="str">
        <f>+'EVALUACION CON CONTROLES'!O18</f>
        <v>Con la revisión de los documentos contractuales.</v>
      </c>
      <c r="V13" s="73" t="str">
        <f>+'EVALUACION CON CONTROLES'!P18</f>
        <v>Suscripción o realización de modificaciones aprobadas del convenio.</v>
      </c>
      <c r="W13" s="73" t="str">
        <f>+'EVALUACION CON CONTROLES'!Q18</f>
        <v>1. Revisión de los documentos contractuales. 2. En la ejecución del Convenio.</v>
      </c>
      <c r="X13" s="89" t="str">
        <f>+'EVALUACION CON CONTROLES'!R18</f>
        <v>En la etapa precontractual</v>
      </c>
    </row>
    <row r="14" spans="2:24" ht="106.5" customHeight="1" x14ac:dyDescent="0.15">
      <c r="B14" s="97">
        <v>4</v>
      </c>
      <c r="C14" s="73" t="str">
        <f>+'EVALUACION CON CONTROLES'!C19:F19</f>
        <v>Que se presenten demoras en la suscripción del convenio con el FDL de Santa Fe  y que la Agencia Atenea no pueda adelantar acciones legales y presupuestales con terceros para garantizar la operación del programa</v>
      </c>
      <c r="D14" s="98" t="str">
        <f>+'EVALUACION CON CONTROLES'!B19</f>
        <v>CONTRATACIÓN</v>
      </c>
      <c r="E14" s="98" t="str">
        <f>+'IDENTIFICACION Y ANALISIS'!D24</f>
        <v>Especifico</v>
      </c>
      <c r="F14" s="98" t="str">
        <f>+'IDENTIFICACION Y ANALISIS'!E24</f>
        <v>Externo</v>
      </c>
      <c r="G14" s="73" t="str">
        <f>+EVALUACION!H20</f>
        <v>Afecta la ejecución del programa y el convenio</v>
      </c>
      <c r="H14" s="73">
        <f>+EVALUACION!I20</f>
        <v>1</v>
      </c>
      <c r="I14" s="73">
        <f>+EVALUACION!J20</f>
        <v>4</v>
      </c>
      <c r="J14" s="73">
        <f t="shared" si="2"/>
        <v>5</v>
      </c>
      <c r="K14" s="73" t="str">
        <f t="shared" si="0"/>
        <v>MEDIO</v>
      </c>
      <c r="L14" s="99"/>
      <c r="M14" s="98"/>
      <c r="N14" s="73" t="str">
        <f>+'EVALUACION CON CONTROLES'!G19</f>
        <v>Convocar a reuniones de acuerdos de negociación evidenciando la importancia de la suscripción del Convenio.</v>
      </c>
      <c r="O14" s="73">
        <f>+'EVALUACION CON CONTROLES'!I19</f>
        <v>1</v>
      </c>
      <c r="P14" s="73">
        <v>4</v>
      </c>
      <c r="Q14" s="73">
        <f t="shared" si="3"/>
        <v>5</v>
      </c>
      <c r="R14" s="73" t="str">
        <f t="shared" si="1"/>
        <v>MEDIO</v>
      </c>
      <c r="S14" s="73" t="s">
        <v>133</v>
      </c>
      <c r="T14" s="73" t="str">
        <f>+'EVALUACION CON CONTROLES'!N19</f>
        <v>ATENEA/FDL</v>
      </c>
      <c r="U14" s="73" t="str">
        <f>+'EVALUACION CON CONTROLES'!O19</f>
        <v>Al conocer la negativa de parte del FDL</v>
      </c>
      <c r="V14" s="73" t="str">
        <f>+'EVALUACION CON CONTROLES'!P19</f>
        <v>Cuando se hace el primer pago de acceso y permanencia</v>
      </c>
      <c r="W14" s="73" t="str">
        <f>+'EVALUACION CON CONTROLES'!Q19</f>
        <v>En las mesas de negociación con los FDL</v>
      </c>
      <c r="X14" s="89" t="str">
        <f>+'EVALUACION CON CONTROLES'!R19</f>
        <v>Cada vez que exista la necesidad de suscribir un convenio</v>
      </c>
    </row>
    <row r="15" spans="2:24" ht="106.5" customHeight="1" x14ac:dyDescent="0.15">
      <c r="B15" s="97">
        <v>5</v>
      </c>
      <c r="C15" s="73" t="str">
        <f>+'EVALUACION CON CONTROLES'!C20:F20</f>
        <v>Que los aspirantes registren de manera erronea los datos de residencia y de contacto al momento de la inscripción a la convocatoria generando una marcación incorrecta</v>
      </c>
      <c r="D15" s="98" t="str">
        <f>+'EVALUACION CON CONTROLES'!B20</f>
        <v>EJECUCIÓN</v>
      </c>
      <c r="E15" s="98" t="str">
        <f>+'IDENTIFICACION Y ANALISIS'!D26</f>
        <v>General</v>
      </c>
      <c r="F15" s="98" t="str">
        <f>+'IDENTIFICACION Y ANALISIS'!E26</f>
        <v>Externo</v>
      </c>
      <c r="G15" s="73" t="str">
        <f>+EVALUACION!H21</f>
        <v>Marcación errada de fuente de financiación</v>
      </c>
      <c r="H15" s="73">
        <f>+EVALUACION!I21</f>
        <v>4</v>
      </c>
      <c r="I15" s="73">
        <f>+EVALUACION!J21</f>
        <v>5</v>
      </c>
      <c r="J15" s="73">
        <f t="shared" si="2"/>
        <v>9</v>
      </c>
      <c r="K15" s="73" t="str">
        <f t="shared" si="0"/>
        <v>EXTREMO</v>
      </c>
      <c r="L15" s="99"/>
      <c r="M15" s="98"/>
      <c r="N15" s="73" t="str">
        <f>+'EVALUACION CON CONTROLES'!G20</f>
        <v>La Agencia realiza una validación de las bases de datos con la Base maestra de Planeación Distrital y el Fondo esta obligado a realizar la validación y confirmación del listado de jóvenes benefiarios que financiarán con sus recursos</v>
      </c>
      <c r="O15" s="73">
        <f>+'EVALUACION CON CONTROLES'!I20</f>
        <v>4</v>
      </c>
      <c r="P15" s="73">
        <f>+'EVALUACION CON CONTROLES'!J20</f>
        <v>5</v>
      </c>
      <c r="Q15" s="73">
        <f t="shared" si="3"/>
        <v>9</v>
      </c>
      <c r="R15" s="73" t="str">
        <f t="shared" si="1"/>
        <v>EXTREMO</v>
      </c>
      <c r="S15" s="73" t="s">
        <v>133</v>
      </c>
      <c r="T15" s="73" t="str">
        <f>+'EVALUACION CON CONTROLES'!N20</f>
        <v>ATENEA/FDL</v>
      </c>
      <c r="U15" s="73" t="str">
        <f>+'EVALUACION CON CONTROLES'!O20</f>
        <v>Al momento de la asignación de la Fuente de Financiación</v>
      </c>
      <c r="V15" s="73" t="str">
        <f>+'EVALUACION CON CONTROLES'!P20</f>
        <v>Cuando se hace la marcación final sobre la información verificada por el FDL</v>
      </c>
      <c r="W15" s="73" t="str">
        <f>+'EVALUACION CON CONTROLES'!Q20</f>
        <v>1. La Agencia cruza bases de datos con Planeación Distrital.
2. El FDL, realiza la verificación a través de llamadas y/o visitas y/o georeferenciación y/o correo electrónico</v>
      </c>
      <c r="X15" s="89" t="str">
        <f>+'EVALUACION CON CONTROLES'!R20</f>
        <v>Unica vez al momento de la marcación final</v>
      </c>
    </row>
    <row r="16" spans="2:24" ht="106.5" customHeight="1" x14ac:dyDescent="0.15">
      <c r="B16" s="97">
        <v>6</v>
      </c>
      <c r="C16" s="73" t="str">
        <f>+'EVALUACION CON CONTROLES'!C21:F21</f>
        <v xml:space="preserve">Que los beneficiarios abandonen el programa de formación académica </v>
      </c>
      <c r="D16" s="98" t="str">
        <f>+'EVALUACION CON CONTROLES'!B21</f>
        <v>EJECUCIÓN</v>
      </c>
      <c r="E16" s="98" t="str">
        <f>+'IDENTIFICACION Y ANALISIS'!D27</f>
        <v>General</v>
      </c>
      <c r="F16" s="98" t="str">
        <f>+'IDENTIFICACION Y ANALISIS'!E27</f>
        <v>Externo</v>
      </c>
      <c r="G16" s="73" t="str">
        <f>+EVALUACION!H22</f>
        <v>* Afecta la ejecución financiera exitosa del convenio.
* No se cumpla la proyección académica (cohorte) del beneficiario.</v>
      </c>
      <c r="H16" s="73">
        <f>+EVALUACION!I22</f>
        <v>5</v>
      </c>
      <c r="I16" s="73">
        <f>+EVALUACION!J22</f>
        <v>2</v>
      </c>
      <c r="J16" s="73">
        <f t="shared" si="2"/>
        <v>7</v>
      </c>
      <c r="K16" s="73" t="str">
        <f t="shared" si="0"/>
        <v>ALTO</v>
      </c>
      <c r="L16" s="99"/>
      <c r="M16" s="98"/>
      <c r="N16" s="73" t="str">
        <f>+'EVALUACION CON CONTROLES'!G21</f>
        <v>* ATENEA: Implementar la estrategia de acompañamiento institucional para las y los beneficiarios del Programa. 
* FDL: Generar e implementar estrategias para realizar seguimiento y acompañamiento a las y los beneficiarios que financien con sus recursos. *Fortalecer el seguimiento conjunto mediante el Sistema de Alertas Tempranas (SAT), articulando a la Agencia y al FDL para identificar oportunamente riesgos de deserción y promover acciones de acompañamiento a los beneficiarios.</v>
      </c>
      <c r="O16" s="73">
        <f>+'EVALUACION CON CONTROLES'!I21</f>
        <v>5</v>
      </c>
      <c r="P16" s="73">
        <v>1</v>
      </c>
      <c r="Q16" s="73">
        <f t="shared" si="3"/>
        <v>6</v>
      </c>
      <c r="R16" s="73" t="str">
        <f t="shared" si="1"/>
        <v>ALTO</v>
      </c>
      <c r="S16" s="73" t="s">
        <v>133</v>
      </c>
      <c r="T16" s="73" t="str">
        <f>+'EVALUACION CON CONTROLES'!N21</f>
        <v>ATENEA/FDL</v>
      </c>
      <c r="U16" s="73" t="str">
        <f>+'EVALUACION CON CONTROLES'!O21</f>
        <v>Al momento de la asignación de la Fuente de Financiación</v>
      </c>
      <c r="V16" s="73" t="str">
        <f>+'EVALUACION CON CONTROLES'!P21</f>
        <v>Finalización de la cohorte completa</v>
      </c>
      <c r="W16" s="73" t="str">
        <f>+'EVALUACION CON CONTROLES'!Q21</f>
        <v xml:space="preserve">* ATENEA. Soporte del acompañamiento realizado por las IES. 
* FDL. Soporte del acompañamiento realziado por el FDL, por ejemplo llamadas y/o correos y/o visitas domiciliarias y/o chats, entre otros. </v>
      </c>
      <c r="X16" s="89" t="str">
        <f>+'EVALUACION CON CONTROLES'!R21</f>
        <v>Semestralmente</v>
      </c>
    </row>
    <row r="17" spans="2:24" ht="106.5" customHeight="1" x14ac:dyDescent="0.15">
      <c r="B17" s="97">
        <v>7</v>
      </c>
      <c r="C17" s="73" t="str">
        <f>+'EVALUACION CON CONTROLES'!C22:F22</f>
        <v>Cambios normativos en el marco del derecho a la Educación</v>
      </c>
      <c r="D17" s="98" t="str">
        <f>+'EVALUACION CON CONTROLES'!B22</f>
        <v>EJECUCIÓN</v>
      </c>
      <c r="E17" s="98" t="str">
        <f>+'IDENTIFICACION Y ANALISIS'!D28</f>
        <v>General</v>
      </c>
      <c r="F17" s="98" t="str">
        <f>+'IDENTIFICACION Y ANALISIS'!E28</f>
        <v>Externo</v>
      </c>
      <c r="G17" s="73" t="str">
        <f>+EVALUACION!H23</f>
        <v>Ajustar los presupuestos o las estrategias del proyecto para cumplir con los nuevos requisitos regulatorios. 
Cambios en los procesos operativos, financieros y administrativos del proyecto, lo que a su vez puede afectar su eficiencia y efectividad. Lo cual tambien puede afectar e impactar en los convenios suscritos con los FDL</v>
      </c>
      <c r="H17" s="73">
        <f>+EVALUACION!I23</f>
        <v>1</v>
      </c>
      <c r="I17" s="73">
        <f>+EVALUACION!J23</f>
        <v>5</v>
      </c>
      <c r="J17" s="73">
        <f t="shared" si="2"/>
        <v>6</v>
      </c>
      <c r="K17" s="73" t="str">
        <f t="shared" si="0"/>
        <v>ALTO</v>
      </c>
      <c r="L17" s="99"/>
      <c r="M17" s="98"/>
      <c r="N17" s="73" t="str">
        <f>+'EVALUACION CON CONTROLES'!G22</f>
        <v>Ajustar la operación del convenio interadministrativo de acuerdo con la normatividad expedida</v>
      </c>
      <c r="O17" s="73">
        <v>2</v>
      </c>
      <c r="P17" s="73">
        <v>5</v>
      </c>
      <c r="Q17" s="73">
        <f t="shared" si="3"/>
        <v>7</v>
      </c>
      <c r="R17" s="73" t="str">
        <f t="shared" si="1"/>
        <v>ALTO</v>
      </c>
      <c r="S17" s="73" t="s">
        <v>133</v>
      </c>
      <c r="T17" s="73" t="str">
        <f>+'EVALUACION CON CONTROLES'!N22</f>
        <v>ATENEA/FDL</v>
      </c>
      <c r="U17" s="73" t="str">
        <f>+'EVALUACION CON CONTROLES'!O22</f>
        <v>Desde la vigencia de la nueva normatividad</v>
      </c>
      <c r="V17" s="73" t="str">
        <f>+'EVALUACION CON CONTROLES'!P22</f>
        <v>De acuerdo con la estipulado en la norma</v>
      </c>
      <c r="W17" s="73" t="str">
        <f>+'EVALUACION CON CONTROLES'!Q22</f>
        <v>Mantenerse actualizado sobre cualquier cambio en las regulaciones y políticas relacionadas con la educación superior.</v>
      </c>
      <c r="X17" s="89" t="str">
        <f>+'EVALUACION CON CONTROLES'!R22</f>
        <v>Semestralmente</v>
      </c>
    </row>
    <row r="18" spans="2:24" ht="106.5" customHeight="1" x14ac:dyDescent="0.15">
      <c r="B18" s="97">
        <v>8</v>
      </c>
      <c r="C18" s="73" t="str">
        <f>+'EVALUACION CON CONTROLES'!C23:F23</f>
        <v>Vulneración de los sistemas de información como el canal seguro, para tomar y/o manipular los datos de los beneficiaros</v>
      </c>
      <c r="D18" s="98" t="str">
        <f>+'EVALUACION CON CONTROLES'!B23</f>
        <v>EJECUCIÓN</v>
      </c>
      <c r="E18" s="98" t="str">
        <f>+'IDENTIFICACION Y ANALISIS'!D29</f>
        <v>Especifico</v>
      </c>
      <c r="F18" s="98" t="str">
        <f>+'IDENTIFICACION Y ANALISIS'!E29</f>
        <v>Interno</v>
      </c>
      <c r="G18" s="73" t="str">
        <f>+EVALUACION!H24</f>
        <v xml:space="preserve">1. Uso indebido de la información sustraida.
2. Falta al cumplimiento legal de HABEAS DATA.
3. Alto riesgo de la comisión de ilicitos con la información sustraida.
</v>
      </c>
      <c r="H18" s="73">
        <f>+EVALUACION!I24</f>
        <v>2</v>
      </c>
      <c r="I18" s="73">
        <f>+EVALUACION!J24</f>
        <v>5</v>
      </c>
      <c r="J18" s="73">
        <f t="shared" si="2"/>
        <v>7</v>
      </c>
      <c r="K18" s="73" t="str">
        <f t="shared" si="0"/>
        <v>ALTO</v>
      </c>
      <c r="L18" s="99"/>
      <c r="M18" s="98"/>
      <c r="N18" s="73" t="str">
        <f>+'EVALUACION CON CONTROLES'!G23</f>
        <v xml:space="preserve">* La aplicación del Acuerdo de Nivel de Servicios para el intercambio de información suscrito entre las partes.
</v>
      </c>
      <c r="O18" s="73">
        <v>1</v>
      </c>
      <c r="P18" s="73">
        <f>+'EVALUACION CON CONTROLES'!J23</f>
        <v>5</v>
      </c>
      <c r="Q18" s="73">
        <f t="shared" si="3"/>
        <v>6</v>
      </c>
      <c r="R18" s="73" t="str">
        <f t="shared" si="1"/>
        <v>ALTO</v>
      </c>
      <c r="S18" s="73" t="s">
        <v>167</v>
      </c>
      <c r="T18" s="73" t="str">
        <f>+'EVALUACION CON CONTROLES'!N23</f>
        <v>ATENEA/FDL</v>
      </c>
      <c r="U18" s="73" t="str">
        <f>+'EVALUACION CON CONTROLES'!O23</f>
        <v>Cuando se materialice el riesgo</v>
      </c>
      <c r="V18" s="73" t="str">
        <f>+'EVALUACION CON CONTROLES'!P23</f>
        <v>Finalización del convenio interadministrativo</v>
      </c>
      <c r="W18" s="73" t="str">
        <f>+'EVALUACION CON CONTROLES'!Q23</f>
        <v>Revisión continúa a los permisos de acceso al canal seguro</v>
      </c>
      <c r="X18" s="89" t="str">
        <f>+'EVALUACION CON CONTROLES'!R23</f>
        <v>Trimestralmente</v>
      </c>
    </row>
    <row r="19" spans="2:24" ht="106.5" customHeight="1" x14ac:dyDescent="0.15">
      <c r="B19" s="97">
        <v>9</v>
      </c>
      <c r="C19" s="73" t="str">
        <f>+'EVALUACION CON CONTROLES'!C24:F24</f>
        <v>Que los beneficiarios incumplan con las especificaciones técnicas del programa con relación a la Pasantía Social</v>
      </c>
      <c r="D19" s="98" t="str">
        <f>+'EVALUACION CON CONTROLES'!B24</f>
        <v>EJECUCIÓN</v>
      </c>
      <c r="E19" s="98" t="str">
        <f>+'IDENTIFICACION Y ANALISIS'!D30</f>
        <v>Especifico</v>
      </c>
      <c r="F19" s="98" t="str">
        <f>+'IDENTIFICACION Y ANALISIS'!E30</f>
        <v>Externo</v>
      </c>
      <c r="G19" s="73" t="str">
        <f>+EVALUACION!H25</f>
        <v xml:space="preserve">Se incumple con la contrapestación  social del programa, por parte de los beneficiarios </v>
      </c>
      <c r="H19" s="73">
        <f>+EVALUACION!I25</f>
        <v>5</v>
      </c>
      <c r="I19" s="73">
        <f>+EVALUACION!J25</f>
        <v>1</v>
      </c>
      <c r="J19" s="73">
        <f t="shared" si="2"/>
        <v>6</v>
      </c>
      <c r="K19" s="73" t="str">
        <f t="shared" si="0"/>
        <v>ALTO</v>
      </c>
      <c r="L19" s="99"/>
      <c r="M19" s="98"/>
      <c r="N19" s="73" t="str">
        <f>+'EVALUACION CON CONTROLES'!G24</f>
        <v>Atenea : Revisar los lineamientos que orientan las Pasantías.
FDL. Generar espacios para que los beneficiarios cumplan las horas de pasantías</v>
      </c>
      <c r="O19" s="73">
        <v>5</v>
      </c>
      <c r="P19" s="73">
        <f>+'EVALUACION CON CONTROLES'!J24</f>
        <v>1</v>
      </c>
      <c r="Q19" s="73">
        <f t="shared" si="3"/>
        <v>6</v>
      </c>
      <c r="R19" s="73" t="str">
        <f t="shared" si="1"/>
        <v>ALTO</v>
      </c>
      <c r="S19" s="73" t="s">
        <v>133</v>
      </c>
      <c r="T19" s="73" t="str">
        <f>+'EVALUACION CON CONTROLES'!N24</f>
        <v>ATENEA/FDL</v>
      </c>
      <c r="U19" s="73" t="str">
        <f>+'EVALUACION CON CONTROLES'!O24</f>
        <v xml:space="preserve">En el  informe  que genera ATENEA en el que comunica el estado de las pasantías sociales, </v>
      </c>
      <c r="V19" s="73" t="str">
        <f>+'EVALUACION CON CONTROLES'!P24</f>
        <v>A la finalización de la Cohorte</v>
      </c>
      <c r="W19" s="73" t="str">
        <f>+'EVALUACION CON CONTROLES'!Q24</f>
        <v>A través de los informes de gestión</v>
      </c>
      <c r="X19" s="89" t="str">
        <f>+'EVALUACION CON CONTROLES'!R24</f>
        <v>Semestralmente</v>
      </c>
    </row>
    <row r="20" spans="2:24" ht="106.5" customHeight="1" x14ac:dyDescent="0.15">
      <c r="B20" s="97">
        <v>10</v>
      </c>
      <c r="C20" s="73" t="str">
        <f>+'EVALUACION CON CONTROLES'!C25:F25</f>
        <v>Que el beneficiario no termine su programa académico agotando todos los créditos asignados por el programa</v>
      </c>
      <c r="D20" s="98" t="str">
        <f>+'EVALUACION CON CONTROLES'!B25</f>
        <v>EJECUCIÓN</v>
      </c>
      <c r="E20" s="98" t="str">
        <f>+'IDENTIFICACION Y ANALISIS'!D31</f>
        <v>Especifico</v>
      </c>
      <c r="F20" s="98" t="str">
        <f>+'IDENTIFICACION Y ANALISIS'!E31</f>
        <v>Interno</v>
      </c>
      <c r="G20" s="73" t="str">
        <f>+EVALUACION!H26</f>
        <v>El beneficiario no se gradua con las condiciones del programa.</v>
      </c>
      <c r="H20" s="73">
        <f>+EVALUACION!I26</f>
        <v>2</v>
      </c>
      <c r="I20" s="73">
        <f>+EVALUACION!J26</f>
        <v>3</v>
      </c>
      <c r="J20" s="73">
        <f t="shared" si="2"/>
        <v>5</v>
      </c>
      <c r="K20" s="73" t="str">
        <f t="shared" si="0"/>
        <v>MEDIO</v>
      </c>
      <c r="L20" s="99"/>
      <c r="M20" s="98"/>
      <c r="N20" s="73" t="str">
        <f>+'EVALUACION CON CONTROLES'!G25</f>
        <v xml:space="preserve">* ATENEA: Implementar la estrategia de acompañamiento institucional para las y los beneficiarios del Programa. 
</v>
      </c>
      <c r="O20" s="73">
        <v>2</v>
      </c>
      <c r="P20" s="73">
        <v>2</v>
      </c>
      <c r="Q20" s="73">
        <f t="shared" si="3"/>
        <v>4</v>
      </c>
      <c r="R20" s="73" t="str">
        <f t="shared" si="1"/>
        <v>BAJO</v>
      </c>
      <c r="S20" s="73" t="str">
        <f>+'EVALUACION CON CONTROLES'!M25</f>
        <v>SI</v>
      </c>
      <c r="T20" s="73" t="str">
        <f>+'EVALUACION CON CONTROLES'!N25</f>
        <v>ATENEA/FDL</v>
      </c>
      <c r="U20" s="73" t="str">
        <f>+'EVALUACION CON CONTROLES'!O25</f>
        <v>Con el informe que remiten las IES.</v>
      </c>
      <c r="V20" s="73" t="str">
        <f>+'EVALUACION CON CONTROLES'!P25</f>
        <v>A la finalización de la Cohorte</v>
      </c>
      <c r="W20" s="73" t="str">
        <f>+'EVALUACION CON CONTROLES'!Q25</f>
        <v>A través del monitoreo que realizan las IES.</v>
      </c>
      <c r="X20" s="89" t="str">
        <f>+'EVALUACION CON CONTROLES'!R25</f>
        <v>Semestralmente</v>
      </c>
    </row>
    <row r="21" spans="2:24" ht="106.5" customHeight="1" x14ac:dyDescent="0.15">
      <c r="B21" s="97">
        <v>11</v>
      </c>
      <c r="C21" s="73" t="str">
        <f>+'EVALUACION CON CONTROLES'!C26:F26</f>
        <v xml:space="preserve">La no ejecución del programa en cuanto aspectos, operativos, logisticos o financieros por la ocurrencia de una catastrofe natural y/o pandemia </v>
      </c>
      <c r="D21" s="98" t="str">
        <f>+'EVALUACION CON CONTROLES'!B26</f>
        <v>EJECUCIÓN</v>
      </c>
      <c r="E21" s="98" t="str">
        <f>+'IDENTIFICACION Y ANALISIS'!D32</f>
        <v>General</v>
      </c>
      <c r="F21" s="98" t="str">
        <f>+'IDENTIFICACION Y ANALISIS'!E32</f>
        <v>Externo</v>
      </c>
      <c r="G21" s="73" t="str">
        <f>+EVALUACION!H27</f>
        <v>Ajuste aspectos de ejecución, operativos, logísticos o financieros.</v>
      </c>
      <c r="H21" s="73">
        <f>+EVALUACION!I27</f>
        <v>1</v>
      </c>
      <c r="I21" s="73">
        <f>+EVALUACION!J27</f>
        <v>3</v>
      </c>
      <c r="J21" s="73">
        <f t="shared" si="2"/>
        <v>4</v>
      </c>
      <c r="K21" s="73" t="str">
        <f t="shared" si="0"/>
        <v>BAJO</v>
      </c>
      <c r="L21" s="99"/>
      <c r="M21" s="98"/>
      <c r="N21" s="73" t="str">
        <f>+'EVALUACION CON CONTROLES'!G26</f>
        <v>Suspensión del convenio hasta que se reestablezcan las condiciones</v>
      </c>
      <c r="O21" s="73">
        <v>1</v>
      </c>
      <c r="P21" s="73">
        <v>5</v>
      </c>
      <c r="Q21" s="73">
        <f t="shared" si="3"/>
        <v>6</v>
      </c>
      <c r="R21" s="73" t="str">
        <f t="shared" si="1"/>
        <v>ALTO</v>
      </c>
      <c r="S21" s="73" t="s">
        <v>133</v>
      </c>
      <c r="T21" s="73" t="str">
        <f>+'EVALUACION CON CONTROLES'!N26</f>
        <v>ATENEA/FDL</v>
      </c>
      <c r="U21" s="73" t="str">
        <f>+'EVALUACION CON CONTROLES'!O26</f>
        <v>Cuando suceda el siniestro</v>
      </c>
      <c r="V21" s="73" t="str">
        <f>+'EVALUACION CON CONTROLES'!P26</f>
        <v>Cuando finalice el siniestro</v>
      </c>
      <c r="W21" s="73" t="str">
        <f>+'EVALUACION CON CONTROLES'!Q26</f>
        <v>Seguimiento alReporte de boletines informativos por el organo competente</v>
      </c>
      <c r="X21" s="89" t="str">
        <f>+'EVALUACION CON CONTROLES'!R26</f>
        <v>En tiempo real</v>
      </c>
    </row>
    <row r="22" spans="2:24" ht="106.5" customHeight="1" x14ac:dyDescent="0.15">
      <c r="B22" s="97">
        <v>12</v>
      </c>
      <c r="C22" s="73" t="str">
        <f>+'EVALUACION CON CONTROLES'!C27:F27</f>
        <v>Que las partes incumplan con la periodcidad y desarrollo de las mesas de trabajo y comités de seguimiento programados</v>
      </c>
      <c r="D22" s="98" t="str">
        <f>+'EVALUACION CON CONTROLES'!B27</f>
        <v>EJECUCIÓN</v>
      </c>
      <c r="E22" s="98" t="str">
        <f>+'IDENTIFICACION Y ANALISIS'!D33</f>
        <v>Especifico</v>
      </c>
      <c r="F22" s="98" t="str">
        <f>+'IDENTIFICACION Y ANALISIS'!E33</f>
        <v>Interno</v>
      </c>
      <c r="G22" s="73" t="str">
        <f>+EVALUACION!H28</f>
        <v>Incumplimiento contractual</v>
      </c>
      <c r="H22" s="73">
        <f>+EVALUACION!I28</f>
        <v>2</v>
      </c>
      <c r="I22" s="73">
        <f>+EVALUACION!J28</f>
        <v>3</v>
      </c>
      <c r="J22" s="73">
        <f t="shared" si="2"/>
        <v>5</v>
      </c>
      <c r="K22" s="73" t="str">
        <f t="shared" si="0"/>
        <v>MEDIO</v>
      </c>
      <c r="L22" s="99"/>
      <c r="M22" s="98"/>
      <c r="N22" s="73" t="str">
        <f>+'EVALUACION CON CONTROLES'!G27</f>
        <v>Acordar un cronograma y reprogramación de mesas no desarrolladas.</v>
      </c>
      <c r="O22" s="73">
        <v>1</v>
      </c>
      <c r="P22" s="73">
        <v>2</v>
      </c>
      <c r="Q22" s="73">
        <f t="shared" si="3"/>
        <v>3</v>
      </c>
      <c r="R22" s="73" t="str">
        <f t="shared" si="1"/>
        <v>BAJO</v>
      </c>
      <c r="S22" s="73" t="s">
        <v>167</v>
      </c>
      <c r="T22" s="73" t="str">
        <f>+'EVALUACION CON CONTROLES'!N27</f>
        <v>ATENEA/FDL</v>
      </c>
      <c r="U22" s="73" t="str">
        <f>+'EVALUACION CON CONTROLES'!O27</f>
        <v>Al incumplimiento de la periodicidad</v>
      </c>
      <c r="V22" s="73" t="str">
        <f>+'EVALUACION CON CONTROLES'!P27</f>
        <v>Cuando se realicen los mesas no llevadas a cabo.</v>
      </c>
      <c r="W22" s="73" t="str">
        <f>+'EVALUACION CON CONTROLES'!Q27</f>
        <v>Cronograma establecido.</v>
      </c>
      <c r="X22" s="89" t="str">
        <f>+'EVALUACION CON CONTROLES'!R27</f>
        <v>Bimensual (mesas técnicas y Semestral (comités de seguimiento).</v>
      </c>
    </row>
    <row r="23" spans="2:24" ht="106.5" customHeight="1" x14ac:dyDescent="0.15">
      <c r="B23" s="97">
        <v>13</v>
      </c>
      <c r="C23" s="73" t="str">
        <f>+'EVALUACION CON CONTROLES'!C28:F28</f>
        <v>Que la Agencia Atenea incumpla la entrega de los informes pactados generando desconocimiento de la ejecución operativa del convenio</v>
      </c>
      <c r="D23" s="98" t="str">
        <f>+'EVALUACION CON CONTROLES'!B28</f>
        <v>EJECUCIÓN</v>
      </c>
      <c r="E23" s="98" t="str">
        <f>+'IDENTIFICACION Y ANALISIS'!D34</f>
        <v>Especifico</v>
      </c>
      <c r="F23" s="98" t="str">
        <f>+'IDENTIFICACION Y ANALISIS'!E34</f>
        <v>Interno</v>
      </c>
      <c r="G23" s="73" t="str">
        <f>+EVALUACION!H29</f>
        <v>Genera desconocimiento de la ejecución operativa del convenio.</v>
      </c>
      <c r="H23" s="73">
        <f>+EVALUACION!I29</f>
        <v>1</v>
      </c>
      <c r="I23" s="73">
        <f>+EVALUACION!J29</f>
        <v>4</v>
      </c>
      <c r="J23" s="73">
        <f t="shared" si="2"/>
        <v>5</v>
      </c>
      <c r="K23" s="73" t="str">
        <f t="shared" si="0"/>
        <v>MEDIO</v>
      </c>
      <c r="L23" s="99"/>
      <c r="M23" s="98"/>
      <c r="N23" s="73" t="str">
        <f>+'EVALUACION CON CONTROLES'!G28</f>
        <v>Cumplir con los términos establecidos en los documentos contractuales.</v>
      </c>
      <c r="O23" s="73">
        <v>1</v>
      </c>
      <c r="P23" s="73">
        <v>2</v>
      </c>
      <c r="Q23" s="73">
        <f t="shared" si="3"/>
        <v>3</v>
      </c>
      <c r="R23" s="73" t="str">
        <f t="shared" si="1"/>
        <v>BAJO</v>
      </c>
      <c r="S23" s="73" t="s">
        <v>167</v>
      </c>
      <c r="T23" s="73" t="str">
        <f>+'EVALUACION CON CONTROLES'!N28</f>
        <v>ATENEA/FDL</v>
      </c>
      <c r="U23" s="73" t="str">
        <f>+'EVALUACION CON CONTROLES'!O28</f>
        <v>Cuando se incurra en mora.</v>
      </c>
      <c r="V23" s="73" t="str">
        <f>+'EVALUACION CON CONTROLES'!P28</f>
        <v>Cuando se publiquen en SECOP II los informes de gestión.</v>
      </c>
      <c r="W23" s="73" t="str">
        <f>+'EVALUACION CON CONTROLES'!Q28</f>
        <v>Con la verificación de cumplimiento en SECOP II.</v>
      </c>
      <c r="X23" s="89" t="str">
        <f>+'EVALUACION CON CONTROLES'!R28</f>
        <v>Semestralmente</v>
      </c>
    </row>
    <row r="24" spans="2:24" ht="117.75" customHeight="1" x14ac:dyDescent="0.15">
      <c r="B24" s="126">
        <v>14</v>
      </c>
      <c r="C24" s="328" t="str">
        <f>+'EVALUACION CON CONTROLES'!C29:F29</f>
        <v>Que el beneficiario financiado con los recursos del FDL de Santa Fe no reciba su apoyo económico en los términos establecidos en los lineamientos internos de la Agencia, por desconocimiento del procedimiento de dispersión y/o variaciones en el incremento del Salario Minimo Legal Vigente.</v>
      </c>
      <c r="D24" s="329" t="str">
        <f>+'EVALUACION CON CONTROLES'!B29</f>
        <v>EJECUCIÓN</v>
      </c>
      <c r="E24" s="329" t="str">
        <f>+'IDENTIFICACION Y ANALISIS'!D35</f>
        <v>Especifico</v>
      </c>
      <c r="F24" s="329" t="str">
        <f>+'IDENTIFICACION Y ANALISIS'!E35</f>
        <v>Interno</v>
      </c>
      <c r="G24" s="328" t="str">
        <f>EVALUACION!H30</f>
        <v>1. Aumento en PQR al procedimiento de dispersión. 2. Percepción negativa de la ejecución del programa.</v>
      </c>
      <c r="H24" s="103">
        <f>+EVALUACION!I30</f>
        <v>4</v>
      </c>
      <c r="I24" s="103">
        <f>+EVALUACION!J30</f>
        <v>3</v>
      </c>
      <c r="J24" s="103">
        <f t="shared" si="2"/>
        <v>7</v>
      </c>
      <c r="K24" s="103" t="str">
        <f t="shared" si="0"/>
        <v>ALTO</v>
      </c>
      <c r="L24" s="128"/>
      <c r="M24" s="127"/>
      <c r="N24" s="103" t="str">
        <f>+'EVALUACION CON CONTROLES'!G29</f>
        <v>Realizar seguimiento al proceso de pago y brindar orientación a los beneficiarios sobre requisitos, tiempos y procedimiento establecido.</v>
      </c>
      <c r="O24" s="103">
        <v>3</v>
      </c>
      <c r="P24" s="103">
        <v>2</v>
      </c>
      <c r="Q24" s="103">
        <f t="shared" si="3"/>
        <v>5</v>
      </c>
      <c r="R24" s="103" t="str">
        <f t="shared" si="1"/>
        <v>MEDIO</v>
      </c>
      <c r="S24" s="103" t="s">
        <v>167</v>
      </c>
      <c r="T24" s="103" t="str">
        <f>+'EVALUACION CON CONTROLES'!N29</f>
        <v>ATENEA/FDL</v>
      </c>
      <c r="U24" s="103" t="str">
        <f>+'EVALUACION CON CONTROLES'!O29</f>
        <v>Al inicio del proceso de dispersiòn</v>
      </c>
      <c r="V24" s="103" t="str">
        <f>+'EVALUACION CON CONTROLES'!P29</f>
        <v>Durante la ejecución del convenio</v>
      </c>
      <c r="W24" s="103" t="str">
        <f>+'EVALUACION CON CONTROLES'!Q29</f>
        <v>A través del monitoreo del proceso de dispersiòn</v>
      </c>
      <c r="X24" s="129" t="str">
        <f>+'EVALUACION CON CONTROLES'!R29</f>
        <v>Semestralmente</v>
      </c>
    </row>
    <row r="25" spans="2:24" ht="180" customHeight="1" x14ac:dyDescent="0.15">
      <c r="B25" s="97">
        <v>15</v>
      </c>
      <c r="C25" s="328" t="str">
        <f>+'EVALUACION CON CONTROLES'!C30:F30</f>
        <v>Baja demanda de aspirantes en las convocatorias que impidan el cumpliento de las metas contractuales</v>
      </c>
      <c r="D25" s="329" t="str">
        <f>+'EVALUACION CON CONTROLES'!B30</f>
        <v>EJECUCIÓN</v>
      </c>
      <c r="E25" s="329" t="str">
        <f>+'IDENTIFICACION Y ANALISIS'!D36</f>
        <v>Especifico</v>
      </c>
      <c r="F25" s="329" t="str">
        <f>+'IDENTIFICACION Y ANALISIS'!E36</f>
        <v>Interno</v>
      </c>
      <c r="G25" s="328" t="str">
        <f>EVALUACION!H31</f>
        <v>Imposibilidad de cumplir con las metas presupuestadas por el FDL de Santa Fe para el cuatrenio</v>
      </c>
      <c r="H25" s="103">
        <f>+EVALUACION!I31</f>
        <v>2</v>
      </c>
      <c r="I25" s="103">
        <f>+EVALUACION!J31</f>
        <v>5</v>
      </c>
      <c r="J25" s="103">
        <f t="shared" si="2"/>
        <v>7</v>
      </c>
      <c r="K25" s="103" t="str">
        <f t="shared" si="0"/>
        <v>ALTO</v>
      </c>
      <c r="M25" s="125"/>
      <c r="N25" s="103" t="str">
        <f>+'EVALUACION CON CONTROLES'!G30</f>
        <v>Fortalecer la divulgación de las convocatorias y realizar seguimiento a la participación para implementar acciones de mejora cuando se requiera.</v>
      </c>
      <c r="O25" s="103">
        <v>3</v>
      </c>
      <c r="P25" s="103">
        <v>3</v>
      </c>
      <c r="Q25" s="103">
        <f t="shared" ref="Q25:Q26" si="4">+O25+P25</f>
        <v>6</v>
      </c>
      <c r="R25" s="103" t="str">
        <f t="shared" ref="R25:R26" si="5">IF(Q25&lt;=4,"BAJO",IF(Q25=5,"MEDIO",IF(Q25=6,"ALTO",IF(Q25=7,"ALTO","EXTREMO"))))</f>
        <v>ALTO</v>
      </c>
      <c r="S25" s="103" t="s">
        <v>167</v>
      </c>
      <c r="T25" s="103" t="str">
        <f>+'EVALUACION CON CONTROLES'!N30</f>
        <v>ATENEA/FDL</v>
      </c>
      <c r="U25" s="103" t="str">
        <f>+'EVALUACION CON CONTROLES'!O30</f>
        <v>Desde la apertura de la convocatoria</v>
      </c>
      <c r="V25" s="103" t="str">
        <f>+'EVALUACION CON CONTROLES'!P30</f>
        <v>Durante el desarrollo de la convocatoria</v>
      </c>
      <c r="W25" s="103" t="str">
        <f>+'EVALUACION CON CONTROLES'!Q30</f>
        <v>Mediante el seguimiento al número de inscritos y avance de la convocatoria</v>
      </c>
      <c r="X25" s="129" t="str">
        <f>+'EVALUACION CON CONTROLES'!R30</f>
        <v>Semestralmente</v>
      </c>
    </row>
    <row r="26" spans="2:24" ht="180" customHeight="1" x14ac:dyDescent="0.15">
      <c r="B26" s="126">
        <v>16</v>
      </c>
      <c r="C26" s="103" t="str">
        <f>+'EVALUACION CON CONTROLES'!C31:F31</f>
        <v>Que durante la liquidación del convenio no sea posible la liberación de recursos no ejecutados</v>
      </c>
      <c r="D26" s="127" t="str">
        <f>+'EVALUACION CON CONTROLES'!B31</f>
        <v>EJECUCIÓN</v>
      </c>
      <c r="E26" s="127" t="str">
        <f>+'IDENTIFICACION Y ANALISIS'!D37</f>
        <v>Estatal</v>
      </c>
      <c r="F26" s="127" t="str">
        <f>+'IDENTIFICACION Y ANALISIS'!E37</f>
        <v>Interno</v>
      </c>
      <c r="G26" s="103" t="str">
        <f>EVALUACION!H32</f>
        <v>Imposibilidad de utilizar recursos no ejecutados para su reinversión en programas y proyectos institucionales.</v>
      </c>
      <c r="H26" s="103">
        <f>+EVALUACION!I32</f>
        <v>4</v>
      </c>
      <c r="I26" s="103">
        <f>+EVALUACION!J32</f>
        <v>4</v>
      </c>
      <c r="J26" s="103">
        <f t="shared" si="2"/>
        <v>8</v>
      </c>
      <c r="K26" s="103" t="str">
        <f t="shared" si="0"/>
        <v>EXTREMO</v>
      </c>
      <c r="M26" s="125"/>
      <c r="N26" s="103" t="str">
        <f>+'EVALUACION CON CONTROLES'!G31</f>
        <v>Seguimiento financiero periódico; conciliación de saldos durante la ejecución; depuración oportuna de obligaciones y soportes para la liquidación.</v>
      </c>
      <c r="O26" s="103">
        <v>3</v>
      </c>
      <c r="P26" s="103">
        <v>2</v>
      </c>
      <c r="Q26" s="103">
        <f t="shared" si="4"/>
        <v>5</v>
      </c>
      <c r="R26" s="103" t="str">
        <f t="shared" si="5"/>
        <v>MEDIO</v>
      </c>
      <c r="S26" s="103" t="s">
        <v>167</v>
      </c>
      <c r="T26" s="103" t="str">
        <f>+'EVALUACION CON CONTROLES'!N31</f>
        <v>ATENEA/FDL</v>
      </c>
      <c r="U26" s="103" t="str">
        <f>+'EVALUACION CON CONTROLES'!O31</f>
        <v>Cuando se encuentre próximo a liquidar el convenio</v>
      </c>
      <c r="V26" s="103" t="str">
        <f>+'EVALUACION CON CONTROLES'!P31</f>
        <v>Al finalizar el convenio</v>
      </c>
      <c r="W26" s="103" t="str">
        <f>+'EVALUACION CON CONTROLES'!Q31</f>
        <v>A través del monitoreo de la Agencia y el FDL</v>
      </c>
      <c r="X26" s="129" t="str">
        <f>+'EVALUACION CON CONTROLES'!R31</f>
        <v>Cuando se presente la necesidad.</v>
      </c>
    </row>
    <row r="27" spans="2:24" ht="180" customHeight="1" x14ac:dyDescent="0.15">
      <c r="B27" s="97">
        <v>17</v>
      </c>
      <c r="C27" s="131" t="str">
        <f>+'EVALUACION CON CONTROLES'!C32:F32</f>
        <v>Que se presenten inconsistencias en el reporte de la ejecución ante las entitades distritales competentes</v>
      </c>
      <c r="D27" s="132" t="str">
        <f>+'EVALUACION CON CONTROLES'!B32</f>
        <v>EJECUCIÓN</v>
      </c>
      <c r="E27" s="132" t="str">
        <f>+'IDENTIFICACION Y ANALISIS'!D38</f>
        <v>Especifico</v>
      </c>
      <c r="F27" s="132" t="str">
        <f>+'IDENTIFICACION Y ANALISIS'!E38</f>
        <v>Interno</v>
      </c>
      <c r="G27" s="131" t="str">
        <f>EVALUACION!H33</f>
        <v>Dificultad para realizar conciliaciones y reportes a SHD</v>
      </c>
      <c r="H27" s="73">
        <f>+EVALUACION!I33</f>
        <v>4</v>
      </c>
      <c r="I27" s="73">
        <f>+EVALUACION!J33</f>
        <v>3</v>
      </c>
      <c r="J27" s="73">
        <f t="shared" si="2"/>
        <v>7</v>
      </c>
      <c r="K27" s="73" t="str">
        <f t="shared" si="0"/>
        <v>ALTO</v>
      </c>
      <c r="L27" s="16"/>
      <c r="M27" s="133"/>
      <c r="N27" s="73" t="str">
        <f>+'EVALUACION CON CONTROLES'!G32</f>
        <v>Validación y conciliación previa de la información; revisión por las áreas técnicas, financieras y jurídicas; aplicación de controles de calidad de datos.</v>
      </c>
      <c r="O27" s="73">
        <v>3</v>
      </c>
      <c r="P27" s="73">
        <v>2</v>
      </c>
      <c r="Q27" s="73">
        <f t="shared" ref="Q27" si="6">+O27+P27</f>
        <v>5</v>
      </c>
      <c r="R27" s="73" t="str">
        <f t="shared" ref="R27" si="7">IF(Q27&lt;=4,"BAJO",IF(Q27=5,"MEDIO",IF(Q27=6,"ALTO",IF(Q27=7,"ALTO","EXTREMO"))))</f>
        <v>MEDIO</v>
      </c>
      <c r="S27" s="73" t="s">
        <v>167</v>
      </c>
      <c r="T27" s="73" t="str">
        <f>+'EVALUACION CON CONTROLES'!N32</f>
        <v>ATENEA/FDL</v>
      </c>
      <c r="U27" s="73" t="str">
        <f>+'EVALUACION CON CONTROLES'!O32</f>
        <v>Cuando se realice el reporte ante la SDH</v>
      </c>
      <c r="V27" s="73" t="str">
        <f>+'EVALUACION CON CONTROLES'!P32</f>
        <v>Cuando se realicen los reportes a las entidades competentes</v>
      </c>
      <c r="W27" s="73" t="str">
        <f>+'EVALUACION CON CONTROLES'!Q32</f>
        <v>Cronograma establecido.</v>
      </c>
      <c r="X27" s="73" t="str">
        <f>+'EVALUACION CON CONTROLES'!R32</f>
        <v>Trimestralmente</v>
      </c>
    </row>
    <row r="28" spans="2:24" ht="13.5" customHeight="1" x14ac:dyDescent="0.15">
      <c r="B28" s="34"/>
      <c r="X28" s="35"/>
    </row>
    <row r="29" spans="2:24" ht="13.5" customHeight="1" x14ac:dyDescent="0.15">
      <c r="B29" s="34"/>
      <c r="E29" s="13"/>
      <c r="F29" s="325" t="s">
        <v>210</v>
      </c>
      <c r="G29" s="325"/>
      <c r="H29" s="13"/>
      <c r="I29" s="13"/>
      <c r="J29" s="308" t="s">
        <v>200</v>
      </c>
      <c r="K29" s="308"/>
      <c r="L29" s="308"/>
      <c r="M29" s="308"/>
      <c r="X29" s="35"/>
    </row>
    <row r="30" spans="2:24" ht="13.5" customHeight="1" x14ac:dyDescent="0.15">
      <c r="B30" s="34"/>
      <c r="E30" s="315" t="s">
        <v>85</v>
      </c>
      <c r="F30" s="30" t="s">
        <v>86</v>
      </c>
      <c r="G30" s="30" t="s">
        <v>87</v>
      </c>
      <c r="H30" s="13"/>
      <c r="I30" s="13"/>
      <c r="J30" s="304" t="s">
        <v>88</v>
      </c>
      <c r="K30" s="305"/>
      <c r="L30" s="304" t="s">
        <v>87</v>
      </c>
      <c r="M30" s="305"/>
      <c r="X30" s="35"/>
    </row>
    <row r="31" spans="2:24" ht="13.5" customHeight="1" x14ac:dyDescent="0.15">
      <c r="B31" s="34"/>
      <c r="E31" s="315"/>
      <c r="F31" s="16" t="s">
        <v>89</v>
      </c>
      <c r="G31" s="16">
        <v>1</v>
      </c>
      <c r="H31" s="13"/>
      <c r="I31" s="13"/>
      <c r="J31" s="306" t="s">
        <v>90</v>
      </c>
      <c r="K31" s="307"/>
      <c r="L31" s="294">
        <v>1</v>
      </c>
      <c r="M31" s="294"/>
      <c r="X31" s="35"/>
    </row>
    <row r="32" spans="2:24" ht="13.5" customHeight="1" x14ac:dyDescent="0.15">
      <c r="B32" s="34"/>
      <c r="E32" s="315"/>
      <c r="F32" s="16" t="s">
        <v>91</v>
      </c>
      <c r="G32" s="16">
        <v>2</v>
      </c>
      <c r="H32" s="13"/>
      <c r="I32" s="13"/>
      <c r="J32" s="306" t="s">
        <v>92</v>
      </c>
      <c r="K32" s="307"/>
      <c r="L32" s="294">
        <v>2</v>
      </c>
      <c r="M32" s="294"/>
      <c r="X32" s="35"/>
    </row>
    <row r="33" spans="2:24" ht="13.5" customHeight="1" x14ac:dyDescent="0.15">
      <c r="B33" s="34"/>
      <c r="E33" s="315"/>
      <c r="F33" s="16" t="s">
        <v>93</v>
      </c>
      <c r="G33" s="16">
        <v>3</v>
      </c>
      <c r="H33" s="13"/>
      <c r="I33" s="13"/>
      <c r="J33" s="306" t="s">
        <v>94</v>
      </c>
      <c r="K33" s="307"/>
      <c r="L33" s="294">
        <v>3</v>
      </c>
      <c r="M33" s="294"/>
      <c r="X33" s="35"/>
    </row>
    <row r="34" spans="2:24" ht="13.5" customHeight="1" x14ac:dyDescent="0.15">
      <c r="B34" s="34"/>
      <c r="E34" s="315"/>
      <c r="F34" s="16" t="s">
        <v>95</v>
      </c>
      <c r="G34" s="16">
        <v>4</v>
      </c>
      <c r="H34" s="13"/>
      <c r="I34" s="13"/>
      <c r="J34" s="306" t="s">
        <v>96</v>
      </c>
      <c r="K34" s="307"/>
      <c r="L34" s="294">
        <v>4</v>
      </c>
      <c r="M34" s="294"/>
      <c r="X34" s="35"/>
    </row>
    <row r="35" spans="2:24" ht="13.5" customHeight="1" x14ac:dyDescent="0.15">
      <c r="B35" s="34"/>
      <c r="E35" s="315"/>
      <c r="F35" s="16" t="s">
        <v>97</v>
      </c>
      <c r="G35" s="16">
        <v>5</v>
      </c>
      <c r="H35" s="13"/>
      <c r="I35" s="13"/>
      <c r="J35" s="306" t="s">
        <v>98</v>
      </c>
      <c r="K35" s="307"/>
      <c r="L35" s="294">
        <v>5</v>
      </c>
      <c r="M35" s="294"/>
      <c r="X35" s="35"/>
    </row>
    <row r="36" spans="2:24" ht="13.5" customHeight="1" x14ac:dyDescent="0.15">
      <c r="B36" s="34"/>
      <c r="D36" s="13"/>
      <c r="E36" s="13"/>
      <c r="F36" s="13"/>
      <c r="G36" s="13"/>
      <c r="H36" s="13"/>
      <c r="I36" s="13"/>
      <c r="J36" s="13"/>
      <c r="K36" s="13"/>
      <c r="L36" s="13"/>
      <c r="M36" s="13"/>
      <c r="X36" s="35"/>
    </row>
    <row r="37" spans="2:24" ht="13.5" customHeight="1" x14ac:dyDescent="0.15">
      <c r="B37" s="34"/>
      <c r="D37" s="308" t="s">
        <v>99</v>
      </c>
      <c r="E37" s="308"/>
      <c r="F37" s="308"/>
      <c r="G37" s="308"/>
      <c r="H37" s="308"/>
      <c r="I37" s="308"/>
      <c r="J37" s="308"/>
      <c r="K37" s="308"/>
      <c r="X37" s="35"/>
    </row>
    <row r="38" spans="2:24" ht="13.5" customHeight="1" x14ac:dyDescent="0.15">
      <c r="B38" s="34"/>
      <c r="D38" s="311" t="s">
        <v>86</v>
      </c>
      <c r="E38" s="311" t="s">
        <v>87</v>
      </c>
      <c r="F38" s="299" t="s">
        <v>90</v>
      </c>
      <c r="G38" s="299"/>
      <c r="H38" s="326" t="s">
        <v>92</v>
      </c>
      <c r="I38" s="327"/>
      <c r="J38" s="31" t="s">
        <v>94</v>
      </c>
      <c r="K38" s="31" t="s">
        <v>96</v>
      </c>
      <c r="L38" s="30" t="s">
        <v>98</v>
      </c>
      <c r="P38" s="308" t="s">
        <v>113</v>
      </c>
      <c r="Q38" s="308"/>
      <c r="R38" s="308"/>
      <c r="S38" s="308"/>
      <c r="T38" s="308"/>
      <c r="X38" s="35"/>
    </row>
    <row r="39" spans="2:24" ht="13.5" customHeight="1" x14ac:dyDescent="0.15">
      <c r="B39" s="34"/>
      <c r="D39" s="311"/>
      <c r="E39" s="311"/>
      <c r="F39" s="314">
        <v>1</v>
      </c>
      <c r="G39" s="314"/>
      <c r="H39" s="312">
        <v>2</v>
      </c>
      <c r="I39" s="313"/>
      <c r="J39" s="32">
        <v>3</v>
      </c>
      <c r="K39" s="32">
        <v>4</v>
      </c>
      <c r="L39" s="32">
        <v>5</v>
      </c>
      <c r="P39" s="299" t="s">
        <v>99</v>
      </c>
      <c r="Q39" s="299"/>
      <c r="R39" s="299"/>
      <c r="S39" s="299" t="s">
        <v>112</v>
      </c>
      <c r="T39" s="299"/>
      <c r="X39" s="35"/>
    </row>
    <row r="40" spans="2:24" ht="13.5" customHeight="1" x14ac:dyDescent="0.15">
      <c r="B40" s="34"/>
      <c r="D40" s="16" t="s">
        <v>89</v>
      </c>
      <c r="E40" s="17">
        <v>1</v>
      </c>
      <c r="F40" s="302">
        <v>2</v>
      </c>
      <c r="G40" s="302"/>
      <c r="H40" s="300">
        <v>3</v>
      </c>
      <c r="I40" s="301"/>
      <c r="J40" s="28">
        <v>4</v>
      </c>
      <c r="K40" s="33">
        <v>5</v>
      </c>
      <c r="L40" s="27">
        <v>6</v>
      </c>
      <c r="P40" s="319" t="s">
        <v>114</v>
      </c>
      <c r="Q40" s="319"/>
      <c r="R40" s="319"/>
      <c r="S40" s="316" t="s">
        <v>115</v>
      </c>
      <c r="T40" s="316"/>
      <c r="X40" s="35"/>
    </row>
    <row r="41" spans="2:24" ht="13.5" customHeight="1" x14ac:dyDescent="0.15">
      <c r="B41" s="34"/>
      <c r="D41" s="16" t="s">
        <v>91</v>
      </c>
      <c r="E41" s="17">
        <v>2</v>
      </c>
      <c r="F41" s="302">
        <v>3</v>
      </c>
      <c r="G41" s="302"/>
      <c r="H41" s="300">
        <v>4</v>
      </c>
      <c r="I41" s="301"/>
      <c r="J41" s="33">
        <v>5</v>
      </c>
      <c r="K41" s="27">
        <v>6</v>
      </c>
      <c r="L41" s="27">
        <v>7</v>
      </c>
      <c r="P41" s="296" t="s">
        <v>116</v>
      </c>
      <c r="Q41" s="296"/>
      <c r="R41" s="296"/>
      <c r="S41" s="316" t="s">
        <v>117</v>
      </c>
      <c r="T41" s="316"/>
      <c r="X41" s="35"/>
    </row>
    <row r="42" spans="2:24" ht="13.5" customHeight="1" x14ac:dyDescent="0.15">
      <c r="B42" s="34"/>
      <c r="D42" s="16" t="s">
        <v>93</v>
      </c>
      <c r="E42" s="17">
        <v>3</v>
      </c>
      <c r="F42" s="302">
        <v>4</v>
      </c>
      <c r="G42" s="302"/>
      <c r="H42" s="317">
        <v>5</v>
      </c>
      <c r="I42" s="318"/>
      <c r="J42" s="27">
        <v>6</v>
      </c>
      <c r="K42" s="27">
        <v>7</v>
      </c>
      <c r="L42" s="29">
        <v>8</v>
      </c>
      <c r="P42" s="303">
        <v>5</v>
      </c>
      <c r="Q42" s="303"/>
      <c r="R42" s="303"/>
      <c r="S42" s="316" t="s">
        <v>118</v>
      </c>
      <c r="T42" s="316"/>
      <c r="X42" s="35"/>
    </row>
    <row r="43" spans="2:24" ht="13.5" customHeight="1" x14ac:dyDescent="0.15">
      <c r="B43" s="34"/>
      <c r="D43" s="16" t="s">
        <v>95</v>
      </c>
      <c r="E43" s="17">
        <v>4</v>
      </c>
      <c r="F43" s="303">
        <v>5</v>
      </c>
      <c r="G43" s="303"/>
      <c r="H43" s="297">
        <v>6</v>
      </c>
      <c r="I43" s="298"/>
      <c r="J43" s="27">
        <v>7</v>
      </c>
      <c r="K43" s="29">
        <v>8</v>
      </c>
      <c r="L43" s="29">
        <v>9</v>
      </c>
      <c r="P43" s="302" t="s">
        <v>119</v>
      </c>
      <c r="Q43" s="302"/>
      <c r="R43" s="302"/>
      <c r="S43" s="316" t="s">
        <v>120</v>
      </c>
      <c r="T43" s="316"/>
      <c r="X43" s="35"/>
    </row>
    <row r="44" spans="2:24" ht="13.5" customHeight="1" x14ac:dyDescent="0.15">
      <c r="B44" s="34"/>
      <c r="D44" s="16" t="s">
        <v>97</v>
      </c>
      <c r="E44" s="17">
        <v>5</v>
      </c>
      <c r="F44" s="296">
        <v>6</v>
      </c>
      <c r="G44" s="296"/>
      <c r="H44" s="297">
        <v>7</v>
      </c>
      <c r="I44" s="298"/>
      <c r="J44" s="29">
        <v>8</v>
      </c>
      <c r="K44" s="29">
        <v>9</v>
      </c>
      <c r="L44" s="29">
        <v>10</v>
      </c>
      <c r="X44" s="35"/>
    </row>
    <row r="45" spans="2:24" ht="13.5" customHeight="1" thickBot="1" x14ac:dyDescent="0.2">
      <c r="B45" s="18"/>
      <c r="C45" s="19"/>
      <c r="D45" s="20"/>
      <c r="E45" s="20"/>
      <c r="F45" s="20"/>
      <c r="G45" s="20"/>
      <c r="H45" s="20"/>
      <c r="I45" s="20"/>
      <c r="J45" s="20"/>
      <c r="K45" s="20"/>
      <c r="L45" s="20"/>
      <c r="M45" s="20"/>
      <c r="N45" s="19"/>
      <c r="O45" s="19"/>
      <c r="P45" s="19"/>
      <c r="Q45" s="19"/>
      <c r="R45" s="19"/>
      <c r="S45" s="19"/>
      <c r="T45" s="19"/>
      <c r="U45" s="19"/>
      <c r="V45" s="19"/>
      <c r="W45" s="19"/>
      <c r="X45" s="21"/>
    </row>
    <row r="46" spans="2:24" ht="16.5" customHeight="1" x14ac:dyDescent="0.15">
      <c r="D46" s="13"/>
      <c r="F46" s="13"/>
      <c r="G46" s="13"/>
      <c r="H46" s="13"/>
      <c r="I46" s="13"/>
      <c r="J46" s="13"/>
      <c r="K46" s="13"/>
      <c r="L46" s="13"/>
      <c r="M46" s="13"/>
      <c r="N46" s="13"/>
      <c r="O46" s="13"/>
      <c r="P46" s="13"/>
      <c r="Q46" s="13"/>
      <c r="R46" s="13"/>
    </row>
    <row r="47" spans="2:24" ht="16.5" customHeight="1" x14ac:dyDescent="0.15">
      <c r="D47" s="13"/>
      <c r="F47" s="13"/>
      <c r="G47" s="13"/>
      <c r="H47" s="13"/>
      <c r="I47" s="13"/>
      <c r="J47" s="13"/>
      <c r="K47" s="13"/>
      <c r="L47" s="13"/>
      <c r="M47" s="13"/>
      <c r="N47" s="13"/>
      <c r="O47" s="13"/>
      <c r="P47" s="13"/>
      <c r="Q47" s="13"/>
      <c r="R47" s="13"/>
    </row>
    <row r="48" spans="2:24" ht="12.75" customHeight="1" x14ac:dyDescent="0.15">
      <c r="D48" s="13"/>
      <c r="F48" s="13"/>
      <c r="G48" s="13"/>
      <c r="H48" s="13"/>
      <c r="I48" s="13"/>
      <c r="J48" s="13"/>
      <c r="K48" s="13"/>
      <c r="L48" s="13"/>
      <c r="M48" s="13"/>
      <c r="N48" s="13"/>
      <c r="O48" s="13"/>
      <c r="P48" s="13"/>
      <c r="Q48" s="13"/>
      <c r="R48" s="13"/>
    </row>
    <row r="49" spans="2:18" ht="45" hidden="1" x14ac:dyDescent="0.15">
      <c r="B49" s="15" t="s">
        <v>211</v>
      </c>
      <c r="D49" s="13"/>
      <c r="F49" s="13"/>
      <c r="G49" s="13"/>
      <c r="H49" s="13"/>
      <c r="I49" s="13"/>
      <c r="J49" s="13"/>
      <c r="K49" s="13"/>
      <c r="L49" s="13"/>
      <c r="M49" s="13"/>
      <c r="N49" s="13"/>
      <c r="O49" s="13"/>
      <c r="P49" s="13"/>
      <c r="Q49" s="13"/>
      <c r="R49" s="13"/>
    </row>
    <row r="50" spans="2:18" ht="15" hidden="1" x14ac:dyDescent="0.15">
      <c r="B50" s="15" t="s">
        <v>212</v>
      </c>
      <c r="D50" s="22"/>
      <c r="F50" s="13"/>
      <c r="G50" s="22"/>
      <c r="H50" s="22"/>
      <c r="I50" s="22"/>
      <c r="J50" s="22"/>
      <c r="K50" s="22"/>
      <c r="L50" s="22"/>
      <c r="M50" s="22"/>
      <c r="N50" s="22"/>
      <c r="O50" s="22"/>
      <c r="P50" s="22"/>
      <c r="Q50" s="22"/>
      <c r="R50" s="22"/>
    </row>
    <row r="51" spans="2:18" ht="60" hidden="1" x14ac:dyDescent="0.15">
      <c r="B51" s="15" t="s">
        <v>213</v>
      </c>
      <c r="D51" s="13"/>
      <c r="F51" s="13"/>
      <c r="G51" s="13"/>
      <c r="H51" s="13"/>
      <c r="I51" s="13"/>
      <c r="J51" s="13"/>
      <c r="K51" s="13"/>
      <c r="L51" s="13"/>
      <c r="M51" s="13"/>
      <c r="N51" s="13"/>
      <c r="O51" s="13"/>
      <c r="P51" s="13"/>
      <c r="Q51" s="13"/>
      <c r="R51" s="13"/>
    </row>
    <row r="52" spans="2:18" x14ac:dyDescent="0.15">
      <c r="D52" s="13"/>
      <c r="F52" s="13"/>
      <c r="G52" s="13"/>
      <c r="H52" s="13"/>
      <c r="I52" s="13"/>
      <c r="J52" s="13"/>
      <c r="K52" s="13"/>
      <c r="L52" s="13"/>
      <c r="M52" s="13"/>
      <c r="N52" s="13"/>
      <c r="O52" s="13"/>
      <c r="P52" s="13"/>
      <c r="Q52" s="13"/>
      <c r="R52" s="13"/>
    </row>
    <row r="53" spans="2:18" x14ac:dyDescent="0.15">
      <c r="D53" s="13"/>
      <c r="F53" s="13"/>
      <c r="G53" s="13"/>
      <c r="H53" s="13"/>
      <c r="I53" s="13"/>
      <c r="J53" s="13"/>
      <c r="K53" s="13"/>
      <c r="L53" s="13"/>
      <c r="M53" s="13"/>
      <c r="N53" s="13"/>
      <c r="O53" s="13"/>
      <c r="P53" s="13"/>
      <c r="Q53" s="13"/>
      <c r="R53" s="13"/>
    </row>
    <row r="54" spans="2:18" x14ac:dyDescent="0.15">
      <c r="D54" s="13"/>
      <c r="F54" s="13"/>
      <c r="G54" s="13"/>
      <c r="H54" s="13"/>
      <c r="I54" s="13"/>
      <c r="J54" s="13"/>
      <c r="K54" s="13"/>
      <c r="L54" s="13"/>
      <c r="M54" s="13"/>
      <c r="N54" s="13"/>
      <c r="O54" s="13"/>
      <c r="P54" s="13"/>
      <c r="Q54" s="13"/>
      <c r="R54" s="13"/>
    </row>
    <row r="55" spans="2:18" ht="12.75" customHeight="1" x14ac:dyDescent="0.15">
      <c r="D55" s="13"/>
    </row>
    <row r="56" spans="2:18" x14ac:dyDescent="0.15">
      <c r="D56" s="13"/>
    </row>
  </sheetData>
  <autoFilter ref="B10:X27" xr:uid="{00000000-0001-0000-0400-000000000000}"/>
  <mergeCells count="49">
    <mergeCell ref="S43:T43"/>
    <mergeCell ref="P43:R43"/>
    <mergeCell ref="P40:R40"/>
    <mergeCell ref="B9:R9"/>
    <mergeCell ref="B6:X6"/>
    <mergeCell ref="F29:G29"/>
    <mergeCell ref="J29:M29"/>
    <mergeCell ref="H38:I38"/>
    <mergeCell ref="J31:K31"/>
    <mergeCell ref="J32:K32"/>
    <mergeCell ref="L33:M33"/>
    <mergeCell ref="L34:M34"/>
    <mergeCell ref="D37:K37"/>
    <mergeCell ref="F38:G38"/>
    <mergeCell ref="L31:M31"/>
    <mergeCell ref="L32:M32"/>
    <mergeCell ref="S40:T40"/>
    <mergeCell ref="F40:G40"/>
    <mergeCell ref="S41:T41"/>
    <mergeCell ref="S42:T42"/>
    <mergeCell ref="H42:I42"/>
    <mergeCell ref="F41:G41"/>
    <mergeCell ref="J34:K34"/>
    <mergeCell ref="P38:T38"/>
    <mergeCell ref="B2:B4"/>
    <mergeCell ref="C2:V4"/>
    <mergeCell ref="E38:E39"/>
    <mergeCell ref="H39:I39"/>
    <mergeCell ref="J35:K35"/>
    <mergeCell ref="L35:M35"/>
    <mergeCell ref="D38:D39"/>
    <mergeCell ref="F39:G39"/>
    <mergeCell ref="E30:E35"/>
    <mergeCell ref="W2:X4"/>
    <mergeCell ref="B7:X8"/>
    <mergeCell ref="F44:G44"/>
    <mergeCell ref="H44:I44"/>
    <mergeCell ref="P39:R39"/>
    <mergeCell ref="H41:I41"/>
    <mergeCell ref="H40:I40"/>
    <mergeCell ref="F42:G42"/>
    <mergeCell ref="F43:G43"/>
    <mergeCell ref="P42:R42"/>
    <mergeCell ref="H43:I43"/>
    <mergeCell ref="P41:R41"/>
    <mergeCell ref="L30:M30"/>
    <mergeCell ref="J30:K30"/>
    <mergeCell ref="J33:K33"/>
    <mergeCell ref="S39:T39"/>
  </mergeCells>
  <phoneticPr fontId="1" type="noConversion"/>
  <conditionalFormatting sqref="K11:K27">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11:R27">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howInputMessage="1" showErrorMessage="1" sqref="L11:L2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658998A9E39E740A3490C5B47913DED" ma:contentTypeVersion="15" ma:contentTypeDescription="Crear nuevo documento." ma:contentTypeScope="" ma:versionID="3194534e008e6def6137862da46be0be">
  <xsd:schema xmlns:xsd="http://www.w3.org/2001/XMLSchema" xmlns:xs="http://www.w3.org/2001/XMLSchema" xmlns:p="http://schemas.microsoft.com/office/2006/metadata/properties" xmlns:ns2="088e3bd2-b56c-43a0-b8a9-e0fb12425dda" xmlns:ns3="4739d3a3-2fb6-47b5-a0b1-545390e4bd95" targetNamespace="http://schemas.microsoft.com/office/2006/metadata/properties" ma:root="true" ma:fieldsID="1fca2a6ac94aff66c2ae46ce9d8d66f4" ns2:_="" ns3:_="">
    <xsd:import namespace="088e3bd2-b56c-43a0-b8a9-e0fb12425dda"/>
    <xsd:import namespace="4739d3a3-2fb6-47b5-a0b1-545390e4bd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739d3a3-2fb6-47b5-a0b1-545390e4bd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lcf76f155ced4ddcb4097134ff3c332f xmlns="4739d3a3-2fb6-47b5-a0b1-545390e4bd9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41675A-C797-447A-B627-C06E9CEA37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8e3bd2-b56c-43a0-b8a9-e0fb12425dda"/>
    <ds:schemaRef ds:uri="4739d3a3-2fb6-47b5-a0b1-545390e4bd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3B00B2-0376-490F-9AEB-BF22D848D116}">
  <ds:schemaRefs>
    <ds:schemaRef ds:uri="http://schemas.microsoft.com/sharepoint/v3/contenttype/forms"/>
  </ds:schemaRefs>
</ds:datastoreItem>
</file>

<file path=customXml/itemProps3.xml><?xml version="1.0" encoding="utf-8"?>
<ds:datastoreItem xmlns:ds="http://schemas.openxmlformats.org/officeDocument/2006/customXml" ds:itemID="{3CD62C0A-C8A7-4B3F-A779-ACFBC004CA67}">
  <ds:schemaRefs>
    <ds:schemaRef ds:uri="http://schemas.microsoft.com/office/2006/metadata/properties"/>
    <ds:schemaRef ds:uri="http://schemas.microsoft.com/office/infopath/2007/PartnerControls"/>
    <ds:schemaRef ds:uri="088e3bd2-b56c-43a0-b8a9-e0fb12425dda"/>
    <ds:schemaRef ds:uri="4739d3a3-2fb6-47b5-a0b1-545390e4bd95"/>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Lilia Juliana Marroquin Ojeda</cp:lastModifiedBy>
  <cp:revision/>
  <dcterms:created xsi:type="dcterms:W3CDTF">2007-06-14T01:55:06Z</dcterms:created>
  <dcterms:modified xsi:type="dcterms:W3CDTF">2026-08-13T17:25:26Z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0x0101008658998A9E39E740A3490C5B47913DED</vt:lpwstr>
  </property>
</Properties>
</file>