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C:\Users\Carolina Uribe\Downloads\Norma revision\"/>
    </mc:Choice>
  </mc:AlternateContent>
  <xr:revisionPtr revIDLastSave="0" documentId="13_ncr:1_{1FC20BB0-3F56-4EDC-A914-4006C3DBD142}" xr6:coauthVersionLast="47" xr6:coauthVersionMax="47" xr10:uidLastSave="{00000000-0000-0000-0000-000000000000}"/>
  <bookViews>
    <workbookView xWindow="-110" yWindow="-110" windowWidth="19420" windowHeight="10300" tabRatio="705" activeTab="2" xr2:uid="{00000000-000D-0000-FFFF-FFFF00000000}"/>
  </bookViews>
  <sheets>
    <sheet name="FM.029." sheetId="102" r:id="rId1"/>
    <sheet name="DEPURADA" sheetId="108" r:id="rId2"/>
    <sheet name="precio techo unitario " sheetId="109" r:id="rId3"/>
    <sheet name="MATRIZ UAERMV OTRAS VIGENCIAS" sheetId="5" state="hidden" r:id="rId4"/>
  </sheets>
  <externalReferences>
    <externalReference r:id="rId5"/>
    <externalReference r:id="rId6"/>
    <externalReference r:id="rId7"/>
  </externalReferences>
  <definedNames>
    <definedName name="_xlnm._FilterDatabase" localSheetId="1" hidden="1">DEPURADA!#REF!</definedName>
    <definedName name="_xlnm._FilterDatabase" localSheetId="0" hidden="1">'FM.029.'!#REF!</definedName>
    <definedName name="_xlnm._FilterDatabase" localSheetId="2" hidden="1">'precio techo unitario '!#REF!</definedName>
    <definedName name="_xlnm.Print_Area" localSheetId="1">DEPURADA!$A$1:$T$31</definedName>
    <definedName name="_xlnm.Print_Area" localSheetId="0">'FM.029.'!$A$1:$T$30</definedName>
    <definedName name="_xlnm.Print_Area" localSheetId="2">'precio techo unitario '!$A$1:$T$31</definedName>
    <definedName name="dol" localSheetId="1">[1]TABULACION!#REF!</definedName>
    <definedName name="dol" localSheetId="0">[1]TABULACION!#REF!</definedName>
    <definedName name="dol" localSheetId="2">[1]TABULACION!#REF!</definedName>
    <definedName name="dol">[1]TABULACION!#REF!</definedName>
    <definedName name="DOLAR">[2]TABULACION!$C$22</definedName>
    <definedName name="DOLAR1" localSheetId="1">[3]TABULACION!#REF!</definedName>
    <definedName name="DOLAR1" localSheetId="0">[3]TABULACION!#REF!</definedName>
    <definedName name="DOLAR1" localSheetId="2">[3]TABULACION!#REF!</definedName>
    <definedName name="DOLAR1">[3]TABULACION!#REF!</definedName>
    <definedName name="LO" localSheetId="1">[3]TABULACION!#REF!</definedName>
    <definedName name="LO" localSheetId="0">[3]TABULACION!#REF!</definedName>
    <definedName name="LO" localSheetId="2">[3]TABULACION!#REF!</definedName>
    <definedName name="LO">[3]TABULACION!#REF!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6" i="109" l="1"/>
  <c r="N26" i="109"/>
  <c r="Q26" i="109" s="1"/>
  <c r="R26" i="109" s="1"/>
  <c r="S26" i="109" s="1"/>
  <c r="M26" i="109"/>
  <c r="Q25" i="109"/>
  <c r="R25" i="109" s="1"/>
  <c r="S25" i="109" s="1"/>
  <c r="P25" i="109"/>
  <c r="N25" i="109"/>
  <c r="O25" i="109" s="1"/>
  <c r="M25" i="109"/>
  <c r="P24" i="109"/>
  <c r="Q24" i="109" s="1"/>
  <c r="R24" i="109" s="1"/>
  <c r="S24" i="109" s="1"/>
  <c r="O24" i="109"/>
  <c r="N24" i="109"/>
  <c r="M24" i="109"/>
  <c r="P23" i="109"/>
  <c r="Q23" i="109" s="1"/>
  <c r="R23" i="109" s="1"/>
  <c r="S23" i="109" s="1"/>
  <c r="N23" i="109"/>
  <c r="O23" i="109" s="1"/>
  <c r="M23" i="109"/>
  <c r="P22" i="109"/>
  <c r="N22" i="109"/>
  <c r="Q22" i="109" s="1"/>
  <c r="R22" i="109" s="1"/>
  <c r="S22" i="109" s="1"/>
  <c r="M22" i="109"/>
  <c r="P21" i="109"/>
  <c r="Q21" i="109" s="1"/>
  <c r="R21" i="109" s="1"/>
  <c r="S21" i="109" s="1"/>
  <c r="N21" i="109"/>
  <c r="O21" i="109" s="1"/>
  <c r="M21" i="109"/>
  <c r="P20" i="109"/>
  <c r="Q20" i="109" s="1"/>
  <c r="R20" i="109" s="1"/>
  <c r="S20" i="109" s="1"/>
  <c r="O20" i="109"/>
  <c r="N20" i="109"/>
  <c r="M20" i="109"/>
  <c r="P19" i="109"/>
  <c r="Q19" i="109" s="1"/>
  <c r="R19" i="109" s="1"/>
  <c r="S19" i="109" s="1"/>
  <c r="O19" i="109"/>
  <c r="N19" i="109"/>
  <c r="M19" i="109"/>
  <c r="P18" i="109"/>
  <c r="N18" i="109"/>
  <c r="Q18" i="109" s="1"/>
  <c r="R18" i="109" s="1"/>
  <c r="S18" i="109" s="1"/>
  <c r="M18" i="109"/>
  <c r="Q17" i="109"/>
  <c r="R17" i="109" s="1"/>
  <c r="S17" i="109" s="1"/>
  <c r="P17" i="109"/>
  <c r="N17" i="109"/>
  <c r="O17" i="109" s="1"/>
  <c r="M17" i="109"/>
  <c r="P16" i="109"/>
  <c r="Q16" i="109" s="1"/>
  <c r="R16" i="109" s="1"/>
  <c r="S16" i="109" s="1"/>
  <c r="O16" i="109"/>
  <c r="N16" i="109"/>
  <c r="M16" i="109"/>
  <c r="P15" i="109"/>
  <c r="Q15" i="109" s="1"/>
  <c r="R15" i="109" s="1"/>
  <c r="S15" i="109" s="1"/>
  <c r="O15" i="109"/>
  <c r="N15" i="109"/>
  <c r="M15" i="109"/>
  <c r="P14" i="109"/>
  <c r="N14" i="109"/>
  <c r="Q14" i="109" s="1"/>
  <c r="R14" i="109" s="1"/>
  <c r="S14" i="109" s="1"/>
  <c r="M14" i="109"/>
  <c r="Q13" i="109"/>
  <c r="R13" i="109" s="1"/>
  <c r="S13" i="109" s="1"/>
  <c r="P13" i="109"/>
  <c r="N13" i="109"/>
  <c r="O13" i="109" s="1"/>
  <c r="M13" i="109"/>
  <c r="P12" i="109"/>
  <c r="Q12" i="109" s="1"/>
  <c r="R12" i="109" s="1"/>
  <c r="S12" i="109" s="1"/>
  <c r="O12" i="109"/>
  <c r="N12" i="109"/>
  <c r="M12" i="109"/>
  <c r="P11" i="109"/>
  <c r="Q11" i="109" s="1"/>
  <c r="R11" i="109" s="1"/>
  <c r="S11" i="109" s="1"/>
  <c r="N11" i="109"/>
  <c r="O11" i="109" s="1"/>
  <c r="M11" i="109"/>
  <c r="P10" i="109"/>
  <c r="N10" i="109"/>
  <c r="N27" i="109" s="1"/>
  <c r="M10" i="109"/>
  <c r="N27" i="108"/>
  <c r="O27" i="108"/>
  <c r="O10" i="109" l="1"/>
  <c r="O22" i="109"/>
  <c r="Q10" i="109"/>
  <c r="R10" i="109" s="1"/>
  <c r="S10" i="109" s="1"/>
  <c r="O14" i="109"/>
  <c r="O26" i="109"/>
  <c r="O18" i="109"/>
  <c r="P26" i="108" l="1"/>
  <c r="N26" i="108"/>
  <c r="O26" i="108" s="1"/>
  <c r="M26" i="108"/>
  <c r="P25" i="108"/>
  <c r="N25" i="108"/>
  <c r="O25" i="108" s="1"/>
  <c r="M25" i="108"/>
  <c r="P24" i="108"/>
  <c r="N24" i="108"/>
  <c r="O24" i="108" s="1"/>
  <c r="M24" i="108"/>
  <c r="P23" i="108"/>
  <c r="N23" i="108"/>
  <c r="O23" i="108" s="1"/>
  <c r="M23" i="108"/>
  <c r="P22" i="108"/>
  <c r="N22" i="108"/>
  <c r="O22" i="108" s="1"/>
  <c r="M22" i="108"/>
  <c r="P21" i="108"/>
  <c r="N21" i="108"/>
  <c r="O21" i="108" s="1"/>
  <c r="M21" i="108"/>
  <c r="P20" i="108"/>
  <c r="N20" i="108"/>
  <c r="O20" i="108" s="1"/>
  <c r="M20" i="108"/>
  <c r="P19" i="108"/>
  <c r="N19" i="108"/>
  <c r="O19" i="108" s="1"/>
  <c r="M19" i="108"/>
  <c r="P18" i="108"/>
  <c r="N18" i="108"/>
  <c r="O18" i="108" s="1"/>
  <c r="M18" i="108"/>
  <c r="P17" i="108"/>
  <c r="N17" i="108"/>
  <c r="Q17" i="108" s="1"/>
  <c r="R17" i="108" s="1"/>
  <c r="S17" i="108" s="1"/>
  <c r="M17" i="108"/>
  <c r="P16" i="108"/>
  <c r="N16" i="108"/>
  <c r="O16" i="108" s="1"/>
  <c r="M16" i="108"/>
  <c r="P15" i="108"/>
  <c r="N15" i="108"/>
  <c r="O15" i="108" s="1"/>
  <c r="M15" i="108"/>
  <c r="P14" i="108"/>
  <c r="N14" i="108"/>
  <c r="O14" i="108" s="1"/>
  <c r="M14" i="108"/>
  <c r="P13" i="108"/>
  <c r="N13" i="108"/>
  <c r="O13" i="108" s="1"/>
  <c r="M13" i="108"/>
  <c r="P12" i="108"/>
  <c r="N12" i="108"/>
  <c r="O12" i="108" s="1"/>
  <c r="M12" i="108"/>
  <c r="P11" i="108"/>
  <c r="N11" i="108"/>
  <c r="O11" i="108" s="1"/>
  <c r="M11" i="108"/>
  <c r="P10" i="108"/>
  <c r="N10" i="108"/>
  <c r="O10" i="108" s="1"/>
  <c r="M10" i="108"/>
  <c r="Q11" i="108" l="1"/>
  <c r="R11" i="108" s="1"/>
  <c r="S11" i="108" s="1"/>
  <c r="Q26" i="108"/>
  <c r="R26" i="108" s="1"/>
  <c r="S26" i="108" s="1"/>
  <c r="Q12" i="108"/>
  <c r="R12" i="108" s="1"/>
  <c r="S12" i="108" s="1"/>
  <c r="Q25" i="108"/>
  <c r="R25" i="108" s="1"/>
  <c r="S25" i="108" s="1"/>
  <c r="Q24" i="108"/>
  <c r="R24" i="108" s="1"/>
  <c r="S24" i="108" s="1"/>
  <c r="Q18" i="108"/>
  <c r="R18" i="108" s="1"/>
  <c r="S18" i="108" s="1"/>
  <c r="Q22" i="108"/>
  <c r="R22" i="108" s="1"/>
  <c r="S22" i="108" s="1"/>
  <c r="Q14" i="108"/>
  <c r="R14" i="108" s="1"/>
  <c r="S14" i="108" s="1"/>
  <c r="Q23" i="108"/>
  <c r="R23" i="108" s="1"/>
  <c r="S23" i="108" s="1"/>
  <c r="Q21" i="108"/>
  <c r="R21" i="108" s="1"/>
  <c r="S21" i="108" s="1"/>
  <c r="Q20" i="108"/>
  <c r="R20" i="108" s="1"/>
  <c r="S20" i="108" s="1"/>
  <c r="Q19" i="108"/>
  <c r="R19" i="108" s="1"/>
  <c r="S19" i="108" s="1"/>
  <c r="Q16" i="108"/>
  <c r="R16" i="108" s="1"/>
  <c r="S16" i="108" s="1"/>
  <c r="Q15" i="108"/>
  <c r="R15" i="108" s="1"/>
  <c r="S15" i="108" s="1"/>
  <c r="Q13" i="108"/>
  <c r="R13" i="108" s="1"/>
  <c r="S13" i="108" s="1"/>
  <c r="Q10" i="108"/>
  <c r="R10" i="108" s="1"/>
  <c r="S10" i="108" s="1"/>
  <c r="O17" i="108"/>
  <c r="P26" i="102" l="1"/>
  <c r="N26" i="102"/>
  <c r="O26" i="102" s="1"/>
  <c r="M26" i="102"/>
  <c r="P25" i="102"/>
  <c r="N25" i="102"/>
  <c r="O25" i="102" s="1"/>
  <c r="M25" i="102"/>
  <c r="P24" i="102"/>
  <c r="N24" i="102"/>
  <c r="O24" i="102" s="1"/>
  <c r="M24" i="102"/>
  <c r="P23" i="102"/>
  <c r="N23" i="102"/>
  <c r="Q23" i="102" s="1"/>
  <c r="R23" i="102" s="1"/>
  <c r="S23" i="102" s="1"/>
  <c r="M23" i="102"/>
  <c r="P22" i="102"/>
  <c r="N22" i="102"/>
  <c r="O22" i="102" s="1"/>
  <c r="M22" i="102"/>
  <c r="P21" i="102"/>
  <c r="N21" i="102"/>
  <c r="O21" i="102" s="1"/>
  <c r="M21" i="102"/>
  <c r="P20" i="102"/>
  <c r="N20" i="102"/>
  <c r="O20" i="102" s="1"/>
  <c r="M20" i="102"/>
  <c r="P19" i="102"/>
  <c r="N19" i="102"/>
  <c r="Q19" i="102" s="1"/>
  <c r="R19" i="102" s="1"/>
  <c r="S19" i="102" s="1"/>
  <c r="M19" i="102"/>
  <c r="P18" i="102"/>
  <c r="N18" i="102"/>
  <c r="O18" i="102" s="1"/>
  <c r="M18" i="102"/>
  <c r="P17" i="102"/>
  <c r="N17" i="102"/>
  <c r="O17" i="102" s="1"/>
  <c r="M17" i="102"/>
  <c r="P16" i="102"/>
  <c r="N16" i="102"/>
  <c r="O16" i="102" s="1"/>
  <c r="M16" i="102"/>
  <c r="P15" i="102"/>
  <c r="N15" i="102"/>
  <c r="O15" i="102" s="1"/>
  <c r="M15" i="102"/>
  <c r="P14" i="102"/>
  <c r="N14" i="102"/>
  <c r="O14" i="102" s="1"/>
  <c r="M14" i="102"/>
  <c r="P13" i="102"/>
  <c r="N13" i="102"/>
  <c r="O13" i="102" s="1"/>
  <c r="M13" i="102"/>
  <c r="P12" i="102"/>
  <c r="N12" i="102"/>
  <c r="O12" i="102" s="1"/>
  <c r="M12" i="102"/>
  <c r="P11" i="102"/>
  <c r="N11" i="102"/>
  <c r="Q11" i="102" s="1"/>
  <c r="R11" i="102" s="1"/>
  <c r="S11" i="102" s="1"/>
  <c r="M11" i="102"/>
  <c r="P10" i="102"/>
  <c r="N10" i="102"/>
  <c r="O10" i="102" s="1"/>
  <c r="M10" i="102"/>
  <c r="Q13" i="102" l="1"/>
  <c r="R13" i="102" s="1"/>
  <c r="S13" i="102" s="1"/>
  <c r="Q21" i="102"/>
  <c r="R21" i="102" s="1"/>
  <c r="S21" i="102" s="1"/>
  <c r="Q14" i="102"/>
  <c r="R14" i="102" s="1"/>
  <c r="S14" i="102" s="1"/>
  <c r="Q18" i="102"/>
  <c r="R18" i="102" s="1"/>
  <c r="S18" i="102" s="1"/>
  <c r="Q15" i="102"/>
  <c r="R15" i="102" s="1"/>
  <c r="S15" i="102" s="1"/>
  <c r="Q24" i="102"/>
  <c r="R24" i="102" s="1"/>
  <c r="S24" i="102" s="1"/>
  <c r="Q12" i="102"/>
  <c r="R12" i="102" s="1"/>
  <c r="S12" i="102" s="1"/>
  <c r="Q22" i="102"/>
  <c r="R22" i="102" s="1"/>
  <c r="S22" i="102" s="1"/>
  <c r="Q16" i="102"/>
  <c r="R16" i="102" s="1"/>
  <c r="S16" i="102" s="1"/>
  <c r="Q10" i="102"/>
  <c r="R10" i="102" s="1"/>
  <c r="S10" i="102" s="1"/>
  <c r="O23" i="102"/>
  <c r="Q26" i="102"/>
  <c r="R26" i="102" s="1"/>
  <c r="S26" i="102" s="1"/>
  <c r="Q17" i="102"/>
  <c r="R17" i="102" s="1"/>
  <c r="S17" i="102" s="1"/>
  <c r="Q20" i="102"/>
  <c r="R20" i="102" s="1"/>
  <c r="S20" i="102" s="1"/>
  <c r="Q25" i="102"/>
  <c r="R25" i="102" s="1"/>
  <c r="S25" i="102" s="1"/>
  <c r="O11" i="102"/>
  <c r="O19" i="102"/>
  <c r="AN11" i="5" l="1"/>
  <c r="AN10" i="5"/>
  <c r="AN8" i="5"/>
  <c r="AN7" i="5"/>
  <c r="AN6" i="5"/>
  <c r="K6" i="5"/>
</calcChain>
</file>

<file path=xl/sharedStrings.xml><?xml version="1.0" encoding="utf-8"?>
<sst xmlns="http://schemas.openxmlformats.org/spreadsheetml/2006/main" count="258" uniqueCount="118">
  <si>
    <t>FORMATO CUADRO DE TABULACIÓN Y ANÁLISIS DE DATOS ESTADÍSTICOS</t>
  </si>
  <si>
    <t>CÓDIGO: GCON-FM-029</t>
  </si>
  <si>
    <t>FECHA DE APLICACIÓN: MAYO DEL 2026</t>
  </si>
  <si>
    <t>TABULACION DEPURADA  COTIZACIONES, CONTRATACIONES  VIGENCIA  ANTERIOR DE LA UAERMV Y CONTRATACIONES SIMILARES DE  OTRAS ENTIDADES PARA EL ESTUDIO DE SECTOR
PRESUPUESTO</t>
  </si>
  <si>
    <t>F-027 SUMINISTRO DE ELEMENTOS DE OFICINA Y PAPELERÍA PARA LA UNIDAD ADMINISTRATIVA ESPECIAL DE REHABILITACIÓN Y MANTENIMIENTO VIAL</t>
  </si>
  <si>
    <t>OFITIENDA</t>
  </si>
  <si>
    <t>ITEM</t>
  </si>
  <si>
    <t>DESCRIPCIÓN</t>
  </si>
  <si>
    <t>Cant.</t>
  </si>
  <si>
    <t>VALOR UNITARIO INCLUIDO  IVA</t>
  </si>
  <si>
    <t>MUESTRA</t>
  </si>
  <si>
    <t>VALOR PROMEDIO UNITARIO</t>
  </si>
  <si>
    <t>VALOR PROMEDIO TOTAL</t>
  </si>
  <si>
    <t>DESVIACION ESTANDAR</t>
  </si>
  <si>
    <t>COEF VARIACION</t>
  </si>
  <si>
    <t>MARGEN DE CONFIABILIDAD</t>
  </si>
  <si>
    <t>NIVEL DE CONFIABILIDAD DE LOS DATOS</t>
  </si>
  <si>
    <t>Und</t>
  </si>
  <si>
    <t>Bisturí 18mm plástico</t>
  </si>
  <si>
    <t>Tijera de acero inoxidable</t>
  </si>
  <si>
    <t>TONER  HP laserjet  HP 80X
80X CF280X</t>
  </si>
  <si>
    <t>TONER  Lexmark  56F0UA0
56F4000</t>
  </si>
  <si>
    <t>TONER HP 85A CE285A</t>
  </si>
  <si>
    <t>TONER KYOCERA  TK-3122 NEGRO COD 900500143</t>
  </si>
  <si>
    <t>TONER SAMSUNG MLT-D-203L PROX PRESS M3370FD NEGRO MLTD</t>
  </si>
  <si>
    <t>LOS VALORES DE CONTRATOS DE LA UAERMV Y DE OTRAS ENTIDADES ESTAN INDEXADO A 20XX</t>
  </si>
  <si>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</si>
  <si>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</si>
  <si>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</si>
  <si>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</si>
  <si>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</si>
  <si>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</si>
  <si>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</si>
  <si>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</si>
  <si>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</si>
  <si>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</si>
  <si>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</si>
  <si>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</si>
  <si>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</si>
  <si>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</si>
  <si>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</si>
  <si>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</si>
  <si>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</si>
  <si>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NIT</t>
  </si>
  <si>
    <t>COMPORTAMIENTO DEL CONTRATISTA</t>
  </si>
  <si>
    <t>SANCIONES SI HUBO LUGAR A ELLO</t>
  </si>
  <si>
    <t>CRONOGRAMA DEL PROCESO DE CONTRATACION LUEGO DE LA FIRMA</t>
  </si>
  <si>
    <t>GARANTIAS EXIGIDAS</t>
  </si>
  <si>
    <t>SINIESTROS</t>
  </si>
  <si>
    <t>RELACION ITEMS A ADQUIRIR</t>
  </si>
  <si>
    <t>OTROSI</t>
  </si>
  <si>
    <t>Dotacion</t>
  </si>
  <si>
    <t>MIGUEL  ANDRES GUTIERREZ ROMERO  y/o GRAM REPRESENTACIONES</t>
  </si>
  <si>
    <t>OK</t>
  </si>
  <si>
    <t>contratacion de minima cuantia - ORDEN DE COMPRA</t>
  </si>
  <si>
    <t>Suministro</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</si>
  <si>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</si>
  <si>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</si>
  <si>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</si>
  <si>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</si>
  <si>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</si>
  <si>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</si>
  <si>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</si>
  <si>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</si>
  <si>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</si>
  <si>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</si>
  <si>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</si>
  <si>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</si>
  <si>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97 BLOQUEADORES</t>
  </si>
  <si>
    <t>900303527-5</t>
  </si>
  <si>
    <t>900313623-7</t>
  </si>
  <si>
    <t>860001498-9</t>
  </si>
  <si>
    <t>65550326-1</t>
  </si>
  <si>
    <t xml:space="preserve"> 830102952-6 </t>
  </si>
  <si>
    <t>BOTIQUINES AUTOMOVILES</t>
  </si>
  <si>
    <t>BOTIQUINES  FIJOS</t>
  </si>
  <si>
    <t>BLOQUEADOR SOLAR</t>
  </si>
  <si>
    <t>C&amp;P LICITACIONES Y CONSULTORIAS SAS.- ROSS NELLY CARDENAS PINZON</t>
  </si>
  <si>
    <t>30 DE NOVIEMBRE DE 2012</t>
  </si>
  <si>
    <t>contratacion de minima cuantia - CONTRATO DE COMPRAVENTA</t>
  </si>
  <si>
    <t>realizar la compra de 550 bloqueadores solares para los servidores públicos de la UNIDAD ADMINISTRATIVA ESPECIAL DE REHABILITACION Y MANTENIMIENTO VIAL</t>
  </si>
  <si>
    <t>8 DIAS</t>
  </si>
  <si>
    <t>LABORATORIO GELLSMA LTDA</t>
  </si>
  <si>
    <t>DROGUERIA CONTINENTAL DE BOGOTA SAS</t>
  </si>
  <si>
    <t>900379030-3</t>
  </si>
  <si>
    <t>900135657-3</t>
  </si>
  <si>
    <t>860.000.294-9</t>
  </si>
  <si>
    <t>BLOQUEADOR SOLAR DE 120 ML</t>
  </si>
  <si>
    <t>Caja de cartón corrugado ref x 200</t>
  </si>
  <si>
    <t>Carpeta cuatro alas en propalcote</t>
  </si>
  <si>
    <t xml:space="preserve">Cinta erc-38b </t>
  </si>
  <si>
    <t>Cinta impresora datacard.</t>
  </si>
  <si>
    <t>Libro 200 folios</t>
  </si>
  <si>
    <t>Compañia Papelera Nacional SAS</t>
  </si>
  <si>
    <t>Grupo Suministros SAS</t>
  </si>
  <si>
    <t>M&amp;M SYSTECH</t>
  </si>
  <si>
    <t>Distribuidora El Faro</t>
  </si>
  <si>
    <t xml:space="preserve"> TELEMARKETER BPO &amp; LOGISTICS SAS </t>
  </si>
  <si>
    <t>Fallabela</t>
  </si>
  <si>
    <t>TONER  RICOH AFICIO  3500 SP 3400 HA</t>
  </si>
  <si>
    <t>Unidad de cotización</t>
  </si>
  <si>
    <t>Corrector líquido en lápiz</t>
  </si>
  <si>
    <t>Caja X 12</t>
  </si>
  <si>
    <t>Caja X 10</t>
  </si>
  <si>
    <t xml:space="preserve">Papel bond 75g carta </t>
  </si>
  <si>
    <t xml:space="preserve">Papel bond 75g oficio </t>
  </si>
  <si>
    <t>Paq. X 6</t>
  </si>
  <si>
    <t xml:space="preserve">Rollo papel químico 76mm </t>
  </si>
  <si>
    <r>
      <rPr>
        <b/>
        <sz val="12"/>
        <rFont val="Aptos Narrow"/>
        <family val="2"/>
      </rPr>
      <t>Proyectó</t>
    </r>
    <r>
      <rPr>
        <sz val="12"/>
        <rFont val="Aptos Narrow"/>
        <family val="2"/>
      </rPr>
      <t xml:space="preserve">: -Carolina Uribe Restrepo - Contratista - Gerencia Administrativa y Financiera </t>
    </r>
  </si>
  <si>
    <r>
      <t xml:space="preserve">NOTA: </t>
    </r>
    <r>
      <rPr>
        <sz val="12"/>
        <rFont val="Aptos Narrow"/>
        <family val="2"/>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</si>
  <si>
    <t>TOTAL VALOR PROMEDIO UNITARIO</t>
  </si>
  <si>
    <t>1.Distribuidora El Faro</t>
  </si>
  <si>
    <t xml:space="preserve">2. TELEMARKETER BPO &amp; LOGISTICS SAS </t>
  </si>
  <si>
    <t>3.Fallabela</t>
  </si>
  <si>
    <t>4.M&amp;M SYSTECH</t>
  </si>
  <si>
    <t>5.Grupo Suministros SAS</t>
  </si>
  <si>
    <t>6.Compañia Papelera Nacional SAS</t>
  </si>
  <si>
    <t>7.OFITIENDA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</si>
</sst>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quot;$&quot;* #,##0.00_-;\-&quot;$&quot;* #,##0.00_-;_-&quot;$&quot;* &quot;-&quot;??_-;_-@_-"/>
    <numFmt numFmtId="168" formatCode="&quot;$&quot;\ #,##0.00"/>
    <numFmt numFmtId="169" formatCode="[$-240A]d&quot; de &quot;mmmm&quot; de &quot;yyyy;@"/>
    <numFmt numFmtId="170" formatCode="_([$$-240A]\ * #,##0.00_);_([$$-240A]\ * \(#,##0.00\);_([$$-240A]\ * &quot;-&quot;??_);_(@_)"/>
    <numFmt numFmtId="171" formatCode="_ [$€-2]\ * #,##0.00_ ;_ [$€-2]\ * \-#,##0.00_ ;_ [$€-2]\ * &quot;-&quot;??_ "/>
    <numFmt numFmtId="172" formatCode="_ * #,##0.00_ ;_ * \-#,##0.00_ ;_ * &quot;-&quot;??_ ;_ @_ "/>
    <numFmt numFmtId="173" formatCode="_-* #,##0.00\ _€_-;\-* #,##0.00\ _€_-;_-* &quot;-&quot;??\ _€_-;_-@_-"/>
    <numFmt numFmtId="174" formatCode="_ * #,##0.00000_ ;_ * \-#,##0.00000_ ;_ * &quot;-&quot;??_ ;_ @_ "/>
    <numFmt numFmtId="175" formatCode="_ &quot;$&quot;\ * #,##0.00_ ;_ &quot;$&quot;\ * \-#,##0.00_ ;_ &quot;$&quot;\ * &quot;-&quot;??_ ;_ @_ "/>
    <numFmt numFmtId="176" formatCode="_(&quot;C$&quot;* #,##0.00_);_(&quot;C$&quot;* \(#,##0.00\);_(&quot;C$&quot;* &quot;-&quot;??_);_(@_)"/>
    <numFmt numFmtId="177" formatCode="&quot;$&quot;#,##0\ ;\(&quot;$&quot;#,##0\)"/>
    <numFmt numFmtId="178" formatCode="[$-C0A]d\-mmm\-yy;@"/>
    <numFmt numFmtId="179" formatCode="0.000"/>
    <numFmt numFmtId="180" formatCode="_(&quot;$&quot;\ * #,##0_);_(&quot;$&quot;\ * \(#,##0\);_(&quot;$&quot;\ * &quot;-&quot;??_);_(@_)"/>
    <numFmt numFmtId="181" formatCode="_ * #,##0.00_ ;_ * \-#,##0.00_ ;_ * \-??_ ;_ @_ "/>
    <numFmt numFmtId="182" formatCode="\$#,##0\ ;\(\$#,##0\)"/>
    <numFmt numFmtId="183" formatCode="_([$€]* #,##0.00_);_([$€]* \(#,##0.00\);_([$€]* &quot;-&quot;??_);_(@_)"/>
    <numFmt numFmtId="184" formatCode="_ * #,##0_ ;_ * \-#,##0_ ;_ * \-??_ ;_ @_ "/>
    <numFmt numFmtId="185" formatCode="#,##0.0"/>
    <numFmt numFmtId="186" formatCode="_-* #,##0.00\ _P_t_s_-;\-* #,##0.00\ _P_t_s_-;_-* &quot;-&quot;??\ _P_t_s_-;_-@_-"/>
    <numFmt numFmtId="187" formatCode="_ &quot;$&quot;\ * #,##0_ ;_ &quot;$&quot;\ * \-#,##0_ ;_ &quot;$&quot;\ * &quot;-&quot;_ ;_ @_ "/>
    <numFmt numFmtId="188" formatCode="_-* #,##0.00\ &quot;Pta&quot;_-;\-* #,##0.00\ &quot;Pta&quot;_-;_-* &quot;-&quot;??\ &quot;Pta&quot;_-;_-@_-"/>
    <numFmt numFmtId="189" formatCode="_-* #,##0.00\ &quot;Pts&quot;_-;\-* #,##0.00\ &quot;Pts&quot;_-;_-* &quot;-&quot;??\ &quot;Pts&quot;_-;_-@_-"/>
    <numFmt numFmtId="190" formatCode="_-* #,##0.00\ [$€]_-;\-* #,##0.00\ [$€]_-;_-* &quot;-&quot;??\ [$€]_-;_-@_-"/>
    <numFmt numFmtId="191" formatCode="_(&quot;$&quot;* #,##0.00_);_(&quot;$&quot;* \(#,##0.00\);_(&quot;$&quot;* &quot;-&quot;??_);_(@_)"/>
  </numFmts>
  <fonts count="83">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sz val="12"/>
      <name val="Arial"/>
      <family val="2"/>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sz val="14"/>
      <name val="Arial"/>
      <family val="2"/>
    </font>
    <font>
      <b/>
      <sz val="10"/>
      <color theme="1"/>
      <name val="Arial"/>
      <family val="2"/>
    </font>
    <font>
      <b/>
      <sz val="11"/>
      <color rgb="FF000000"/>
      <name val="Calibri"/>
      <family val="2"/>
      <scheme val="minor"/>
    </font>
    <font>
      <b/>
      <sz val="10"/>
      <color rgb="FF000000"/>
      <name val="Arial"/>
      <family val="2"/>
    </font>
    <font>
      <b/>
      <sz val="11"/>
      <color theme="1"/>
      <name val="Arial"/>
      <family val="2"/>
    </font>
    <font>
      <sz val="12"/>
      <color theme="1"/>
      <name val="Calibri"/>
      <family val="2"/>
      <scheme val="minor"/>
    </font>
    <font>
      <sz val="12"/>
      <name val="Aptos Narrow"/>
      <family val="2"/>
    </font>
    <font>
      <b/>
      <sz val="12"/>
      <name val="Aptos Narrow"/>
      <family val="2"/>
    </font>
    <font>
      <b/>
      <sz val="14"/>
      <color theme="1"/>
      <name val="Arial"/>
      <family val="2"/>
    </font>
    <font>
      <b/>
      <sz val="16"/>
      <name val="Calibri"/>
      <family val="2"/>
      <scheme val="minor"/>
    </font>
    <font>
      <b/>
      <sz val="14"/>
      <name val="Calibri"/>
      <family val="2"/>
      <scheme val="minor"/>
    </font>
    <font>
      <b/>
      <sz val="10"/>
      <name val="Calibri"/>
      <family val="2"/>
      <scheme val="minor"/>
    </font>
    <font>
      <b/>
      <sz val="12"/>
      <name val="Calibri"/>
      <family val="2"/>
      <scheme val="minor"/>
    </font>
    <font>
      <sz val="11"/>
      <name val="Calibri"/>
      <family val="2"/>
      <scheme val="minor"/>
    </font>
    <font>
      <sz val="16"/>
      <name val="Calibri"/>
      <family val="2"/>
      <scheme val="minor"/>
    </font>
    <font>
      <b/>
      <sz val="14"/>
      <name val="Arial"/>
      <family val="2"/>
    </font>
    <font>
      <b/>
      <sz val="11"/>
      <name val="Calibri"/>
      <family val="2"/>
      <scheme val="minor"/>
    </font>
    <font>
      <sz val="12"/>
      <name val="Calibri"/>
      <family val="2"/>
      <scheme val="minor"/>
    </font>
    <font>
      <b/>
      <sz val="14"/>
      <color theme="0"/>
      <name val="Calibri"/>
      <family val="2"/>
      <scheme val="minor"/>
    </font>
    <font>
      <b/>
      <sz val="18"/>
      <name val="Calibri"/>
      <family val="2"/>
      <scheme val="minor"/>
    </font>
    <font>
      <b/>
      <sz val="16"/>
      <color theme="0"/>
      <name val="Calibri"/>
      <family val="2"/>
      <scheme val="minor"/>
    </font>
    <font>
      <sz val="16"/>
      <color theme="0"/>
      <name val="Calibri"/>
      <family val="2"/>
      <scheme val="minor"/>
    </font>
  </fonts>
  <fills count="7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rgb="FFFFFFFF"/>
        <bgColor indexed="64"/>
      </patternFill>
    </fill>
    <fill>
      <patternFill patternType="solid">
        <fgColor rgb="FFFFFF00"/>
        <bgColor indexed="64"/>
      </patternFill>
    </fill>
    <fill>
      <patternFill patternType="solid">
        <fgColor theme="2"/>
        <bgColor indexed="64"/>
      </patternFill>
    </fill>
  </fills>
  <borders count="91">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right/>
      <top/>
      <bottom style="dashed">
        <color indexed="64"/>
      </bottom>
      <diagonal/>
    </border>
    <border>
      <left/>
      <right style="dotted">
        <color indexed="64"/>
      </right>
      <top style="dashed">
        <color indexed="64"/>
      </top>
      <bottom style="dashed">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s>
  <cellStyleXfs count="1574">
    <xf numFmtId="0" fontId="0" fillId="0" borderId="0"/>
    <xf numFmtId="166" fontId="1" fillId="0" borderId="0" applyFont="0" applyFill="0" applyBorder="0" applyAlignment="0" applyProtection="0"/>
    <xf numFmtId="0" fontId="1" fillId="0" borderId="0"/>
    <xf numFmtId="167" fontId="1" fillId="0" borderId="0" applyFont="0" applyFill="0" applyBorder="0" applyAlignment="0" applyProtection="0"/>
    <xf numFmtId="0" fontId="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0" fontId="7" fillId="4"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0" fontId="7" fillId="5"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6"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0" fontId="7" fillId="7"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9"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10"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0" fontId="7" fillId="13"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0" fontId="7" fillId="7"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10"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14"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8" fillId="16"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0" fontId="8" fillId="16"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0" fontId="8" fillId="11"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0" fontId="8" fillId="13"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0" fontId="8" fillId="17"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0" fontId="8" fillId="1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0" fontId="8" fillId="19"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0" borderId="0" applyNumberFormat="0" applyBorder="0" applyAlignment="0" applyProtection="0"/>
    <xf numFmtId="0" fontId="9" fillId="5"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0" fontId="10" fillId="6"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0" fontId="11" fillId="24"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0" fontId="11" fillId="24"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2" fillId="25" borderId="28"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3" fillId="26" borderId="29" applyNumberFormat="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0" fontId="15" fillId="0" borderId="31"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170" fontId="14" fillId="0" borderId="30" applyNumberFormat="0" applyFill="0" applyAlignment="0" applyProtection="0"/>
    <xf numFmtId="0" fontId="13" fillId="26" borderId="29" applyNumberFormat="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0" fontId="17"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0" fontId="8" fillId="21"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0" fontId="8" fillId="22"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0" fontId="8" fillId="23"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0" fontId="8" fillId="17"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0" fontId="8" fillId="20"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0" fontId="18" fillId="9"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0" fontId="18" fillId="15" borderId="28" applyNumberFormat="0" applyAlignment="0" applyProtection="0"/>
    <xf numFmtId="171" fontId="6" fillId="0" borderId="0" applyFont="0" applyFill="0" applyBorder="0" applyAlignment="0" applyProtection="0"/>
    <xf numFmtId="0" fontId="19" fillId="0" borderId="0" applyNumberFormat="0" applyFill="0" applyBorder="0" applyAlignment="0" applyProtection="0"/>
    <xf numFmtId="0" fontId="10" fillId="6" borderId="0" applyNumberFormat="0" applyBorder="0" applyAlignment="0" applyProtection="0"/>
    <xf numFmtId="0" fontId="20" fillId="0" borderId="32" applyNumberFormat="0" applyFill="0" applyAlignment="0" applyProtection="0"/>
    <xf numFmtId="0" fontId="21" fillId="0" borderId="33" applyNumberFormat="0" applyFill="0" applyAlignment="0" applyProtection="0"/>
    <xf numFmtId="0" fontId="17" fillId="0" borderId="34" applyNumberFormat="0" applyFill="0" applyAlignment="0" applyProtection="0"/>
    <xf numFmtId="0" fontId="17" fillId="0" borderId="0" applyNumberFormat="0" applyFill="0" applyBorder="0" applyAlignment="0" applyProtection="0"/>
    <xf numFmtId="0" fontId="22" fillId="0" borderId="0" applyNumberFormat="0" applyFill="0" applyBorder="0" applyAlignment="0" applyProtection="0">
      <alignment vertical="top"/>
      <protection locked="0"/>
    </xf>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0" fontId="9" fillId="5"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0" fontId="18" fillId="9" borderId="28" applyNumberFormat="0" applyAlignment="0" applyProtection="0"/>
    <xf numFmtId="0" fontId="15" fillId="0" borderId="31" applyNumberFormat="0" applyFill="0" applyAlignment="0" applyProtection="0"/>
    <xf numFmtId="168"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1" fillId="0" borderId="0" applyFont="0" applyFill="0" applyBorder="0" applyAlignment="0" applyProtection="0"/>
    <xf numFmtId="166" fontId="6" fillId="0" borderId="0" applyFont="0" applyFill="0" applyBorder="0" applyAlignment="0" applyProtection="0"/>
    <xf numFmtId="165" fontId="1"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5" fontId="1" fillId="0" borderId="0" applyFont="0" applyFill="0" applyBorder="0" applyAlignment="0" applyProtection="0"/>
    <xf numFmtId="176" fontId="6" fillId="0" borderId="0" applyFont="0" applyFill="0" applyBorder="0" applyAlignment="0" applyProtection="0"/>
    <xf numFmtId="177" fontId="23" fillId="0" borderId="0" applyFont="0" applyFill="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0" fontId="25"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6" fillId="0" borderId="0"/>
    <xf numFmtId="0" fontId="26" fillId="0" borderId="0" applyNumberFormat="0" applyFill="0" applyBorder="0" applyProtection="0">
      <alignment vertical="top"/>
    </xf>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2" fontId="6"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0" fontId="6"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7" fillId="0" borderId="0"/>
    <xf numFmtId="170" fontId="6" fillId="0" borderId="0"/>
    <xf numFmtId="170" fontId="7" fillId="0" borderId="0"/>
    <xf numFmtId="170" fontId="7" fillId="0" borderId="0"/>
    <xf numFmtId="170" fontId="7" fillId="0" borderId="0"/>
    <xf numFmtId="170" fontId="7" fillId="0" borderId="0"/>
    <xf numFmtId="170" fontId="7" fillId="0" borderId="0"/>
    <xf numFmtId="170" fontId="6" fillId="0" borderId="0"/>
    <xf numFmtId="170" fontId="6" fillId="0" borderId="0"/>
    <xf numFmtId="170" fontId="6" fillId="0" borderId="0"/>
    <xf numFmtId="170" fontId="6" fillId="0" borderId="0"/>
    <xf numFmtId="178" fontId="1" fillId="0" borderId="0"/>
    <xf numFmtId="178" fontId="1" fillId="0" borderId="0"/>
    <xf numFmtId="0" fontId="6" fillId="0" borderId="0"/>
    <xf numFmtId="0" fontId="6" fillId="0" borderId="0"/>
    <xf numFmtId="170" fontId="6" fillId="0" borderId="0"/>
    <xf numFmtId="170" fontId="6" fillId="0" borderId="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170" fontId="6" fillId="12" borderId="35" applyNumberFormat="0" applyFont="0" applyAlignment="0" applyProtection="0"/>
    <xf numFmtId="0" fontId="6" fillId="12" borderId="35" applyNumberFormat="0" applyFont="0" applyAlignment="0" applyProtection="0"/>
    <xf numFmtId="0" fontId="27" fillId="24" borderId="36"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0" fontId="27" fillId="24"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27" fillId="25" borderId="36" applyNumberFormat="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0" fontId="28" fillId="0" borderId="0" applyNumberFormat="0" applyFill="0" applyBorder="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0" fontId="20" fillId="0" borderId="32"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29" fillId="0" borderId="37"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0" fontId="21" fillId="0" borderId="33"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1" fillId="0" borderId="38"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0" fontId="17" fillId="0" borderId="34"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16" fillId="0" borderId="39"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0" fontId="28"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0" fontId="32" fillId="0" borderId="41"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170" fontId="32" fillId="0" borderId="40" applyNumberFormat="0" applyFill="0" applyAlignment="0" applyProtection="0"/>
    <xf numFmtId="0" fontId="14" fillId="0" borderId="0" applyNumberFormat="0" applyFill="0" applyBorder="0" applyAlignment="0" applyProtection="0"/>
    <xf numFmtId="43" fontId="1" fillId="0" borderId="0" applyFont="0" applyFill="0" applyBorder="0" applyAlignment="0" applyProtection="0"/>
    <xf numFmtId="0" fontId="37" fillId="31" borderId="0" applyNumberFormat="0" applyBorder="0" applyAlignment="0" applyProtection="0"/>
    <xf numFmtId="0" fontId="6" fillId="0" borderId="0"/>
    <xf numFmtId="181" fontId="6" fillId="0" borderId="0" applyFill="0" applyBorder="0" applyAlignment="0" applyProtection="0"/>
    <xf numFmtId="9" fontId="6" fillId="0" borderId="0" applyFill="0" applyBorder="0" applyAlignment="0" applyProtection="0"/>
    <xf numFmtId="40" fontId="40" fillId="0" borderId="0">
      <alignment horizontal="center"/>
    </xf>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3" fontId="41" fillId="0" borderId="0">
      <alignment horizontal="center" vertical="center"/>
    </xf>
    <xf numFmtId="0" fontId="6" fillId="0" borderId="0"/>
    <xf numFmtId="0" fontId="41" fillId="0" borderId="57" applyNumberFormat="0" applyFont="0" applyFill="0" applyAlignment="0" applyProtection="0">
      <alignment horizontal="left"/>
    </xf>
    <xf numFmtId="3" fontId="6" fillId="0" borderId="0" applyFont="0" applyFill="0" applyBorder="0" applyAlignment="0" applyProtection="0"/>
    <xf numFmtId="3" fontId="6" fillId="0" borderId="0" applyFont="0" applyFill="0" applyBorder="0" applyAlignment="0" applyProtection="0"/>
    <xf numFmtId="182" fontId="6" fillId="0" borderId="0" applyFont="0" applyFill="0" applyBorder="0" applyAlignment="0" applyProtection="0"/>
    <xf numFmtId="182"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32" fillId="3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8" fillId="39" borderId="0" applyNumberFormat="0" applyBorder="0" applyAlignment="0" applyProtection="0"/>
    <xf numFmtId="0" fontId="7" fillId="37" borderId="0" applyNumberFormat="0" applyBorder="0" applyAlignment="0" applyProtection="0"/>
    <xf numFmtId="0" fontId="7" fillId="40" borderId="0" applyNumberFormat="0" applyBorder="0" applyAlignment="0" applyProtection="0"/>
    <xf numFmtId="0" fontId="8" fillId="38" borderId="0" applyNumberFormat="0" applyBorder="0" applyAlignment="0" applyProtection="0"/>
    <xf numFmtId="0" fontId="7" fillId="35" borderId="0" applyNumberFormat="0" applyBorder="0" applyAlignment="0" applyProtection="0"/>
    <xf numFmtId="0" fontId="7" fillId="38" borderId="0" applyNumberFormat="0" applyBorder="0" applyAlignment="0" applyProtection="0"/>
    <xf numFmtId="0" fontId="8" fillId="38" borderId="0" applyNumberFormat="0" applyBorder="0" applyAlignment="0" applyProtection="0"/>
    <xf numFmtId="0" fontId="7" fillId="41"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42" borderId="0" applyNumberFormat="0" applyBorder="0" applyAlignment="0" applyProtection="0"/>
    <xf numFmtId="0" fontId="8" fillId="42" borderId="0" applyNumberFormat="0" applyBorder="0" applyAlignment="0" applyProtection="0"/>
    <xf numFmtId="0" fontId="42" fillId="0" borderId="0"/>
    <xf numFmtId="183" fontId="43" fillId="0" borderId="0" applyFont="0" applyFill="0" applyBorder="0" applyAlignment="0" applyProtection="0"/>
    <xf numFmtId="171" fontId="7" fillId="0" borderId="0" applyFont="0" applyFill="0" applyBorder="0" applyAlignment="0" applyProtection="0"/>
    <xf numFmtId="171" fontId="39" fillId="0" borderId="0" applyFont="0" applyFill="0" applyBorder="0" applyAlignment="0" applyProtection="0"/>
    <xf numFmtId="171" fontId="39" fillId="0" borderId="0" applyFont="0" applyFill="0" applyBorder="0" applyAlignment="0" applyProtection="0"/>
    <xf numFmtId="171" fontId="39" fillId="0" borderId="0" applyFont="0" applyFill="0" applyBorder="0" applyAlignment="0" applyProtection="0"/>
    <xf numFmtId="2" fontId="6" fillId="0" borderId="0" applyFont="0" applyFill="0" applyBorder="0" applyAlignment="0" applyProtection="0"/>
    <xf numFmtId="2" fontId="6" fillId="0" borderId="0" applyFont="0" applyFill="0" applyBorder="0" applyAlignment="0" applyProtection="0"/>
    <xf numFmtId="179" fontId="6" fillId="0" borderId="0" applyFont="0" applyFill="0" applyBorder="0" applyAlignment="0" applyProtection="0"/>
    <xf numFmtId="184" fontId="6" fillId="0" borderId="0" applyFill="0" applyBorder="0" applyAlignment="0" applyProtection="0"/>
    <xf numFmtId="185" fontId="6" fillId="0" borderId="0" applyFont="0" applyFill="0" applyBorder="0" applyAlignment="0" applyProtection="0"/>
    <xf numFmtId="172" fontId="6" fillId="0" borderId="0" applyFont="0" applyFill="0" applyBorder="0" applyAlignment="0" applyProtection="0"/>
    <xf numFmtId="166" fontId="7" fillId="0" borderId="0" applyFont="0" applyFill="0" applyBorder="0" applyAlignment="0" applyProtection="0"/>
    <xf numFmtId="43" fontId="6" fillId="0" borderId="0" applyFont="0" applyFill="0" applyBorder="0" applyAlignment="0" applyProtection="0"/>
    <xf numFmtId="186" fontId="6" fillId="0" borderId="0" applyFont="0" applyFill="0" applyBorder="0" applyAlignment="0" applyProtection="0"/>
    <xf numFmtId="172" fontId="6" fillId="0" borderId="0" applyFont="0" applyFill="0" applyBorder="0" applyAlignment="0" applyProtection="0"/>
    <xf numFmtId="187" fontId="6" fillId="0" borderId="0" applyFont="0" applyFill="0" applyBorder="0" applyAlignment="0" applyProtection="0"/>
    <xf numFmtId="164" fontId="6" fillId="0" borderId="0" applyFont="0" applyFill="0" applyBorder="0" applyAlignment="0" applyProtection="0"/>
    <xf numFmtId="188"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175" fontId="6" fillId="0" borderId="0" applyFont="0" applyFill="0" applyBorder="0" applyAlignment="0" applyProtection="0"/>
    <xf numFmtId="0" fontId="6" fillId="0" borderId="0"/>
    <xf numFmtId="0" fontId="6" fillId="0" borderId="0"/>
    <xf numFmtId="0" fontId="6" fillId="0" borderId="0"/>
    <xf numFmtId="0" fontId="6" fillId="0" borderId="0"/>
    <xf numFmtId="0" fontId="44" fillId="0" borderId="0"/>
    <xf numFmtId="0" fontId="39" fillId="0" borderId="0"/>
    <xf numFmtId="0" fontId="39" fillId="0" borderId="0"/>
    <xf numFmtId="0" fontId="6" fillId="0" borderId="0"/>
    <xf numFmtId="0" fontId="6" fillId="0" borderId="0"/>
    <xf numFmtId="0" fontId="39" fillId="0" borderId="0"/>
    <xf numFmtId="0" fontId="39" fillId="0" borderId="0"/>
    <xf numFmtId="0" fontId="39"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39" fillId="0" borderId="0"/>
    <xf numFmtId="0" fontId="45" fillId="0" borderId="0"/>
    <xf numFmtId="0" fontId="38" fillId="0" borderId="0"/>
    <xf numFmtId="9" fontId="6" fillId="0" borderId="0" applyFont="0" applyFill="0" applyBorder="0" applyAlignment="0" applyProtection="0"/>
    <xf numFmtId="9" fontId="6" fillId="0" borderId="0" applyFont="0" applyFill="0" applyBorder="0" applyAlignment="0" applyProtection="0"/>
    <xf numFmtId="0" fontId="30" fillId="0" borderId="0" applyNumberFormat="0" applyFill="0" applyBorder="0" applyAlignment="0" applyProtection="0"/>
    <xf numFmtId="0" fontId="46" fillId="0" borderId="0"/>
    <xf numFmtId="9" fontId="6" fillId="0" borderId="0" applyFont="0" applyFill="0" applyBorder="0" applyAlignment="0" applyProtection="0"/>
    <xf numFmtId="0" fontId="6" fillId="0" borderId="0"/>
    <xf numFmtId="0" fontId="6" fillId="0" borderId="0"/>
    <xf numFmtId="165" fontId="1" fillId="0" borderId="0" applyFont="0" applyFill="0" applyBorder="0" applyAlignment="0" applyProtection="0"/>
    <xf numFmtId="165" fontId="1" fillId="0" borderId="0" applyFont="0" applyFill="0" applyBorder="0" applyAlignment="0" applyProtection="0"/>
    <xf numFmtId="0" fontId="47" fillId="0" borderId="0" applyNumberFormat="0" applyFill="0" applyBorder="0" applyAlignment="0" applyProtection="0"/>
    <xf numFmtId="0" fontId="48" fillId="0" borderId="58" applyNumberFormat="0" applyFill="0" applyAlignment="0" applyProtection="0"/>
    <xf numFmtId="0" fontId="49" fillId="0" borderId="59" applyNumberFormat="0" applyFill="0" applyAlignment="0" applyProtection="0"/>
    <xf numFmtId="0" fontId="50" fillId="0" borderId="60" applyNumberFormat="0" applyFill="0" applyAlignment="0" applyProtection="0"/>
    <xf numFmtId="0" fontId="50" fillId="0" borderId="0" applyNumberFormat="0" applyFill="0" applyBorder="0" applyAlignment="0" applyProtection="0"/>
    <xf numFmtId="0" fontId="51" fillId="43" borderId="0" applyNumberFormat="0" applyBorder="0" applyAlignment="0" applyProtection="0"/>
    <xf numFmtId="0" fontId="52" fillId="44" borderId="0" applyNumberFormat="0" applyBorder="0" applyAlignment="0" applyProtection="0"/>
    <xf numFmtId="0" fontId="53" fillId="45" borderId="0" applyNumberFormat="0" applyBorder="0" applyAlignment="0" applyProtection="0"/>
    <xf numFmtId="0" fontId="54" fillId="46" borderId="61" applyNumberFormat="0" applyAlignment="0" applyProtection="0"/>
    <xf numFmtId="0" fontId="55" fillId="47" borderId="62" applyNumberFormat="0" applyAlignment="0" applyProtection="0"/>
    <xf numFmtId="0" fontId="56" fillId="47" borderId="61" applyNumberFormat="0" applyAlignment="0" applyProtection="0"/>
    <xf numFmtId="0" fontId="57" fillId="0" borderId="63" applyNumberFormat="0" applyFill="0" applyAlignment="0" applyProtection="0"/>
    <xf numFmtId="0" fontId="35" fillId="48" borderId="64" applyNumberFormat="0" applyAlignment="0" applyProtection="0"/>
    <xf numFmtId="0" fontId="58" fillId="0" borderId="0" applyNumberFormat="0" applyFill="0" applyBorder="0" applyAlignment="0" applyProtection="0"/>
    <xf numFmtId="0" fontId="1" fillId="49" borderId="65" applyNumberFormat="0" applyFont="0" applyAlignment="0" applyProtection="0"/>
    <xf numFmtId="0" fontId="59" fillId="0" borderId="0" applyNumberFormat="0" applyFill="0" applyBorder="0" applyAlignment="0" applyProtection="0"/>
    <xf numFmtId="0" fontId="2" fillId="0" borderId="66" applyNumberFormat="0" applyFill="0" applyAlignment="0" applyProtection="0"/>
    <xf numFmtId="0" fontId="37" fillId="50" borderId="0" applyNumberFormat="0" applyBorder="0" applyAlignment="0" applyProtection="0"/>
    <xf numFmtId="0" fontId="1" fillId="51" borderId="0" applyNumberFormat="0" applyBorder="0" applyAlignment="0" applyProtection="0"/>
    <xf numFmtId="0" fontId="1" fillId="52" borderId="0" applyNumberFormat="0" applyBorder="0" applyAlignment="0" applyProtection="0"/>
    <xf numFmtId="0" fontId="37"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37" fillId="56" borderId="0" applyNumberFormat="0" applyBorder="0" applyAlignment="0" applyProtection="0"/>
    <xf numFmtId="0" fontId="37"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37" fillId="60" borderId="0" applyNumberFormat="0" applyBorder="0" applyAlignment="0" applyProtection="0"/>
    <xf numFmtId="0" fontId="37" fillId="61" borderId="0" applyNumberFormat="0" applyBorder="0" applyAlignment="0" applyProtection="0"/>
    <xf numFmtId="0" fontId="1" fillId="62" borderId="0" applyNumberFormat="0" applyBorder="0" applyAlignment="0" applyProtection="0"/>
    <xf numFmtId="0" fontId="1" fillId="63" borderId="0" applyNumberFormat="0" applyBorder="0" applyAlignment="0" applyProtection="0"/>
    <xf numFmtId="0" fontId="37" fillId="64" borderId="0" applyNumberFormat="0" applyBorder="0" applyAlignment="0" applyProtection="0"/>
    <xf numFmtId="0" fontId="37" fillId="65" borderId="0" applyNumberFormat="0" applyBorder="0" applyAlignment="0" applyProtection="0"/>
    <xf numFmtId="0" fontId="1" fillId="66" borderId="0" applyNumberFormat="0" applyBorder="0" applyAlignment="0" applyProtection="0"/>
    <xf numFmtId="0" fontId="1" fillId="67" borderId="0" applyNumberFormat="0" applyBorder="0" applyAlignment="0" applyProtection="0"/>
    <xf numFmtId="0" fontId="37" fillId="68" borderId="0" applyNumberFormat="0" applyBorder="0" applyAlignment="0" applyProtection="0"/>
    <xf numFmtId="0" fontId="37" fillId="69" borderId="0" applyNumberFormat="0" applyBorder="0" applyAlignment="0" applyProtection="0"/>
    <xf numFmtId="0" fontId="1" fillId="70" borderId="0" applyNumberFormat="0" applyBorder="0" applyAlignment="0" applyProtection="0"/>
    <xf numFmtId="0" fontId="1" fillId="71" borderId="0" applyNumberFormat="0" applyBorder="0" applyAlignment="0" applyProtection="0"/>
    <xf numFmtId="0" fontId="37" fillId="72" borderId="0" applyNumberFormat="0" applyBorder="0" applyAlignment="0" applyProtection="0"/>
    <xf numFmtId="0" fontId="60" fillId="0" borderId="0" applyNumberFormat="0" applyFill="0" applyBorder="0" applyAlignment="0" applyProtection="0">
      <alignment vertical="top"/>
      <protection locked="0"/>
    </xf>
    <xf numFmtId="0" fontId="7" fillId="0" borderId="0"/>
    <xf numFmtId="0" fontId="36" fillId="0" borderId="0" applyNumberFormat="0" applyFill="0" applyBorder="0" applyAlignment="0" applyProtection="0"/>
    <xf numFmtId="190" fontId="6" fillId="0" borderId="0" applyFont="0" applyFill="0" applyBorder="0" applyAlignment="0" applyProtection="0"/>
    <xf numFmtId="0" fontId="22" fillId="0" borderId="0" applyNumberFormat="0" applyFill="0" applyBorder="0" applyAlignment="0" applyProtection="0">
      <alignment vertical="top"/>
      <protection locked="0"/>
    </xf>
    <xf numFmtId="173" fontId="1" fillId="0" borderId="0" applyFont="0" applyFill="0" applyBorder="0" applyAlignment="0" applyProtection="0"/>
    <xf numFmtId="171" fontId="6" fillId="0" borderId="0" applyFont="0" applyFill="0" applyBorder="0" applyAlignment="0" applyProtection="0"/>
    <xf numFmtId="166" fontId="1" fillId="0" borderId="0" applyFont="0" applyFill="0" applyBorder="0" applyAlignment="0" applyProtection="0"/>
    <xf numFmtId="191" fontId="1" fillId="0" borderId="0" applyFont="0" applyFill="0" applyBorder="0" applyAlignment="0" applyProtection="0"/>
  </cellStyleXfs>
  <cellXfs count="173">
    <xf numFmtId="0" fontId="0" fillId="0" borderId="0" xfId="0"/>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0" borderId="0" xfId="0" applyFont="1"/>
    <xf numFmtId="0" fontId="4" fillId="0" borderId="13" xfId="0" applyFont="1" applyBorder="1"/>
    <xf numFmtId="0" fontId="4" fillId="0" borderId="12" xfId="0" applyFont="1" applyBorder="1"/>
    <xf numFmtId="0" fontId="4" fillId="0" borderId="14" xfId="0" applyFont="1" applyBorder="1" applyAlignment="1">
      <alignment horizontal="center"/>
    </xf>
    <xf numFmtId="169" fontId="4" fillId="0" borderId="12" xfId="0" applyNumberFormat="1" applyFont="1" applyBorder="1"/>
    <xf numFmtId="167" fontId="4" fillId="0" borderId="13" xfId="3" applyFont="1" applyFill="1" applyBorder="1"/>
    <xf numFmtId="0" fontId="4" fillId="0" borderId="14" xfId="0" applyFont="1" applyBorder="1"/>
    <xf numFmtId="0" fontId="4" fillId="0" borderId="15" xfId="0" applyFont="1" applyBorder="1"/>
    <xf numFmtId="0" fontId="4" fillId="0" borderId="17" xfId="0" applyFont="1" applyBorder="1"/>
    <xf numFmtId="0" fontId="4" fillId="0" borderId="19" xfId="0" applyFont="1" applyBorder="1"/>
    <xf numFmtId="0" fontId="4" fillId="0" borderId="20" xfId="0" applyFont="1" applyBorder="1"/>
    <xf numFmtId="0" fontId="4" fillId="0" borderId="21" xfId="0" applyFont="1" applyBorder="1" applyAlignment="1">
      <alignment horizontal="center"/>
    </xf>
    <xf numFmtId="169" fontId="4" fillId="0" borderId="22" xfId="0" applyNumberFormat="1" applyFont="1" applyBorder="1"/>
    <xf numFmtId="0" fontId="4" fillId="0" borderId="23" xfId="0" applyFont="1" applyBorder="1"/>
    <xf numFmtId="167" fontId="4" fillId="0" borderId="23" xfId="3" applyFont="1" applyBorder="1"/>
    <xf numFmtId="0" fontId="4" fillId="0" borderId="24" xfId="0" applyFont="1" applyBorder="1"/>
    <xf numFmtId="0" fontId="4" fillId="0" borderId="16" xfId="0" applyFont="1" applyBorder="1"/>
    <xf numFmtId="0" fontId="4" fillId="0" borderId="25" xfId="0" applyFont="1" applyBorder="1"/>
    <xf numFmtId="0" fontId="4" fillId="0" borderId="18" xfId="0" applyFont="1" applyBorder="1"/>
    <xf numFmtId="0" fontId="4" fillId="0" borderId="26" xfId="0" applyFont="1" applyBorder="1"/>
    <xf numFmtId="0" fontId="4" fillId="0" borderId="25" xfId="0" applyFont="1" applyBorder="1" applyAlignment="1">
      <alignment horizontal="center"/>
    </xf>
    <xf numFmtId="0" fontId="4" fillId="0" borderId="22" xfId="0" applyFont="1" applyBorder="1"/>
    <xf numFmtId="0" fontId="4" fillId="0" borderId="24" xfId="0" applyFont="1" applyBorder="1" applyAlignment="1">
      <alignment horizontal="center"/>
    </xf>
    <xf numFmtId="167" fontId="4" fillId="0" borderId="23" xfId="3" applyFont="1" applyFill="1" applyBorder="1"/>
    <xf numFmtId="0" fontId="33" fillId="0" borderId="0" xfId="0" applyFont="1"/>
    <xf numFmtId="0" fontId="34" fillId="0" borderId="0" xfId="0" applyFont="1"/>
    <xf numFmtId="0" fontId="4" fillId="0" borderId="27" xfId="0" applyFont="1" applyBorder="1"/>
    <xf numFmtId="0" fontId="4" fillId="0" borderId="42" xfId="0" applyFont="1" applyBorder="1"/>
    <xf numFmtId="0" fontId="4" fillId="0" borderId="43" xfId="0" applyFont="1" applyBorder="1"/>
    <xf numFmtId="0" fontId="4" fillId="0" borderId="44" xfId="0" applyFont="1" applyBorder="1"/>
    <xf numFmtId="0" fontId="3" fillId="30" borderId="0" xfId="0" applyFont="1" applyFill="1"/>
    <xf numFmtId="0" fontId="2" fillId="30" borderId="0" xfId="0" applyFont="1" applyFill="1"/>
    <xf numFmtId="10" fontId="0" fillId="30" borderId="0" xfId="0" applyNumberFormat="1" applyFill="1"/>
    <xf numFmtId="0" fontId="0" fillId="30" borderId="0" xfId="0" applyFill="1"/>
    <xf numFmtId="180" fontId="61" fillId="0" borderId="1" xfId="0" applyNumberFormat="1" applyFont="1" applyBorder="1" applyAlignment="1">
      <alignment vertical="center"/>
    </xf>
    <xf numFmtId="0" fontId="62" fillId="0" borderId="0" xfId="0" applyFont="1" applyAlignment="1">
      <alignment vertical="center" wrapText="1"/>
    </xf>
    <xf numFmtId="0" fontId="64" fillId="0" borderId="0" xfId="0" applyFont="1" applyAlignment="1">
      <alignment vertical="center" wrapText="1"/>
    </xf>
    <xf numFmtId="180" fontId="61" fillId="75" borderId="1" xfId="0" applyNumberFormat="1" applyFont="1" applyFill="1" applyBorder="1" applyAlignment="1">
      <alignment vertical="center"/>
    </xf>
    <xf numFmtId="180" fontId="61" fillId="0" borderId="78" xfId="0" applyNumberFormat="1" applyFont="1" applyBorder="1" applyAlignment="1">
      <alignment vertical="center"/>
    </xf>
    <xf numFmtId="0" fontId="71" fillId="30" borderId="83" xfId="0" applyFont="1" applyFill="1" applyBorder="1" applyAlignment="1">
      <alignment horizontal="center" vertical="center" wrapText="1"/>
    </xf>
    <xf numFmtId="0" fontId="71" fillId="30" borderId="80" xfId="0" applyFont="1" applyFill="1" applyBorder="1" applyAlignment="1">
      <alignment horizontal="center" vertical="center" wrapText="1"/>
    </xf>
    <xf numFmtId="0" fontId="72" fillId="73" borderId="56" xfId="0" applyFont="1" applyFill="1" applyBorder="1" applyAlignment="1">
      <alignment horizontal="center" vertical="center" wrapText="1"/>
    </xf>
    <xf numFmtId="0" fontId="73" fillId="73" borderId="54" xfId="0" applyFont="1" applyFill="1" applyBorder="1" applyAlignment="1">
      <alignment horizontal="center" vertical="center" wrapText="1"/>
    </xf>
    <xf numFmtId="0" fontId="73" fillId="73" borderId="55" xfId="0" applyFont="1" applyFill="1" applyBorder="1" applyAlignment="1">
      <alignment horizontal="center" vertical="center" wrapText="1"/>
    </xf>
    <xf numFmtId="0" fontId="73" fillId="73" borderId="50" xfId="0" applyFont="1" applyFill="1" applyBorder="1" applyAlignment="1">
      <alignment horizontal="center" vertical="center" wrapText="1"/>
    </xf>
    <xf numFmtId="0" fontId="73" fillId="73" borderId="49" xfId="0" applyFont="1" applyFill="1" applyBorder="1" applyAlignment="1">
      <alignment horizontal="center" vertical="center" wrapText="1"/>
    </xf>
    <xf numFmtId="0" fontId="61" fillId="0" borderId="51" xfId="0" applyFont="1" applyBorder="1" applyAlignment="1">
      <alignment horizontal="center" vertical="center" wrapText="1"/>
    </xf>
    <xf numFmtId="0" fontId="61" fillId="74" borderId="1" xfId="0" applyFont="1" applyFill="1" applyBorder="1" applyAlignment="1">
      <alignment horizontal="center" vertical="center" wrapText="1"/>
    </xf>
    <xf numFmtId="0" fontId="61" fillId="0" borderId="47" xfId="0" applyFont="1" applyBorder="1" applyAlignment="1">
      <alignment horizontal="center" vertical="center" wrapText="1"/>
    </xf>
    <xf numFmtId="180" fontId="61" fillId="0" borderId="84" xfId="0" applyNumberFormat="1" applyFont="1" applyBorder="1" applyAlignment="1">
      <alignment vertical="center"/>
    </xf>
    <xf numFmtId="180" fontId="61" fillId="75" borderId="84" xfId="0" applyNumberFormat="1" applyFont="1" applyFill="1" applyBorder="1" applyAlignment="1">
      <alignment vertical="center"/>
    </xf>
    <xf numFmtId="180" fontId="61" fillId="30" borderId="84" xfId="0" applyNumberFormat="1" applyFont="1" applyFill="1" applyBorder="1" applyAlignment="1">
      <alignment vertical="center"/>
    </xf>
    <xf numFmtId="0" fontId="61" fillId="0" borderId="45" xfId="0" applyFont="1" applyBorder="1" applyAlignment="1">
      <alignment horizontal="center" vertical="center"/>
    </xf>
    <xf numFmtId="180" fontId="61" fillId="0" borderId="1" xfId="0" applyNumberFormat="1" applyFont="1" applyBorder="1" applyAlignment="1">
      <alignment horizontal="center" vertical="center" wrapText="1"/>
    </xf>
    <xf numFmtId="180" fontId="61" fillId="30" borderId="1" xfId="0" applyNumberFormat="1" applyFont="1" applyFill="1" applyBorder="1" applyAlignment="1">
      <alignment horizontal="center" vertical="center" wrapText="1"/>
    </xf>
    <xf numFmtId="167" fontId="61" fillId="30" borderId="1" xfId="3" applyFont="1" applyFill="1" applyBorder="1" applyAlignment="1">
      <alignment vertical="center"/>
    </xf>
    <xf numFmtId="39" fontId="61" fillId="30" borderId="1" xfId="0" applyNumberFormat="1" applyFont="1" applyFill="1" applyBorder="1" applyAlignment="1">
      <alignment vertical="center"/>
    </xf>
    <xf numFmtId="39" fontId="61" fillId="30" borderId="1" xfId="0" applyNumberFormat="1" applyFont="1" applyFill="1" applyBorder="1" applyAlignment="1">
      <alignment horizontal="center" vertical="center"/>
    </xf>
    <xf numFmtId="0" fontId="61" fillId="30" borderId="46" xfId="0" applyFont="1" applyFill="1" applyBorder="1" applyAlignment="1">
      <alignment horizontal="center" vertical="center"/>
    </xf>
    <xf numFmtId="0" fontId="61" fillId="0" borderId="45" xfId="0" applyFont="1" applyBorder="1" applyAlignment="1">
      <alignment horizontal="center" vertical="center" wrapText="1"/>
    </xf>
    <xf numFmtId="180" fontId="61" fillId="0" borderId="79" xfId="0" applyNumberFormat="1" applyFont="1" applyBorder="1" applyAlignment="1">
      <alignment vertical="center"/>
    </xf>
    <xf numFmtId="180" fontId="61" fillId="75" borderId="79" xfId="0" applyNumberFormat="1" applyFont="1" applyFill="1" applyBorder="1" applyAlignment="1">
      <alignment vertical="center"/>
    </xf>
    <xf numFmtId="180" fontId="61" fillId="30" borderId="79" xfId="0" applyNumberFormat="1" applyFont="1" applyFill="1" applyBorder="1" applyAlignment="1">
      <alignment vertical="center"/>
    </xf>
    <xf numFmtId="0" fontId="61" fillId="30" borderId="1" xfId="0" applyFont="1" applyFill="1" applyBorder="1" applyAlignment="1">
      <alignment horizontal="center" vertical="center" wrapText="1"/>
    </xf>
    <xf numFmtId="0" fontId="61" fillId="0" borderId="1" xfId="0" applyFont="1" applyBorder="1" applyAlignment="1">
      <alignment horizontal="center" vertical="center" wrapText="1"/>
    </xf>
    <xf numFmtId="0" fontId="74" fillId="30" borderId="0" xfId="0" applyFont="1" applyFill="1"/>
    <xf numFmtId="0" fontId="68" fillId="30" borderId="0" xfId="0" applyFont="1" applyFill="1" applyAlignment="1">
      <alignment horizontal="left" vertical="center" wrapText="1"/>
    </xf>
    <xf numFmtId="0" fontId="67" fillId="30" borderId="0" xfId="0" applyFont="1" applyFill="1" applyAlignment="1">
      <alignment vertical="center"/>
    </xf>
    <xf numFmtId="10" fontId="67" fillId="30" borderId="0" xfId="0" applyNumberFormat="1" applyFont="1" applyFill="1" applyAlignment="1">
      <alignment vertical="center"/>
    </xf>
    <xf numFmtId="0" fontId="61" fillId="0" borderId="0" xfId="0" applyFont="1" applyAlignment="1">
      <alignment horizontal="center" vertical="center" wrapText="1"/>
    </xf>
    <xf numFmtId="0" fontId="61" fillId="30" borderId="0" xfId="0" applyFont="1" applyFill="1" applyAlignment="1">
      <alignment horizontal="center" vertical="center" wrapText="1"/>
    </xf>
    <xf numFmtId="167" fontId="61" fillId="30" borderId="0" xfId="3" applyFont="1" applyFill="1" applyBorder="1" applyAlignment="1">
      <alignment vertical="center"/>
    </xf>
    <xf numFmtId="39" fontId="61" fillId="30" borderId="0" xfId="0" applyNumberFormat="1" applyFont="1" applyFill="1" applyAlignment="1">
      <alignment vertical="center"/>
    </xf>
    <xf numFmtId="39" fontId="61" fillId="30" borderId="0" xfId="0" applyNumberFormat="1" applyFont="1" applyFill="1" applyAlignment="1">
      <alignment horizontal="center" vertical="center"/>
    </xf>
    <xf numFmtId="0" fontId="61" fillId="30" borderId="0" xfId="0" applyFont="1" applyFill="1" applyAlignment="1">
      <alignment horizontal="center" vertical="center"/>
    </xf>
    <xf numFmtId="180" fontId="61" fillId="30" borderId="47" xfId="0" applyNumberFormat="1" applyFont="1" applyFill="1" applyBorder="1" applyAlignment="1">
      <alignment horizontal="center" vertical="center" wrapText="1"/>
    </xf>
    <xf numFmtId="180" fontId="61" fillId="30" borderId="49" xfId="0" applyNumberFormat="1" applyFont="1" applyFill="1" applyBorder="1" applyAlignment="1">
      <alignment horizontal="center" vertical="center" wrapText="1"/>
    </xf>
    <xf numFmtId="0" fontId="61" fillId="74" borderId="47" xfId="0" applyFont="1" applyFill="1" applyBorder="1" applyAlignment="1">
      <alignment horizontal="center" vertical="center" wrapText="1"/>
    </xf>
    <xf numFmtId="180" fontId="61" fillId="0" borderId="87" xfId="0" applyNumberFormat="1" applyFont="1" applyBorder="1" applyAlignment="1">
      <alignment vertical="center"/>
    </xf>
    <xf numFmtId="180" fontId="61" fillId="30" borderId="87" xfId="0" applyNumberFormat="1" applyFont="1" applyFill="1" applyBorder="1" applyAlignment="1">
      <alignment vertical="center"/>
    </xf>
    <xf numFmtId="180" fontId="61" fillId="0" borderId="47" xfId="0" applyNumberFormat="1" applyFont="1" applyBorder="1" applyAlignment="1">
      <alignment vertical="center"/>
    </xf>
    <xf numFmtId="0" fontId="61" fillId="0" borderId="51" xfId="0" applyFont="1" applyBorder="1" applyAlignment="1">
      <alignment horizontal="center" vertical="center"/>
    </xf>
    <xf numFmtId="0" fontId="72" fillId="73" borderId="1" xfId="0" applyFont="1" applyFill="1" applyBorder="1" applyAlignment="1">
      <alignment horizontal="center" vertical="center" wrapText="1"/>
    </xf>
    <xf numFmtId="0" fontId="73" fillId="73" borderId="1" xfId="0" applyFont="1" applyFill="1" applyBorder="1" applyAlignment="1">
      <alignment horizontal="center" vertical="center" wrapText="1"/>
    </xf>
    <xf numFmtId="0" fontId="75" fillId="30" borderId="0" xfId="0" applyFont="1" applyFill="1"/>
    <xf numFmtId="180" fontId="76" fillId="76" borderId="82" xfId="0" applyNumberFormat="1" applyFont="1" applyFill="1" applyBorder="1" applyAlignment="1">
      <alignment vertical="center" wrapText="1"/>
    </xf>
    <xf numFmtId="0" fontId="77" fillId="30" borderId="0" xfId="0" applyFont="1" applyFill="1"/>
    <xf numFmtId="10" fontId="74" fillId="30" borderId="0" xfId="0" applyNumberFormat="1" applyFont="1" applyFill="1"/>
    <xf numFmtId="180" fontId="69" fillId="76" borderId="47" xfId="0" applyNumberFormat="1" applyFont="1" applyFill="1" applyBorder="1" applyAlignment="1">
      <alignment vertical="center" wrapText="1"/>
    </xf>
    <xf numFmtId="180" fontId="61" fillId="30" borderId="67" xfId="0" applyNumberFormat="1" applyFont="1" applyFill="1" applyBorder="1" applyAlignment="1">
      <alignment horizontal="center" vertical="center" wrapText="1"/>
    </xf>
    <xf numFmtId="0" fontId="61" fillId="0" borderId="88" xfId="0" applyFont="1" applyBorder="1" applyAlignment="1">
      <alignment horizontal="center" vertical="center" wrapText="1"/>
    </xf>
    <xf numFmtId="0" fontId="61" fillId="0" borderId="89" xfId="0" applyFont="1" applyBorder="1" applyAlignment="1">
      <alignment horizontal="center" vertical="center"/>
    </xf>
    <xf numFmtId="0" fontId="61" fillId="0" borderId="90" xfId="0" applyFont="1" applyBorder="1" applyAlignment="1">
      <alignment horizontal="center" vertical="center" wrapText="1"/>
    </xf>
    <xf numFmtId="0" fontId="61" fillId="74" borderId="78" xfId="0" applyFont="1" applyFill="1" applyBorder="1" applyAlignment="1">
      <alignment horizontal="center" vertical="center" wrapText="1"/>
    </xf>
    <xf numFmtId="180" fontId="61" fillId="0" borderId="78" xfId="0" applyNumberFormat="1" applyFont="1" applyBorder="1" applyAlignment="1">
      <alignment horizontal="center" vertical="center" wrapText="1"/>
    </xf>
    <xf numFmtId="0" fontId="70" fillId="73" borderId="8" xfId="0" applyFont="1" applyFill="1" applyBorder="1" applyAlignment="1">
      <alignment horizontal="center" vertical="center" wrapText="1"/>
    </xf>
    <xf numFmtId="0" fontId="70" fillId="73" borderId="26" xfId="0" applyFont="1" applyFill="1" applyBorder="1" applyAlignment="1">
      <alignment horizontal="center" vertical="center" wrapText="1"/>
    </xf>
    <xf numFmtId="0" fontId="63" fillId="0" borderId="70" xfId="0" applyFont="1" applyBorder="1" applyAlignment="1">
      <alignment horizontal="center" vertical="center" wrapText="1"/>
    </xf>
    <xf numFmtId="0" fontId="63" fillId="0" borderId="71" xfId="0" applyFont="1" applyBorder="1" applyAlignment="1">
      <alignment horizontal="center" vertical="center" wrapText="1"/>
    </xf>
    <xf numFmtId="0" fontId="63" fillId="0" borderId="74" xfId="0" applyFont="1" applyBorder="1" applyAlignment="1">
      <alignment horizontal="center" vertical="center" wrapText="1"/>
    </xf>
    <xf numFmtId="0" fontId="63" fillId="0" borderId="0" xfId="0" applyFont="1" applyAlignment="1">
      <alignment horizontal="center" vertical="center" wrapText="1"/>
    </xf>
    <xf numFmtId="0" fontId="63" fillId="0" borderId="75" xfId="0" applyFont="1" applyBorder="1" applyAlignment="1">
      <alignment horizontal="center" vertical="center" wrapText="1"/>
    </xf>
    <xf numFmtId="0" fontId="63" fillId="0" borderId="76" xfId="0" applyFont="1" applyBorder="1" applyAlignment="1">
      <alignment horizontal="center" vertical="center" wrapText="1"/>
    </xf>
    <xf numFmtId="0" fontId="65" fillId="0" borderId="72" xfId="0" applyFont="1" applyBorder="1" applyAlignment="1">
      <alignment horizontal="center" vertical="center" wrapText="1"/>
    </xf>
    <xf numFmtId="0" fontId="65" fillId="0" borderId="73" xfId="0" applyFont="1" applyBorder="1" applyAlignment="1">
      <alignment horizontal="center" vertical="center" wrapText="1"/>
    </xf>
    <xf numFmtId="0" fontId="65" fillId="0" borderId="77" xfId="0" applyFont="1" applyBorder="1" applyAlignment="1">
      <alignment horizontal="center" vertical="center" wrapText="1"/>
    </xf>
    <xf numFmtId="0" fontId="64" fillId="0" borderId="72" xfId="0" applyFont="1" applyBorder="1" applyAlignment="1">
      <alignment horizontal="left" vertical="center" wrapText="1"/>
    </xf>
    <xf numFmtId="0" fontId="64" fillId="0" borderId="73" xfId="0" applyFont="1" applyBorder="1" applyAlignment="1">
      <alignment horizontal="left" vertical="center" wrapText="1"/>
    </xf>
    <xf numFmtId="0" fontId="64" fillId="0" borderId="77" xfId="0" applyFont="1" applyBorder="1" applyAlignment="1">
      <alignment horizontal="left" vertical="center" wrapText="1"/>
    </xf>
    <xf numFmtId="0" fontId="73" fillId="73" borderId="81" xfId="0" applyFont="1" applyFill="1" applyBorder="1" applyAlignment="1">
      <alignment horizontal="center" vertical="center" wrapText="1"/>
    </xf>
    <xf numFmtId="0" fontId="73" fillId="73" borderId="82" xfId="0" applyFont="1" applyFill="1" applyBorder="1" applyAlignment="1">
      <alignment horizontal="center" vertical="center" wrapText="1"/>
    </xf>
    <xf numFmtId="0" fontId="73" fillId="73" borderId="79" xfId="0" applyFont="1" applyFill="1" applyBorder="1" applyAlignment="1">
      <alignment horizontal="center" vertical="center" wrapText="1"/>
    </xf>
    <xf numFmtId="0" fontId="68" fillId="30" borderId="8" xfId="0" applyFont="1" applyFill="1" applyBorder="1" applyAlignment="1">
      <alignment horizontal="left" vertical="center" wrapText="1"/>
    </xf>
    <xf numFmtId="0" fontId="68" fillId="30" borderId="0" xfId="0" applyFont="1" applyFill="1" applyAlignment="1">
      <alignment horizontal="left" vertical="center" wrapText="1"/>
    </xf>
    <xf numFmtId="0" fontId="78" fillId="0" borderId="0" xfId="0" applyFont="1" applyAlignment="1">
      <alignment horizontal="left" vertical="center" wrapText="1"/>
    </xf>
    <xf numFmtId="180" fontId="76" fillId="76" borderId="85" xfId="0" applyNumberFormat="1" applyFont="1" applyFill="1" applyBorder="1" applyAlignment="1">
      <alignment horizontal="center" vertical="center" wrapText="1"/>
    </xf>
    <xf numFmtId="180" fontId="76" fillId="76" borderId="86" xfId="0" applyNumberFormat="1" applyFont="1" applyFill="1" applyBorder="1" applyAlignment="1">
      <alignment horizontal="center" vertical="center" wrapText="1"/>
    </xf>
    <xf numFmtId="180" fontId="76" fillId="76" borderId="50" xfId="0" applyNumberFormat="1" applyFont="1" applyFill="1" applyBorder="1" applyAlignment="1">
      <alignment horizontal="center" vertical="center" wrapText="1"/>
    </xf>
    <xf numFmtId="0" fontId="66" fillId="0" borderId="0" xfId="0" applyFont="1" applyAlignment="1">
      <alignment horizontal="left" vertical="center" wrapText="1"/>
    </xf>
    <xf numFmtId="0" fontId="70" fillId="2" borderId="48" xfId="0" applyFont="1" applyFill="1" applyBorder="1" applyAlignment="1">
      <alignment horizontal="center" vertical="center" wrapText="1"/>
    </xf>
    <xf numFmtId="0" fontId="70" fillId="2" borderId="8" xfId="0" applyFont="1" applyFill="1" applyBorder="1" applyAlignment="1">
      <alignment horizontal="center" vertical="center" wrapText="1"/>
    </xf>
    <xf numFmtId="0" fontId="70" fillId="2" borderId="67" xfId="0" applyFont="1" applyFill="1" applyBorder="1" applyAlignment="1">
      <alignment horizontal="center" vertical="center" wrapText="1"/>
    </xf>
    <xf numFmtId="0" fontId="70" fillId="2" borderId="69" xfId="0" applyFont="1" applyFill="1" applyBorder="1" applyAlignment="1">
      <alignment horizontal="center" vertical="center" wrapText="1"/>
    </xf>
    <xf numFmtId="0" fontId="70" fillId="2" borderId="0" xfId="0" applyFont="1" applyFill="1" applyAlignment="1">
      <alignment horizontal="center" vertical="center" wrapText="1"/>
    </xf>
    <xf numFmtId="0" fontId="70" fillId="2" borderId="68" xfId="0" applyFont="1" applyFill="1" applyBorder="1" applyAlignment="1">
      <alignment horizontal="center" vertical="center" wrapText="1"/>
    </xf>
    <xf numFmtId="0" fontId="70" fillId="2" borderId="26" xfId="0" applyFont="1" applyFill="1" applyBorder="1" applyAlignment="1">
      <alignment horizontal="center" vertical="center" wrapText="1"/>
    </xf>
    <xf numFmtId="0" fontId="70" fillId="2" borderId="53" xfId="0" applyFont="1" applyFill="1" applyBorder="1" applyAlignment="1">
      <alignment horizontal="center" vertical="center" wrapText="1"/>
    </xf>
    <xf numFmtId="0" fontId="73" fillId="73" borderId="1" xfId="0" applyFont="1" applyFill="1" applyBorder="1" applyAlignment="1">
      <alignment horizontal="center" vertical="center" wrapText="1"/>
    </xf>
    <xf numFmtId="180" fontId="69" fillId="76" borderId="48" xfId="0" applyNumberFormat="1" applyFont="1" applyFill="1" applyBorder="1" applyAlignment="1">
      <alignment horizontal="center" vertical="center" wrapText="1"/>
    </xf>
    <xf numFmtId="180" fontId="69" fillId="76" borderId="8" xfId="0" applyNumberFormat="1" applyFont="1" applyFill="1" applyBorder="1" applyAlignment="1">
      <alignment horizontal="center" vertical="center" wrapText="1"/>
    </xf>
    <xf numFmtId="0" fontId="68" fillId="30" borderId="1" xfId="0" applyFont="1" applyFill="1" applyBorder="1" applyAlignment="1">
      <alignment horizontal="left"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79" fillId="29" borderId="48" xfId="0" applyFont="1" applyFill="1" applyBorder="1" applyAlignment="1">
      <alignment horizontal="center" vertical="center" wrapText="1"/>
    </xf>
    <xf numFmtId="0" fontId="79" fillId="29" borderId="8" xfId="0" applyFont="1" applyFill="1" applyBorder="1" applyAlignment="1">
      <alignment horizontal="center" vertical="center" wrapText="1"/>
    </xf>
    <xf numFmtId="0" fontId="79" fillId="29" borderId="67" xfId="0" applyFont="1" applyFill="1" applyBorder="1" applyAlignment="1">
      <alignment horizontal="center" vertical="center" wrapText="1"/>
    </xf>
    <xf numFmtId="0" fontId="79" fillId="29" borderId="69" xfId="0" applyFont="1" applyFill="1" applyBorder="1" applyAlignment="1">
      <alignment horizontal="center" vertical="center" wrapText="1"/>
    </xf>
    <xf numFmtId="0" fontId="79" fillId="29" borderId="0" xfId="0" applyFont="1" applyFill="1" applyAlignment="1">
      <alignment horizontal="center" vertical="center" wrapText="1"/>
    </xf>
    <xf numFmtId="0" fontId="79" fillId="29" borderId="68" xfId="0" applyFont="1" applyFill="1" applyBorder="1" applyAlignment="1">
      <alignment horizontal="center" vertical="center" wrapText="1"/>
    </xf>
    <xf numFmtId="0" fontId="79" fillId="29" borderId="52" xfId="0" applyFont="1" applyFill="1" applyBorder="1" applyAlignment="1">
      <alignment horizontal="center" vertical="center" wrapText="1"/>
    </xf>
    <xf numFmtId="0" fontId="79" fillId="29" borderId="26" xfId="0" applyFont="1" applyFill="1" applyBorder="1" applyAlignment="1">
      <alignment horizontal="center" vertical="center" wrapText="1"/>
    </xf>
    <xf numFmtId="0" fontId="79" fillId="29" borderId="53" xfId="0" applyFont="1" applyFill="1" applyBorder="1" applyAlignment="1">
      <alignment horizontal="center" vertical="center" wrapText="1"/>
    </xf>
    <xf numFmtId="0" fontId="80" fillId="2" borderId="48" xfId="0" applyFont="1" applyFill="1" applyBorder="1" applyAlignment="1">
      <alignment horizontal="center" vertical="center" wrapText="1"/>
    </xf>
    <xf numFmtId="0" fontId="80" fillId="2" borderId="8" xfId="0" applyFont="1" applyFill="1" applyBorder="1" applyAlignment="1">
      <alignment horizontal="center" vertical="center" wrapText="1"/>
    </xf>
    <xf numFmtId="0" fontId="80" fillId="2" borderId="67" xfId="0" applyFont="1" applyFill="1" applyBorder="1" applyAlignment="1">
      <alignment horizontal="center" vertical="center" wrapText="1"/>
    </xf>
    <xf numFmtId="0" fontId="80" fillId="2" borderId="69" xfId="0" applyFont="1" applyFill="1" applyBorder="1" applyAlignment="1">
      <alignment horizontal="center" vertical="center" wrapText="1"/>
    </xf>
    <xf numFmtId="0" fontId="80" fillId="2" borderId="0" xfId="0" applyFont="1" applyFill="1" applyAlignment="1">
      <alignment horizontal="center" vertical="center" wrapText="1"/>
    </xf>
    <xf numFmtId="0" fontId="80" fillId="2" borderId="68" xfId="0" applyFont="1" applyFill="1" applyBorder="1" applyAlignment="1">
      <alignment horizontal="center" vertical="center" wrapText="1"/>
    </xf>
    <xf numFmtId="0" fontId="80" fillId="2" borderId="52" xfId="0" applyFont="1" applyFill="1" applyBorder="1" applyAlignment="1">
      <alignment horizontal="center" vertical="center" wrapText="1"/>
    </xf>
    <xf numFmtId="0" fontId="80" fillId="2" borderId="26" xfId="0" applyFont="1" applyFill="1" applyBorder="1" applyAlignment="1">
      <alignment horizontal="center" vertical="center" wrapText="1"/>
    </xf>
    <xf numFmtId="0" fontId="80" fillId="2" borderId="53" xfId="0" applyFont="1" applyFill="1" applyBorder="1" applyAlignment="1">
      <alignment horizontal="center" vertical="center" wrapText="1"/>
    </xf>
    <xf numFmtId="0" fontId="81" fillId="29" borderId="48" xfId="0" applyFont="1" applyFill="1" applyBorder="1" applyAlignment="1">
      <alignment horizontal="center" vertical="center" wrapText="1"/>
    </xf>
    <xf numFmtId="0" fontId="81" fillId="29" borderId="8" xfId="0" applyFont="1" applyFill="1" applyBorder="1" applyAlignment="1">
      <alignment horizontal="center" vertical="center" wrapText="1"/>
    </xf>
    <xf numFmtId="0" fontId="81" fillId="29" borderId="67" xfId="0" applyFont="1" applyFill="1" applyBorder="1" applyAlignment="1">
      <alignment horizontal="center" vertical="center" wrapText="1"/>
    </xf>
    <xf numFmtId="0" fontId="81" fillId="73" borderId="8" xfId="0" applyFont="1" applyFill="1" applyBorder="1" applyAlignment="1">
      <alignment horizontal="center" vertical="center" wrapText="1"/>
    </xf>
    <xf numFmtId="0" fontId="82" fillId="30" borderId="0" xfId="0" applyFont="1" applyFill="1"/>
    <xf numFmtId="0" fontId="37" fillId="30" borderId="0" xfId="0" applyFont="1" applyFill="1"/>
    <xf numFmtId="0" fontId="81" fillId="29" borderId="69" xfId="0" applyFont="1" applyFill="1" applyBorder="1" applyAlignment="1">
      <alignment horizontal="center" vertical="center" wrapText="1"/>
    </xf>
    <xf numFmtId="0" fontId="81" fillId="29" borderId="0" xfId="0" applyFont="1" applyFill="1" applyAlignment="1">
      <alignment horizontal="center" vertical="center" wrapText="1"/>
    </xf>
    <xf numFmtId="0" fontId="81" fillId="29" borderId="68" xfId="0" applyFont="1" applyFill="1" applyBorder="1" applyAlignment="1">
      <alignment horizontal="center" vertical="center" wrapText="1"/>
    </xf>
    <xf numFmtId="0" fontId="81" fillId="73" borderId="26" xfId="0" applyFont="1" applyFill="1" applyBorder="1" applyAlignment="1">
      <alignment horizontal="center" vertical="center" wrapText="1"/>
    </xf>
    <xf numFmtId="0" fontId="81" fillId="30" borderId="83" xfId="0" applyFont="1" applyFill="1" applyBorder="1" applyAlignment="1">
      <alignment horizontal="center" vertical="center" wrapText="1"/>
    </xf>
    <xf numFmtId="0" fontId="81" fillId="30" borderId="80" xfId="0" applyFont="1" applyFill="1" applyBorder="1" applyAlignment="1">
      <alignment horizontal="center" vertical="center" wrapText="1"/>
    </xf>
  </cellXfs>
  <cellStyles count="1574">
    <cellStyle name="2" xfId="1408" xr:uid="{00000000-0005-0000-0000-000000000000}"/>
    <cellStyle name="20% - Accent1" xfId="5" xr:uid="{00000000-0005-0000-0000-000001000000}"/>
    <cellStyle name="20% - Accent1 2" xfId="1409" xr:uid="{00000000-0005-0000-0000-000002000000}"/>
    <cellStyle name="20% - Accent1_Estaciones TM-21-SEP-2011" xfId="1410" xr:uid="{00000000-0005-0000-0000-000003000000}"/>
    <cellStyle name="20% - Accent2" xfId="6" xr:uid="{00000000-0005-0000-0000-000004000000}"/>
    <cellStyle name="20% - Accent2 2" xfId="1411" xr:uid="{00000000-0005-0000-0000-000005000000}"/>
    <cellStyle name="20% - Accent2_Estaciones TM-21-SEP-2011" xfId="1412" xr:uid="{00000000-0005-0000-0000-000006000000}"/>
    <cellStyle name="20% - Accent3" xfId="7" xr:uid="{00000000-0005-0000-0000-000007000000}"/>
    <cellStyle name="20% - Accent3 2" xfId="1413" xr:uid="{00000000-0005-0000-0000-000008000000}"/>
    <cellStyle name="20% - Accent3_Estaciones TM-21-SEP-2011" xfId="1414" xr:uid="{00000000-0005-0000-0000-000009000000}"/>
    <cellStyle name="20% - Accent4" xfId="8" xr:uid="{00000000-0005-0000-0000-00000A000000}"/>
    <cellStyle name="20% - Accent4 2" xfId="1415" xr:uid="{00000000-0005-0000-0000-00000B000000}"/>
    <cellStyle name="20% - Accent4_Estaciones TM-21-SEP-2011" xfId="1416" xr:uid="{00000000-0005-0000-0000-00000C000000}"/>
    <cellStyle name="20% - Accent5" xfId="9" xr:uid="{00000000-0005-0000-0000-00000D000000}"/>
    <cellStyle name="20% - Accent5 2" xfId="1417" xr:uid="{00000000-0005-0000-0000-00000E000000}"/>
    <cellStyle name="20% - Accent5_Estaciones TM-21-SEP-2011" xfId="1418" xr:uid="{00000000-0005-0000-0000-00000F000000}"/>
    <cellStyle name="20% - Accent6" xfId="10" xr:uid="{00000000-0005-0000-0000-000010000000}"/>
    <cellStyle name="20% - Accent6 2" xfId="1419" xr:uid="{00000000-0005-0000-0000-000011000000}"/>
    <cellStyle name="20% - Accent6_Estaciones TM-21-SEP-2011" xfId="1420" xr:uid="{00000000-0005-0000-0000-000012000000}"/>
    <cellStyle name="20% - Énfasis1" xfId="1543"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6"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0"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4"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58"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2"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1" xr:uid="{00000000-0005-0000-0000-0000D4000000}"/>
    <cellStyle name="40% - Accent1_Estaciones TM-21-SEP-2011" xfId="1422" xr:uid="{00000000-0005-0000-0000-0000D5000000}"/>
    <cellStyle name="40% - Accent2" xfId="198" xr:uid="{00000000-0005-0000-0000-0000D6000000}"/>
    <cellStyle name="40% - Accent2 2" xfId="1423" xr:uid="{00000000-0005-0000-0000-0000D7000000}"/>
    <cellStyle name="40% - Accent2_Estaciones TM-21-SEP-2011" xfId="1424" xr:uid="{00000000-0005-0000-0000-0000D8000000}"/>
    <cellStyle name="40% - Accent3" xfId="199" xr:uid="{00000000-0005-0000-0000-0000D9000000}"/>
    <cellStyle name="40% - Accent3 2" xfId="1425" xr:uid="{00000000-0005-0000-0000-0000DA000000}"/>
    <cellStyle name="40% - Accent3_Estaciones TM-21-SEP-2011" xfId="1426" xr:uid="{00000000-0005-0000-0000-0000DB000000}"/>
    <cellStyle name="40% - Accent4" xfId="200" xr:uid="{00000000-0005-0000-0000-0000DC000000}"/>
    <cellStyle name="40% - Accent4 2" xfId="1427" xr:uid="{00000000-0005-0000-0000-0000DD000000}"/>
    <cellStyle name="40% - Accent4_Estaciones TM-21-SEP-2011" xfId="1428" xr:uid="{00000000-0005-0000-0000-0000DE000000}"/>
    <cellStyle name="40% - Accent5" xfId="201" xr:uid="{00000000-0005-0000-0000-0000DF000000}"/>
    <cellStyle name="40% - Accent5 2" xfId="1429" xr:uid="{00000000-0005-0000-0000-0000E0000000}"/>
    <cellStyle name="40% - Accent5_Estaciones TM-21-SEP-2011" xfId="1430" xr:uid="{00000000-0005-0000-0000-0000E1000000}"/>
    <cellStyle name="40% - Accent6" xfId="202" xr:uid="{00000000-0005-0000-0000-0000E2000000}"/>
    <cellStyle name="40% - Accent6 2" xfId="1431" xr:uid="{00000000-0005-0000-0000-0000E3000000}"/>
    <cellStyle name="40% - Accent6_Estaciones TM-21-SEP-2011" xfId="1432" xr:uid="{00000000-0005-0000-0000-0000E4000000}"/>
    <cellStyle name="40% - Énfasis1" xfId="1544"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7"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1"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5"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59"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3"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5"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48"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2"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6"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0"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4"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3" xr:uid="{00000000-0005-0000-0000-000071020000}"/>
    <cellStyle name="Bad" xfId="587" xr:uid="{00000000-0005-0000-0000-000072020000}"/>
    <cellStyle name="BORDES TITU. INT." xfId="1435" xr:uid="{00000000-0005-0000-0000-000073020000}"/>
    <cellStyle name="Buena 10" xfId="588" xr:uid="{00000000-0005-0000-0000-000074020000}"/>
    <cellStyle name="Buena 11" xfId="589" xr:uid="{00000000-0005-0000-0000-000075020000}"/>
    <cellStyle name="Buena 12" xfId="590" xr:uid="{00000000-0005-0000-0000-000076020000}"/>
    <cellStyle name="Buena 13" xfId="591" xr:uid="{00000000-0005-0000-0000-000077020000}"/>
    <cellStyle name="Buena 14" xfId="592" xr:uid="{00000000-0005-0000-0000-000078020000}"/>
    <cellStyle name="Buena 15" xfId="593" xr:uid="{00000000-0005-0000-0000-000079020000}"/>
    <cellStyle name="Buena 16" xfId="594" xr:uid="{00000000-0005-0000-0000-00007A020000}"/>
    <cellStyle name="Buena 17" xfId="595" xr:uid="{00000000-0005-0000-0000-00007B020000}"/>
    <cellStyle name="Buena 18" xfId="596" xr:uid="{00000000-0005-0000-0000-00007C020000}"/>
    <cellStyle name="Buena 19" xfId="597" xr:uid="{00000000-0005-0000-0000-00007D020000}"/>
    <cellStyle name="Buena 2" xfId="598" xr:uid="{00000000-0005-0000-0000-00007E020000}"/>
    <cellStyle name="Buena 20" xfId="599" xr:uid="{00000000-0005-0000-0000-00007F020000}"/>
    <cellStyle name="Buena 21" xfId="600" xr:uid="{00000000-0005-0000-0000-000080020000}"/>
    <cellStyle name="Buena 22" xfId="601" xr:uid="{00000000-0005-0000-0000-000081020000}"/>
    <cellStyle name="Buena 23" xfId="602" xr:uid="{00000000-0005-0000-0000-000082020000}"/>
    <cellStyle name="Buena 24" xfId="603" xr:uid="{00000000-0005-0000-0000-000083020000}"/>
    <cellStyle name="Buena 25" xfId="604" xr:uid="{00000000-0005-0000-0000-000084020000}"/>
    <cellStyle name="Buena 26" xfId="605" xr:uid="{00000000-0005-0000-0000-000085020000}"/>
    <cellStyle name="Buena 27" xfId="606" xr:uid="{00000000-0005-0000-0000-000086020000}"/>
    <cellStyle name="Buena 28" xfId="607" xr:uid="{00000000-0005-0000-0000-000087020000}"/>
    <cellStyle name="Buena 29" xfId="608" xr:uid="{00000000-0005-0000-0000-000088020000}"/>
    <cellStyle name="Buena 3" xfId="609" xr:uid="{00000000-0005-0000-0000-000089020000}"/>
    <cellStyle name="Buena 30" xfId="610" xr:uid="{00000000-0005-0000-0000-00008A020000}"/>
    <cellStyle name="Buena 31" xfId="611" xr:uid="{00000000-0005-0000-0000-00008B020000}"/>
    <cellStyle name="Buena 32" xfId="612" xr:uid="{00000000-0005-0000-0000-00008C020000}"/>
    <cellStyle name="Buena 4" xfId="613" xr:uid="{00000000-0005-0000-0000-00008D020000}"/>
    <cellStyle name="Buena 5" xfId="614" xr:uid="{00000000-0005-0000-0000-00008E020000}"/>
    <cellStyle name="Buena 6" xfId="615" xr:uid="{00000000-0005-0000-0000-00008F020000}"/>
    <cellStyle name="Buena 7" xfId="616" xr:uid="{00000000-0005-0000-0000-000090020000}"/>
    <cellStyle name="Buena 8" xfId="617" xr:uid="{00000000-0005-0000-0000-000091020000}"/>
    <cellStyle name="Buena 9" xfId="618" xr:uid="{00000000-0005-0000-0000-000092020000}"/>
    <cellStyle name="Bueno" xfId="1530" builtinId="26" customBuiltin="1"/>
    <cellStyle name="Calculation" xfId="619" xr:uid="{00000000-0005-0000-0000-000094020000}"/>
    <cellStyle name="Cálculo" xfId="1535"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7"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6"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6" xr:uid="{00000000-0005-0000-0000-0000F6020000}"/>
    <cellStyle name="Comma0 2" xfId="1437" xr:uid="{00000000-0005-0000-0000-0000F7020000}"/>
    <cellStyle name="Currency0" xfId="1438" xr:uid="{00000000-0005-0000-0000-0000F8020000}"/>
    <cellStyle name="Currency0 2" xfId="1439" xr:uid="{00000000-0005-0000-0000-0000F9020000}"/>
    <cellStyle name="Date" xfId="1440" xr:uid="{00000000-0005-0000-0000-0000FA020000}"/>
    <cellStyle name="Date 2" xfId="1441" xr:uid="{00000000-0005-0000-0000-0000FB020000}"/>
    <cellStyle name="Encabezado 1" xfId="1526" builtinId="16" customBuiltin="1"/>
    <cellStyle name="Encabezado 4" xfId="1529"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2" xr:uid="{00000000-0005-0000-0000-00001D030000}"/>
    <cellStyle name="Énfasis 2" xfId="1443" xr:uid="{00000000-0005-0000-0000-00001E030000}"/>
    <cellStyle name="Énfasis 3" xfId="1444" xr:uid="{00000000-0005-0000-0000-00001F030000}"/>
    <cellStyle name="Énfasis1" xfId="1542" builtinId="29" customBuiltin="1"/>
    <cellStyle name="Énfasis1 - 20%" xfId="1445" xr:uid="{00000000-0005-0000-0000-000021030000}"/>
    <cellStyle name="Énfasis1 - 40%" xfId="1446" xr:uid="{00000000-0005-0000-0000-000022030000}"/>
    <cellStyle name="Énfasis1 - 60%" xfId="1447"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4" builtinId="33" customBuiltin="1"/>
    <cellStyle name="Énfasis2 - 20%" xfId="1448" xr:uid="{00000000-0005-0000-0000-000044030000}"/>
    <cellStyle name="Énfasis2 - 40%" xfId="1449" xr:uid="{00000000-0005-0000-0000-000045030000}"/>
    <cellStyle name="Énfasis2 - 60%" xfId="1450"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49" builtinId="37" customBuiltin="1"/>
    <cellStyle name="Énfasis3 - 20%" xfId="1451" xr:uid="{00000000-0005-0000-0000-000067030000}"/>
    <cellStyle name="Énfasis3 - 40%" xfId="1452" xr:uid="{00000000-0005-0000-0000-000068030000}"/>
    <cellStyle name="Énfasis3 - 60%" xfId="1453"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3" builtinId="41" customBuiltin="1"/>
    <cellStyle name="Énfasis4 - 20%" xfId="1454" xr:uid="{00000000-0005-0000-0000-00008A030000}"/>
    <cellStyle name="Énfasis4 - 40%" xfId="1455" xr:uid="{00000000-0005-0000-0000-00008B030000}"/>
    <cellStyle name="Énfasis4 - 60%" xfId="1456"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7" builtinId="45" customBuiltin="1"/>
    <cellStyle name="Énfasis5 - 20%" xfId="1457" xr:uid="{00000000-0005-0000-0000-0000AD030000}"/>
    <cellStyle name="Énfasis5 - 40%" xfId="1458" xr:uid="{00000000-0005-0000-0000-0000AE030000}"/>
    <cellStyle name="Énfasis5 - 60%" xfId="1459"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1" builtinId="49" customBuiltin="1"/>
    <cellStyle name="Énfasis6 - 20%" xfId="1460" xr:uid="{00000000-0005-0000-0000-0000D0030000}"/>
    <cellStyle name="Énfasis6 - 40%" xfId="1461" xr:uid="{00000000-0005-0000-0000-0000D1030000}"/>
    <cellStyle name="Énfasis6 - 60%" xfId="1462"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3"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3" xr:uid="{00000000-0005-0000-0000-000012040000}"/>
    <cellStyle name="Euro" xfId="962" xr:uid="{00000000-0005-0000-0000-000013040000}"/>
    <cellStyle name="Euro 2" xfId="1465" xr:uid="{00000000-0005-0000-0000-000014040000}"/>
    <cellStyle name="Euro 2 2" xfId="1571" xr:uid="{00000000-0005-0000-0000-000015040000}"/>
    <cellStyle name="Euro 3" xfId="1466" xr:uid="{00000000-0005-0000-0000-000016040000}"/>
    <cellStyle name="Euro 4" xfId="1467" xr:uid="{00000000-0005-0000-0000-000017040000}"/>
    <cellStyle name="Euro 5" xfId="1464" xr:uid="{00000000-0005-0000-0000-000018040000}"/>
    <cellStyle name="Euro 6" xfId="1568" xr:uid="{00000000-0005-0000-0000-000019040000}"/>
    <cellStyle name="Euro_Acabados" xfId="1468" xr:uid="{00000000-0005-0000-0000-00001A040000}"/>
    <cellStyle name="Excel Built-in Normal 1" xfId="1566" xr:uid="{00000000-0005-0000-0000-00001B040000}"/>
    <cellStyle name="Explanatory Text" xfId="963" xr:uid="{00000000-0005-0000-0000-00001C040000}"/>
    <cellStyle name="Fixed" xfId="1469" xr:uid="{00000000-0005-0000-0000-00001D040000}"/>
    <cellStyle name="Fixed 2" xfId="1470"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69" xr:uid="{00000000-0005-0000-0000-000025040000}"/>
    <cellStyle name="Hipervínculo 2 3" xfId="1567" xr:uid="{00000000-0005-0000-0000-000026040000}"/>
    <cellStyle name="Hipervínculo 3" xfId="1565" xr:uid="{00000000-0005-0000-0000-000027040000}"/>
    <cellStyle name="Incorrecto" xfId="1531"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0] 2" xfId="1471" xr:uid="{00000000-0005-0000-0000-00004B040000}"/>
    <cellStyle name="Millares 2" xfId="1" xr:uid="{00000000-0005-0000-0000-00004C040000}"/>
    <cellStyle name="Millares 2 2" xfId="1003" xr:uid="{00000000-0005-0000-0000-00004D040000}"/>
    <cellStyle name="Millares 2 2 2" xfId="1473" xr:uid="{00000000-0005-0000-0000-00004E040000}"/>
    <cellStyle name="Millares 2 3" xfId="1004" xr:uid="{00000000-0005-0000-0000-00004F040000}"/>
    <cellStyle name="Millares 2 4" xfId="1005" xr:uid="{00000000-0005-0000-0000-000050040000}"/>
    <cellStyle name="Millares 2 5" xfId="1403" xr:uid="{00000000-0005-0000-0000-000051040000}"/>
    <cellStyle name="Millares 2 5 2" xfId="1572" xr:uid="{00000000-0005-0000-0000-000052040000}"/>
    <cellStyle name="Millares 2 6" xfId="1472" xr:uid="{00000000-0005-0000-0000-000053040000}"/>
    <cellStyle name="Millares 2 7" xfId="1570" xr:uid="{00000000-0005-0000-0000-000054040000}"/>
    <cellStyle name="Millares 2_4,8" xfId="1006" xr:uid="{00000000-0005-0000-0000-000055040000}"/>
    <cellStyle name="Millares 3" xfId="1007" xr:uid="{00000000-0005-0000-0000-000056040000}"/>
    <cellStyle name="Millares 3 2" xfId="1008" xr:uid="{00000000-0005-0000-0000-000057040000}"/>
    <cellStyle name="Millares 3 3" xfId="1474" xr:uid="{00000000-0005-0000-0000-000058040000}"/>
    <cellStyle name="Millares 3_4,8" xfId="1009" xr:uid="{00000000-0005-0000-0000-000059040000}"/>
    <cellStyle name="Millares 4" xfId="1010" xr:uid="{00000000-0005-0000-0000-00005A040000}"/>
    <cellStyle name="Millares 4 2" xfId="1011" xr:uid="{00000000-0005-0000-0000-00005B040000}"/>
    <cellStyle name="Millares 4 3" xfId="1475" xr:uid="{00000000-0005-0000-0000-00005C040000}"/>
    <cellStyle name="Millares 4_4,8" xfId="1012" xr:uid="{00000000-0005-0000-0000-00005D040000}"/>
    <cellStyle name="Millares 5" xfId="1013" xr:uid="{00000000-0005-0000-0000-00005E040000}"/>
    <cellStyle name="Millares 5 2" xfId="1476" xr:uid="{00000000-0005-0000-0000-00005F040000}"/>
    <cellStyle name="Millares 6" xfId="1014" xr:uid="{00000000-0005-0000-0000-000060040000}"/>
    <cellStyle name="Millares 7" xfId="1477" xr:uid="{00000000-0005-0000-0000-000061040000}"/>
    <cellStyle name="Millares 8" xfId="1406" xr:uid="{00000000-0005-0000-0000-000062040000}"/>
    <cellStyle name="Millares 9" xfId="1478" xr:uid="{00000000-0005-0000-0000-000063040000}"/>
    <cellStyle name="Moneda" xfId="3" builtinId="4"/>
    <cellStyle name="Moneda [0] 2" xfId="1479" xr:uid="{00000000-0005-0000-0000-000065040000}"/>
    <cellStyle name="Moneda 2" xfId="1015" xr:uid="{00000000-0005-0000-0000-000066040000}"/>
    <cellStyle name="Moneda 2 2" xfId="1016" xr:uid="{00000000-0005-0000-0000-000067040000}"/>
    <cellStyle name="Moneda 2 3" xfId="1480" xr:uid="{00000000-0005-0000-0000-000068040000}"/>
    <cellStyle name="Moneda 2_4,8" xfId="1017" xr:uid="{00000000-0005-0000-0000-000069040000}"/>
    <cellStyle name="Moneda 3" xfId="1018" xr:uid="{00000000-0005-0000-0000-00006A040000}"/>
    <cellStyle name="Moneda 3 2" xfId="1019" xr:uid="{00000000-0005-0000-0000-00006B040000}"/>
    <cellStyle name="Moneda 3 2 2" xfId="1483" xr:uid="{00000000-0005-0000-0000-00006C040000}"/>
    <cellStyle name="Moneda 3 2 3" xfId="1482" xr:uid="{00000000-0005-0000-0000-00006D040000}"/>
    <cellStyle name="Moneda 3 3" xfId="1484" xr:uid="{00000000-0005-0000-0000-00006E040000}"/>
    <cellStyle name="Moneda 3 3 2" xfId="1485" xr:uid="{00000000-0005-0000-0000-00006F040000}"/>
    <cellStyle name="Moneda 3 4" xfId="1486" xr:uid="{00000000-0005-0000-0000-000070040000}"/>
    <cellStyle name="Moneda 3 5" xfId="1481" xr:uid="{00000000-0005-0000-0000-000071040000}"/>
    <cellStyle name="Moneda 3_4,8" xfId="1020" xr:uid="{00000000-0005-0000-0000-000072040000}"/>
    <cellStyle name="Moneda 4" xfId="1021" xr:uid="{00000000-0005-0000-0000-000073040000}"/>
    <cellStyle name="Moneda 4 2" xfId="1487" xr:uid="{00000000-0005-0000-0000-000074040000}"/>
    <cellStyle name="Moneda 5" xfId="1022" xr:uid="{00000000-0005-0000-0000-000075040000}"/>
    <cellStyle name="Moneda 5 2" xfId="1488" xr:uid="{00000000-0005-0000-0000-000076040000}"/>
    <cellStyle name="Moneda 6" xfId="1489" xr:uid="{00000000-0005-0000-0000-000077040000}"/>
    <cellStyle name="Moneda 7" xfId="1523" xr:uid="{00000000-0005-0000-0000-000078040000}"/>
    <cellStyle name="Moneda 8" xfId="1524" xr:uid="{00000000-0005-0000-0000-000079040000}"/>
    <cellStyle name="Moneda 9" xfId="1573" xr:uid="{00000000-0005-0000-0000-00007A040000}"/>
    <cellStyle name="Monetario0" xfId="1023" xr:uid="{00000000-0005-0000-0000-00007B040000}"/>
    <cellStyle name="Neutral" xfId="1532" builtinId="28" customBuiltin="1"/>
    <cellStyle name="Neutral 10" xfId="1024" xr:uid="{00000000-0005-0000-0000-00007D040000}"/>
    <cellStyle name="Neutral 11" xfId="1025" xr:uid="{00000000-0005-0000-0000-00007E040000}"/>
    <cellStyle name="Neutral 12" xfId="1026" xr:uid="{00000000-0005-0000-0000-00007F040000}"/>
    <cellStyle name="Neutral 13" xfId="1027" xr:uid="{00000000-0005-0000-0000-000080040000}"/>
    <cellStyle name="Neutral 14" xfId="1028" xr:uid="{00000000-0005-0000-0000-000081040000}"/>
    <cellStyle name="Neutral 15" xfId="1029" xr:uid="{00000000-0005-0000-0000-000082040000}"/>
    <cellStyle name="Neutral 16" xfId="1030" xr:uid="{00000000-0005-0000-0000-000083040000}"/>
    <cellStyle name="Neutral 17" xfId="1031" xr:uid="{00000000-0005-0000-0000-000084040000}"/>
    <cellStyle name="Neutral 18" xfId="1032" xr:uid="{00000000-0005-0000-0000-000085040000}"/>
    <cellStyle name="Neutral 19" xfId="1033" xr:uid="{00000000-0005-0000-0000-000086040000}"/>
    <cellStyle name="Neutral 2" xfId="1034" xr:uid="{00000000-0005-0000-0000-000087040000}"/>
    <cellStyle name="Neutral 20" xfId="1035" xr:uid="{00000000-0005-0000-0000-000088040000}"/>
    <cellStyle name="Neutral 21" xfId="1036" xr:uid="{00000000-0005-0000-0000-000089040000}"/>
    <cellStyle name="Neutral 22" xfId="1037" xr:uid="{00000000-0005-0000-0000-00008A040000}"/>
    <cellStyle name="Neutral 23" xfId="1038" xr:uid="{00000000-0005-0000-0000-00008B040000}"/>
    <cellStyle name="Neutral 24" xfId="1039" xr:uid="{00000000-0005-0000-0000-00008C040000}"/>
    <cellStyle name="Neutral 25" xfId="1040" xr:uid="{00000000-0005-0000-0000-00008D040000}"/>
    <cellStyle name="Neutral 26" xfId="1041" xr:uid="{00000000-0005-0000-0000-00008E040000}"/>
    <cellStyle name="Neutral 27" xfId="1042" xr:uid="{00000000-0005-0000-0000-00008F040000}"/>
    <cellStyle name="Neutral 28" xfId="1043" xr:uid="{00000000-0005-0000-0000-000090040000}"/>
    <cellStyle name="Neutral 29" xfId="1044" xr:uid="{00000000-0005-0000-0000-000091040000}"/>
    <cellStyle name="Neutral 3" xfId="1045" xr:uid="{00000000-0005-0000-0000-000092040000}"/>
    <cellStyle name="Neutral 30" xfId="1046" xr:uid="{00000000-0005-0000-0000-000093040000}"/>
    <cellStyle name="Neutral 31" xfId="1047" xr:uid="{00000000-0005-0000-0000-000094040000}"/>
    <cellStyle name="Neutral 32" xfId="1048" xr:uid="{00000000-0005-0000-0000-000095040000}"/>
    <cellStyle name="Neutral 4" xfId="1049" xr:uid="{00000000-0005-0000-0000-000096040000}"/>
    <cellStyle name="Neutral 5" xfId="1050" xr:uid="{00000000-0005-0000-0000-000097040000}"/>
    <cellStyle name="Neutral 6" xfId="1051" xr:uid="{00000000-0005-0000-0000-000098040000}"/>
    <cellStyle name="Neutral 7" xfId="1052" xr:uid="{00000000-0005-0000-0000-000099040000}"/>
    <cellStyle name="Neutral 8" xfId="1053" xr:uid="{00000000-0005-0000-0000-00009A040000}"/>
    <cellStyle name="Neutral 9" xfId="1054" xr:uid="{00000000-0005-0000-0000-00009B040000}"/>
    <cellStyle name="Normal" xfId="0" builtinId="0"/>
    <cellStyle name="Normal 10" xfId="1055" xr:uid="{00000000-0005-0000-0000-00009D040000}"/>
    <cellStyle name="Normal 12" xfId="1056" xr:uid="{00000000-0005-0000-0000-00009E040000}"/>
    <cellStyle name="Normal 12 2" xfId="1405" xr:uid="{00000000-0005-0000-0000-00009F040000}"/>
    <cellStyle name="Normal 2" xfId="4" xr:uid="{00000000-0005-0000-0000-0000A0040000}"/>
    <cellStyle name="Normal 2 10" xfId="1057" xr:uid="{00000000-0005-0000-0000-0000A1040000}"/>
    <cellStyle name="Normal 2 10 2" xfId="1058" xr:uid="{00000000-0005-0000-0000-0000A2040000}"/>
    <cellStyle name="Normal 2 10 3" xfId="1059" xr:uid="{00000000-0005-0000-0000-0000A3040000}"/>
    <cellStyle name="Normal 2 10 4" xfId="1060" xr:uid="{00000000-0005-0000-0000-0000A4040000}"/>
    <cellStyle name="Normal 2 10 5" xfId="1061" xr:uid="{00000000-0005-0000-0000-0000A5040000}"/>
    <cellStyle name="Normal 2 10 6" xfId="1062" xr:uid="{00000000-0005-0000-0000-0000A6040000}"/>
    <cellStyle name="Normal 2 10 7" xfId="1063" xr:uid="{00000000-0005-0000-0000-0000A7040000}"/>
    <cellStyle name="Normal 2 10 8" xfId="1064" xr:uid="{00000000-0005-0000-0000-0000A8040000}"/>
    <cellStyle name="Normal 2 107" xfId="1065" xr:uid="{00000000-0005-0000-0000-0000A9040000}"/>
    <cellStyle name="Normal 2 11" xfId="1066" xr:uid="{00000000-0005-0000-0000-0000AA040000}"/>
    <cellStyle name="Normal 2 12" xfId="1067" xr:uid="{00000000-0005-0000-0000-0000AB040000}"/>
    <cellStyle name="Normal 2 13" xfId="1068" xr:uid="{00000000-0005-0000-0000-0000AC040000}"/>
    <cellStyle name="Normal 2 14" xfId="1069" xr:uid="{00000000-0005-0000-0000-0000AD040000}"/>
    <cellStyle name="Normal 2 15" xfId="1070" xr:uid="{00000000-0005-0000-0000-0000AE040000}"/>
    <cellStyle name="Normal 2 16" xfId="1071" xr:uid="{00000000-0005-0000-0000-0000AF040000}"/>
    <cellStyle name="Normal 2 17" xfId="1072" xr:uid="{00000000-0005-0000-0000-0000B0040000}"/>
    <cellStyle name="Normal 2 18" xfId="1073" xr:uid="{00000000-0005-0000-0000-0000B1040000}"/>
    <cellStyle name="Normal 2 19" xfId="1074" xr:uid="{00000000-0005-0000-0000-0000B2040000}"/>
    <cellStyle name="Normal 2 2" xfId="1075" xr:uid="{00000000-0005-0000-0000-0000B3040000}"/>
    <cellStyle name="Normal 2 2 2" xfId="1076" xr:uid="{00000000-0005-0000-0000-0000B4040000}"/>
    <cellStyle name="Normal 2 2 2 2" xfId="1490" xr:uid="{00000000-0005-0000-0000-0000B5040000}"/>
    <cellStyle name="Normal 2 2 3" xfId="1491" xr:uid="{00000000-0005-0000-0000-0000B6040000}"/>
    <cellStyle name="Normal 2 2 4" xfId="1492" xr:uid="{00000000-0005-0000-0000-0000B7040000}"/>
    <cellStyle name="Normal 2 2_Copia de PRESUPUESTO POR CAPITULOS MARZO-25-11-ULTIMO" xfId="1493" xr:uid="{00000000-0005-0000-0000-0000B8040000}"/>
    <cellStyle name="Normal 2 20" xfId="1077" xr:uid="{00000000-0005-0000-0000-0000B9040000}"/>
    <cellStyle name="Normal 2 21" xfId="1078" xr:uid="{00000000-0005-0000-0000-0000BA040000}"/>
    <cellStyle name="Normal 2 22" xfId="1079" xr:uid="{00000000-0005-0000-0000-0000BB040000}"/>
    <cellStyle name="Normal 2 23" xfId="1080" xr:uid="{00000000-0005-0000-0000-0000BC040000}"/>
    <cellStyle name="Normal 2 24" xfId="1081" xr:uid="{00000000-0005-0000-0000-0000BD040000}"/>
    <cellStyle name="Normal 2 25" xfId="1082" xr:uid="{00000000-0005-0000-0000-0000BE040000}"/>
    <cellStyle name="Normal 2 26" xfId="1083" xr:uid="{00000000-0005-0000-0000-0000BF040000}"/>
    <cellStyle name="Normal 2 27" xfId="1084" xr:uid="{00000000-0005-0000-0000-0000C0040000}"/>
    <cellStyle name="Normal 2 28" xfId="1085" xr:uid="{00000000-0005-0000-0000-0000C1040000}"/>
    <cellStyle name="Normal 2 29" xfId="1086" xr:uid="{00000000-0005-0000-0000-0000C2040000}"/>
    <cellStyle name="Normal 2 3" xfId="1087" xr:uid="{00000000-0005-0000-0000-0000C3040000}"/>
    <cellStyle name="Normal 2 3 2" xfId="1494" xr:uid="{00000000-0005-0000-0000-0000C4040000}"/>
    <cellStyle name="Normal 2 30" xfId="1088" xr:uid="{00000000-0005-0000-0000-0000C5040000}"/>
    <cellStyle name="Normal 2 31" xfId="1089" xr:uid="{00000000-0005-0000-0000-0000C6040000}"/>
    <cellStyle name="Normal 2 32" xfId="1090" xr:uid="{00000000-0005-0000-0000-0000C7040000}"/>
    <cellStyle name="Normal 2 33" xfId="1091" xr:uid="{00000000-0005-0000-0000-0000C8040000}"/>
    <cellStyle name="Normal 2 34" xfId="1092" xr:uid="{00000000-0005-0000-0000-0000C9040000}"/>
    <cellStyle name="Normal 2 35" xfId="1093" xr:uid="{00000000-0005-0000-0000-0000CA040000}"/>
    <cellStyle name="Normal 2 36" xfId="1094" xr:uid="{00000000-0005-0000-0000-0000CB040000}"/>
    <cellStyle name="Normal 2 37" xfId="1095" xr:uid="{00000000-0005-0000-0000-0000CC040000}"/>
    <cellStyle name="Normal 2 38" xfId="1096" xr:uid="{00000000-0005-0000-0000-0000CD040000}"/>
    <cellStyle name="Normal 2 39" xfId="1097" xr:uid="{00000000-0005-0000-0000-0000CE040000}"/>
    <cellStyle name="Normal 2 4" xfId="1098" xr:uid="{00000000-0005-0000-0000-0000CF040000}"/>
    <cellStyle name="Normal 2 4 2" xfId="1495" xr:uid="{00000000-0005-0000-0000-0000D0040000}"/>
    <cellStyle name="Normal 2 40" xfId="1099" xr:uid="{00000000-0005-0000-0000-0000D1040000}"/>
    <cellStyle name="Normal 2 5" xfId="1100" xr:uid="{00000000-0005-0000-0000-0000D2040000}"/>
    <cellStyle name="Normal 2 5 2" xfId="1496" xr:uid="{00000000-0005-0000-0000-0000D3040000}"/>
    <cellStyle name="Normal 2 6" xfId="1101" xr:uid="{00000000-0005-0000-0000-0000D4040000}"/>
    <cellStyle name="Normal 2 7" xfId="1102" xr:uid="{00000000-0005-0000-0000-0000D5040000}"/>
    <cellStyle name="Normal 2 8" xfId="1103" xr:uid="{00000000-0005-0000-0000-0000D6040000}"/>
    <cellStyle name="Normal 2 9" xfId="1104" xr:uid="{00000000-0005-0000-0000-0000D7040000}"/>
    <cellStyle name="Normal 2_Copia de Cuadro APU General Seguridad Electronica Festo 01-12-2008" xfId="1497" xr:uid="{00000000-0005-0000-0000-0000D8040000}"/>
    <cellStyle name="Normal 3" xfId="2" xr:uid="{00000000-0005-0000-0000-0000D9040000}"/>
    <cellStyle name="Normal 3 2" xfId="1105" xr:uid="{00000000-0005-0000-0000-0000DA040000}"/>
    <cellStyle name="Normal 3 2 2" xfId="1499" xr:uid="{00000000-0005-0000-0000-0000DB040000}"/>
    <cellStyle name="Normal 3 3" xfId="1500" xr:uid="{00000000-0005-0000-0000-0000DC040000}"/>
    <cellStyle name="Normal 3 4" xfId="1501" xr:uid="{00000000-0005-0000-0000-0000DD040000}"/>
    <cellStyle name="Normal 3 5" xfId="1498" xr:uid="{00000000-0005-0000-0000-0000DE040000}"/>
    <cellStyle name="Normal 3_Copia de Cuadro APU General Seguridad Electronica Festo 01-12-2008" xfId="1502" xr:uid="{00000000-0005-0000-0000-0000DF040000}"/>
    <cellStyle name="Normal 30" xfId="1106" xr:uid="{00000000-0005-0000-0000-0000E0040000}"/>
    <cellStyle name="Normal 31" xfId="1107" xr:uid="{00000000-0005-0000-0000-0000E1040000}"/>
    <cellStyle name="Normal 32" xfId="1108" xr:uid="{00000000-0005-0000-0000-0000E2040000}"/>
    <cellStyle name="Normal 4" xfId="1109" xr:uid="{00000000-0005-0000-0000-0000E3040000}"/>
    <cellStyle name="Normal 4 2" xfId="1110" xr:uid="{00000000-0005-0000-0000-0000E4040000}"/>
    <cellStyle name="Normal 4 2 2" xfId="1505" xr:uid="{00000000-0005-0000-0000-0000E5040000}"/>
    <cellStyle name="Normal 4 2 3" xfId="1504" xr:uid="{00000000-0005-0000-0000-0000E6040000}"/>
    <cellStyle name="Normal 4 2_ESTADISTICA" xfId="1506" xr:uid="{00000000-0005-0000-0000-0000E7040000}"/>
    <cellStyle name="Normal 4 3" xfId="1507" xr:uid="{00000000-0005-0000-0000-0000E8040000}"/>
    <cellStyle name="Normal 4 3 2" xfId="1508" xr:uid="{00000000-0005-0000-0000-0000E9040000}"/>
    <cellStyle name="Normal 4 3_ESTADISTICA" xfId="1509" xr:uid="{00000000-0005-0000-0000-0000EA040000}"/>
    <cellStyle name="Normal 4 4" xfId="1510" xr:uid="{00000000-0005-0000-0000-0000EB040000}"/>
    <cellStyle name="Normal 4 5" xfId="1503" xr:uid="{00000000-0005-0000-0000-0000EC040000}"/>
    <cellStyle name="Normal 4 6" xfId="1522" xr:uid="{00000000-0005-0000-0000-0000ED040000}"/>
    <cellStyle name="Normal 4 7" xfId="1434" xr:uid="{00000000-0005-0000-0000-0000EE040000}"/>
    <cellStyle name="Normal 4_CICLOPUENTE AV-ESMERALDA-OCT-4-2011" xfId="1511" xr:uid="{00000000-0005-0000-0000-0000EF040000}"/>
    <cellStyle name="Normal 5" xfId="1111" xr:uid="{00000000-0005-0000-0000-0000F0040000}"/>
    <cellStyle name="Normal 5 2" xfId="1112" xr:uid="{00000000-0005-0000-0000-0000F1040000}"/>
    <cellStyle name="Normal 5 2 2" xfId="1513" xr:uid="{00000000-0005-0000-0000-0000F2040000}"/>
    <cellStyle name="Normal 5 3" xfId="1512" xr:uid="{00000000-0005-0000-0000-0000F3040000}"/>
    <cellStyle name="Normal 6" xfId="1113" xr:uid="{00000000-0005-0000-0000-0000F4040000}"/>
    <cellStyle name="Normal 6 2" xfId="1514" xr:uid="{00000000-0005-0000-0000-0000F5040000}"/>
    <cellStyle name="Normal 7" xfId="1515" xr:uid="{00000000-0005-0000-0000-0000F6040000}"/>
    <cellStyle name="Normal 8" xfId="1114" xr:uid="{00000000-0005-0000-0000-0000F7040000}"/>
    <cellStyle name="Normal 8 2" xfId="1521" xr:uid="{00000000-0005-0000-0000-0000F8040000}"/>
    <cellStyle name="Notas" xfId="1539" builtinId="10" customBuiltin="1"/>
    <cellStyle name="Notas 10" xfId="1115" xr:uid="{00000000-0005-0000-0000-0000FA040000}"/>
    <cellStyle name="Notas 11" xfId="1116" xr:uid="{00000000-0005-0000-0000-0000FB040000}"/>
    <cellStyle name="Notas 12" xfId="1117" xr:uid="{00000000-0005-0000-0000-0000FC040000}"/>
    <cellStyle name="Notas 13" xfId="1118" xr:uid="{00000000-0005-0000-0000-0000FD040000}"/>
    <cellStyle name="Notas 14" xfId="1119" xr:uid="{00000000-0005-0000-0000-0000FE040000}"/>
    <cellStyle name="Notas 15" xfId="1120" xr:uid="{00000000-0005-0000-0000-0000FF040000}"/>
    <cellStyle name="Notas 16" xfId="1121" xr:uid="{00000000-0005-0000-0000-000000050000}"/>
    <cellStyle name="Notas 17" xfId="1122" xr:uid="{00000000-0005-0000-0000-000001050000}"/>
    <cellStyle name="Notas 18" xfId="1123" xr:uid="{00000000-0005-0000-0000-000002050000}"/>
    <cellStyle name="Notas 19" xfId="1124" xr:uid="{00000000-0005-0000-0000-000003050000}"/>
    <cellStyle name="Notas 2" xfId="1125" xr:uid="{00000000-0005-0000-0000-000004050000}"/>
    <cellStyle name="Notas 20" xfId="1126" xr:uid="{00000000-0005-0000-0000-000005050000}"/>
    <cellStyle name="Notas 21" xfId="1127" xr:uid="{00000000-0005-0000-0000-000006050000}"/>
    <cellStyle name="Notas 22" xfId="1128" xr:uid="{00000000-0005-0000-0000-000007050000}"/>
    <cellStyle name="Notas 23" xfId="1129" xr:uid="{00000000-0005-0000-0000-000008050000}"/>
    <cellStyle name="Notas 24" xfId="1130" xr:uid="{00000000-0005-0000-0000-000009050000}"/>
    <cellStyle name="Notas 25" xfId="1131" xr:uid="{00000000-0005-0000-0000-00000A050000}"/>
    <cellStyle name="Notas 26" xfId="1132" xr:uid="{00000000-0005-0000-0000-00000B050000}"/>
    <cellStyle name="Notas 27" xfId="1133" xr:uid="{00000000-0005-0000-0000-00000C050000}"/>
    <cellStyle name="Notas 28" xfId="1134" xr:uid="{00000000-0005-0000-0000-00000D050000}"/>
    <cellStyle name="Notas 29" xfId="1135" xr:uid="{00000000-0005-0000-0000-00000E050000}"/>
    <cellStyle name="Notas 3" xfId="1136" xr:uid="{00000000-0005-0000-0000-00000F050000}"/>
    <cellStyle name="Notas 30" xfId="1137" xr:uid="{00000000-0005-0000-0000-000010050000}"/>
    <cellStyle name="Notas 31" xfId="1138" xr:uid="{00000000-0005-0000-0000-000011050000}"/>
    <cellStyle name="Notas 32" xfId="1139" xr:uid="{00000000-0005-0000-0000-000012050000}"/>
    <cellStyle name="Notas 4" xfId="1140" xr:uid="{00000000-0005-0000-0000-000013050000}"/>
    <cellStyle name="Notas 5" xfId="1141" xr:uid="{00000000-0005-0000-0000-000014050000}"/>
    <cellStyle name="Notas 6" xfId="1142" xr:uid="{00000000-0005-0000-0000-000015050000}"/>
    <cellStyle name="Notas 7" xfId="1143" xr:uid="{00000000-0005-0000-0000-000016050000}"/>
    <cellStyle name="Notas 8" xfId="1144" xr:uid="{00000000-0005-0000-0000-000017050000}"/>
    <cellStyle name="Notas 9" xfId="1145" xr:uid="{00000000-0005-0000-0000-000018050000}"/>
    <cellStyle name="Note" xfId="1146" xr:uid="{00000000-0005-0000-0000-000019050000}"/>
    <cellStyle name="Output" xfId="1147" xr:uid="{00000000-0005-0000-0000-00001A050000}"/>
    <cellStyle name="Porcentaje 2" xfId="1148" xr:uid="{00000000-0005-0000-0000-00001C050000}"/>
    <cellStyle name="Porcentaje 3" xfId="1520" xr:uid="{00000000-0005-0000-0000-00001D050000}"/>
    <cellStyle name="Porcentual 2" xfId="1149" xr:uid="{00000000-0005-0000-0000-00001E050000}"/>
    <cellStyle name="Porcentual 2 2" xfId="1516" xr:uid="{00000000-0005-0000-0000-00001F050000}"/>
    <cellStyle name="Porcentual 2 3" xfId="1517" xr:uid="{00000000-0005-0000-0000-000020050000}"/>
    <cellStyle name="Porcentual 3" xfId="1150" xr:uid="{00000000-0005-0000-0000-000021050000}"/>
    <cellStyle name="Porcentual 3 2" xfId="1407" xr:uid="{00000000-0005-0000-0000-000022050000}"/>
    <cellStyle name="Porcentual 4" xfId="1151" xr:uid="{00000000-0005-0000-0000-000023050000}"/>
    <cellStyle name="Porcentual 5" xfId="1152" xr:uid="{00000000-0005-0000-0000-000024050000}"/>
    <cellStyle name="Salida" xfId="1534" builtinId="21" customBuiltin="1"/>
    <cellStyle name="Salida 10" xfId="1153" xr:uid="{00000000-0005-0000-0000-000026050000}"/>
    <cellStyle name="Salida 11" xfId="1154" xr:uid="{00000000-0005-0000-0000-000027050000}"/>
    <cellStyle name="Salida 12" xfId="1155" xr:uid="{00000000-0005-0000-0000-000028050000}"/>
    <cellStyle name="Salida 13" xfId="1156" xr:uid="{00000000-0005-0000-0000-000029050000}"/>
    <cellStyle name="Salida 14" xfId="1157" xr:uid="{00000000-0005-0000-0000-00002A050000}"/>
    <cellStyle name="Salida 15" xfId="1158" xr:uid="{00000000-0005-0000-0000-00002B050000}"/>
    <cellStyle name="Salida 16" xfId="1159" xr:uid="{00000000-0005-0000-0000-00002C050000}"/>
    <cellStyle name="Salida 17" xfId="1160" xr:uid="{00000000-0005-0000-0000-00002D050000}"/>
    <cellStyle name="Salida 18" xfId="1161" xr:uid="{00000000-0005-0000-0000-00002E050000}"/>
    <cellStyle name="Salida 19" xfId="1162" xr:uid="{00000000-0005-0000-0000-00002F050000}"/>
    <cellStyle name="Salida 2" xfId="1163" xr:uid="{00000000-0005-0000-0000-000030050000}"/>
    <cellStyle name="Salida 20" xfId="1164" xr:uid="{00000000-0005-0000-0000-000031050000}"/>
    <cellStyle name="Salida 21" xfId="1165" xr:uid="{00000000-0005-0000-0000-000032050000}"/>
    <cellStyle name="Salida 22" xfId="1166" xr:uid="{00000000-0005-0000-0000-000033050000}"/>
    <cellStyle name="Salida 23" xfId="1167" xr:uid="{00000000-0005-0000-0000-000034050000}"/>
    <cellStyle name="Salida 24" xfId="1168" xr:uid="{00000000-0005-0000-0000-000035050000}"/>
    <cellStyle name="Salida 25" xfId="1169" xr:uid="{00000000-0005-0000-0000-000036050000}"/>
    <cellStyle name="Salida 26" xfId="1170" xr:uid="{00000000-0005-0000-0000-000037050000}"/>
    <cellStyle name="Salida 27" xfId="1171" xr:uid="{00000000-0005-0000-0000-000038050000}"/>
    <cellStyle name="Salida 28" xfId="1172" xr:uid="{00000000-0005-0000-0000-000039050000}"/>
    <cellStyle name="Salida 29" xfId="1173" xr:uid="{00000000-0005-0000-0000-00003A050000}"/>
    <cellStyle name="Salida 3" xfId="1174" xr:uid="{00000000-0005-0000-0000-00003B050000}"/>
    <cellStyle name="Salida 30" xfId="1175" xr:uid="{00000000-0005-0000-0000-00003C050000}"/>
    <cellStyle name="Salida 31" xfId="1176" xr:uid="{00000000-0005-0000-0000-00003D050000}"/>
    <cellStyle name="Salida 32" xfId="1177" xr:uid="{00000000-0005-0000-0000-00003E050000}"/>
    <cellStyle name="Salida 4" xfId="1178" xr:uid="{00000000-0005-0000-0000-00003F050000}"/>
    <cellStyle name="Salida 5" xfId="1179" xr:uid="{00000000-0005-0000-0000-000040050000}"/>
    <cellStyle name="Salida 6" xfId="1180" xr:uid="{00000000-0005-0000-0000-000041050000}"/>
    <cellStyle name="Salida 7" xfId="1181" xr:uid="{00000000-0005-0000-0000-000042050000}"/>
    <cellStyle name="Salida 8" xfId="1182" xr:uid="{00000000-0005-0000-0000-000043050000}"/>
    <cellStyle name="Salida 9" xfId="1183" xr:uid="{00000000-0005-0000-0000-000044050000}"/>
    <cellStyle name="Texto de advertencia" xfId="1538" builtinId="11" customBuiltin="1"/>
    <cellStyle name="Texto de advertencia 10" xfId="1184" xr:uid="{00000000-0005-0000-0000-000046050000}"/>
    <cellStyle name="Texto de advertencia 11" xfId="1185" xr:uid="{00000000-0005-0000-0000-000047050000}"/>
    <cellStyle name="Texto de advertencia 12" xfId="1186" xr:uid="{00000000-0005-0000-0000-000048050000}"/>
    <cellStyle name="Texto de advertencia 13" xfId="1187" xr:uid="{00000000-0005-0000-0000-000049050000}"/>
    <cellStyle name="Texto de advertencia 14" xfId="1188" xr:uid="{00000000-0005-0000-0000-00004A050000}"/>
    <cellStyle name="Texto de advertencia 15" xfId="1189" xr:uid="{00000000-0005-0000-0000-00004B050000}"/>
    <cellStyle name="Texto de advertencia 16" xfId="1190" xr:uid="{00000000-0005-0000-0000-00004C050000}"/>
    <cellStyle name="Texto de advertencia 17" xfId="1191" xr:uid="{00000000-0005-0000-0000-00004D050000}"/>
    <cellStyle name="Texto de advertencia 18" xfId="1192" xr:uid="{00000000-0005-0000-0000-00004E050000}"/>
    <cellStyle name="Texto de advertencia 19" xfId="1193" xr:uid="{00000000-0005-0000-0000-00004F050000}"/>
    <cellStyle name="Texto de advertencia 2" xfId="1194" xr:uid="{00000000-0005-0000-0000-000050050000}"/>
    <cellStyle name="Texto de advertencia 20" xfId="1195" xr:uid="{00000000-0005-0000-0000-000051050000}"/>
    <cellStyle name="Texto de advertencia 21" xfId="1196" xr:uid="{00000000-0005-0000-0000-000052050000}"/>
    <cellStyle name="Texto de advertencia 22" xfId="1197" xr:uid="{00000000-0005-0000-0000-000053050000}"/>
    <cellStyle name="Texto de advertencia 23" xfId="1198" xr:uid="{00000000-0005-0000-0000-000054050000}"/>
    <cellStyle name="Texto de advertencia 24" xfId="1199" xr:uid="{00000000-0005-0000-0000-000055050000}"/>
    <cellStyle name="Texto de advertencia 25" xfId="1200" xr:uid="{00000000-0005-0000-0000-000056050000}"/>
    <cellStyle name="Texto de advertencia 26" xfId="1201" xr:uid="{00000000-0005-0000-0000-000057050000}"/>
    <cellStyle name="Texto de advertencia 27" xfId="1202" xr:uid="{00000000-0005-0000-0000-000058050000}"/>
    <cellStyle name="Texto de advertencia 28" xfId="1203" xr:uid="{00000000-0005-0000-0000-000059050000}"/>
    <cellStyle name="Texto de advertencia 29" xfId="1204" xr:uid="{00000000-0005-0000-0000-00005A050000}"/>
    <cellStyle name="Texto de advertencia 3" xfId="1205" xr:uid="{00000000-0005-0000-0000-00005B050000}"/>
    <cellStyle name="Texto de advertencia 30" xfId="1206" xr:uid="{00000000-0005-0000-0000-00005C050000}"/>
    <cellStyle name="Texto de advertencia 31" xfId="1207" xr:uid="{00000000-0005-0000-0000-00005D050000}"/>
    <cellStyle name="Texto de advertencia 32" xfId="1208" xr:uid="{00000000-0005-0000-0000-00005E050000}"/>
    <cellStyle name="Texto de advertencia 4" xfId="1209" xr:uid="{00000000-0005-0000-0000-00005F050000}"/>
    <cellStyle name="Texto de advertencia 5" xfId="1210" xr:uid="{00000000-0005-0000-0000-000060050000}"/>
    <cellStyle name="Texto de advertencia 6" xfId="1211" xr:uid="{00000000-0005-0000-0000-000061050000}"/>
    <cellStyle name="Texto de advertencia 7" xfId="1212" xr:uid="{00000000-0005-0000-0000-000062050000}"/>
    <cellStyle name="Texto de advertencia 8" xfId="1213" xr:uid="{00000000-0005-0000-0000-000063050000}"/>
    <cellStyle name="Texto de advertencia 9" xfId="1214" xr:uid="{00000000-0005-0000-0000-000064050000}"/>
    <cellStyle name="Texto explicativo" xfId="1540" builtinId="53" customBuiltin="1"/>
    <cellStyle name="Texto explicativo 10" xfId="1215" xr:uid="{00000000-0005-0000-0000-000066050000}"/>
    <cellStyle name="Texto explicativo 11" xfId="1216" xr:uid="{00000000-0005-0000-0000-000067050000}"/>
    <cellStyle name="Texto explicativo 12" xfId="1217" xr:uid="{00000000-0005-0000-0000-000068050000}"/>
    <cellStyle name="Texto explicativo 13" xfId="1218" xr:uid="{00000000-0005-0000-0000-000069050000}"/>
    <cellStyle name="Texto explicativo 14" xfId="1219" xr:uid="{00000000-0005-0000-0000-00006A050000}"/>
    <cellStyle name="Texto explicativo 15" xfId="1220" xr:uid="{00000000-0005-0000-0000-00006B050000}"/>
    <cellStyle name="Texto explicativo 16" xfId="1221" xr:uid="{00000000-0005-0000-0000-00006C050000}"/>
    <cellStyle name="Texto explicativo 17" xfId="1222" xr:uid="{00000000-0005-0000-0000-00006D050000}"/>
    <cellStyle name="Texto explicativo 18" xfId="1223" xr:uid="{00000000-0005-0000-0000-00006E050000}"/>
    <cellStyle name="Texto explicativo 19" xfId="1224" xr:uid="{00000000-0005-0000-0000-00006F050000}"/>
    <cellStyle name="Texto explicativo 2" xfId="1225" xr:uid="{00000000-0005-0000-0000-000070050000}"/>
    <cellStyle name="Texto explicativo 20" xfId="1226" xr:uid="{00000000-0005-0000-0000-000071050000}"/>
    <cellStyle name="Texto explicativo 21" xfId="1227" xr:uid="{00000000-0005-0000-0000-000072050000}"/>
    <cellStyle name="Texto explicativo 22" xfId="1228" xr:uid="{00000000-0005-0000-0000-000073050000}"/>
    <cellStyle name="Texto explicativo 23" xfId="1229" xr:uid="{00000000-0005-0000-0000-000074050000}"/>
    <cellStyle name="Texto explicativo 24" xfId="1230" xr:uid="{00000000-0005-0000-0000-000075050000}"/>
    <cellStyle name="Texto explicativo 25" xfId="1231" xr:uid="{00000000-0005-0000-0000-000076050000}"/>
    <cellStyle name="Texto explicativo 26" xfId="1232" xr:uid="{00000000-0005-0000-0000-000077050000}"/>
    <cellStyle name="Texto explicativo 27" xfId="1233" xr:uid="{00000000-0005-0000-0000-000078050000}"/>
    <cellStyle name="Texto explicativo 28" xfId="1234" xr:uid="{00000000-0005-0000-0000-000079050000}"/>
    <cellStyle name="Texto explicativo 29" xfId="1235" xr:uid="{00000000-0005-0000-0000-00007A050000}"/>
    <cellStyle name="Texto explicativo 3" xfId="1236" xr:uid="{00000000-0005-0000-0000-00007B050000}"/>
    <cellStyle name="Texto explicativo 30" xfId="1237" xr:uid="{00000000-0005-0000-0000-00007C050000}"/>
    <cellStyle name="Texto explicativo 31" xfId="1238" xr:uid="{00000000-0005-0000-0000-00007D050000}"/>
    <cellStyle name="Texto explicativo 32" xfId="1239" xr:uid="{00000000-0005-0000-0000-00007E050000}"/>
    <cellStyle name="Texto explicativo 4" xfId="1240" xr:uid="{00000000-0005-0000-0000-00007F050000}"/>
    <cellStyle name="Texto explicativo 5" xfId="1241" xr:uid="{00000000-0005-0000-0000-000080050000}"/>
    <cellStyle name="Texto explicativo 6" xfId="1242" xr:uid="{00000000-0005-0000-0000-000081050000}"/>
    <cellStyle name="Texto explicativo 7" xfId="1243" xr:uid="{00000000-0005-0000-0000-000082050000}"/>
    <cellStyle name="Texto explicativo 8" xfId="1244" xr:uid="{00000000-0005-0000-0000-000083050000}"/>
    <cellStyle name="Texto explicativo 9" xfId="1245" xr:uid="{00000000-0005-0000-0000-000084050000}"/>
    <cellStyle name="Title" xfId="1246" xr:uid="{00000000-0005-0000-0000-000085050000}"/>
    <cellStyle name="Título" xfId="1525" builtinId="15" customBuiltin="1"/>
    <cellStyle name="Título 1 10" xfId="1247" xr:uid="{00000000-0005-0000-0000-000087050000}"/>
    <cellStyle name="Título 1 11" xfId="1248" xr:uid="{00000000-0005-0000-0000-000088050000}"/>
    <cellStyle name="Título 1 12" xfId="1249" xr:uid="{00000000-0005-0000-0000-000089050000}"/>
    <cellStyle name="Título 1 13" xfId="1250" xr:uid="{00000000-0005-0000-0000-00008A050000}"/>
    <cellStyle name="Título 1 14" xfId="1251" xr:uid="{00000000-0005-0000-0000-00008B050000}"/>
    <cellStyle name="Título 1 15" xfId="1252" xr:uid="{00000000-0005-0000-0000-00008C050000}"/>
    <cellStyle name="Título 1 16" xfId="1253" xr:uid="{00000000-0005-0000-0000-00008D050000}"/>
    <cellStyle name="Título 1 17" xfId="1254" xr:uid="{00000000-0005-0000-0000-00008E050000}"/>
    <cellStyle name="Título 1 18" xfId="1255" xr:uid="{00000000-0005-0000-0000-00008F050000}"/>
    <cellStyle name="Título 1 19" xfId="1256" xr:uid="{00000000-0005-0000-0000-000090050000}"/>
    <cellStyle name="Título 1 2" xfId="1257" xr:uid="{00000000-0005-0000-0000-000091050000}"/>
    <cellStyle name="Título 1 20" xfId="1258" xr:uid="{00000000-0005-0000-0000-000092050000}"/>
    <cellStyle name="Título 1 21" xfId="1259" xr:uid="{00000000-0005-0000-0000-000093050000}"/>
    <cellStyle name="Título 1 22" xfId="1260" xr:uid="{00000000-0005-0000-0000-000094050000}"/>
    <cellStyle name="Título 1 23" xfId="1261" xr:uid="{00000000-0005-0000-0000-000095050000}"/>
    <cellStyle name="Título 1 24" xfId="1262" xr:uid="{00000000-0005-0000-0000-000096050000}"/>
    <cellStyle name="Título 1 25" xfId="1263" xr:uid="{00000000-0005-0000-0000-000097050000}"/>
    <cellStyle name="Título 1 26" xfId="1264" xr:uid="{00000000-0005-0000-0000-000098050000}"/>
    <cellStyle name="Título 1 27" xfId="1265" xr:uid="{00000000-0005-0000-0000-000099050000}"/>
    <cellStyle name="Título 1 28" xfId="1266" xr:uid="{00000000-0005-0000-0000-00009A050000}"/>
    <cellStyle name="Título 1 29" xfId="1267" xr:uid="{00000000-0005-0000-0000-00009B050000}"/>
    <cellStyle name="Título 1 3" xfId="1268" xr:uid="{00000000-0005-0000-0000-00009C050000}"/>
    <cellStyle name="Título 1 30" xfId="1269" xr:uid="{00000000-0005-0000-0000-00009D050000}"/>
    <cellStyle name="Título 1 31" xfId="1270" xr:uid="{00000000-0005-0000-0000-00009E050000}"/>
    <cellStyle name="Título 1 32" xfId="1271" xr:uid="{00000000-0005-0000-0000-00009F050000}"/>
    <cellStyle name="Título 1 4" xfId="1272" xr:uid="{00000000-0005-0000-0000-0000A0050000}"/>
    <cellStyle name="Título 1 5" xfId="1273" xr:uid="{00000000-0005-0000-0000-0000A1050000}"/>
    <cellStyle name="Título 1 6" xfId="1274" xr:uid="{00000000-0005-0000-0000-0000A2050000}"/>
    <cellStyle name="Título 1 7" xfId="1275" xr:uid="{00000000-0005-0000-0000-0000A3050000}"/>
    <cellStyle name="Título 1 8" xfId="1276" xr:uid="{00000000-0005-0000-0000-0000A4050000}"/>
    <cellStyle name="Título 1 9" xfId="1277" xr:uid="{00000000-0005-0000-0000-0000A5050000}"/>
    <cellStyle name="Título 10" xfId="1278" xr:uid="{00000000-0005-0000-0000-0000A6050000}"/>
    <cellStyle name="Título 11" xfId="1279" xr:uid="{00000000-0005-0000-0000-0000A7050000}"/>
    <cellStyle name="Título 12" xfId="1280" xr:uid="{00000000-0005-0000-0000-0000A8050000}"/>
    <cellStyle name="Título 13" xfId="1281" xr:uid="{00000000-0005-0000-0000-0000A9050000}"/>
    <cellStyle name="Título 14" xfId="1282" xr:uid="{00000000-0005-0000-0000-0000AA050000}"/>
    <cellStyle name="Título 15" xfId="1283" xr:uid="{00000000-0005-0000-0000-0000AB050000}"/>
    <cellStyle name="Título 16" xfId="1284" xr:uid="{00000000-0005-0000-0000-0000AC050000}"/>
    <cellStyle name="Título 17" xfId="1285" xr:uid="{00000000-0005-0000-0000-0000AD050000}"/>
    <cellStyle name="Título 18" xfId="1286" xr:uid="{00000000-0005-0000-0000-0000AE050000}"/>
    <cellStyle name="Título 19" xfId="1287" xr:uid="{00000000-0005-0000-0000-0000AF050000}"/>
    <cellStyle name="Título 2" xfId="1527" builtinId="17" customBuiltin="1"/>
    <cellStyle name="Título 2 10" xfId="1288" xr:uid="{00000000-0005-0000-0000-0000B1050000}"/>
    <cellStyle name="Título 2 11" xfId="1289" xr:uid="{00000000-0005-0000-0000-0000B2050000}"/>
    <cellStyle name="Título 2 12" xfId="1290" xr:uid="{00000000-0005-0000-0000-0000B3050000}"/>
    <cellStyle name="Título 2 13" xfId="1291" xr:uid="{00000000-0005-0000-0000-0000B4050000}"/>
    <cellStyle name="Título 2 14" xfId="1292" xr:uid="{00000000-0005-0000-0000-0000B5050000}"/>
    <cellStyle name="Título 2 15" xfId="1293" xr:uid="{00000000-0005-0000-0000-0000B6050000}"/>
    <cellStyle name="Título 2 16" xfId="1294" xr:uid="{00000000-0005-0000-0000-0000B7050000}"/>
    <cellStyle name="Título 2 17" xfId="1295" xr:uid="{00000000-0005-0000-0000-0000B8050000}"/>
    <cellStyle name="Título 2 18" xfId="1296" xr:uid="{00000000-0005-0000-0000-0000B9050000}"/>
    <cellStyle name="Título 2 19" xfId="1297" xr:uid="{00000000-0005-0000-0000-0000BA050000}"/>
    <cellStyle name="Título 2 2" xfId="1298" xr:uid="{00000000-0005-0000-0000-0000BB050000}"/>
    <cellStyle name="Título 2 20" xfId="1299" xr:uid="{00000000-0005-0000-0000-0000BC050000}"/>
    <cellStyle name="Título 2 21" xfId="1300" xr:uid="{00000000-0005-0000-0000-0000BD050000}"/>
    <cellStyle name="Título 2 22" xfId="1301" xr:uid="{00000000-0005-0000-0000-0000BE050000}"/>
    <cellStyle name="Título 2 23" xfId="1302" xr:uid="{00000000-0005-0000-0000-0000BF050000}"/>
    <cellStyle name="Título 2 24" xfId="1303" xr:uid="{00000000-0005-0000-0000-0000C0050000}"/>
    <cellStyle name="Título 2 25" xfId="1304" xr:uid="{00000000-0005-0000-0000-0000C1050000}"/>
    <cellStyle name="Título 2 26" xfId="1305" xr:uid="{00000000-0005-0000-0000-0000C2050000}"/>
    <cellStyle name="Título 2 27" xfId="1306" xr:uid="{00000000-0005-0000-0000-0000C3050000}"/>
    <cellStyle name="Título 2 28" xfId="1307" xr:uid="{00000000-0005-0000-0000-0000C4050000}"/>
    <cellStyle name="Título 2 29" xfId="1308" xr:uid="{00000000-0005-0000-0000-0000C5050000}"/>
    <cellStyle name="Título 2 3" xfId="1309" xr:uid="{00000000-0005-0000-0000-0000C6050000}"/>
    <cellStyle name="Título 2 30" xfId="1310" xr:uid="{00000000-0005-0000-0000-0000C7050000}"/>
    <cellStyle name="Título 2 31" xfId="1311" xr:uid="{00000000-0005-0000-0000-0000C8050000}"/>
    <cellStyle name="Título 2 32" xfId="1312" xr:uid="{00000000-0005-0000-0000-0000C9050000}"/>
    <cellStyle name="Título 2 4" xfId="1313" xr:uid="{00000000-0005-0000-0000-0000CA050000}"/>
    <cellStyle name="Título 2 5" xfId="1314" xr:uid="{00000000-0005-0000-0000-0000CB050000}"/>
    <cellStyle name="Título 2 6" xfId="1315" xr:uid="{00000000-0005-0000-0000-0000CC050000}"/>
    <cellStyle name="Título 2 7" xfId="1316" xr:uid="{00000000-0005-0000-0000-0000CD050000}"/>
    <cellStyle name="Título 2 8" xfId="1317" xr:uid="{00000000-0005-0000-0000-0000CE050000}"/>
    <cellStyle name="Título 2 9" xfId="1318" xr:uid="{00000000-0005-0000-0000-0000CF050000}"/>
    <cellStyle name="Título 20" xfId="1319" xr:uid="{00000000-0005-0000-0000-0000D0050000}"/>
    <cellStyle name="Título 21" xfId="1320" xr:uid="{00000000-0005-0000-0000-0000D1050000}"/>
    <cellStyle name="Título 22" xfId="1321" xr:uid="{00000000-0005-0000-0000-0000D2050000}"/>
    <cellStyle name="Título 23" xfId="1322" xr:uid="{00000000-0005-0000-0000-0000D3050000}"/>
    <cellStyle name="Título 24" xfId="1323" xr:uid="{00000000-0005-0000-0000-0000D4050000}"/>
    <cellStyle name="Título 25" xfId="1324" xr:uid="{00000000-0005-0000-0000-0000D5050000}"/>
    <cellStyle name="Título 26" xfId="1325" xr:uid="{00000000-0005-0000-0000-0000D6050000}"/>
    <cellStyle name="Título 27" xfId="1326" xr:uid="{00000000-0005-0000-0000-0000D7050000}"/>
    <cellStyle name="Título 28" xfId="1327" xr:uid="{00000000-0005-0000-0000-0000D8050000}"/>
    <cellStyle name="Título 29" xfId="1328" xr:uid="{00000000-0005-0000-0000-0000D9050000}"/>
    <cellStyle name="Título 3" xfId="1528" builtinId="18" customBuiltin="1"/>
    <cellStyle name="Título 3 10" xfId="1329" xr:uid="{00000000-0005-0000-0000-0000DB050000}"/>
    <cellStyle name="Título 3 11" xfId="1330" xr:uid="{00000000-0005-0000-0000-0000DC050000}"/>
    <cellStyle name="Título 3 12" xfId="1331" xr:uid="{00000000-0005-0000-0000-0000DD050000}"/>
    <cellStyle name="Título 3 13" xfId="1332" xr:uid="{00000000-0005-0000-0000-0000DE050000}"/>
    <cellStyle name="Título 3 14" xfId="1333" xr:uid="{00000000-0005-0000-0000-0000DF050000}"/>
    <cellStyle name="Título 3 15" xfId="1334" xr:uid="{00000000-0005-0000-0000-0000E0050000}"/>
    <cellStyle name="Título 3 16" xfId="1335" xr:uid="{00000000-0005-0000-0000-0000E1050000}"/>
    <cellStyle name="Título 3 17" xfId="1336" xr:uid="{00000000-0005-0000-0000-0000E2050000}"/>
    <cellStyle name="Título 3 18" xfId="1337" xr:uid="{00000000-0005-0000-0000-0000E3050000}"/>
    <cellStyle name="Título 3 19" xfId="1338" xr:uid="{00000000-0005-0000-0000-0000E4050000}"/>
    <cellStyle name="Título 3 2" xfId="1339" xr:uid="{00000000-0005-0000-0000-0000E5050000}"/>
    <cellStyle name="Título 3 20" xfId="1340" xr:uid="{00000000-0005-0000-0000-0000E6050000}"/>
    <cellStyle name="Título 3 21" xfId="1341" xr:uid="{00000000-0005-0000-0000-0000E7050000}"/>
    <cellStyle name="Título 3 22" xfId="1342" xr:uid="{00000000-0005-0000-0000-0000E8050000}"/>
    <cellStyle name="Título 3 23" xfId="1343" xr:uid="{00000000-0005-0000-0000-0000E9050000}"/>
    <cellStyle name="Título 3 24" xfId="1344" xr:uid="{00000000-0005-0000-0000-0000EA050000}"/>
    <cellStyle name="Título 3 25" xfId="1345" xr:uid="{00000000-0005-0000-0000-0000EB050000}"/>
    <cellStyle name="Título 3 26" xfId="1346" xr:uid="{00000000-0005-0000-0000-0000EC050000}"/>
    <cellStyle name="Título 3 27" xfId="1347" xr:uid="{00000000-0005-0000-0000-0000ED050000}"/>
    <cellStyle name="Título 3 28" xfId="1348" xr:uid="{00000000-0005-0000-0000-0000EE050000}"/>
    <cellStyle name="Título 3 29" xfId="1349" xr:uid="{00000000-0005-0000-0000-0000EF050000}"/>
    <cellStyle name="Título 3 3" xfId="1350" xr:uid="{00000000-0005-0000-0000-0000F0050000}"/>
    <cellStyle name="Título 3 30" xfId="1351" xr:uid="{00000000-0005-0000-0000-0000F1050000}"/>
    <cellStyle name="Título 3 31" xfId="1352" xr:uid="{00000000-0005-0000-0000-0000F2050000}"/>
    <cellStyle name="Título 3 32" xfId="1353" xr:uid="{00000000-0005-0000-0000-0000F3050000}"/>
    <cellStyle name="Título 3 4" xfId="1354" xr:uid="{00000000-0005-0000-0000-0000F4050000}"/>
    <cellStyle name="Título 3 5" xfId="1355" xr:uid="{00000000-0005-0000-0000-0000F5050000}"/>
    <cellStyle name="Título 3 6" xfId="1356" xr:uid="{00000000-0005-0000-0000-0000F6050000}"/>
    <cellStyle name="Título 3 7" xfId="1357" xr:uid="{00000000-0005-0000-0000-0000F7050000}"/>
    <cellStyle name="Título 3 8" xfId="1358" xr:uid="{00000000-0005-0000-0000-0000F8050000}"/>
    <cellStyle name="Título 3 9" xfId="1359" xr:uid="{00000000-0005-0000-0000-0000F9050000}"/>
    <cellStyle name="Título 30" xfId="1360" xr:uid="{00000000-0005-0000-0000-0000FA050000}"/>
    <cellStyle name="Título 31" xfId="1361" xr:uid="{00000000-0005-0000-0000-0000FB050000}"/>
    <cellStyle name="Título 32" xfId="1362" xr:uid="{00000000-0005-0000-0000-0000FC050000}"/>
    <cellStyle name="Título 33" xfId="1363" xr:uid="{00000000-0005-0000-0000-0000FD050000}"/>
    <cellStyle name="Título 34" xfId="1364" xr:uid="{00000000-0005-0000-0000-0000FE050000}"/>
    <cellStyle name="Título 4" xfId="1365" xr:uid="{00000000-0005-0000-0000-0000FF050000}"/>
    <cellStyle name="Título 5" xfId="1366" xr:uid="{00000000-0005-0000-0000-000000060000}"/>
    <cellStyle name="Título 6" xfId="1367" xr:uid="{00000000-0005-0000-0000-000001060000}"/>
    <cellStyle name="Título 7" xfId="1368" xr:uid="{00000000-0005-0000-0000-000002060000}"/>
    <cellStyle name="Título 8" xfId="1369" xr:uid="{00000000-0005-0000-0000-000003060000}"/>
    <cellStyle name="Título 9" xfId="1370" xr:uid="{00000000-0005-0000-0000-000004060000}"/>
    <cellStyle name="Título de hoja" xfId="1518" xr:uid="{00000000-0005-0000-0000-000005060000}"/>
    <cellStyle name="Total" xfId="1541" builtinId="25" customBuiltin="1"/>
    <cellStyle name="Total 10" xfId="1371" xr:uid="{00000000-0005-0000-0000-000007060000}"/>
    <cellStyle name="Total 11" xfId="1372" xr:uid="{00000000-0005-0000-0000-000008060000}"/>
    <cellStyle name="Total 12" xfId="1373" xr:uid="{00000000-0005-0000-0000-000009060000}"/>
    <cellStyle name="Total 13" xfId="1374" xr:uid="{00000000-0005-0000-0000-00000A060000}"/>
    <cellStyle name="Total 14" xfId="1375" xr:uid="{00000000-0005-0000-0000-00000B060000}"/>
    <cellStyle name="Total 15" xfId="1376" xr:uid="{00000000-0005-0000-0000-00000C060000}"/>
    <cellStyle name="Total 16" xfId="1377" xr:uid="{00000000-0005-0000-0000-00000D060000}"/>
    <cellStyle name="Total 17" xfId="1378" xr:uid="{00000000-0005-0000-0000-00000E060000}"/>
    <cellStyle name="Total 18" xfId="1379" xr:uid="{00000000-0005-0000-0000-00000F060000}"/>
    <cellStyle name="Total 19" xfId="1380" xr:uid="{00000000-0005-0000-0000-000010060000}"/>
    <cellStyle name="Total 2" xfId="1381" xr:uid="{00000000-0005-0000-0000-000011060000}"/>
    <cellStyle name="Total 20" xfId="1382" xr:uid="{00000000-0005-0000-0000-000012060000}"/>
    <cellStyle name="Total 21" xfId="1383" xr:uid="{00000000-0005-0000-0000-000013060000}"/>
    <cellStyle name="Total 22" xfId="1384" xr:uid="{00000000-0005-0000-0000-000014060000}"/>
    <cellStyle name="Total 23" xfId="1385" xr:uid="{00000000-0005-0000-0000-000015060000}"/>
    <cellStyle name="Total 24" xfId="1386" xr:uid="{00000000-0005-0000-0000-000016060000}"/>
    <cellStyle name="Total 25" xfId="1387" xr:uid="{00000000-0005-0000-0000-000017060000}"/>
    <cellStyle name="Total 26" xfId="1388" xr:uid="{00000000-0005-0000-0000-000018060000}"/>
    <cellStyle name="Total 27" xfId="1389" xr:uid="{00000000-0005-0000-0000-000019060000}"/>
    <cellStyle name="Total 28" xfId="1390" xr:uid="{00000000-0005-0000-0000-00001A060000}"/>
    <cellStyle name="Total 29" xfId="1391" xr:uid="{00000000-0005-0000-0000-00001B060000}"/>
    <cellStyle name="Total 3" xfId="1392" xr:uid="{00000000-0005-0000-0000-00001C060000}"/>
    <cellStyle name="Total 30" xfId="1393" xr:uid="{00000000-0005-0000-0000-00001D060000}"/>
    <cellStyle name="Total 31" xfId="1394" xr:uid="{00000000-0005-0000-0000-00001E060000}"/>
    <cellStyle name="Total 32" xfId="1395" xr:uid="{00000000-0005-0000-0000-00001F060000}"/>
    <cellStyle name="Total 4" xfId="1396" xr:uid="{00000000-0005-0000-0000-000020060000}"/>
    <cellStyle name="Total 5" xfId="1397" xr:uid="{00000000-0005-0000-0000-000021060000}"/>
    <cellStyle name="Total 6" xfId="1398" xr:uid="{00000000-0005-0000-0000-000022060000}"/>
    <cellStyle name="Total 7" xfId="1399" xr:uid="{00000000-0005-0000-0000-000023060000}"/>
    <cellStyle name="Total 8" xfId="1400" xr:uid="{00000000-0005-0000-0000-000024060000}"/>
    <cellStyle name="Total 9" xfId="1401" xr:uid="{00000000-0005-0000-0000-000025060000}"/>
    <cellStyle name="Warning Text" xfId="1402" xr:uid="{00000000-0005-0000-0000-000026060000}"/>
    <cellStyle name="常规_Sheet1" xfId="1519" xr:uid="{00000000-0005-0000-0000-00002706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7F3605C0-115E-4C8B-BB02-8AE86FC769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54250" y="314325"/>
          <a:ext cx="952499" cy="838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5A6D9A1A-BDDA-4E55-A50F-E81E265535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54250" y="314325"/>
          <a:ext cx="952499" cy="838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7D774998-307E-43B1-912D-1544E28080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54250" y="314325"/>
          <a:ext cx="952499" cy="838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762E6-F9F3-46E8-B0E6-5B06EB96BAB6}">
  <sheetPr>
    <tabColor theme="9" tint="-0.249977111117893"/>
  </sheetPr>
  <dimension ref="A2:U33"/>
  <sheetViews>
    <sheetView view="pageLayout" topLeftCell="A24" zoomScale="55" zoomScaleNormal="80" zoomScaleSheetLayoutView="40" zoomScalePageLayoutView="55" workbookViewId="0">
      <selection activeCell="C29" sqref="C29:C30"/>
    </sheetView>
  </sheetViews>
  <sheetFormatPr baseColWidth="10" defaultColWidth="16.81640625" defaultRowHeight="21"/>
  <cols>
    <col min="1" max="1" width="16.81640625" style="42"/>
    <col min="2" max="2" width="7.54296875" style="42" bestFit="1" customWidth="1"/>
    <col min="3" max="3" width="34.1796875" style="42" customWidth="1"/>
    <col min="4" max="4" width="16.81640625" style="42"/>
    <col min="5" max="5" width="6.453125" style="42" bestFit="1" customWidth="1"/>
    <col min="6" max="6" width="16.81640625" style="42"/>
    <col min="7" max="7" width="25.453125" style="42" customWidth="1"/>
    <col min="8" max="8" width="16.81640625" style="42"/>
    <col min="9" max="9" width="21" style="42" customWidth="1"/>
    <col min="10" max="11" width="16.81640625" style="42"/>
    <col min="12" max="12" width="21.7265625" style="42" customWidth="1"/>
    <col min="13" max="15" width="16.81640625" style="42"/>
    <col min="16" max="16" width="26.81640625" style="42" customWidth="1"/>
    <col min="17" max="19" width="16.81640625" style="42"/>
    <col min="20" max="20" width="16.81640625" style="39"/>
    <col min="21" max="16384" width="16.81640625" style="42"/>
  </cols>
  <sheetData>
    <row r="2" spans="2:21" ht="39.75" customHeight="1">
      <c r="B2" s="106"/>
      <c r="C2" s="107"/>
      <c r="D2" s="112" t="s">
        <v>0</v>
      </c>
      <c r="E2" s="113"/>
      <c r="F2" s="113"/>
      <c r="G2" s="113"/>
      <c r="H2" s="113"/>
      <c r="I2" s="113"/>
      <c r="J2" s="113"/>
      <c r="K2" s="113"/>
      <c r="L2" s="113"/>
      <c r="M2" s="113"/>
      <c r="N2" s="113"/>
      <c r="O2" s="113"/>
      <c r="P2" s="113"/>
      <c r="Q2" s="113"/>
      <c r="R2" s="113"/>
      <c r="S2" s="114"/>
      <c r="T2" s="44"/>
      <c r="U2" s="44"/>
    </row>
    <row r="3" spans="2:21" ht="17.25" customHeight="1">
      <c r="B3" s="108"/>
      <c r="C3" s="109"/>
      <c r="D3" s="115" t="s">
        <v>1</v>
      </c>
      <c r="E3" s="116"/>
      <c r="F3" s="116"/>
      <c r="G3" s="116"/>
      <c r="H3" s="116"/>
      <c r="I3" s="116"/>
      <c r="J3" s="116"/>
      <c r="K3" s="116"/>
      <c r="L3" s="116"/>
      <c r="M3" s="116"/>
      <c r="N3" s="116"/>
      <c r="O3" s="116"/>
      <c r="P3" s="116"/>
      <c r="Q3" s="116"/>
      <c r="R3" s="116"/>
      <c r="S3" s="117"/>
      <c r="T3" s="45"/>
      <c r="U3" s="45"/>
    </row>
    <row r="4" spans="2:21" ht="17.25" customHeight="1">
      <c r="B4" s="110"/>
      <c r="C4" s="111"/>
      <c r="D4" s="115" t="s">
        <v>2</v>
      </c>
      <c r="E4" s="116"/>
      <c r="F4" s="116"/>
      <c r="G4" s="116"/>
      <c r="H4" s="116"/>
      <c r="I4" s="116"/>
      <c r="J4" s="116"/>
      <c r="K4" s="116"/>
      <c r="L4" s="116"/>
      <c r="M4" s="116"/>
      <c r="N4" s="116"/>
      <c r="O4" s="116"/>
      <c r="P4" s="116"/>
      <c r="Q4" s="116"/>
      <c r="R4" s="116"/>
      <c r="S4" s="117"/>
      <c r="T4" s="45"/>
      <c r="U4" s="45"/>
    </row>
    <row r="5" spans="2:21" ht="15.75" customHeight="1" thickBot="1"/>
    <row r="6" spans="2:21" ht="65.25" customHeight="1">
      <c r="B6" s="143" t="s">
        <v>3</v>
      </c>
      <c r="C6" s="144"/>
      <c r="D6" s="144"/>
      <c r="E6" s="145"/>
      <c r="F6" s="104"/>
      <c r="G6" s="104"/>
      <c r="H6" s="104"/>
      <c r="I6" s="104"/>
      <c r="J6" s="104"/>
      <c r="K6" s="104"/>
      <c r="L6" s="104"/>
      <c r="M6" s="152" t="s">
        <v>4</v>
      </c>
      <c r="N6" s="153"/>
      <c r="O6" s="153"/>
      <c r="P6" s="153"/>
      <c r="Q6" s="153"/>
      <c r="R6" s="153"/>
      <c r="S6" s="154"/>
    </row>
    <row r="7" spans="2:21" ht="59.25" customHeight="1" thickBot="1">
      <c r="B7" s="146"/>
      <c r="C7" s="147"/>
      <c r="D7" s="147"/>
      <c r="E7" s="148"/>
      <c r="F7" s="105"/>
      <c r="G7" s="105"/>
      <c r="H7" s="105"/>
      <c r="I7" s="105"/>
      <c r="J7" s="105"/>
      <c r="K7" s="105"/>
      <c r="L7" s="105"/>
      <c r="M7" s="155"/>
      <c r="N7" s="156"/>
      <c r="O7" s="156"/>
      <c r="P7" s="156"/>
      <c r="Q7" s="156"/>
      <c r="R7" s="156"/>
      <c r="S7" s="157"/>
    </row>
    <row r="8" spans="2:21" ht="99" customHeight="1" thickBot="1">
      <c r="B8" s="149"/>
      <c r="C8" s="150"/>
      <c r="D8" s="150"/>
      <c r="E8" s="151"/>
      <c r="F8" s="48" t="s">
        <v>111</v>
      </c>
      <c r="G8" s="48" t="s">
        <v>112</v>
      </c>
      <c r="H8" s="48" t="s">
        <v>113</v>
      </c>
      <c r="I8" s="48" t="s">
        <v>114</v>
      </c>
      <c r="J8" s="48" t="s">
        <v>115</v>
      </c>
      <c r="K8" s="48" t="s">
        <v>116</v>
      </c>
      <c r="L8" s="49" t="s">
        <v>117</v>
      </c>
      <c r="M8" s="158"/>
      <c r="N8" s="159"/>
      <c r="O8" s="159"/>
      <c r="P8" s="159"/>
      <c r="Q8" s="159"/>
      <c r="R8" s="159"/>
      <c r="S8" s="160"/>
    </row>
    <row r="9" spans="2:21" ht="72" customHeight="1" thickBot="1">
      <c r="B9" s="50" t="s">
        <v>6</v>
      </c>
      <c r="C9" s="51" t="s">
        <v>7</v>
      </c>
      <c r="D9" s="51" t="s">
        <v>100</v>
      </c>
      <c r="E9" s="52" t="s">
        <v>8</v>
      </c>
      <c r="F9" s="118" t="s">
        <v>9</v>
      </c>
      <c r="G9" s="119"/>
      <c r="H9" s="119"/>
      <c r="I9" s="119"/>
      <c r="J9" s="119"/>
      <c r="K9" s="119"/>
      <c r="L9" s="120"/>
      <c r="M9" s="53" t="s">
        <v>10</v>
      </c>
      <c r="N9" s="54" t="s">
        <v>11</v>
      </c>
      <c r="O9" s="54" t="s">
        <v>12</v>
      </c>
      <c r="P9" s="54" t="s">
        <v>13</v>
      </c>
      <c r="Q9" s="54" t="s">
        <v>14</v>
      </c>
      <c r="R9" s="54" t="s">
        <v>15</v>
      </c>
      <c r="S9" s="54" t="s">
        <v>16</v>
      </c>
    </row>
    <row r="10" spans="2:21" ht="57" customHeight="1">
      <c r="B10" s="55">
        <v>1</v>
      </c>
      <c r="C10" s="56" t="s">
        <v>18</v>
      </c>
      <c r="D10" s="56" t="s">
        <v>17</v>
      </c>
      <c r="E10" s="57">
        <v>1</v>
      </c>
      <c r="F10" s="58">
        <v>2772</v>
      </c>
      <c r="G10" s="58">
        <v>4641</v>
      </c>
      <c r="H10" s="60"/>
      <c r="I10" s="58"/>
      <c r="J10" s="58"/>
      <c r="K10" s="58">
        <v>1616</v>
      </c>
      <c r="L10" s="47">
        <v>1726</v>
      </c>
      <c r="M10" s="61">
        <f t="shared" ref="M10:M26" si="0">COUNT(F10:L10)</f>
        <v>4</v>
      </c>
      <c r="N10" s="62">
        <f t="shared" ref="N10:N26" si="1">ROUND(AVERAGE(F10:L10),0)</f>
        <v>2689</v>
      </c>
      <c r="O10" s="63">
        <f t="shared" ref="O10:O26" si="2">ROUND(+N10*E10,0)</f>
        <v>2689</v>
      </c>
      <c r="P10" s="64">
        <f t="shared" ref="P10:P26" si="3">STDEVP(F10:L10)</f>
        <v>1214.0727686180924</v>
      </c>
      <c r="Q10" s="65">
        <f t="shared" ref="Q10:Q26" si="4">P10/N10*100</f>
        <v>45.149600915511058</v>
      </c>
      <c r="R10" s="66">
        <f t="shared" ref="R10:R26" si="5">100-Q10</f>
        <v>54.850399084488942</v>
      </c>
      <c r="S10" s="67" t="str">
        <f t="shared" ref="S10:S26" si="6">IF(R10&gt;70,"ALTO","BAJO")</f>
        <v>BAJO</v>
      </c>
    </row>
    <row r="11" spans="2:21" ht="57" customHeight="1">
      <c r="B11" s="68">
        <v>2</v>
      </c>
      <c r="C11" s="56" t="s">
        <v>88</v>
      </c>
      <c r="D11" s="56" t="s">
        <v>17</v>
      </c>
      <c r="E11" s="57">
        <v>1</v>
      </c>
      <c r="F11" s="69">
        <v>3773</v>
      </c>
      <c r="G11" s="69">
        <v>7437.5</v>
      </c>
      <c r="H11" s="71"/>
      <c r="I11" s="69"/>
      <c r="J11" s="69"/>
      <c r="K11" s="71">
        <v>2957</v>
      </c>
      <c r="L11" s="43">
        <v>5099</v>
      </c>
      <c r="M11" s="61">
        <f t="shared" si="0"/>
        <v>4</v>
      </c>
      <c r="N11" s="62">
        <f t="shared" si="1"/>
        <v>4817</v>
      </c>
      <c r="O11" s="63">
        <f t="shared" si="2"/>
        <v>4817</v>
      </c>
      <c r="P11" s="64">
        <f t="shared" si="3"/>
        <v>1695.293461874669</v>
      </c>
      <c r="Q11" s="65">
        <f t="shared" si="4"/>
        <v>35.193968484008074</v>
      </c>
      <c r="R11" s="66">
        <f t="shared" si="5"/>
        <v>64.806031515991918</v>
      </c>
      <c r="S11" s="67" t="str">
        <f t="shared" si="6"/>
        <v>BAJO</v>
      </c>
    </row>
    <row r="12" spans="2:21" ht="57" customHeight="1">
      <c r="B12" s="55">
        <v>3</v>
      </c>
      <c r="C12" s="56" t="s">
        <v>89</v>
      </c>
      <c r="D12" s="56" t="s">
        <v>17</v>
      </c>
      <c r="E12" s="57">
        <v>1</v>
      </c>
      <c r="F12" s="69">
        <v>1533</v>
      </c>
      <c r="G12" s="69">
        <v>5355</v>
      </c>
      <c r="H12" s="71"/>
      <c r="I12" s="69"/>
      <c r="J12" s="69"/>
      <c r="K12" s="69"/>
      <c r="L12" s="43">
        <v>2380</v>
      </c>
      <c r="M12" s="61">
        <f t="shared" si="0"/>
        <v>3</v>
      </c>
      <c r="N12" s="62">
        <f t="shared" si="1"/>
        <v>3089</v>
      </c>
      <c r="O12" s="63">
        <f t="shared" si="2"/>
        <v>3089</v>
      </c>
      <c r="P12" s="64">
        <f t="shared" si="3"/>
        <v>1638.9603072951122</v>
      </c>
      <c r="Q12" s="65">
        <f t="shared" si="4"/>
        <v>53.057957503888389</v>
      </c>
      <c r="R12" s="66">
        <f t="shared" si="5"/>
        <v>46.942042496111611</v>
      </c>
      <c r="S12" s="67" t="str">
        <f t="shared" si="6"/>
        <v>BAJO</v>
      </c>
    </row>
    <row r="13" spans="2:21" ht="57" customHeight="1">
      <c r="B13" s="68">
        <v>4</v>
      </c>
      <c r="C13" s="56" t="s">
        <v>90</v>
      </c>
      <c r="D13" s="56" t="s">
        <v>17</v>
      </c>
      <c r="E13" s="57">
        <v>1</v>
      </c>
      <c r="F13" s="69"/>
      <c r="G13" s="69">
        <v>54740</v>
      </c>
      <c r="H13" s="71">
        <v>16000</v>
      </c>
      <c r="I13" s="69"/>
      <c r="J13" s="69"/>
      <c r="K13" s="69">
        <v>7094</v>
      </c>
      <c r="L13" s="43">
        <v>16490</v>
      </c>
      <c r="M13" s="61">
        <f t="shared" si="0"/>
        <v>4</v>
      </c>
      <c r="N13" s="62">
        <f t="shared" si="1"/>
        <v>23581</v>
      </c>
      <c r="O13" s="63">
        <f t="shared" si="2"/>
        <v>23581</v>
      </c>
      <c r="P13" s="64">
        <f t="shared" si="3"/>
        <v>18374.29108836583</v>
      </c>
      <c r="Q13" s="65">
        <f t="shared" si="4"/>
        <v>77.919897749738482</v>
      </c>
      <c r="R13" s="66">
        <f t="shared" si="5"/>
        <v>22.080102250261518</v>
      </c>
      <c r="S13" s="67" t="str">
        <f t="shared" si="6"/>
        <v>BAJO</v>
      </c>
    </row>
    <row r="14" spans="2:21" ht="57" customHeight="1">
      <c r="B14" s="55">
        <v>5</v>
      </c>
      <c r="C14" s="56" t="s">
        <v>91</v>
      </c>
      <c r="D14" s="56" t="s">
        <v>17</v>
      </c>
      <c r="E14" s="57">
        <v>1</v>
      </c>
      <c r="F14" s="69"/>
      <c r="G14" s="71">
        <v>446250</v>
      </c>
      <c r="H14" s="71">
        <v>593800</v>
      </c>
      <c r="I14" s="69"/>
      <c r="J14" s="69"/>
      <c r="K14" s="69"/>
      <c r="L14" s="43">
        <v>595000</v>
      </c>
      <c r="M14" s="61">
        <f t="shared" si="0"/>
        <v>3</v>
      </c>
      <c r="N14" s="62">
        <f t="shared" si="1"/>
        <v>545017</v>
      </c>
      <c r="O14" s="63">
        <f t="shared" si="2"/>
        <v>545017</v>
      </c>
      <c r="P14" s="64">
        <f t="shared" si="3"/>
        <v>69840.297982054908</v>
      </c>
      <c r="Q14" s="65">
        <f t="shared" si="4"/>
        <v>12.81433386152265</v>
      </c>
      <c r="R14" s="66">
        <f t="shared" si="5"/>
        <v>87.185666138477345</v>
      </c>
      <c r="S14" s="67" t="str">
        <f t="shared" si="6"/>
        <v>ALTO</v>
      </c>
    </row>
    <row r="15" spans="2:21" ht="57" customHeight="1">
      <c r="B15" s="68">
        <v>6</v>
      </c>
      <c r="C15" s="56" t="s">
        <v>101</v>
      </c>
      <c r="D15" s="56" t="s">
        <v>102</v>
      </c>
      <c r="E15" s="57">
        <v>1</v>
      </c>
      <c r="F15" s="69">
        <v>10163</v>
      </c>
      <c r="G15" s="71">
        <v>54740</v>
      </c>
      <c r="H15" s="71"/>
      <c r="I15" s="69"/>
      <c r="J15" s="69"/>
      <c r="K15" s="69">
        <v>7308</v>
      </c>
      <c r="L15" s="43">
        <v>27200</v>
      </c>
      <c r="M15" s="61">
        <f t="shared" si="0"/>
        <v>4</v>
      </c>
      <c r="N15" s="62">
        <f t="shared" si="1"/>
        <v>24853</v>
      </c>
      <c r="O15" s="63">
        <f t="shared" si="2"/>
        <v>24853</v>
      </c>
      <c r="P15" s="64">
        <f t="shared" si="3"/>
        <v>18857.122677850406</v>
      </c>
      <c r="Q15" s="65">
        <f t="shared" si="4"/>
        <v>75.874633556715111</v>
      </c>
      <c r="R15" s="66">
        <f t="shared" si="5"/>
        <v>24.125366443284889</v>
      </c>
      <c r="S15" s="67" t="str">
        <f t="shared" si="6"/>
        <v>BAJO</v>
      </c>
    </row>
    <row r="16" spans="2:21" ht="57" customHeight="1">
      <c r="B16" s="55">
        <v>7</v>
      </c>
      <c r="C16" s="56" t="s">
        <v>92</v>
      </c>
      <c r="D16" s="56" t="s">
        <v>17</v>
      </c>
      <c r="E16" s="57">
        <v>1</v>
      </c>
      <c r="F16" s="69">
        <v>13061</v>
      </c>
      <c r="G16" s="69">
        <v>30464</v>
      </c>
      <c r="H16" s="71"/>
      <c r="I16" s="69"/>
      <c r="J16" s="69"/>
      <c r="K16" s="69">
        <v>9449</v>
      </c>
      <c r="L16" s="43">
        <v>21997</v>
      </c>
      <c r="M16" s="61">
        <f t="shared" si="0"/>
        <v>4</v>
      </c>
      <c r="N16" s="62">
        <f t="shared" si="1"/>
        <v>18743</v>
      </c>
      <c r="O16" s="63">
        <f t="shared" si="2"/>
        <v>18743</v>
      </c>
      <c r="P16" s="64">
        <f t="shared" si="3"/>
        <v>8164.4644152265128</v>
      </c>
      <c r="Q16" s="65">
        <f t="shared" si="4"/>
        <v>43.560072641660959</v>
      </c>
      <c r="R16" s="66">
        <f t="shared" si="5"/>
        <v>56.439927358339041</v>
      </c>
      <c r="S16" s="67" t="str">
        <f t="shared" si="6"/>
        <v>BAJO</v>
      </c>
    </row>
    <row r="17" spans="1:20" ht="57" customHeight="1">
      <c r="B17" s="68">
        <v>8</v>
      </c>
      <c r="C17" s="72" t="s">
        <v>104</v>
      </c>
      <c r="D17" s="56" t="s">
        <v>103</v>
      </c>
      <c r="E17" s="57">
        <v>1</v>
      </c>
      <c r="F17" s="69">
        <v>129001</v>
      </c>
      <c r="G17" s="69">
        <v>208250</v>
      </c>
      <c r="H17" s="71"/>
      <c r="I17" s="69"/>
      <c r="J17" s="69"/>
      <c r="K17" s="69">
        <v>126010</v>
      </c>
      <c r="L17" s="43">
        <v>203999</v>
      </c>
      <c r="M17" s="61">
        <f t="shared" si="0"/>
        <v>4</v>
      </c>
      <c r="N17" s="62">
        <f t="shared" si="1"/>
        <v>166815</v>
      </c>
      <c r="O17" s="63">
        <f t="shared" si="2"/>
        <v>166815</v>
      </c>
      <c r="P17" s="64">
        <f t="shared" si="3"/>
        <v>39352.432269174926</v>
      </c>
      <c r="Q17" s="65">
        <f t="shared" si="4"/>
        <v>23.590463848679629</v>
      </c>
      <c r="R17" s="66">
        <f t="shared" si="5"/>
        <v>76.409536151320367</v>
      </c>
      <c r="S17" s="67" t="str">
        <f t="shared" si="6"/>
        <v>ALTO</v>
      </c>
    </row>
    <row r="18" spans="1:20" ht="57" customHeight="1">
      <c r="B18" s="55">
        <v>9</v>
      </c>
      <c r="C18" s="72" t="s">
        <v>105</v>
      </c>
      <c r="D18" s="56" t="s">
        <v>103</v>
      </c>
      <c r="E18" s="57">
        <v>1</v>
      </c>
      <c r="F18" s="69">
        <v>166000</v>
      </c>
      <c r="G18" s="69">
        <v>220150</v>
      </c>
      <c r="H18" s="71"/>
      <c r="I18" s="69"/>
      <c r="J18" s="69"/>
      <c r="K18" s="69">
        <v>148370</v>
      </c>
      <c r="L18" s="43">
        <v>254999</v>
      </c>
      <c r="M18" s="61">
        <f t="shared" si="0"/>
        <v>4</v>
      </c>
      <c r="N18" s="62">
        <f t="shared" si="1"/>
        <v>197380</v>
      </c>
      <c r="O18" s="63">
        <f t="shared" si="2"/>
        <v>197380</v>
      </c>
      <c r="P18" s="64">
        <f t="shared" si="3"/>
        <v>42500.313412814969</v>
      </c>
      <c r="Q18" s="65">
        <f t="shared" si="4"/>
        <v>21.532228905063821</v>
      </c>
      <c r="R18" s="66">
        <f t="shared" si="5"/>
        <v>78.467771094936182</v>
      </c>
      <c r="S18" s="67" t="str">
        <f t="shared" si="6"/>
        <v>ALTO</v>
      </c>
    </row>
    <row r="19" spans="1:20" ht="57" customHeight="1">
      <c r="B19" s="68">
        <v>10</v>
      </c>
      <c r="C19" s="56" t="s">
        <v>107</v>
      </c>
      <c r="D19" s="56" t="s">
        <v>106</v>
      </c>
      <c r="E19" s="57">
        <v>1</v>
      </c>
      <c r="F19" s="69">
        <v>26135</v>
      </c>
      <c r="G19" s="71">
        <v>68500</v>
      </c>
      <c r="H19" s="71"/>
      <c r="I19" s="69"/>
      <c r="J19" s="69"/>
      <c r="K19" s="69">
        <v>44432</v>
      </c>
      <c r="L19" s="43">
        <v>119679</v>
      </c>
      <c r="M19" s="61">
        <f t="shared" si="0"/>
        <v>4</v>
      </c>
      <c r="N19" s="62">
        <f t="shared" si="1"/>
        <v>64687</v>
      </c>
      <c r="O19" s="63">
        <f t="shared" si="2"/>
        <v>64687</v>
      </c>
      <c r="P19" s="64">
        <f t="shared" si="3"/>
        <v>35125.420855129982</v>
      </c>
      <c r="Q19" s="65">
        <f t="shared" si="4"/>
        <v>54.300587220198771</v>
      </c>
      <c r="R19" s="66">
        <f t="shared" si="5"/>
        <v>45.699412779801229</v>
      </c>
      <c r="S19" s="67" t="str">
        <f t="shared" si="6"/>
        <v>BAJO</v>
      </c>
    </row>
    <row r="20" spans="1:20" ht="57" customHeight="1">
      <c r="B20" s="55">
        <v>11</v>
      </c>
      <c r="C20" s="72" t="s">
        <v>19</v>
      </c>
      <c r="D20" s="56" t="s">
        <v>17</v>
      </c>
      <c r="E20" s="57">
        <v>1</v>
      </c>
      <c r="F20" s="71">
        <v>4284</v>
      </c>
      <c r="G20" s="69">
        <v>15351</v>
      </c>
      <c r="H20" s="71"/>
      <c r="I20" s="69"/>
      <c r="J20" s="69"/>
      <c r="K20" s="69">
        <v>2589</v>
      </c>
      <c r="L20" s="43">
        <v>7122</v>
      </c>
      <c r="M20" s="61">
        <f t="shared" si="0"/>
        <v>4</v>
      </c>
      <c r="N20" s="62">
        <f t="shared" si="1"/>
        <v>7337</v>
      </c>
      <c r="O20" s="63">
        <f t="shared" si="2"/>
        <v>7337</v>
      </c>
      <c r="P20" s="64">
        <f t="shared" si="3"/>
        <v>4902.4160625144823</v>
      </c>
      <c r="Q20" s="65">
        <f t="shared" si="4"/>
        <v>66.817719265564705</v>
      </c>
      <c r="R20" s="66">
        <f t="shared" si="5"/>
        <v>33.182280734435295</v>
      </c>
      <c r="S20" s="67" t="str">
        <f t="shared" si="6"/>
        <v>BAJO</v>
      </c>
    </row>
    <row r="21" spans="1:20" ht="57" customHeight="1">
      <c r="B21" s="68">
        <v>12</v>
      </c>
      <c r="C21" s="72" t="s">
        <v>20</v>
      </c>
      <c r="D21" s="56" t="s">
        <v>17</v>
      </c>
      <c r="E21" s="57">
        <v>1</v>
      </c>
      <c r="F21" s="69"/>
      <c r="G21" s="69">
        <v>114121</v>
      </c>
      <c r="H21" s="71">
        <v>955500</v>
      </c>
      <c r="I21" s="69"/>
      <c r="J21" s="69">
        <v>865900</v>
      </c>
      <c r="K21" s="69"/>
      <c r="L21" s="43">
        <v>1360000</v>
      </c>
      <c r="M21" s="61">
        <f t="shared" si="0"/>
        <v>4</v>
      </c>
      <c r="N21" s="62">
        <f t="shared" si="1"/>
        <v>823880</v>
      </c>
      <c r="O21" s="63">
        <f t="shared" si="2"/>
        <v>823880</v>
      </c>
      <c r="P21" s="64">
        <f t="shared" si="3"/>
        <v>450075.54845846439</v>
      </c>
      <c r="Q21" s="65">
        <f t="shared" si="4"/>
        <v>54.628774634469146</v>
      </c>
      <c r="R21" s="66">
        <f t="shared" si="5"/>
        <v>45.371225365530854</v>
      </c>
      <c r="S21" s="67" t="str">
        <f t="shared" si="6"/>
        <v>BAJO</v>
      </c>
    </row>
    <row r="22" spans="1:20" ht="57" customHeight="1">
      <c r="B22" s="55">
        <v>13</v>
      </c>
      <c r="C22" s="72" t="s">
        <v>21</v>
      </c>
      <c r="D22" s="56" t="s">
        <v>17</v>
      </c>
      <c r="E22" s="57">
        <v>1</v>
      </c>
      <c r="F22" s="69"/>
      <c r="G22" s="69">
        <v>1338750</v>
      </c>
      <c r="H22" s="71"/>
      <c r="I22" s="69">
        <v>1775743</v>
      </c>
      <c r="J22" s="69"/>
      <c r="K22" s="69"/>
      <c r="L22" s="43">
        <v>935000</v>
      </c>
      <c r="M22" s="61">
        <f t="shared" si="0"/>
        <v>3</v>
      </c>
      <c r="N22" s="62">
        <f t="shared" si="1"/>
        <v>1349831</v>
      </c>
      <c r="O22" s="63">
        <f t="shared" si="2"/>
        <v>1349831</v>
      </c>
      <c r="P22" s="64">
        <f t="shared" si="3"/>
        <v>343321.31639131682</v>
      </c>
      <c r="Q22" s="65">
        <f t="shared" si="4"/>
        <v>25.434392630730574</v>
      </c>
      <c r="R22" s="66">
        <f t="shared" si="5"/>
        <v>74.565607369269429</v>
      </c>
      <c r="S22" s="67" t="str">
        <f t="shared" si="6"/>
        <v>ALTO</v>
      </c>
    </row>
    <row r="23" spans="1:20" ht="35">
      <c r="B23" s="68">
        <v>14</v>
      </c>
      <c r="C23" s="72" t="s">
        <v>99</v>
      </c>
      <c r="D23" s="56" t="s">
        <v>17</v>
      </c>
      <c r="E23" s="57">
        <v>1</v>
      </c>
      <c r="F23" s="69"/>
      <c r="G23" s="69">
        <v>202300</v>
      </c>
      <c r="H23" s="71"/>
      <c r="I23" s="69"/>
      <c r="J23" s="69">
        <v>523900</v>
      </c>
      <c r="K23" s="69"/>
      <c r="L23" s="43">
        <v>509999</v>
      </c>
      <c r="M23" s="61">
        <f t="shared" si="0"/>
        <v>3</v>
      </c>
      <c r="N23" s="62">
        <f t="shared" si="1"/>
        <v>412066</v>
      </c>
      <c r="O23" s="63">
        <f t="shared" si="2"/>
        <v>412066</v>
      </c>
      <c r="P23" s="64">
        <f t="shared" si="3"/>
        <v>148435.72211641719</v>
      </c>
      <c r="Q23" s="65">
        <f t="shared" si="4"/>
        <v>36.022317326937234</v>
      </c>
      <c r="R23" s="66">
        <f t="shared" si="5"/>
        <v>63.977682673062766</v>
      </c>
      <c r="S23" s="67" t="str">
        <f t="shared" si="6"/>
        <v>BAJO</v>
      </c>
    </row>
    <row r="24" spans="1:20" ht="57" customHeight="1">
      <c r="B24" s="55">
        <v>15</v>
      </c>
      <c r="C24" s="72" t="s">
        <v>22</v>
      </c>
      <c r="D24" s="56" t="s">
        <v>17</v>
      </c>
      <c r="E24" s="57">
        <v>1</v>
      </c>
      <c r="F24" s="69"/>
      <c r="G24" s="69">
        <v>702100</v>
      </c>
      <c r="H24" s="71">
        <v>400900</v>
      </c>
      <c r="I24" s="69">
        <v>493537</v>
      </c>
      <c r="J24" s="69">
        <v>375900</v>
      </c>
      <c r="K24" s="69">
        <v>339533</v>
      </c>
      <c r="L24" s="43">
        <v>527000</v>
      </c>
      <c r="M24" s="61">
        <f t="shared" si="0"/>
        <v>6</v>
      </c>
      <c r="N24" s="62">
        <f t="shared" si="1"/>
        <v>473162</v>
      </c>
      <c r="O24" s="63">
        <f t="shared" si="2"/>
        <v>473162</v>
      </c>
      <c r="P24" s="64">
        <f t="shared" si="3"/>
        <v>121288.00548098545</v>
      </c>
      <c r="Q24" s="65">
        <f t="shared" si="4"/>
        <v>25.633505116849083</v>
      </c>
      <c r="R24" s="66">
        <f t="shared" si="5"/>
        <v>74.366494883150921</v>
      </c>
      <c r="S24" s="67" t="str">
        <f t="shared" si="6"/>
        <v>ALTO</v>
      </c>
    </row>
    <row r="25" spans="1:20" ht="57" customHeight="1">
      <c r="B25" s="68">
        <v>16</v>
      </c>
      <c r="C25" s="72" t="s">
        <v>23</v>
      </c>
      <c r="D25" s="56" t="s">
        <v>17</v>
      </c>
      <c r="E25" s="57">
        <v>1</v>
      </c>
      <c r="F25" s="69"/>
      <c r="G25" s="69">
        <v>552160</v>
      </c>
      <c r="H25" s="71">
        <v>460000</v>
      </c>
      <c r="I25" s="69"/>
      <c r="J25" s="69">
        <v>329900</v>
      </c>
      <c r="K25" s="69"/>
      <c r="L25" s="43">
        <v>624857</v>
      </c>
      <c r="M25" s="61">
        <f t="shared" si="0"/>
        <v>4</v>
      </c>
      <c r="N25" s="62">
        <f t="shared" si="1"/>
        <v>491729</v>
      </c>
      <c r="O25" s="63">
        <f t="shared" si="2"/>
        <v>491729</v>
      </c>
      <c r="P25" s="64">
        <f t="shared" si="3"/>
        <v>110193.3809567866</v>
      </c>
      <c r="Q25" s="65">
        <f t="shared" si="4"/>
        <v>22.409372023367872</v>
      </c>
      <c r="R25" s="66">
        <f t="shared" si="5"/>
        <v>77.590627976632135</v>
      </c>
      <c r="S25" s="67" t="str">
        <f t="shared" si="6"/>
        <v>ALTO</v>
      </c>
    </row>
    <row r="26" spans="1:20" ht="57" customHeight="1" thickBot="1">
      <c r="B26" s="73">
        <v>17</v>
      </c>
      <c r="C26" s="72" t="s">
        <v>24</v>
      </c>
      <c r="D26" s="56" t="s">
        <v>17</v>
      </c>
      <c r="E26" s="57">
        <v>1</v>
      </c>
      <c r="F26" s="69"/>
      <c r="G26" s="69">
        <v>656880</v>
      </c>
      <c r="H26" s="71"/>
      <c r="I26" s="69"/>
      <c r="J26" s="69">
        <v>699900</v>
      </c>
      <c r="K26" s="69"/>
      <c r="L26" s="43">
        <v>595000</v>
      </c>
      <c r="M26" s="61">
        <f t="shared" si="0"/>
        <v>3</v>
      </c>
      <c r="N26" s="62">
        <f t="shared" si="1"/>
        <v>650593</v>
      </c>
      <c r="O26" s="63">
        <f t="shared" si="2"/>
        <v>650593</v>
      </c>
      <c r="P26" s="64">
        <f t="shared" si="3"/>
        <v>43055.345261135175</v>
      </c>
      <c r="Q26" s="65">
        <f t="shared" si="4"/>
        <v>6.6178617447674934</v>
      </c>
      <c r="R26" s="66">
        <f t="shared" si="5"/>
        <v>93.382138255232505</v>
      </c>
      <c r="S26" s="67" t="str">
        <f t="shared" si="6"/>
        <v>ALTO</v>
      </c>
    </row>
    <row r="27" spans="1:20" ht="55.75" customHeight="1">
      <c r="B27" s="74"/>
      <c r="C27" s="121" t="s">
        <v>109</v>
      </c>
      <c r="D27" s="121"/>
      <c r="E27" s="121"/>
      <c r="F27" s="122"/>
      <c r="G27" s="122"/>
      <c r="H27" s="122"/>
      <c r="I27" s="122"/>
      <c r="J27" s="122"/>
      <c r="K27" s="122"/>
      <c r="L27" s="122"/>
      <c r="M27" s="121"/>
      <c r="N27" s="121"/>
      <c r="O27" s="121"/>
      <c r="P27" s="121"/>
      <c r="Q27" s="121"/>
      <c r="R27" s="121"/>
      <c r="S27" s="121"/>
    </row>
    <row r="28" spans="1:20" ht="19.5" customHeight="1">
      <c r="B28" s="74"/>
      <c r="C28" s="122" t="s">
        <v>25</v>
      </c>
      <c r="D28" s="122"/>
      <c r="E28" s="122"/>
      <c r="F28" s="122"/>
      <c r="G28" s="122"/>
      <c r="H28" s="122"/>
      <c r="I28" s="122"/>
      <c r="J28" s="122"/>
      <c r="K28" s="122"/>
      <c r="L28" s="122"/>
      <c r="M28" s="75"/>
      <c r="N28" s="75"/>
      <c r="O28" s="75"/>
      <c r="P28" s="75"/>
      <c r="Q28" s="75"/>
      <c r="R28" s="75"/>
      <c r="S28" s="75"/>
    </row>
    <row r="29" spans="1:20" s="39" customFormat="1" ht="26.5" customHeight="1">
      <c r="B29" s="74"/>
      <c r="C29" s="76" t="s">
        <v>108</v>
      </c>
      <c r="D29" s="76"/>
      <c r="E29" s="76"/>
      <c r="F29" s="77"/>
      <c r="G29" s="77"/>
      <c r="H29" s="77"/>
      <c r="I29" s="77"/>
      <c r="J29" s="77"/>
      <c r="K29" s="77"/>
      <c r="L29" s="77"/>
      <c r="M29" s="76"/>
      <c r="N29" s="76"/>
      <c r="O29" s="76"/>
      <c r="P29" s="76"/>
      <c r="Q29" s="76"/>
      <c r="R29" s="76"/>
      <c r="S29" s="76"/>
    </row>
    <row r="30" spans="1:20" s="39" customFormat="1">
      <c r="B30" s="42"/>
      <c r="C30" s="40"/>
      <c r="D30" s="42"/>
      <c r="E30" s="42"/>
      <c r="F30" s="41"/>
      <c r="G30" s="41"/>
      <c r="H30" s="41"/>
      <c r="I30" s="41"/>
      <c r="J30" s="41"/>
      <c r="K30" s="41"/>
      <c r="L30" s="41"/>
      <c r="M30" s="42"/>
      <c r="N30" s="42"/>
      <c r="O30" s="42"/>
      <c r="P30" s="42"/>
      <c r="Q30" s="42"/>
      <c r="R30" s="42"/>
      <c r="S30" s="42"/>
    </row>
    <row r="31" spans="1:20" s="39" customFormat="1" ht="59.5" customHeight="1">
      <c r="A31" s="127" t="s">
        <v>26</v>
      </c>
      <c r="B31" s="127"/>
      <c r="C31" s="127"/>
      <c r="D31" s="127"/>
      <c r="E31" s="127"/>
      <c r="F31" s="127"/>
      <c r="G31" s="127"/>
      <c r="H31" s="127"/>
      <c r="I31" s="127"/>
      <c r="J31" s="127"/>
      <c r="K31" s="127"/>
      <c r="L31" s="127"/>
      <c r="M31" s="127"/>
      <c r="N31" s="127"/>
      <c r="O31" s="127"/>
      <c r="P31" s="127"/>
      <c r="Q31" s="127"/>
      <c r="R31" s="127"/>
      <c r="S31" s="127"/>
      <c r="T31" s="127"/>
    </row>
    <row r="32" spans="1:20" s="39" customFormat="1">
      <c r="B32" s="42"/>
      <c r="C32" s="40"/>
      <c r="D32" s="42"/>
      <c r="E32" s="42"/>
      <c r="F32" s="41"/>
      <c r="G32" s="41"/>
      <c r="H32" s="41"/>
      <c r="I32" s="41"/>
      <c r="J32" s="41"/>
      <c r="K32" s="41"/>
      <c r="L32" s="41"/>
      <c r="M32" s="42"/>
      <c r="N32" s="42"/>
      <c r="O32" s="42"/>
      <c r="P32" s="42"/>
      <c r="Q32" s="42"/>
      <c r="R32" s="42"/>
      <c r="S32" s="42"/>
    </row>
    <row r="33" spans="2:19" s="39" customFormat="1">
      <c r="B33" s="42"/>
      <c r="C33" s="40"/>
      <c r="D33" s="42"/>
      <c r="E33" s="42"/>
      <c r="F33" s="41"/>
      <c r="G33" s="41"/>
      <c r="H33" s="41"/>
      <c r="I33" s="41"/>
      <c r="J33" s="41"/>
      <c r="K33" s="41"/>
      <c r="L33" s="41"/>
      <c r="M33" s="42"/>
      <c r="N33" s="42"/>
      <c r="O33" s="42"/>
      <c r="P33" s="42"/>
      <c r="Q33" s="42"/>
      <c r="R33" s="42"/>
      <c r="S33" s="42"/>
    </row>
  </sheetData>
  <mergeCells count="12">
    <mergeCell ref="F9:L9"/>
    <mergeCell ref="C27:S27"/>
    <mergeCell ref="C28:L28"/>
    <mergeCell ref="A31:T31"/>
    <mergeCell ref="B2:C4"/>
    <mergeCell ref="D2:S2"/>
    <mergeCell ref="D3:L3"/>
    <mergeCell ref="M3:S3"/>
    <mergeCell ref="D4:S4"/>
    <mergeCell ref="B6:E8"/>
    <mergeCell ref="F6:L7"/>
    <mergeCell ref="M6:S8"/>
  </mergeCells>
  <conditionalFormatting sqref="S10:S26">
    <cfRule type="cellIs" dxfId="2"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1FA82-CC87-4572-8983-6E8F050F92C1}">
  <sheetPr>
    <tabColor theme="9" tint="-0.249977111117893"/>
  </sheetPr>
  <dimension ref="A2:U34"/>
  <sheetViews>
    <sheetView view="pageLayout" topLeftCell="A27" zoomScale="55" zoomScaleNormal="80" zoomScaleSheetLayoutView="40" zoomScalePageLayoutView="55" workbookViewId="0">
      <selection activeCell="M6" sqref="M6:S8"/>
    </sheetView>
  </sheetViews>
  <sheetFormatPr baseColWidth="10" defaultColWidth="16.81640625" defaultRowHeight="21"/>
  <cols>
    <col min="1" max="1" width="16.81640625" style="42"/>
    <col min="2" max="2" width="7.54296875" style="42" bestFit="1" customWidth="1"/>
    <col min="3" max="3" width="34.1796875" style="42" customWidth="1"/>
    <col min="4" max="4" width="16.81640625" style="42"/>
    <col min="5" max="5" width="6.453125" style="42" bestFit="1" customWidth="1"/>
    <col min="6" max="6" width="16.81640625" style="42" customWidth="1"/>
    <col min="7" max="7" width="25.453125" style="42" customWidth="1"/>
    <col min="8" max="8" width="16.81640625" style="42" customWidth="1"/>
    <col min="9" max="9" width="21" style="42" customWidth="1"/>
    <col min="10" max="11" width="16.81640625" style="42" customWidth="1"/>
    <col min="12" max="12" width="21.7265625" style="42" customWidth="1"/>
    <col min="13" max="13" width="16.81640625" style="42"/>
    <col min="14" max="14" width="26.26953125" style="42" customWidth="1"/>
    <col min="15" max="15" width="27.54296875" style="42" customWidth="1"/>
    <col min="16" max="16" width="26.81640625" style="42" customWidth="1"/>
    <col min="17" max="19" width="16.81640625" style="42"/>
    <col min="20" max="20" width="16.81640625" style="39"/>
    <col min="21" max="16384" width="16.81640625" style="42"/>
  </cols>
  <sheetData>
    <row r="2" spans="1:21" ht="39.75" customHeight="1">
      <c r="B2" s="106"/>
      <c r="C2" s="107"/>
      <c r="D2" s="112" t="s">
        <v>0</v>
      </c>
      <c r="E2" s="113"/>
      <c r="F2" s="113"/>
      <c r="G2" s="113"/>
      <c r="H2" s="113"/>
      <c r="I2" s="113"/>
      <c r="J2" s="113"/>
      <c r="K2" s="113"/>
      <c r="L2" s="113"/>
      <c r="M2" s="113"/>
      <c r="N2" s="113"/>
      <c r="O2" s="113"/>
      <c r="P2" s="113"/>
      <c r="Q2" s="113"/>
      <c r="R2" s="113"/>
      <c r="S2" s="114"/>
      <c r="T2" s="44"/>
      <c r="U2" s="44"/>
    </row>
    <row r="3" spans="1:21" ht="17.25" customHeight="1">
      <c r="B3" s="108"/>
      <c r="C3" s="109"/>
      <c r="D3" s="115" t="s">
        <v>1</v>
      </c>
      <c r="E3" s="116"/>
      <c r="F3" s="116"/>
      <c r="G3" s="116"/>
      <c r="H3" s="116"/>
      <c r="I3" s="116"/>
      <c r="J3" s="116"/>
      <c r="K3" s="116"/>
      <c r="L3" s="116"/>
      <c r="M3" s="116"/>
      <c r="N3" s="116"/>
      <c r="O3" s="116"/>
      <c r="P3" s="116"/>
      <c r="Q3" s="116"/>
      <c r="R3" s="116"/>
      <c r="S3" s="117"/>
      <c r="T3" s="45"/>
      <c r="U3" s="45"/>
    </row>
    <row r="4" spans="1:21" ht="17.25" customHeight="1">
      <c r="B4" s="110"/>
      <c r="C4" s="111"/>
      <c r="D4" s="115" t="s">
        <v>2</v>
      </c>
      <c r="E4" s="116"/>
      <c r="F4" s="116"/>
      <c r="G4" s="116"/>
      <c r="H4" s="116"/>
      <c r="I4" s="116"/>
      <c r="J4" s="116"/>
      <c r="K4" s="116"/>
      <c r="L4" s="116"/>
      <c r="M4" s="116"/>
      <c r="N4" s="116"/>
      <c r="O4" s="116"/>
      <c r="P4" s="116"/>
      <c r="Q4" s="116"/>
      <c r="R4" s="116"/>
      <c r="S4" s="117"/>
      <c r="T4" s="45"/>
      <c r="U4" s="45"/>
    </row>
    <row r="5" spans="1:21" ht="15.75" customHeight="1" thickBot="1"/>
    <row r="6" spans="1:21" ht="65.25" customHeight="1">
      <c r="A6" s="74"/>
      <c r="B6" s="143" t="s">
        <v>3</v>
      </c>
      <c r="C6" s="144"/>
      <c r="D6" s="144"/>
      <c r="E6" s="145"/>
      <c r="F6" s="104"/>
      <c r="G6" s="104"/>
      <c r="H6" s="104"/>
      <c r="I6" s="104"/>
      <c r="J6" s="104"/>
      <c r="K6" s="104"/>
      <c r="L6" s="104"/>
      <c r="M6" s="152" t="s">
        <v>4</v>
      </c>
      <c r="N6" s="153"/>
      <c r="O6" s="153"/>
      <c r="P6" s="153"/>
      <c r="Q6" s="153"/>
      <c r="R6" s="153"/>
      <c r="S6" s="154"/>
      <c r="T6" s="93"/>
    </row>
    <row r="7" spans="1:21" ht="59.25" customHeight="1" thickBot="1">
      <c r="A7" s="74"/>
      <c r="B7" s="146"/>
      <c r="C7" s="147"/>
      <c r="D7" s="147"/>
      <c r="E7" s="148"/>
      <c r="F7" s="105"/>
      <c r="G7" s="105"/>
      <c r="H7" s="105"/>
      <c r="I7" s="105"/>
      <c r="J7" s="105"/>
      <c r="K7" s="105"/>
      <c r="L7" s="105"/>
      <c r="M7" s="155"/>
      <c r="N7" s="156"/>
      <c r="O7" s="156"/>
      <c r="P7" s="156"/>
      <c r="Q7" s="156"/>
      <c r="R7" s="156"/>
      <c r="S7" s="157"/>
      <c r="T7" s="93"/>
    </row>
    <row r="8" spans="1:21" ht="99" customHeight="1" thickBot="1">
      <c r="A8" s="74"/>
      <c r="B8" s="149"/>
      <c r="C8" s="150"/>
      <c r="D8" s="150"/>
      <c r="E8" s="151"/>
      <c r="F8" s="48" t="s">
        <v>111</v>
      </c>
      <c r="G8" s="48" t="s">
        <v>112</v>
      </c>
      <c r="H8" s="48" t="s">
        <v>113</v>
      </c>
      <c r="I8" s="48" t="s">
        <v>114</v>
      </c>
      <c r="J8" s="48" t="s">
        <v>115</v>
      </c>
      <c r="K8" s="48" t="s">
        <v>116</v>
      </c>
      <c r="L8" s="49" t="s">
        <v>117</v>
      </c>
      <c r="M8" s="158"/>
      <c r="N8" s="159"/>
      <c r="O8" s="159"/>
      <c r="P8" s="159"/>
      <c r="Q8" s="159"/>
      <c r="R8" s="159"/>
      <c r="S8" s="160"/>
      <c r="T8" s="93"/>
    </row>
    <row r="9" spans="1:21" ht="72" customHeight="1" thickBot="1">
      <c r="A9" s="74"/>
      <c r="B9" s="50" t="s">
        <v>6</v>
      </c>
      <c r="C9" s="51" t="s">
        <v>7</v>
      </c>
      <c r="D9" s="51" t="s">
        <v>100</v>
      </c>
      <c r="E9" s="52" t="s">
        <v>8</v>
      </c>
      <c r="F9" s="118" t="s">
        <v>9</v>
      </c>
      <c r="G9" s="119"/>
      <c r="H9" s="119"/>
      <c r="I9" s="119"/>
      <c r="J9" s="119"/>
      <c r="K9" s="119"/>
      <c r="L9" s="120"/>
      <c r="M9" s="53" t="s">
        <v>10</v>
      </c>
      <c r="N9" s="54" t="s">
        <v>11</v>
      </c>
      <c r="O9" s="54" t="s">
        <v>12</v>
      </c>
      <c r="P9" s="54" t="s">
        <v>13</v>
      </c>
      <c r="Q9" s="54" t="s">
        <v>14</v>
      </c>
      <c r="R9" s="54" t="s">
        <v>15</v>
      </c>
      <c r="S9" s="54" t="s">
        <v>16</v>
      </c>
      <c r="T9" s="93"/>
    </row>
    <row r="10" spans="1:21" ht="57" customHeight="1">
      <c r="A10" s="74"/>
      <c r="B10" s="55">
        <v>1</v>
      </c>
      <c r="C10" s="56" t="s">
        <v>18</v>
      </c>
      <c r="D10" s="56" t="s">
        <v>17</v>
      </c>
      <c r="E10" s="57">
        <v>1</v>
      </c>
      <c r="F10" s="58">
        <v>2772</v>
      </c>
      <c r="G10" s="59"/>
      <c r="H10" s="60"/>
      <c r="I10" s="58"/>
      <c r="J10" s="58"/>
      <c r="K10" s="58">
        <v>1616</v>
      </c>
      <c r="L10" s="47">
        <v>1726</v>
      </c>
      <c r="M10" s="61">
        <f t="shared" ref="M10:M26" si="0">COUNT(F10:L10)</f>
        <v>3</v>
      </c>
      <c r="N10" s="62">
        <f t="shared" ref="N10:N26" si="1">ROUND(AVERAGE(F10:L10),0)</f>
        <v>2038</v>
      </c>
      <c r="O10" s="63">
        <f t="shared" ref="O10:O26" si="2">ROUND(+N10*E10,0)</f>
        <v>2038</v>
      </c>
      <c r="P10" s="64">
        <f t="shared" ref="P10:P26" si="3">STDEVP(F10:L10)</f>
        <v>520.95553233137537</v>
      </c>
      <c r="Q10" s="65">
        <f t="shared" ref="Q10:Q26" si="4">P10/N10*100</f>
        <v>25.562096777790742</v>
      </c>
      <c r="R10" s="66">
        <f t="shared" ref="R10:R26" si="5">100-Q10</f>
        <v>74.437903222209258</v>
      </c>
      <c r="S10" s="67" t="str">
        <f t="shared" ref="S10:S26" si="6">IF(R10&gt;70,"ALTO","BAJO")</f>
        <v>ALTO</v>
      </c>
      <c r="T10" s="93"/>
    </row>
    <row r="11" spans="1:21" ht="57" customHeight="1">
      <c r="A11" s="74"/>
      <c r="B11" s="68">
        <v>2</v>
      </c>
      <c r="C11" s="56" t="s">
        <v>88</v>
      </c>
      <c r="D11" s="56" t="s">
        <v>17</v>
      </c>
      <c r="E11" s="57">
        <v>1</v>
      </c>
      <c r="F11" s="69">
        <v>3773</v>
      </c>
      <c r="G11" s="70"/>
      <c r="H11" s="71"/>
      <c r="I11" s="69"/>
      <c r="J11" s="69"/>
      <c r="K11" s="71">
        <v>2957</v>
      </c>
      <c r="L11" s="43">
        <v>5099</v>
      </c>
      <c r="M11" s="61">
        <f t="shared" si="0"/>
        <v>3</v>
      </c>
      <c r="N11" s="62">
        <f t="shared" si="1"/>
        <v>3943</v>
      </c>
      <c r="O11" s="63">
        <f t="shared" si="2"/>
        <v>3943</v>
      </c>
      <c r="P11" s="64">
        <f t="shared" si="3"/>
        <v>882.69133903080751</v>
      </c>
      <c r="Q11" s="65">
        <f t="shared" si="4"/>
        <v>22.386288080923343</v>
      </c>
      <c r="R11" s="66">
        <f t="shared" si="5"/>
        <v>77.61371191907665</v>
      </c>
      <c r="S11" s="67" t="str">
        <f t="shared" si="6"/>
        <v>ALTO</v>
      </c>
      <c r="T11" s="93"/>
    </row>
    <row r="12" spans="1:21" ht="57" customHeight="1">
      <c r="A12" s="74"/>
      <c r="B12" s="55">
        <v>3</v>
      </c>
      <c r="C12" s="56" t="s">
        <v>89</v>
      </c>
      <c r="D12" s="56" t="s">
        <v>17</v>
      </c>
      <c r="E12" s="57">
        <v>1</v>
      </c>
      <c r="F12" s="69">
        <v>1533</v>
      </c>
      <c r="G12" s="70"/>
      <c r="H12" s="71"/>
      <c r="I12" s="69"/>
      <c r="J12" s="69"/>
      <c r="K12" s="69"/>
      <c r="L12" s="43">
        <v>2380</v>
      </c>
      <c r="M12" s="61">
        <f t="shared" si="0"/>
        <v>2</v>
      </c>
      <c r="N12" s="62">
        <f t="shared" si="1"/>
        <v>1957</v>
      </c>
      <c r="O12" s="63">
        <f t="shared" si="2"/>
        <v>1957</v>
      </c>
      <c r="P12" s="64">
        <f t="shared" si="3"/>
        <v>423.5</v>
      </c>
      <c r="Q12" s="65">
        <f t="shared" si="4"/>
        <v>21.640265712825755</v>
      </c>
      <c r="R12" s="66">
        <f t="shared" si="5"/>
        <v>78.359734287174248</v>
      </c>
      <c r="S12" s="67" t="str">
        <f t="shared" si="6"/>
        <v>ALTO</v>
      </c>
      <c r="T12" s="93"/>
    </row>
    <row r="13" spans="1:21" ht="57" customHeight="1">
      <c r="A13" s="74"/>
      <c r="B13" s="68">
        <v>4</v>
      </c>
      <c r="C13" s="56" t="s">
        <v>90</v>
      </c>
      <c r="D13" s="56" t="s">
        <v>17</v>
      </c>
      <c r="E13" s="57">
        <v>1</v>
      </c>
      <c r="F13" s="69"/>
      <c r="G13" s="70"/>
      <c r="H13" s="71">
        <v>16000</v>
      </c>
      <c r="I13" s="69"/>
      <c r="J13" s="69"/>
      <c r="K13" s="70"/>
      <c r="L13" s="43">
        <v>16490</v>
      </c>
      <c r="M13" s="61">
        <f t="shared" si="0"/>
        <v>2</v>
      </c>
      <c r="N13" s="62">
        <f t="shared" si="1"/>
        <v>16245</v>
      </c>
      <c r="O13" s="63">
        <f t="shared" si="2"/>
        <v>16245</v>
      </c>
      <c r="P13" s="64">
        <f t="shared" si="3"/>
        <v>245</v>
      </c>
      <c r="Q13" s="65">
        <f t="shared" si="4"/>
        <v>1.5081563558017852</v>
      </c>
      <c r="R13" s="66">
        <f t="shared" si="5"/>
        <v>98.491843644198212</v>
      </c>
      <c r="S13" s="67" t="str">
        <f t="shared" si="6"/>
        <v>ALTO</v>
      </c>
      <c r="T13" s="93"/>
    </row>
    <row r="14" spans="1:21" ht="57" customHeight="1">
      <c r="A14" s="74"/>
      <c r="B14" s="55">
        <v>5</v>
      </c>
      <c r="C14" s="56" t="s">
        <v>91</v>
      </c>
      <c r="D14" s="56" t="s">
        <v>17</v>
      </c>
      <c r="E14" s="57">
        <v>1</v>
      </c>
      <c r="F14" s="69"/>
      <c r="G14" s="71">
        <v>446250</v>
      </c>
      <c r="H14" s="71">
        <v>593800</v>
      </c>
      <c r="I14" s="69"/>
      <c r="J14" s="69"/>
      <c r="K14" s="69"/>
      <c r="L14" s="43">
        <v>595000</v>
      </c>
      <c r="M14" s="61">
        <f t="shared" si="0"/>
        <v>3</v>
      </c>
      <c r="N14" s="62">
        <f t="shared" si="1"/>
        <v>545017</v>
      </c>
      <c r="O14" s="63">
        <f t="shared" si="2"/>
        <v>545017</v>
      </c>
      <c r="P14" s="64">
        <f t="shared" si="3"/>
        <v>69840.297982054908</v>
      </c>
      <c r="Q14" s="65">
        <f t="shared" si="4"/>
        <v>12.81433386152265</v>
      </c>
      <c r="R14" s="66">
        <f t="shared" si="5"/>
        <v>87.185666138477345</v>
      </c>
      <c r="S14" s="67" t="str">
        <f t="shared" si="6"/>
        <v>ALTO</v>
      </c>
      <c r="T14" s="93"/>
    </row>
    <row r="15" spans="1:21" ht="57" customHeight="1">
      <c r="A15" s="74"/>
      <c r="B15" s="68">
        <v>6</v>
      </c>
      <c r="C15" s="56" t="s">
        <v>101</v>
      </c>
      <c r="D15" s="56" t="s">
        <v>102</v>
      </c>
      <c r="E15" s="57">
        <v>1</v>
      </c>
      <c r="F15" s="69">
        <v>10163</v>
      </c>
      <c r="G15" s="70"/>
      <c r="H15" s="71"/>
      <c r="I15" s="69"/>
      <c r="J15" s="69"/>
      <c r="K15" s="69">
        <v>7308</v>
      </c>
      <c r="L15" s="46"/>
      <c r="M15" s="61">
        <f t="shared" si="0"/>
        <v>2</v>
      </c>
      <c r="N15" s="62">
        <f t="shared" si="1"/>
        <v>8736</v>
      </c>
      <c r="O15" s="63">
        <f t="shared" si="2"/>
        <v>8736</v>
      </c>
      <c r="P15" s="64">
        <f t="shared" si="3"/>
        <v>1427.5</v>
      </c>
      <c r="Q15" s="65">
        <f t="shared" si="4"/>
        <v>16.340430402930401</v>
      </c>
      <c r="R15" s="66">
        <f t="shared" si="5"/>
        <v>83.659569597069606</v>
      </c>
      <c r="S15" s="67" t="str">
        <f t="shared" si="6"/>
        <v>ALTO</v>
      </c>
      <c r="T15" s="93"/>
    </row>
    <row r="16" spans="1:21" ht="57" customHeight="1">
      <c r="A16" s="74"/>
      <c r="B16" s="55">
        <v>7</v>
      </c>
      <c r="C16" s="56" t="s">
        <v>92</v>
      </c>
      <c r="D16" s="56" t="s">
        <v>17</v>
      </c>
      <c r="E16" s="57">
        <v>1</v>
      </c>
      <c r="F16" s="69">
        <v>13061</v>
      </c>
      <c r="G16" s="70"/>
      <c r="H16" s="71"/>
      <c r="I16" s="69"/>
      <c r="J16" s="69"/>
      <c r="K16" s="69">
        <v>9449</v>
      </c>
      <c r="L16" s="46"/>
      <c r="M16" s="61">
        <f t="shared" si="0"/>
        <v>2</v>
      </c>
      <c r="N16" s="62">
        <f t="shared" si="1"/>
        <v>11255</v>
      </c>
      <c r="O16" s="63">
        <f t="shared" si="2"/>
        <v>11255</v>
      </c>
      <c r="P16" s="64">
        <f t="shared" si="3"/>
        <v>1806</v>
      </c>
      <c r="Q16" s="65">
        <f t="shared" si="4"/>
        <v>16.046201688138606</v>
      </c>
      <c r="R16" s="66">
        <f t="shared" si="5"/>
        <v>83.953798311861391</v>
      </c>
      <c r="S16" s="67" t="str">
        <f t="shared" si="6"/>
        <v>ALTO</v>
      </c>
      <c r="T16" s="93"/>
    </row>
    <row r="17" spans="1:20" ht="57" customHeight="1">
      <c r="A17" s="74"/>
      <c r="B17" s="68">
        <v>8</v>
      </c>
      <c r="C17" s="72" t="s">
        <v>104</v>
      </c>
      <c r="D17" s="56" t="s">
        <v>103</v>
      </c>
      <c r="E17" s="57">
        <v>1</v>
      </c>
      <c r="F17" s="69">
        <v>129001</v>
      </c>
      <c r="G17" s="69">
        <v>208250</v>
      </c>
      <c r="H17" s="71"/>
      <c r="I17" s="69"/>
      <c r="J17" s="69"/>
      <c r="K17" s="69">
        <v>126010</v>
      </c>
      <c r="L17" s="43">
        <v>203999</v>
      </c>
      <c r="M17" s="61">
        <f t="shared" si="0"/>
        <v>4</v>
      </c>
      <c r="N17" s="62">
        <f t="shared" si="1"/>
        <v>166815</v>
      </c>
      <c r="O17" s="63">
        <f t="shared" si="2"/>
        <v>166815</v>
      </c>
      <c r="P17" s="64">
        <f t="shared" si="3"/>
        <v>39352.432269174926</v>
      </c>
      <c r="Q17" s="65">
        <f t="shared" si="4"/>
        <v>23.590463848679629</v>
      </c>
      <c r="R17" s="66">
        <f t="shared" si="5"/>
        <v>76.409536151320367</v>
      </c>
      <c r="S17" s="67" t="str">
        <f t="shared" si="6"/>
        <v>ALTO</v>
      </c>
      <c r="T17" s="93"/>
    </row>
    <row r="18" spans="1:20" ht="57" customHeight="1">
      <c r="A18" s="74"/>
      <c r="B18" s="55">
        <v>9</v>
      </c>
      <c r="C18" s="72" t="s">
        <v>105</v>
      </c>
      <c r="D18" s="56" t="s">
        <v>103</v>
      </c>
      <c r="E18" s="57">
        <v>1</v>
      </c>
      <c r="F18" s="69">
        <v>166000</v>
      </c>
      <c r="G18" s="69">
        <v>220150</v>
      </c>
      <c r="H18" s="71"/>
      <c r="I18" s="69"/>
      <c r="J18" s="69"/>
      <c r="K18" s="69">
        <v>148370</v>
      </c>
      <c r="L18" s="43">
        <v>254999</v>
      </c>
      <c r="M18" s="61">
        <f t="shared" si="0"/>
        <v>4</v>
      </c>
      <c r="N18" s="62">
        <f t="shared" si="1"/>
        <v>197380</v>
      </c>
      <c r="O18" s="63">
        <f t="shared" si="2"/>
        <v>197380</v>
      </c>
      <c r="P18" s="64">
        <f t="shared" si="3"/>
        <v>42500.313412814969</v>
      </c>
      <c r="Q18" s="65">
        <f t="shared" si="4"/>
        <v>21.532228905063821</v>
      </c>
      <c r="R18" s="66">
        <f t="shared" si="5"/>
        <v>78.467771094936182</v>
      </c>
      <c r="S18" s="67" t="str">
        <f t="shared" si="6"/>
        <v>ALTO</v>
      </c>
      <c r="T18" s="93"/>
    </row>
    <row r="19" spans="1:20" ht="57" customHeight="1">
      <c r="A19" s="74"/>
      <c r="B19" s="68">
        <v>10</v>
      </c>
      <c r="C19" s="56" t="s">
        <v>107</v>
      </c>
      <c r="D19" s="56" t="s">
        <v>106</v>
      </c>
      <c r="E19" s="57">
        <v>1</v>
      </c>
      <c r="F19" s="69">
        <v>26135</v>
      </c>
      <c r="G19" s="70"/>
      <c r="H19" s="71"/>
      <c r="I19" s="69"/>
      <c r="J19" s="69"/>
      <c r="K19" s="69">
        <v>44432</v>
      </c>
      <c r="L19" s="46"/>
      <c r="M19" s="61">
        <f t="shared" si="0"/>
        <v>2</v>
      </c>
      <c r="N19" s="62">
        <f t="shared" si="1"/>
        <v>35284</v>
      </c>
      <c r="O19" s="63">
        <f t="shared" si="2"/>
        <v>35284</v>
      </c>
      <c r="P19" s="64">
        <f t="shared" si="3"/>
        <v>9148.5</v>
      </c>
      <c r="Q19" s="65">
        <f t="shared" si="4"/>
        <v>25.928182745720441</v>
      </c>
      <c r="R19" s="66">
        <f t="shared" si="5"/>
        <v>74.071817254279551</v>
      </c>
      <c r="S19" s="67" t="str">
        <f t="shared" si="6"/>
        <v>ALTO</v>
      </c>
      <c r="T19" s="93"/>
    </row>
    <row r="20" spans="1:20" ht="57" customHeight="1">
      <c r="A20" s="74"/>
      <c r="B20" s="55">
        <v>11</v>
      </c>
      <c r="C20" s="72" t="s">
        <v>19</v>
      </c>
      <c r="D20" s="56" t="s">
        <v>17</v>
      </c>
      <c r="E20" s="57">
        <v>1</v>
      </c>
      <c r="F20" s="71">
        <v>4284</v>
      </c>
      <c r="G20" s="70"/>
      <c r="H20" s="71"/>
      <c r="I20" s="69"/>
      <c r="J20" s="69"/>
      <c r="K20" s="69">
        <v>2589</v>
      </c>
      <c r="L20" s="46"/>
      <c r="M20" s="61">
        <f t="shared" si="0"/>
        <v>2</v>
      </c>
      <c r="N20" s="62">
        <f t="shared" si="1"/>
        <v>3437</v>
      </c>
      <c r="O20" s="63">
        <f t="shared" si="2"/>
        <v>3437</v>
      </c>
      <c r="P20" s="64">
        <f t="shared" si="3"/>
        <v>847.5</v>
      </c>
      <c r="Q20" s="65">
        <f t="shared" si="4"/>
        <v>24.658132091940647</v>
      </c>
      <c r="R20" s="66">
        <f t="shared" si="5"/>
        <v>75.341867908059356</v>
      </c>
      <c r="S20" s="67" t="str">
        <f t="shared" si="6"/>
        <v>ALTO</v>
      </c>
      <c r="T20" s="93"/>
    </row>
    <row r="21" spans="1:20" ht="57" customHeight="1">
      <c r="A21" s="74"/>
      <c r="B21" s="68">
        <v>12</v>
      </c>
      <c r="C21" s="72" t="s">
        <v>20</v>
      </c>
      <c r="D21" s="56" t="s">
        <v>17</v>
      </c>
      <c r="E21" s="57">
        <v>1</v>
      </c>
      <c r="F21" s="69"/>
      <c r="G21" s="70"/>
      <c r="H21" s="71">
        <v>955500</v>
      </c>
      <c r="I21" s="69"/>
      <c r="J21" s="69">
        <v>865900</v>
      </c>
      <c r="K21" s="69"/>
      <c r="L21" s="46"/>
      <c r="M21" s="61">
        <f t="shared" si="0"/>
        <v>2</v>
      </c>
      <c r="N21" s="62">
        <f t="shared" si="1"/>
        <v>910700</v>
      </c>
      <c r="O21" s="63">
        <f t="shared" si="2"/>
        <v>910700</v>
      </c>
      <c r="P21" s="64">
        <f t="shared" si="3"/>
        <v>44800</v>
      </c>
      <c r="Q21" s="65">
        <f t="shared" si="4"/>
        <v>4.9192928516525747</v>
      </c>
      <c r="R21" s="66">
        <f t="shared" si="5"/>
        <v>95.080707148347429</v>
      </c>
      <c r="S21" s="67" t="str">
        <f t="shared" si="6"/>
        <v>ALTO</v>
      </c>
      <c r="T21" s="93"/>
    </row>
    <row r="22" spans="1:20" ht="57" customHeight="1">
      <c r="A22" s="74"/>
      <c r="B22" s="55">
        <v>13</v>
      </c>
      <c r="C22" s="72" t="s">
        <v>21</v>
      </c>
      <c r="D22" s="56" t="s">
        <v>17</v>
      </c>
      <c r="E22" s="57">
        <v>1</v>
      </c>
      <c r="F22" s="69"/>
      <c r="G22" s="69">
        <v>1338750</v>
      </c>
      <c r="H22" s="71"/>
      <c r="I22" s="69">
        <v>1775743</v>
      </c>
      <c r="J22" s="69"/>
      <c r="K22" s="69"/>
      <c r="L22" s="43">
        <v>935000</v>
      </c>
      <c r="M22" s="61">
        <f t="shared" si="0"/>
        <v>3</v>
      </c>
      <c r="N22" s="62">
        <f t="shared" si="1"/>
        <v>1349831</v>
      </c>
      <c r="O22" s="63">
        <f t="shared" si="2"/>
        <v>1349831</v>
      </c>
      <c r="P22" s="64">
        <f t="shared" si="3"/>
        <v>343321.31639131682</v>
      </c>
      <c r="Q22" s="65">
        <f t="shared" si="4"/>
        <v>25.434392630730574</v>
      </c>
      <c r="R22" s="66">
        <f t="shared" si="5"/>
        <v>74.565607369269429</v>
      </c>
      <c r="S22" s="67" t="str">
        <f t="shared" si="6"/>
        <v>ALTO</v>
      </c>
      <c r="T22" s="93"/>
    </row>
    <row r="23" spans="1:20" ht="35">
      <c r="A23" s="74"/>
      <c r="B23" s="68">
        <v>14</v>
      </c>
      <c r="C23" s="72" t="s">
        <v>99</v>
      </c>
      <c r="D23" s="56" t="s">
        <v>17</v>
      </c>
      <c r="E23" s="57">
        <v>1</v>
      </c>
      <c r="F23" s="69"/>
      <c r="G23" s="70"/>
      <c r="H23" s="71"/>
      <c r="I23" s="69"/>
      <c r="J23" s="69">
        <v>523900</v>
      </c>
      <c r="K23" s="69"/>
      <c r="L23" s="43">
        <v>509999</v>
      </c>
      <c r="M23" s="61">
        <f t="shared" si="0"/>
        <v>2</v>
      </c>
      <c r="N23" s="62">
        <f t="shared" si="1"/>
        <v>516950</v>
      </c>
      <c r="O23" s="63">
        <f t="shared" si="2"/>
        <v>516950</v>
      </c>
      <c r="P23" s="64">
        <f t="shared" si="3"/>
        <v>6950.5</v>
      </c>
      <c r="Q23" s="65">
        <f t="shared" si="4"/>
        <v>1.3445207466873004</v>
      </c>
      <c r="R23" s="66">
        <f t="shared" si="5"/>
        <v>98.655479253312706</v>
      </c>
      <c r="S23" s="67" t="str">
        <f t="shared" si="6"/>
        <v>ALTO</v>
      </c>
      <c r="T23" s="93"/>
    </row>
    <row r="24" spans="1:20" ht="57" customHeight="1">
      <c r="A24" s="74"/>
      <c r="B24" s="55">
        <v>15</v>
      </c>
      <c r="C24" s="72" t="s">
        <v>22</v>
      </c>
      <c r="D24" s="56" t="s">
        <v>17</v>
      </c>
      <c r="E24" s="57">
        <v>1</v>
      </c>
      <c r="F24" s="69"/>
      <c r="G24" s="69">
        <v>702100</v>
      </c>
      <c r="H24" s="71">
        <v>400900</v>
      </c>
      <c r="I24" s="69">
        <v>493537</v>
      </c>
      <c r="J24" s="69">
        <v>375900</v>
      </c>
      <c r="K24" s="69">
        <v>339533</v>
      </c>
      <c r="L24" s="43">
        <v>527000</v>
      </c>
      <c r="M24" s="61">
        <f t="shared" si="0"/>
        <v>6</v>
      </c>
      <c r="N24" s="62">
        <f t="shared" si="1"/>
        <v>473162</v>
      </c>
      <c r="O24" s="63">
        <f t="shared" si="2"/>
        <v>473162</v>
      </c>
      <c r="P24" s="64">
        <f t="shared" si="3"/>
        <v>121288.00548098545</v>
      </c>
      <c r="Q24" s="65">
        <f t="shared" si="4"/>
        <v>25.633505116849083</v>
      </c>
      <c r="R24" s="66">
        <f t="shared" si="5"/>
        <v>74.366494883150921</v>
      </c>
      <c r="S24" s="67" t="str">
        <f t="shared" si="6"/>
        <v>ALTO</v>
      </c>
      <c r="T24" s="93"/>
    </row>
    <row r="25" spans="1:20" ht="57" customHeight="1">
      <c r="A25" s="74"/>
      <c r="B25" s="68">
        <v>16</v>
      </c>
      <c r="C25" s="72" t="s">
        <v>23</v>
      </c>
      <c r="D25" s="56" t="s">
        <v>17</v>
      </c>
      <c r="E25" s="57">
        <v>1</v>
      </c>
      <c r="F25" s="69"/>
      <c r="G25" s="69">
        <v>552160</v>
      </c>
      <c r="H25" s="71">
        <v>460000</v>
      </c>
      <c r="I25" s="69"/>
      <c r="J25" s="69">
        <v>329900</v>
      </c>
      <c r="K25" s="69"/>
      <c r="L25" s="43">
        <v>624857</v>
      </c>
      <c r="M25" s="61">
        <f t="shared" si="0"/>
        <v>4</v>
      </c>
      <c r="N25" s="62">
        <f t="shared" si="1"/>
        <v>491729</v>
      </c>
      <c r="O25" s="63">
        <f t="shared" si="2"/>
        <v>491729</v>
      </c>
      <c r="P25" s="64">
        <f t="shared" si="3"/>
        <v>110193.3809567866</v>
      </c>
      <c r="Q25" s="65">
        <f t="shared" si="4"/>
        <v>22.409372023367872</v>
      </c>
      <c r="R25" s="66">
        <f t="shared" si="5"/>
        <v>77.590627976632135</v>
      </c>
      <c r="S25" s="67" t="str">
        <f t="shared" si="6"/>
        <v>ALTO</v>
      </c>
      <c r="T25" s="93"/>
    </row>
    <row r="26" spans="1:20" ht="57" customHeight="1" thickBot="1">
      <c r="A26" s="74"/>
      <c r="B26" s="73">
        <v>17</v>
      </c>
      <c r="C26" s="72" t="s">
        <v>24</v>
      </c>
      <c r="D26" s="86" t="s">
        <v>17</v>
      </c>
      <c r="E26" s="57">
        <v>1</v>
      </c>
      <c r="F26" s="87"/>
      <c r="G26" s="87">
        <v>656880</v>
      </c>
      <c r="H26" s="88"/>
      <c r="I26" s="87"/>
      <c r="J26" s="87">
        <v>699900</v>
      </c>
      <c r="K26" s="87"/>
      <c r="L26" s="89">
        <v>595000</v>
      </c>
      <c r="M26" s="90">
        <f t="shared" si="0"/>
        <v>3</v>
      </c>
      <c r="N26" s="62">
        <f t="shared" si="1"/>
        <v>650593</v>
      </c>
      <c r="O26" s="84">
        <f t="shared" si="2"/>
        <v>650593</v>
      </c>
      <c r="P26" s="64">
        <f t="shared" si="3"/>
        <v>43055.345261135175</v>
      </c>
      <c r="Q26" s="65">
        <f t="shared" si="4"/>
        <v>6.6178617447674934</v>
      </c>
      <c r="R26" s="66">
        <f t="shared" si="5"/>
        <v>93.382138255232505</v>
      </c>
      <c r="S26" s="67" t="str">
        <f t="shared" si="6"/>
        <v>ALTO</v>
      </c>
      <c r="T26" s="93"/>
    </row>
    <row r="27" spans="1:20" ht="57" customHeight="1" thickBot="1">
      <c r="A27" s="74"/>
      <c r="B27" s="78"/>
      <c r="C27" s="79"/>
      <c r="D27" s="124" t="s">
        <v>110</v>
      </c>
      <c r="E27" s="125"/>
      <c r="F27" s="125"/>
      <c r="G27" s="125"/>
      <c r="H27" s="125"/>
      <c r="I27" s="125"/>
      <c r="J27" s="125"/>
      <c r="K27" s="125"/>
      <c r="L27" s="125"/>
      <c r="M27" s="126"/>
      <c r="N27" s="94">
        <f>SUM(N10:N26)</f>
        <v>5385072</v>
      </c>
      <c r="O27" s="85">
        <f>SUM(O10:O26)</f>
        <v>5385072</v>
      </c>
      <c r="P27" s="80"/>
      <c r="Q27" s="81"/>
      <c r="R27" s="82"/>
      <c r="S27" s="83"/>
      <c r="T27" s="93"/>
    </row>
    <row r="28" spans="1:20" ht="55.75" customHeight="1">
      <c r="A28" s="74"/>
      <c r="B28" s="74"/>
      <c r="C28" s="121" t="s">
        <v>109</v>
      </c>
      <c r="D28" s="122"/>
      <c r="E28" s="122"/>
      <c r="F28" s="122"/>
      <c r="G28" s="122"/>
      <c r="H28" s="122"/>
      <c r="I28" s="122"/>
      <c r="J28" s="122"/>
      <c r="K28" s="122"/>
      <c r="L28" s="122"/>
      <c r="M28" s="122"/>
      <c r="N28" s="121"/>
      <c r="O28" s="121"/>
      <c r="P28" s="121"/>
      <c r="Q28" s="121"/>
      <c r="R28" s="121"/>
      <c r="S28" s="121"/>
      <c r="T28" s="93"/>
    </row>
    <row r="29" spans="1:20" ht="19.5" customHeight="1">
      <c r="A29" s="74"/>
      <c r="B29" s="74"/>
      <c r="C29" s="122" t="s">
        <v>25</v>
      </c>
      <c r="D29" s="122"/>
      <c r="E29" s="122"/>
      <c r="F29" s="122"/>
      <c r="G29" s="122"/>
      <c r="H29" s="122"/>
      <c r="I29" s="122"/>
      <c r="J29" s="122"/>
      <c r="K29" s="122"/>
      <c r="L29" s="122"/>
      <c r="M29" s="75"/>
      <c r="N29" s="75"/>
      <c r="O29" s="75"/>
      <c r="P29" s="75"/>
      <c r="Q29" s="75"/>
      <c r="R29" s="75"/>
      <c r="S29" s="75"/>
      <c r="T29" s="93"/>
    </row>
    <row r="30" spans="1:20" s="39" customFormat="1" ht="26.5" customHeight="1">
      <c r="A30" s="93"/>
      <c r="B30" s="74"/>
      <c r="C30" s="76" t="s">
        <v>108</v>
      </c>
      <c r="D30" s="76"/>
      <c r="E30" s="76"/>
      <c r="F30" s="77"/>
      <c r="G30" s="77"/>
      <c r="H30" s="77"/>
      <c r="I30" s="77"/>
      <c r="J30" s="77"/>
      <c r="K30" s="77"/>
      <c r="L30" s="77"/>
      <c r="M30" s="76"/>
      <c r="N30" s="76"/>
      <c r="O30" s="76"/>
      <c r="P30" s="76"/>
      <c r="Q30" s="76"/>
      <c r="R30" s="76"/>
      <c r="S30" s="76"/>
      <c r="T30" s="93"/>
    </row>
    <row r="31" spans="1:20" s="39" customFormat="1">
      <c r="A31" s="93"/>
      <c r="B31" s="74"/>
      <c r="C31" s="95"/>
      <c r="D31" s="74"/>
      <c r="E31" s="74"/>
      <c r="F31" s="96"/>
      <c r="G31" s="96"/>
      <c r="H31" s="96"/>
      <c r="I31" s="96"/>
      <c r="J31" s="96"/>
      <c r="K31" s="96"/>
      <c r="L31" s="96"/>
      <c r="M31" s="74"/>
      <c r="N31" s="74"/>
      <c r="O31" s="74"/>
      <c r="P31" s="74"/>
      <c r="Q31" s="74"/>
      <c r="R31" s="74"/>
      <c r="S31" s="74"/>
      <c r="T31" s="93"/>
    </row>
    <row r="32" spans="1:20" s="39" customFormat="1" ht="59.5" customHeight="1">
      <c r="A32" s="123" t="s">
        <v>26</v>
      </c>
      <c r="B32" s="123"/>
      <c r="C32" s="123"/>
      <c r="D32" s="123"/>
      <c r="E32" s="123"/>
      <c r="F32" s="123"/>
      <c r="G32" s="123"/>
      <c r="H32" s="123"/>
      <c r="I32" s="123"/>
      <c r="J32" s="123"/>
      <c r="K32" s="123"/>
      <c r="L32" s="123"/>
      <c r="M32" s="123"/>
      <c r="N32" s="123"/>
      <c r="O32" s="123"/>
      <c r="P32" s="123"/>
      <c r="Q32" s="123"/>
      <c r="R32" s="123"/>
      <c r="S32" s="123"/>
      <c r="T32" s="123"/>
    </row>
    <row r="33" spans="2:19" s="39" customFormat="1">
      <c r="B33" s="42"/>
      <c r="C33" s="40"/>
      <c r="D33" s="42"/>
      <c r="E33" s="42"/>
      <c r="F33" s="41"/>
      <c r="G33" s="41"/>
      <c r="H33" s="41"/>
      <c r="I33" s="41"/>
      <c r="J33" s="41"/>
      <c r="K33" s="41"/>
      <c r="L33" s="41"/>
      <c r="M33" s="42"/>
      <c r="N33" s="42"/>
      <c r="O33" s="42"/>
      <c r="P33" s="42"/>
      <c r="Q33" s="42"/>
      <c r="R33" s="42"/>
      <c r="S33" s="42"/>
    </row>
    <row r="34" spans="2:19" s="39" customFormat="1">
      <c r="B34" s="42"/>
      <c r="C34" s="40"/>
      <c r="D34" s="42"/>
      <c r="E34" s="42"/>
      <c r="F34" s="41"/>
      <c r="G34" s="41"/>
      <c r="H34" s="41"/>
      <c r="I34" s="41"/>
      <c r="J34" s="41"/>
      <c r="K34" s="41"/>
      <c r="L34" s="41"/>
      <c r="M34" s="42"/>
      <c r="N34" s="42"/>
      <c r="O34" s="42"/>
      <c r="P34" s="42"/>
      <c r="Q34" s="42"/>
      <c r="R34" s="42"/>
      <c r="S34" s="42"/>
    </row>
  </sheetData>
  <mergeCells count="13">
    <mergeCell ref="F9:L9"/>
    <mergeCell ref="C28:S28"/>
    <mergeCell ref="C29:L29"/>
    <mergeCell ref="A32:T32"/>
    <mergeCell ref="D27:M27"/>
    <mergeCell ref="B6:E8"/>
    <mergeCell ref="F6:L7"/>
    <mergeCell ref="M6:S8"/>
    <mergeCell ref="B2:C4"/>
    <mergeCell ref="D2:S2"/>
    <mergeCell ref="D3:L3"/>
    <mergeCell ref="M3:S3"/>
    <mergeCell ref="D4:S4"/>
  </mergeCells>
  <conditionalFormatting sqref="S10:S27">
    <cfRule type="cellIs" dxfId="1"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5E4AB-E741-4AFA-9554-0B97E33E951A}">
  <sheetPr>
    <tabColor theme="9" tint="-0.249977111117893"/>
  </sheetPr>
  <dimension ref="A2:U34"/>
  <sheetViews>
    <sheetView tabSelected="1" view="pageLayout" topLeftCell="A26" zoomScale="55" zoomScaleNormal="80" zoomScaleSheetLayoutView="40" zoomScalePageLayoutView="55" workbookViewId="0">
      <selection activeCell="T7" sqref="T7"/>
    </sheetView>
  </sheetViews>
  <sheetFormatPr baseColWidth="10" defaultColWidth="16.81640625" defaultRowHeight="21"/>
  <cols>
    <col min="1" max="1" width="16.81640625" style="42"/>
    <col min="2" max="2" width="7.54296875" style="42" bestFit="1" customWidth="1"/>
    <col min="3" max="3" width="34.1796875" style="42" customWidth="1"/>
    <col min="4" max="4" width="16.81640625" style="42"/>
    <col min="5" max="5" width="6.453125" style="42" bestFit="1" customWidth="1"/>
    <col min="6" max="6" width="16.81640625" style="42" hidden="1" customWidth="1"/>
    <col min="7" max="7" width="25.453125" style="42" hidden="1" customWidth="1"/>
    <col min="8" max="8" width="16.81640625" style="42" hidden="1" customWidth="1"/>
    <col min="9" max="9" width="21" style="42" hidden="1" customWidth="1"/>
    <col min="10" max="11" width="16.81640625" style="42" hidden="1" customWidth="1"/>
    <col min="12" max="12" width="21.7265625" style="42" hidden="1" customWidth="1"/>
    <col min="13" max="13" width="16.81640625" style="42"/>
    <col min="14" max="14" width="44.7265625" style="42" customWidth="1"/>
    <col min="15" max="15" width="0" style="42" hidden="1" customWidth="1"/>
    <col min="16" max="16" width="26.81640625" style="42" hidden="1" customWidth="1"/>
    <col min="17" max="19" width="0" style="42" hidden="1" customWidth="1"/>
    <col min="20" max="20" width="16.81640625" style="39"/>
    <col min="21" max="16384" width="16.81640625" style="42"/>
  </cols>
  <sheetData>
    <row r="2" spans="2:21" ht="39.75" customHeight="1">
      <c r="B2" s="106"/>
      <c r="C2" s="107"/>
      <c r="D2" s="112" t="s">
        <v>0</v>
      </c>
      <c r="E2" s="113"/>
      <c r="F2" s="113"/>
      <c r="G2" s="113"/>
      <c r="H2" s="113"/>
      <c r="I2" s="113"/>
      <c r="J2" s="113"/>
      <c r="K2" s="113"/>
      <c r="L2" s="113"/>
      <c r="M2" s="113"/>
      <c r="N2" s="113"/>
      <c r="O2" s="113"/>
      <c r="P2" s="113"/>
      <c r="Q2" s="113"/>
      <c r="R2" s="113"/>
      <c r="S2" s="114"/>
      <c r="T2" s="44"/>
      <c r="U2" s="44"/>
    </row>
    <row r="3" spans="2:21" ht="17.25" customHeight="1">
      <c r="B3" s="108"/>
      <c r="C3" s="109"/>
      <c r="D3" s="115" t="s">
        <v>1</v>
      </c>
      <c r="E3" s="116"/>
      <c r="F3" s="116"/>
      <c r="G3" s="116"/>
      <c r="H3" s="116"/>
      <c r="I3" s="116"/>
      <c r="J3" s="116"/>
      <c r="K3" s="116"/>
      <c r="L3" s="116"/>
      <c r="M3" s="116"/>
      <c r="N3" s="116"/>
      <c r="O3" s="116"/>
      <c r="P3" s="116"/>
      <c r="Q3" s="116"/>
      <c r="R3" s="116"/>
      <c r="S3" s="117"/>
      <c r="T3" s="45"/>
      <c r="U3" s="45"/>
    </row>
    <row r="4" spans="2:21" ht="17.25" customHeight="1">
      <c r="B4" s="110"/>
      <c r="C4" s="111"/>
      <c r="D4" s="115" t="s">
        <v>2</v>
      </c>
      <c r="E4" s="116"/>
      <c r="F4" s="116"/>
      <c r="G4" s="116"/>
      <c r="H4" s="116"/>
      <c r="I4" s="116"/>
      <c r="J4" s="116"/>
      <c r="K4" s="116"/>
      <c r="L4" s="116"/>
      <c r="M4" s="116"/>
      <c r="N4" s="116"/>
      <c r="O4" s="116"/>
      <c r="P4" s="116"/>
      <c r="Q4" s="116"/>
      <c r="R4" s="116"/>
      <c r="S4" s="117"/>
      <c r="T4" s="45"/>
      <c r="U4" s="45"/>
    </row>
    <row r="5" spans="2:21" ht="15.75" customHeight="1" thickBot="1"/>
    <row r="6" spans="2:21" s="166" customFormat="1" ht="65.25" customHeight="1">
      <c r="B6" s="161" t="s">
        <v>3</v>
      </c>
      <c r="C6" s="162"/>
      <c r="D6" s="162"/>
      <c r="E6" s="163"/>
      <c r="F6" s="164"/>
      <c r="G6" s="164"/>
      <c r="H6" s="164"/>
      <c r="I6" s="164"/>
      <c r="J6" s="164"/>
      <c r="K6" s="164"/>
      <c r="L6" s="164"/>
      <c r="M6" s="128" t="s">
        <v>4</v>
      </c>
      <c r="N6" s="129"/>
      <c r="O6" s="129"/>
      <c r="P6" s="129"/>
      <c r="Q6" s="129"/>
      <c r="R6" s="129"/>
      <c r="S6" s="130"/>
      <c r="T6" s="165"/>
    </row>
    <row r="7" spans="2:21" s="166" customFormat="1" ht="59.25" customHeight="1" thickBot="1">
      <c r="B7" s="167"/>
      <c r="C7" s="168"/>
      <c r="D7" s="168"/>
      <c r="E7" s="169"/>
      <c r="F7" s="170"/>
      <c r="G7" s="170"/>
      <c r="H7" s="170"/>
      <c r="I7" s="170"/>
      <c r="J7" s="170"/>
      <c r="K7" s="170"/>
      <c r="L7" s="170"/>
      <c r="M7" s="131"/>
      <c r="N7" s="132"/>
      <c r="O7" s="132"/>
      <c r="P7" s="132"/>
      <c r="Q7" s="132"/>
      <c r="R7" s="132"/>
      <c r="S7" s="133"/>
      <c r="T7" s="165"/>
    </row>
    <row r="8" spans="2:21" s="166" customFormat="1" ht="84.5" thickBot="1">
      <c r="B8" s="167"/>
      <c r="C8" s="168"/>
      <c r="D8" s="168"/>
      <c r="E8" s="169"/>
      <c r="F8" s="171" t="s">
        <v>96</v>
      </c>
      <c r="G8" s="171" t="s">
        <v>97</v>
      </c>
      <c r="H8" s="171" t="s">
        <v>98</v>
      </c>
      <c r="I8" s="171" t="s">
        <v>95</v>
      </c>
      <c r="J8" s="171" t="s">
        <v>94</v>
      </c>
      <c r="K8" s="171" t="s">
        <v>93</v>
      </c>
      <c r="L8" s="172" t="s">
        <v>5</v>
      </c>
      <c r="M8" s="131"/>
      <c r="N8" s="132"/>
      <c r="O8" s="134"/>
      <c r="P8" s="134"/>
      <c r="Q8" s="134"/>
      <c r="R8" s="134"/>
      <c r="S8" s="135"/>
      <c r="T8" s="165"/>
    </row>
    <row r="9" spans="2:21" ht="72" customHeight="1" thickBot="1">
      <c r="B9" s="91" t="s">
        <v>6</v>
      </c>
      <c r="C9" s="92" t="s">
        <v>7</v>
      </c>
      <c r="D9" s="92" t="s">
        <v>100</v>
      </c>
      <c r="E9" s="92" t="s">
        <v>8</v>
      </c>
      <c r="F9" s="136" t="s">
        <v>9</v>
      </c>
      <c r="G9" s="136"/>
      <c r="H9" s="136"/>
      <c r="I9" s="136"/>
      <c r="J9" s="136"/>
      <c r="K9" s="136"/>
      <c r="L9" s="136"/>
      <c r="M9" s="92" t="s">
        <v>10</v>
      </c>
      <c r="N9" s="92" t="s">
        <v>11</v>
      </c>
      <c r="O9" s="53" t="s">
        <v>12</v>
      </c>
      <c r="P9" s="54" t="s">
        <v>13</v>
      </c>
      <c r="Q9" s="54" t="s">
        <v>14</v>
      </c>
      <c r="R9" s="54" t="s">
        <v>15</v>
      </c>
      <c r="S9" s="54" t="s">
        <v>16</v>
      </c>
    </row>
    <row r="10" spans="2:21" ht="57" customHeight="1">
      <c r="B10" s="101">
        <v>1</v>
      </c>
      <c r="C10" s="102" t="s">
        <v>18</v>
      </c>
      <c r="D10" s="102" t="s">
        <v>17</v>
      </c>
      <c r="E10" s="99">
        <v>1</v>
      </c>
      <c r="F10" s="58">
        <v>2772</v>
      </c>
      <c r="G10" s="59"/>
      <c r="H10" s="60"/>
      <c r="I10" s="58"/>
      <c r="J10" s="58"/>
      <c r="K10" s="58">
        <v>1616</v>
      </c>
      <c r="L10" s="47">
        <v>1726</v>
      </c>
      <c r="M10" s="100">
        <f t="shared" ref="M10:M26" si="0">COUNT(F10:L10)</f>
        <v>3</v>
      </c>
      <c r="N10" s="103">
        <f t="shared" ref="N10:N26" si="1">ROUND(AVERAGE(F10:L10),0)</f>
        <v>2038</v>
      </c>
      <c r="O10" s="63">
        <f t="shared" ref="O10:O26" si="2">ROUND(+N10*E10,0)</f>
        <v>2038</v>
      </c>
      <c r="P10" s="64">
        <f t="shared" ref="P10:P26" si="3">STDEVP(F10:L10)</f>
        <v>520.95553233137537</v>
      </c>
      <c r="Q10" s="65">
        <f t="shared" ref="Q10:Q26" si="4">P10/N10*100</f>
        <v>25.562096777790742</v>
      </c>
      <c r="R10" s="66">
        <f t="shared" ref="R10:R26" si="5">100-Q10</f>
        <v>74.437903222209258</v>
      </c>
      <c r="S10" s="67" t="str">
        <f t="shared" ref="S10:S26" si="6">IF(R10&gt;70,"ALTO","BAJO")</f>
        <v>ALTO</v>
      </c>
    </row>
    <row r="11" spans="2:21" ht="57" customHeight="1">
      <c r="B11" s="68">
        <v>2</v>
      </c>
      <c r="C11" s="56" t="s">
        <v>88</v>
      </c>
      <c r="D11" s="56" t="s">
        <v>17</v>
      </c>
      <c r="E11" s="57">
        <v>1</v>
      </c>
      <c r="F11" s="69">
        <v>3773</v>
      </c>
      <c r="G11" s="70"/>
      <c r="H11" s="71"/>
      <c r="I11" s="69"/>
      <c r="J11" s="69"/>
      <c r="K11" s="71">
        <v>2957</v>
      </c>
      <c r="L11" s="43">
        <v>5099</v>
      </c>
      <c r="M11" s="61">
        <f t="shared" si="0"/>
        <v>3</v>
      </c>
      <c r="N11" s="62">
        <f t="shared" si="1"/>
        <v>3943</v>
      </c>
      <c r="O11" s="63">
        <f t="shared" si="2"/>
        <v>3943</v>
      </c>
      <c r="P11" s="64">
        <f t="shared" si="3"/>
        <v>882.69133903080751</v>
      </c>
      <c r="Q11" s="65">
        <f t="shared" si="4"/>
        <v>22.386288080923343</v>
      </c>
      <c r="R11" s="66">
        <f t="shared" si="5"/>
        <v>77.61371191907665</v>
      </c>
      <c r="S11" s="67" t="str">
        <f t="shared" si="6"/>
        <v>ALTO</v>
      </c>
    </row>
    <row r="12" spans="2:21" ht="57" customHeight="1">
      <c r="B12" s="55">
        <v>3</v>
      </c>
      <c r="C12" s="56" t="s">
        <v>89</v>
      </c>
      <c r="D12" s="56" t="s">
        <v>17</v>
      </c>
      <c r="E12" s="57">
        <v>1</v>
      </c>
      <c r="F12" s="69">
        <v>1533</v>
      </c>
      <c r="G12" s="70"/>
      <c r="H12" s="71"/>
      <c r="I12" s="69"/>
      <c r="J12" s="69"/>
      <c r="K12" s="69"/>
      <c r="L12" s="43">
        <v>2380</v>
      </c>
      <c r="M12" s="61">
        <f t="shared" si="0"/>
        <v>2</v>
      </c>
      <c r="N12" s="62">
        <f t="shared" si="1"/>
        <v>1957</v>
      </c>
      <c r="O12" s="63">
        <f t="shared" si="2"/>
        <v>1957</v>
      </c>
      <c r="P12" s="64">
        <f t="shared" si="3"/>
        <v>423.5</v>
      </c>
      <c r="Q12" s="65">
        <f t="shared" si="4"/>
        <v>21.640265712825755</v>
      </c>
      <c r="R12" s="66">
        <f t="shared" si="5"/>
        <v>78.359734287174248</v>
      </c>
      <c r="S12" s="67" t="str">
        <f t="shared" si="6"/>
        <v>ALTO</v>
      </c>
    </row>
    <row r="13" spans="2:21" ht="57" customHeight="1">
      <c r="B13" s="68">
        <v>4</v>
      </c>
      <c r="C13" s="56" t="s">
        <v>90</v>
      </c>
      <c r="D13" s="56" t="s">
        <v>17</v>
      </c>
      <c r="E13" s="57">
        <v>1</v>
      </c>
      <c r="F13" s="69"/>
      <c r="G13" s="70"/>
      <c r="H13" s="71">
        <v>16000</v>
      </c>
      <c r="I13" s="69"/>
      <c r="J13" s="69"/>
      <c r="K13" s="70"/>
      <c r="L13" s="43">
        <v>16490</v>
      </c>
      <c r="M13" s="61">
        <f t="shared" si="0"/>
        <v>2</v>
      </c>
      <c r="N13" s="62">
        <f t="shared" si="1"/>
        <v>16245</v>
      </c>
      <c r="O13" s="63">
        <f t="shared" si="2"/>
        <v>16245</v>
      </c>
      <c r="P13" s="64">
        <f t="shared" si="3"/>
        <v>245</v>
      </c>
      <c r="Q13" s="65">
        <f t="shared" si="4"/>
        <v>1.5081563558017852</v>
      </c>
      <c r="R13" s="66">
        <f t="shared" si="5"/>
        <v>98.491843644198212</v>
      </c>
      <c r="S13" s="67" t="str">
        <f t="shared" si="6"/>
        <v>ALTO</v>
      </c>
    </row>
    <row r="14" spans="2:21" ht="57" customHeight="1">
      <c r="B14" s="55">
        <v>5</v>
      </c>
      <c r="C14" s="56" t="s">
        <v>91</v>
      </c>
      <c r="D14" s="56" t="s">
        <v>17</v>
      </c>
      <c r="E14" s="57">
        <v>1</v>
      </c>
      <c r="F14" s="69"/>
      <c r="G14" s="71">
        <v>446250</v>
      </c>
      <c r="H14" s="71">
        <v>593800</v>
      </c>
      <c r="I14" s="69"/>
      <c r="J14" s="69"/>
      <c r="K14" s="69"/>
      <c r="L14" s="43">
        <v>595000</v>
      </c>
      <c r="M14" s="61">
        <f t="shared" si="0"/>
        <v>3</v>
      </c>
      <c r="N14" s="62">
        <f t="shared" si="1"/>
        <v>545017</v>
      </c>
      <c r="O14" s="63">
        <f t="shared" si="2"/>
        <v>545017</v>
      </c>
      <c r="P14" s="64">
        <f t="shared" si="3"/>
        <v>69840.297982054908</v>
      </c>
      <c r="Q14" s="65">
        <f t="shared" si="4"/>
        <v>12.81433386152265</v>
      </c>
      <c r="R14" s="66">
        <f t="shared" si="5"/>
        <v>87.185666138477345</v>
      </c>
      <c r="S14" s="67" t="str">
        <f t="shared" si="6"/>
        <v>ALTO</v>
      </c>
    </row>
    <row r="15" spans="2:21" ht="57" customHeight="1">
      <c r="B15" s="68">
        <v>6</v>
      </c>
      <c r="C15" s="56" t="s">
        <v>101</v>
      </c>
      <c r="D15" s="56" t="s">
        <v>102</v>
      </c>
      <c r="E15" s="57">
        <v>1</v>
      </c>
      <c r="F15" s="69">
        <v>10163</v>
      </c>
      <c r="G15" s="70"/>
      <c r="H15" s="71"/>
      <c r="I15" s="69"/>
      <c r="J15" s="69"/>
      <c r="K15" s="69">
        <v>7308</v>
      </c>
      <c r="L15" s="46"/>
      <c r="M15" s="61">
        <f t="shared" si="0"/>
        <v>2</v>
      </c>
      <c r="N15" s="62">
        <f t="shared" si="1"/>
        <v>8736</v>
      </c>
      <c r="O15" s="63">
        <f t="shared" si="2"/>
        <v>8736</v>
      </c>
      <c r="P15" s="64">
        <f t="shared" si="3"/>
        <v>1427.5</v>
      </c>
      <c r="Q15" s="65">
        <f t="shared" si="4"/>
        <v>16.340430402930401</v>
      </c>
      <c r="R15" s="66">
        <f t="shared" si="5"/>
        <v>83.659569597069606</v>
      </c>
      <c r="S15" s="67" t="str">
        <f t="shared" si="6"/>
        <v>ALTO</v>
      </c>
    </row>
    <row r="16" spans="2:21" ht="57" customHeight="1">
      <c r="B16" s="55">
        <v>7</v>
      </c>
      <c r="C16" s="56" t="s">
        <v>92</v>
      </c>
      <c r="D16" s="56" t="s">
        <v>17</v>
      </c>
      <c r="E16" s="57">
        <v>1</v>
      </c>
      <c r="F16" s="69">
        <v>13061</v>
      </c>
      <c r="G16" s="70"/>
      <c r="H16" s="71"/>
      <c r="I16" s="69"/>
      <c r="J16" s="69"/>
      <c r="K16" s="69">
        <v>9449</v>
      </c>
      <c r="L16" s="46"/>
      <c r="M16" s="61">
        <f t="shared" si="0"/>
        <v>2</v>
      </c>
      <c r="N16" s="62">
        <f t="shared" si="1"/>
        <v>11255</v>
      </c>
      <c r="O16" s="63">
        <f t="shared" si="2"/>
        <v>11255</v>
      </c>
      <c r="P16" s="64">
        <f t="shared" si="3"/>
        <v>1806</v>
      </c>
      <c r="Q16" s="65">
        <f t="shared" si="4"/>
        <v>16.046201688138606</v>
      </c>
      <c r="R16" s="66">
        <f t="shared" si="5"/>
        <v>83.953798311861391</v>
      </c>
      <c r="S16" s="67" t="str">
        <f t="shared" si="6"/>
        <v>ALTO</v>
      </c>
    </row>
    <row r="17" spans="1:20" ht="57" customHeight="1">
      <c r="B17" s="68">
        <v>8</v>
      </c>
      <c r="C17" s="72" t="s">
        <v>104</v>
      </c>
      <c r="D17" s="56" t="s">
        <v>103</v>
      </c>
      <c r="E17" s="57">
        <v>1</v>
      </c>
      <c r="F17" s="69">
        <v>129001</v>
      </c>
      <c r="G17" s="69">
        <v>208250</v>
      </c>
      <c r="H17" s="71"/>
      <c r="I17" s="69"/>
      <c r="J17" s="69"/>
      <c r="K17" s="69">
        <v>126010</v>
      </c>
      <c r="L17" s="43">
        <v>203999</v>
      </c>
      <c r="M17" s="61">
        <f t="shared" si="0"/>
        <v>4</v>
      </c>
      <c r="N17" s="62">
        <f t="shared" si="1"/>
        <v>166815</v>
      </c>
      <c r="O17" s="63">
        <f t="shared" si="2"/>
        <v>166815</v>
      </c>
      <c r="P17" s="64">
        <f t="shared" si="3"/>
        <v>39352.432269174926</v>
      </c>
      <c r="Q17" s="65">
        <f t="shared" si="4"/>
        <v>23.590463848679629</v>
      </c>
      <c r="R17" s="66">
        <f t="shared" si="5"/>
        <v>76.409536151320367</v>
      </c>
      <c r="S17" s="67" t="str">
        <f t="shared" si="6"/>
        <v>ALTO</v>
      </c>
    </row>
    <row r="18" spans="1:20" ht="57" customHeight="1">
      <c r="B18" s="55">
        <v>9</v>
      </c>
      <c r="C18" s="72" t="s">
        <v>105</v>
      </c>
      <c r="D18" s="56" t="s">
        <v>103</v>
      </c>
      <c r="E18" s="57">
        <v>1</v>
      </c>
      <c r="F18" s="69">
        <v>166000</v>
      </c>
      <c r="G18" s="69">
        <v>220150</v>
      </c>
      <c r="H18" s="71"/>
      <c r="I18" s="69"/>
      <c r="J18" s="69"/>
      <c r="K18" s="69">
        <v>148370</v>
      </c>
      <c r="L18" s="43">
        <v>254999</v>
      </c>
      <c r="M18" s="61">
        <f t="shared" si="0"/>
        <v>4</v>
      </c>
      <c r="N18" s="62">
        <f t="shared" si="1"/>
        <v>197380</v>
      </c>
      <c r="O18" s="63">
        <f t="shared" si="2"/>
        <v>197380</v>
      </c>
      <c r="P18" s="64">
        <f t="shared" si="3"/>
        <v>42500.313412814969</v>
      </c>
      <c r="Q18" s="65">
        <f t="shared" si="4"/>
        <v>21.532228905063821</v>
      </c>
      <c r="R18" s="66">
        <f t="shared" si="5"/>
        <v>78.467771094936182</v>
      </c>
      <c r="S18" s="67" t="str">
        <f t="shared" si="6"/>
        <v>ALTO</v>
      </c>
    </row>
    <row r="19" spans="1:20" ht="57" customHeight="1">
      <c r="B19" s="68">
        <v>10</v>
      </c>
      <c r="C19" s="56" t="s">
        <v>107</v>
      </c>
      <c r="D19" s="56" t="s">
        <v>106</v>
      </c>
      <c r="E19" s="57">
        <v>1</v>
      </c>
      <c r="F19" s="69">
        <v>26135</v>
      </c>
      <c r="G19" s="70"/>
      <c r="H19" s="71"/>
      <c r="I19" s="69"/>
      <c r="J19" s="69"/>
      <c r="K19" s="69">
        <v>44432</v>
      </c>
      <c r="L19" s="46"/>
      <c r="M19" s="61">
        <f t="shared" si="0"/>
        <v>2</v>
      </c>
      <c r="N19" s="62">
        <f t="shared" si="1"/>
        <v>35284</v>
      </c>
      <c r="O19" s="63">
        <f t="shared" si="2"/>
        <v>35284</v>
      </c>
      <c r="P19" s="64">
        <f t="shared" si="3"/>
        <v>9148.5</v>
      </c>
      <c r="Q19" s="65">
        <f t="shared" si="4"/>
        <v>25.928182745720441</v>
      </c>
      <c r="R19" s="66">
        <f t="shared" si="5"/>
        <v>74.071817254279551</v>
      </c>
      <c r="S19" s="67" t="str">
        <f t="shared" si="6"/>
        <v>ALTO</v>
      </c>
    </row>
    <row r="20" spans="1:20" ht="57" customHeight="1">
      <c r="B20" s="55">
        <v>11</v>
      </c>
      <c r="C20" s="72" t="s">
        <v>19</v>
      </c>
      <c r="D20" s="56" t="s">
        <v>17</v>
      </c>
      <c r="E20" s="57">
        <v>1</v>
      </c>
      <c r="F20" s="71">
        <v>4284</v>
      </c>
      <c r="G20" s="70"/>
      <c r="H20" s="71"/>
      <c r="I20" s="69"/>
      <c r="J20" s="69"/>
      <c r="K20" s="69">
        <v>2589</v>
      </c>
      <c r="L20" s="46"/>
      <c r="M20" s="61">
        <f t="shared" si="0"/>
        <v>2</v>
      </c>
      <c r="N20" s="62">
        <f t="shared" si="1"/>
        <v>3437</v>
      </c>
      <c r="O20" s="63">
        <f t="shared" si="2"/>
        <v>3437</v>
      </c>
      <c r="P20" s="64">
        <f t="shared" si="3"/>
        <v>847.5</v>
      </c>
      <c r="Q20" s="65">
        <f t="shared" si="4"/>
        <v>24.658132091940647</v>
      </c>
      <c r="R20" s="66">
        <f t="shared" si="5"/>
        <v>75.341867908059356</v>
      </c>
      <c r="S20" s="67" t="str">
        <f t="shared" si="6"/>
        <v>ALTO</v>
      </c>
    </row>
    <row r="21" spans="1:20" ht="57" customHeight="1">
      <c r="B21" s="68">
        <v>12</v>
      </c>
      <c r="C21" s="72" t="s">
        <v>20</v>
      </c>
      <c r="D21" s="56" t="s">
        <v>17</v>
      </c>
      <c r="E21" s="57">
        <v>1</v>
      </c>
      <c r="F21" s="69"/>
      <c r="G21" s="70"/>
      <c r="H21" s="71">
        <v>955500</v>
      </c>
      <c r="I21" s="69"/>
      <c r="J21" s="69">
        <v>865900</v>
      </c>
      <c r="K21" s="69"/>
      <c r="L21" s="46"/>
      <c r="M21" s="61">
        <f t="shared" si="0"/>
        <v>2</v>
      </c>
      <c r="N21" s="62">
        <f t="shared" si="1"/>
        <v>910700</v>
      </c>
      <c r="O21" s="63">
        <f t="shared" si="2"/>
        <v>910700</v>
      </c>
      <c r="P21" s="64">
        <f t="shared" si="3"/>
        <v>44800</v>
      </c>
      <c r="Q21" s="65">
        <f t="shared" si="4"/>
        <v>4.9192928516525747</v>
      </c>
      <c r="R21" s="66">
        <f t="shared" si="5"/>
        <v>95.080707148347429</v>
      </c>
      <c r="S21" s="67" t="str">
        <f t="shared" si="6"/>
        <v>ALTO</v>
      </c>
    </row>
    <row r="22" spans="1:20" ht="57" customHeight="1">
      <c r="B22" s="55">
        <v>13</v>
      </c>
      <c r="C22" s="72" t="s">
        <v>21</v>
      </c>
      <c r="D22" s="56" t="s">
        <v>17</v>
      </c>
      <c r="E22" s="57">
        <v>1</v>
      </c>
      <c r="F22" s="69"/>
      <c r="G22" s="69">
        <v>1338750</v>
      </c>
      <c r="H22" s="71"/>
      <c r="I22" s="69">
        <v>1775743</v>
      </c>
      <c r="J22" s="69"/>
      <c r="K22" s="69"/>
      <c r="L22" s="43">
        <v>935000</v>
      </c>
      <c r="M22" s="61">
        <f t="shared" si="0"/>
        <v>3</v>
      </c>
      <c r="N22" s="62">
        <f t="shared" si="1"/>
        <v>1349831</v>
      </c>
      <c r="O22" s="63">
        <f t="shared" si="2"/>
        <v>1349831</v>
      </c>
      <c r="P22" s="64">
        <f t="shared" si="3"/>
        <v>343321.31639131682</v>
      </c>
      <c r="Q22" s="65">
        <f t="shared" si="4"/>
        <v>25.434392630730574</v>
      </c>
      <c r="R22" s="66">
        <f t="shared" si="5"/>
        <v>74.565607369269429</v>
      </c>
      <c r="S22" s="67" t="str">
        <f t="shared" si="6"/>
        <v>ALTO</v>
      </c>
    </row>
    <row r="23" spans="1:20" ht="35">
      <c r="B23" s="68">
        <v>14</v>
      </c>
      <c r="C23" s="72" t="s">
        <v>99</v>
      </c>
      <c r="D23" s="56" t="s">
        <v>17</v>
      </c>
      <c r="E23" s="57">
        <v>1</v>
      </c>
      <c r="F23" s="69"/>
      <c r="G23" s="70"/>
      <c r="H23" s="71"/>
      <c r="I23" s="69"/>
      <c r="J23" s="69">
        <v>523900</v>
      </c>
      <c r="K23" s="69"/>
      <c r="L23" s="43">
        <v>509999</v>
      </c>
      <c r="M23" s="61">
        <f t="shared" si="0"/>
        <v>2</v>
      </c>
      <c r="N23" s="62">
        <f t="shared" si="1"/>
        <v>516950</v>
      </c>
      <c r="O23" s="63">
        <f t="shared" si="2"/>
        <v>516950</v>
      </c>
      <c r="P23" s="64">
        <f t="shared" si="3"/>
        <v>6950.5</v>
      </c>
      <c r="Q23" s="65">
        <f t="shared" si="4"/>
        <v>1.3445207466873004</v>
      </c>
      <c r="R23" s="66">
        <f t="shared" si="5"/>
        <v>98.655479253312706</v>
      </c>
      <c r="S23" s="67" t="str">
        <f t="shared" si="6"/>
        <v>ALTO</v>
      </c>
    </row>
    <row r="24" spans="1:20" ht="57" customHeight="1">
      <c r="B24" s="55">
        <v>15</v>
      </c>
      <c r="C24" s="72" t="s">
        <v>22</v>
      </c>
      <c r="D24" s="56" t="s">
        <v>17</v>
      </c>
      <c r="E24" s="57">
        <v>1</v>
      </c>
      <c r="F24" s="69"/>
      <c r="G24" s="69">
        <v>702100</v>
      </c>
      <c r="H24" s="71">
        <v>400900</v>
      </c>
      <c r="I24" s="69">
        <v>493537</v>
      </c>
      <c r="J24" s="69">
        <v>375900</v>
      </c>
      <c r="K24" s="69">
        <v>339533</v>
      </c>
      <c r="L24" s="43">
        <v>527000</v>
      </c>
      <c r="M24" s="61">
        <f t="shared" si="0"/>
        <v>6</v>
      </c>
      <c r="N24" s="62">
        <f t="shared" si="1"/>
        <v>473162</v>
      </c>
      <c r="O24" s="63">
        <f t="shared" si="2"/>
        <v>473162</v>
      </c>
      <c r="P24" s="64">
        <f t="shared" si="3"/>
        <v>121288.00548098545</v>
      </c>
      <c r="Q24" s="65">
        <f t="shared" si="4"/>
        <v>25.633505116849083</v>
      </c>
      <c r="R24" s="66">
        <f t="shared" si="5"/>
        <v>74.366494883150921</v>
      </c>
      <c r="S24" s="67" t="str">
        <f t="shared" si="6"/>
        <v>ALTO</v>
      </c>
    </row>
    <row r="25" spans="1:20" ht="57" customHeight="1">
      <c r="B25" s="68">
        <v>16</v>
      </c>
      <c r="C25" s="72" t="s">
        <v>23</v>
      </c>
      <c r="D25" s="56" t="s">
        <v>17</v>
      </c>
      <c r="E25" s="57">
        <v>1</v>
      </c>
      <c r="F25" s="69"/>
      <c r="G25" s="69">
        <v>552160</v>
      </c>
      <c r="H25" s="71">
        <v>460000</v>
      </c>
      <c r="I25" s="69"/>
      <c r="J25" s="69">
        <v>329900</v>
      </c>
      <c r="K25" s="69"/>
      <c r="L25" s="43">
        <v>624857</v>
      </c>
      <c r="M25" s="61">
        <f t="shared" si="0"/>
        <v>4</v>
      </c>
      <c r="N25" s="62">
        <f t="shared" si="1"/>
        <v>491729</v>
      </c>
      <c r="O25" s="63">
        <f t="shared" si="2"/>
        <v>491729</v>
      </c>
      <c r="P25" s="64">
        <f t="shared" si="3"/>
        <v>110193.3809567866</v>
      </c>
      <c r="Q25" s="65">
        <f t="shared" si="4"/>
        <v>22.409372023367872</v>
      </c>
      <c r="R25" s="66">
        <f t="shared" si="5"/>
        <v>77.590627976632135</v>
      </c>
      <c r="S25" s="67" t="str">
        <f t="shared" si="6"/>
        <v>ALTO</v>
      </c>
    </row>
    <row r="26" spans="1:20" ht="57" customHeight="1" thickBot="1">
      <c r="B26" s="73">
        <v>17</v>
      </c>
      <c r="C26" s="72" t="s">
        <v>24</v>
      </c>
      <c r="D26" s="86" t="s">
        <v>17</v>
      </c>
      <c r="E26" s="57">
        <v>1</v>
      </c>
      <c r="F26" s="87"/>
      <c r="G26" s="87">
        <v>656880</v>
      </c>
      <c r="H26" s="88"/>
      <c r="I26" s="87"/>
      <c r="J26" s="87">
        <v>699900</v>
      </c>
      <c r="K26" s="87"/>
      <c r="L26" s="89">
        <v>595000</v>
      </c>
      <c r="M26" s="90">
        <f t="shared" si="0"/>
        <v>3</v>
      </c>
      <c r="N26" s="62">
        <f t="shared" si="1"/>
        <v>650593</v>
      </c>
      <c r="O26" s="84">
        <f t="shared" si="2"/>
        <v>650593</v>
      </c>
      <c r="P26" s="64">
        <f t="shared" si="3"/>
        <v>43055.345261135175</v>
      </c>
      <c r="Q26" s="65">
        <f t="shared" si="4"/>
        <v>6.6178617447674934</v>
      </c>
      <c r="R26" s="66">
        <f t="shared" si="5"/>
        <v>93.382138255232505</v>
      </c>
      <c r="S26" s="67" t="str">
        <f t="shared" si="6"/>
        <v>ALTO</v>
      </c>
    </row>
    <row r="27" spans="1:20" ht="57" customHeight="1">
      <c r="B27" s="78"/>
      <c r="C27" s="79"/>
      <c r="D27" s="137" t="s">
        <v>110</v>
      </c>
      <c r="E27" s="138"/>
      <c r="F27" s="138"/>
      <c r="G27" s="138"/>
      <c r="H27" s="138"/>
      <c r="I27" s="138"/>
      <c r="J27" s="138"/>
      <c r="K27" s="138"/>
      <c r="L27" s="138"/>
      <c r="M27" s="138"/>
      <c r="N27" s="97">
        <f>SUM(N10:N26)</f>
        <v>5385072</v>
      </c>
      <c r="O27" s="98"/>
      <c r="P27" s="80"/>
      <c r="Q27" s="81"/>
      <c r="R27" s="82"/>
      <c r="S27" s="83"/>
    </row>
    <row r="28" spans="1:20" ht="102" customHeight="1">
      <c r="B28" s="74"/>
      <c r="C28" s="139" t="s">
        <v>109</v>
      </c>
      <c r="D28" s="139"/>
      <c r="E28" s="139"/>
      <c r="F28" s="139"/>
      <c r="G28" s="139"/>
      <c r="H28" s="139"/>
      <c r="I28" s="139"/>
      <c r="J28" s="139"/>
      <c r="K28" s="139"/>
      <c r="L28" s="139"/>
      <c r="M28" s="139"/>
      <c r="N28" s="139"/>
      <c r="O28" s="139"/>
      <c r="P28" s="139"/>
      <c r="Q28" s="139"/>
      <c r="R28" s="139"/>
      <c r="S28" s="139"/>
    </row>
    <row r="29" spans="1:20" ht="19.5" customHeight="1">
      <c r="B29" s="74"/>
      <c r="C29" s="122" t="s">
        <v>25</v>
      </c>
      <c r="D29" s="122"/>
      <c r="E29" s="122"/>
      <c r="F29" s="122"/>
      <c r="G29" s="122"/>
      <c r="H29" s="122"/>
      <c r="I29" s="122"/>
      <c r="J29" s="122"/>
      <c r="K29" s="122"/>
      <c r="L29" s="122"/>
      <c r="M29" s="75"/>
      <c r="N29" s="75"/>
      <c r="O29" s="75"/>
      <c r="P29" s="75"/>
      <c r="Q29" s="75"/>
      <c r="R29" s="75"/>
      <c r="S29" s="75"/>
    </row>
    <row r="30" spans="1:20" s="39" customFormat="1" ht="26.5" customHeight="1">
      <c r="B30" s="74"/>
      <c r="C30" s="76" t="s">
        <v>108</v>
      </c>
      <c r="D30" s="76"/>
      <c r="E30" s="76"/>
      <c r="F30" s="77"/>
      <c r="G30" s="77"/>
      <c r="H30" s="77"/>
      <c r="I30" s="77"/>
      <c r="J30" s="77"/>
      <c r="K30" s="77"/>
      <c r="L30" s="77"/>
      <c r="M30" s="76"/>
      <c r="N30" s="76"/>
      <c r="O30" s="76"/>
      <c r="P30" s="76"/>
      <c r="Q30" s="76"/>
      <c r="R30" s="76"/>
      <c r="S30" s="76"/>
    </row>
    <row r="31" spans="1:20" s="39" customFormat="1">
      <c r="B31" s="42"/>
      <c r="C31" s="40"/>
      <c r="D31" s="42"/>
      <c r="E31" s="42"/>
      <c r="F31" s="41"/>
      <c r="G31" s="41"/>
      <c r="H31" s="41"/>
      <c r="I31" s="41"/>
      <c r="J31" s="41"/>
      <c r="K31" s="41"/>
      <c r="L31" s="41"/>
      <c r="M31" s="42"/>
      <c r="N31" s="42"/>
      <c r="O31" s="42"/>
      <c r="P31" s="42"/>
      <c r="Q31" s="42"/>
      <c r="R31" s="42"/>
      <c r="S31" s="42"/>
    </row>
    <row r="32" spans="1:20" s="39" customFormat="1" ht="59.5" customHeight="1">
      <c r="A32" s="127" t="s">
        <v>26</v>
      </c>
      <c r="B32" s="127"/>
      <c r="C32" s="127"/>
      <c r="D32" s="127"/>
      <c r="E32" s="127"/>
      <c r="F32" s="127"/>
      <c r="G32" s="127"/>
      <c r="H32" s="127"/>
      <c r="I32" s="127"/>
      <c r="J32" s="127"/>
      <c r="K32" s="127"/>
      <c r="L32" s="127"/>
      <c r="M32" s="127"/>
      <c r="N32" s="127"/>
      <c r="O32" s="127"/>
      <c r="P32" s="127"/>
      <c r="Q32" s="127"/>
      <c r="R32" s="127"/>
      <c r="S32" s="127"/>
      <c r="T32" s="127"/>
    </row>
    <row r="33" spans="2:19" s="39" customFormat="1">
      <c r="B33" s="42"/>
      <c r="C33" s="40"/>
      <c r="D33" s="42"/>
      <c r="E33" s="42"/>
      <c r="F33" s="41"/>
      <c r="G33" s="41"/>
      <c r="H33" s="41"/>
      <c r="I33" s="41"/>
      <c r="J33" s="41"/>
      <c r="K33" s="41"/>
      <c r="L33" s="41"/>
      <c r="M33" s="42"/>
      <c r="N33" s="42"/>
      <c r="O33" s="42"/>
      <c r="P33" s="42"/>
      <c r="Q33" s="42"/>
      <c r="R33" s="42"/>
      <c r="S33" s="42"/>
    </row>
    <row r="34" spans="2:19" s="39" customFormat="1">
      <c r="B34" s="42"/>
      <c r="C34" s="40"/>
      <c r="D34" s="42"/>
      <c r="E34" s="42"/>
      <c r="F34" s="41"/>
      <c r="G34" s="41"/>
      <c r="H34" s="41"/>
      <c r="I34" s="41"/>
      <c r="J34" s="41"/>
      <c r="K34" s="41"/>
      <c r="L34" s="41"/>
      <c r="M34" s="42"/>
      <c r="N34" s="42"/>
      <c r="O34" s="42"/>
      <c r="P34" s="42"/>
      <c r="Q34" s="42"/>
      <c r="R34" s="42"/>
      <c r="S34" s="42"/>
    </row>
  </sheetData>
  <mergeCells count="13">
    <mergeCell ref="F9:L9"/>
    <mergeCell ref="D27:M27"/>
    <mergeCell ref="C28:S28"/>
    <mergeCell ref="C29:L29"/>
    <mergeCell ref="A32:T32"/>
    <mergeCell ref="B6:E8"/>
    <mergeCell ref="F6:L7"/>
    <mergeCell ref="M6:S8"/>
    <mergeCell ref="B2:C4"/>
    <mergeCell ref="D2:S2"/>
    <mergeCell ref="D3:L3"/>
    <mergeCell ref="M3:S3"/>
    <mergeCell ref="D4:S4"/>
  </mergeCells>
  <conditionalFormatting sqref="S10:S27">
    <cfRule type="cellIs" dxfId="0"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N11"/>
  <sheetViews>
    <sheetView workbookViewId="0">
      <selection activeCell="R15" sqref="R15"/>
    </sheetView>
  </sheetViews>
  <sheetFormatPr baseColWidth="10" defaultColWidth="11.453125" defaultRowHeight="14.5"/>
  <cols>
    <col min="4" max="4" width="52.453125" bestFit="1" customWidth="1"/>
    <col min="6" max="6" width="18.453125" customWidth="1"/>
    <col min="11" max="11" width="18" customWidth="1"/>
    <col min="21" max="21" width="16.1796875" customWidth="1"/>
    <col min="38" max="38" width="15.453125" customWidth="1"/>
  </cols>
  <sheetData>
    <row r="3" spans="1:40" ht="15" thickBot="1"/>
    <row r="4" spans="1:40" s="9" customFormat="1" ht="63">
      <c r="A4" s="1" t="s">
        <v>27</v>
      </c>
      <c r="B4" s="1" t="s">
        <v>28</v>
      </c>
      <c r="C4" s="1" t="s">
        <v>29</v>
      </c>
      <c r="D4" s="1" t="s">
        <v>30</v>
      </c>
      <c r="E4" s="2" t="s">
        <v>31</v>
      </c>
      <c r="F4" s="3" t="s">
        <v>32</v>
      </c>
      <c r="G4" s="4" t="s">
        <v>33</v>
      </c>
      <c r="H4" s="4" t="s">
        <v>34</v>
      </c>
      <c r="I4" s="4" t="s">
        <v>35</v>
      </c>
      <c r="J4" s="4" t="s">
        <v>36</v>
      </c>
      <c r="K4" s="4" t="s">
        <v>37</v>
      </c>
      <c r="L4" s="4" t="s">
        <v>38</v>
      </c>
      <c r="M4" s="5" t="s">
        <v>39</v>
      </c>
      <c r="N4" s="4" t="s">
        <v>40</v>
      </c>
      <c r="O4" s="140" t="s">
        <v>41</v>
      </c>
      <c r="P4" s="141"/>
      <c r="Q4" s="141"/>
      <c r="R4" s="141"/>
      <c r="S4" s="141"/>
      <c r="T4" s="141"/>
      <c r="U4" s="141"/>
      <c r="V4" s="141"/>
      <c r="W4" s="141"/>
      <c r="X4" s="141"/>
      <c r="Y4" s="141"/>
      <c r="Z4" s="142"/>
      <c r="AA4" s="6"/>
      <c r="AB4" s="6"/>
      <c r="AC4" s="6"/>
      <c r="AD4" s="6"/>
      <c r="AE4" s="4" t="s">
        <v>42</v>
      </c>
      <c r="AF4" s="4" t="s">
        <v>43</v>
      </c>
      <c r="AG4" s="4" t="s">
        <v>44</v>
      </c>
      <c r="AH4" s="4" t="s">
        <v>45</v>
      </c>
      <c r="AI4" s="4" t="s">
        <v>46</v>
      </c>
      <c r="AJ4" s="4" t="s">
        <v>47</v>
      </c>
      <c r="AK4" s="4" t="s">
        <v>48</v>
      </c>
      <c r="AL4" s="7" t="s">
        <v>49</v>
      </c>
      <c r="AM4" s="8" t="s">
        <v>50</v>
      </c>
    </row>
    <row r="5" spans="1:40" s="9" customFormat="1" ht="10">
      <c r="A5" s="11">
        <v>2011</v>
      </c>
      <c r="B5" s="10">
        <v>340</v>
      </c>
      <c r="C5" s="10" t="s">
        <v>51</v>
      </c>
      <c r="D5" s="10" t="s">
        <v>52</v>
      </c>
      <c r="E5" s="12" t="s">
        <v>53</v>
      </c>
      <c r="F5" s="13">
        <v>40827</v>
      </c>
      <c r="G5" s="10" t="s">
        <v>54</v>
      </c>
      <c r="H5" s="10" t="s">
        <v>55</v>
      </c>
      <c r="I5" s="10" t="s">
        <v>56</v>
      </c>
      <c r="J5" s="10"/>
      <c r="K5" s="14">
        <v>7287250</v>
      </c>
      <c r="L5" s="10"/>
      <c r="M5" s="10" t="s">
        <v>57</v>
      </c>
      <c r="N5" s="10"/>
      <c r="O5" s="10" t="s">
        <v>58</v>
      </c>
      <c r="P5" s="10" t="s">
        <v>59</v>
      </c>
      <c r="Q5" s="10" t="s">
        <v>60</v>
      </c>
      <c r="R5" s="10" t="s">
        <v>61</v>
      </c>
      <c r="S5" s="10" t="s">
        <v>62</v>
      </c>
      <c r="T5" s="10" t="s">
        <v>63</v>
      </c>
      <c r="U5" s="10" t="s">
        <v>64</v>
      </c>
      <c r="V5" s="10" t="s">
        <v>65</v>
      </c>
      <c r="W5" s="10"/>
      <c r="X5" s="10"/>
      <c r="Y5" s="10"/>
      <c r="Z5" s="10"/>
      <c r="AA5" s="10"/>
      <c r="AB5" s="10"/>
      <c r="AC5" s="10"/>
      <c r="AD5" s="10"/>
      <c r="AE5" s="10" t="s">
        <v>63</v>
      </c>
      <c r="AF5" s="10" t="s">
        <v>66</v>
      </c>
      <c r="AG5" s="10"/>
      <c r="AH5" s="10"/>
      <c r="AI5" s="10"/>
      <c r="AJ5" s="10" t="s">
        <v>67</v>
      </c>
      <c r="AK5" s="10"/>
      <c r="AL5" s="15"/>
      <c r="AM5" s="16"/>
    </row>
    <row r="6" spans="1:40" s="9" customFormat="1" ht="17.5">
      <c r="A6" s="30"/>
      <c r="B6" s="22"/>
      <c r="C6" s="22"/>
      <c r="D6" s="22" t="s">
        <v>66</v>
      </c>
      <c r="E6" s="31"/>
      <c r="F6" s="21"/>
      <c r="G6" s="22"/>
      <c r="H6" s="22"/>
      <c r="I6" s="22" t="s">
        <v>68</v>
      </c>
      <c r="J6" s="22"/>
      <c r="K6" s="32">
        <f>2174138*1.16</f>
        <v>2522000.0799999996</v>
      </c>
      <c r="L6" s="22"/>
      <c r="M6" s="22"/>
      <c r="N6" s="22"/>
      <c r="O6" s="22">
        <v>900131147</v>
      </c>
      <c r="P6" s="33" t="s">
        <v>69</v>
      </c>
      <c r="Q6" s="34" t="s">
        <v>70</v>
      </c>
      <c r="R6" s="34" t="s">
        <v>71</v>
      </c>
      <c r="S6" s="34" t="s">
        <v>72</v>
      </c>
      <c r="T6" s="22" t="s">
        <v>66</v>
      </c>
      <c r="U6" s="34">
        <v>830131794</v>
      </c>
      <c r="V6" s="22" t="s">
        <v>73</v>
      </c>
      <c r="W6" s="22"/>
      <c r="X6" s="22"/>
      <c r="Y6" s="22"/>
      <c r="Z6" s="22"/>
      <c r="AA6" s="22"/>
      <c r="AB6" s="22"/>
      <c r="AC6" s="22"/>
      <c r="AD6" s="22"/>
      <c r="AE6" s="22"/>
      <c r="AF6" s="22"/>
      <c r="AG6" s="22"/>
      <c r="AH6" s="22"/>
      <c r="AI6" s="22"/>
      <c r="AJ6" s="22"/>
      <c r="AK6" s="22"/>
      <c r="AL6" s="24">
        <v>90</v>
      </c>
      <c r="AM6" s="9" t="s">
        <v>74</v>
      </c>
      <c r="AN6" s="9">
        <f>45225*1.16</f>
        <v>52461</v>
      </c>
    </row>
    <row r="7" spans="1:40" s="9" customFormat="1" ht="10">
      <c r="A7" s="30"/>
      <c r="B7" s="22"/>
      <c r="C7" s="22"/>
      <c r="D7" s="22"/>
      <c r="E7" s="31"/>
      <c r="F7" s="21"/>
      <c r="G7" s="22"/>
      <c r="H7" s="22"/>
      <c r="I7" s="22"/>
      <c r="J7" s="22"/>
      <c r="K7" s="3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4">
        <v>5</v>
      </c>
      <c r="AM7" s="9" t="s">
        <v>75</v>
      </c>
      <c r="AN7" s="9">
        <f>139000*1.16</f>
        <v>161240</v>
      </c>
    </row>
    <row r="8" spans="1:40" s="9" customFormat="1" ht="10.5" thickBot="1">
      <c r="A8" s="30"/>
      <c r="B8" s="22"/>
      <c r="C8" s="22"/>
      <c r="D8" s="17"/>
      <c r="E8" s="31"/>
      <c r="F8" s="21"/>
      <c r="G8" s="22"/>
      <c r="H8" s="22"/>
      <c r="I8" s="22"/>
      <c r="J8" s="22"/>
      <c r="K8" s="32"/>
      <c r="L8" s="22"/>
      <c r="M8" s="22"/>
      <c r="N8" s="22"/>
      <c r="O8" s="22"/>
      <c r="P8" s="22"/>
      <c r="Q8" s="37"/>
      <c r="R8" s="37"/>
      <c r="S8" s="37"/>
      <c r="T8" s="22"/>
      <c r="U8" s="22"/>
      <c r="V8" s="22"/>
      <c r="W8" s="22"/>
      <c r="X8" s="22"/>
      <c r="Y8" s="22"/>
      <c r="Z8" s="22"/>
      <c r="AA8" s="22"/>
      <c r="AB8" s="22"/>
      <c r="AC8" s="22"/>
      <c r="AD8" s="22"/>
      <c r="AE8" s="22"/>
      <c r="AF8" s="22"/>
      <c r="AG8" s="22"/>
      <c r="AH8" s="22"/>
      <c r="AI8" s="22"/>
      <c r="AJ8" s="22"/>
      <c r="AK8" s="22"/>
      <c r="AL8" s="24">
        <v>97</v>
      </c>
      <c r="AM8" s="9" t="s">
        <v>76</v>
      </c>
      <c r="AN8" s="9">
        <f>22414*1.16</f>
        <v>26000.239999999998</v>
      </c>
    </row>
    <row r="9" spans="1:40" s="9" customFormat="1" ht="10.5" thickBot="1">
      <c r="A9" s="18">
        <v>2012</v>
      </c>
      <c r="B9" s="19">
        <v>234</v>
      </c>
      <c r="C9" s="19" t="s">
        <v>51</v>
      </c>
      <c r="D9" s="22" t="s">
        <v>77</v>
      </c>
      <c r="E9" s="20" t="s">
        <v>53</v>
      </c>
      <c r="F9" s="21" t="s">
        <v>78</v>
      </c>
      <c r="G9" s="10" t="s">
        <v>79</v>
      </c>
      <c r="H9" s="22"/>
      <c r="I9" s="22" t="s">
        <v>80</v>
      </c>
      <c r="J9" s="22"/>
      <c r="K9" s="23">
        <v>8957520</v>
      </c>
      <c r="L9" s="22"/>
      <c r="M9" s="22" t="s">
        <v>81</v>
      </c>
      <c r="N9" s="22"/>
      <c r="O9" s="22" t="s">
        <v>82</v>
      </c>
      <c r="P9" s="35" t="s">
        <v>77</v>
      </c>
      <c r="Q9" s="9" t="s">
        <v>83</v>
      </c>
      <c r="T9" s="36"/>
      <c r="U9" s="22"/>
      <c r="V9" s="22"/>
      <c r="W9" s="22"/>
      <c r="X9" s="22"/>
      <c r="Y9" s="22"/>
      <c r="Z9" s="22"/>
      <c r="AA9" s="22"/>
      <c r="AB9" s="22"/>
      <c r="AC9" s="22"/>
      <c r="AD9" s="22"/>
      <c r="AE9" s="22" t="s">
        <v>77</v>
      </c>
      <c r="AF9" s="17" t="s">
        <v>84</v>
      </c>
      <c r="AG9" s="22"/>
      <c r="AH9" s="22"/>
      <c r="AI9" s="22"/>
      <c r="AJ9" s="10" t="s">
        <v>67</v>
      </c>
      <c r="AK9" s="22"/>
      <c r="AL9" s="24"/>
    </row>
    <row r="10" spans="1:40" s="9" customFormat="1" ht="16" thickBot="1">
      <c r="A10" s="25"/>
      <c r="B10" s="17"/>
      <c r="C10" s="26"/>
      <c r="D10" s="17"/>
      <c r="E10" s="29"/>
      <c r="F10" s="25"/>
      <c r="G10" s="17"/>
      <c r="H10" s="17"/>
      <c r="I10" s="17"/>
      <c r="J10" s="17"/>
      <c r="K10" s="17"/>
      <c r="L10" s="17"/>
      <c r="M10" s="17"/>
      <c r="N10" s="17"/>
      <c r="O10" s="17" t="s">
        <v>85</v>
      </c>
      <c r="P10" s="17" t="s">
        <v>84</v>
      </c>
      <c r="Q10" s="33" t="s">
        <v>86</v>
      </c>
      <c r="R10" s="38"/>
      <c r="S10" s="38"/>
      <c r="T10" s="17"/>
      <c r="U10" s="17"/>
      <c r="V10" s="17"/>
      <c r="W10" s="17"/>
      <c r="X10" s="17"/>
      <c r="Y10" s="17"/>
      <c r="Z10" s="17"/>
      <c r="AA10" s="17"/>
      <c r="AB10" s="17"/>
      <c r="AC10" s="17"/>
      <c r="AD10" s="17"/>
      <c r="AE10" s="17"/>
      <c r="AF10" s="17"/>
      <c r="AG10" s="17"/>
      <c r="AH10" s="17"/>
      <c r="AI10" s="17"/>
      <c r="AJ10" s="17"/>
      <c r="AK10" s="17"/>
      <c r="AL10" s="27">
        <v>550</v>
      </c>
      <c r="AM10" s="28" t="s">
        <v>87</v>
      </c>
      <c r="AN10" s="9">
        <f>14040*1.16</f>
        <v>16286.4</v>
      </c>
    </row>
    <row r="11" spans="1:40">
      <c r="AN11">
        <f>+AN10*AL10</f>
        <v>8957520</v>
      </c>
    </row>
  </sheetData>
  <mergeCells count="1">
    <mergeCell ref="O4:Z4"/>
  </mergeCells>
  <pageMargins left="0.7" right="0.7" top="0.75" bottom="0.75" header="0.3" footer="0.3"/>
</worksheet>
</file>

<file path=docMetadata/LabelInfo.xml><?xml version="1.0" encoding="utf-8"?>
<clbl:labelList xmlns:clbl="http://schemas.microsoft.com/office/2020/mipLabelMetadata">
  <clbl:label id="{0ed947a2-09da-4cac-92c9-2a07f7e30bd0}" enabled="0" method="" siteId="{0ed947a2-09da-4cac-92c9-2a07f7e30bd0}" removed="1"/>
  <clbl:label id="{50a4e028-5577-4b57-8d4b-7e0e1e45fd46}" enabled="1" method="Standard" siteId="{1adca1df-448b-4e01-a1bc-9754ba029e9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FM.029.</vt:lpstr>
      <vt:lpstr>DEPURADA</vt:lpstr>
      <vt:lpstr>precio techo unitario </vt:lpstr>
      <vt:lpstr>MATRIZ UAERMV OTRAS VIGENCIAS</vt:lpstr>
      <vt:lpstr>DEPURADA!Área_de_impresión</vt:lpstr>
      <vt:lpstr>FM.029.!Área_de_impresión</vt:lpstr>
      <vt:lpstr>'precio techo unitario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GELVEZ</dc:creator>
  <cp:keywords/>
  <dc:description/>
  <cp:lastModifiedBy>Carolina Uribe Restrepo</cp:lastModifiedBy>
  <cp:revision/>
  <dcterms:created xsi:type="dcterms:W3CDTF">2013-12-20T17:02:46Z</dcterms:created>
  <dcterms:modified xsi:type="dcterms:W3CDTF">2026-07-28T17:06:45Z</dcterms:modified>
  <cp:category/>
  <cp:contentStatus/>
</cp:coreProperties>
</file>