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F:\AÑO 2026\PROCESOS CONTRACTUALES\MINIMAS CUANTIAS\CCMC-026-2026 TRAJES\"/>
    </mc:Choice>
  </mc:AlternateContent>
  <xr:revisionPtr revIDLastSave="0" documentId="13_ncr:1_{C68159C6-470F-4516-978B-32AEDDF5F4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UDIO ECONOMICO" sheetId="1" r:id="rId1"/>
    <sheet name="Hoja1" sheetId="2" r:id="rId2"/>
  </sheets>
  <definedNames>
    <definedName name="_xlnm._FilterDatabase" localSheetId="0" hidden="1">'ESTUDIO ECONOMICO'!$A$6:$H$9</definedName>
    <definedName name="_xlnm.Print_Area" localSheetId="0">'ESTUDIO ECONOMICO'!$A$1:$Y$36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12" i="1" l="1"/>
  <c r="Y14" i="1"/>
  <c r="Y16" i="1"/>
  <c r="Y18" i="1"/>
  <c r="Y20" i="1"/>
  <c r="Y22" i="1"/>
  <c r="Y24" i="1"/>
  <c r="Y26" i="1"/>
  <c r="Y10" i="1"/>
  <c r="J14" i="1"/>
  <c r="J16" i="1"/>
  <c r="J18" i="1"/>
  <c r="J20" i="1"/>
  <c r="J22" i="1"/>
  <c r="J24" i="1"/>
  <c r="J26" i="1"/>
  <c r="J12" i="1"/>
  <c r="J10" i="1"/>
  <c r="AO27" i="1"/>
  <c r="AO25" i="1"/>
  <c r="AO23" i="1"/>
  <c r="AO21" i="1"/>
  <c r="AO19" i="1"/>
  <c r="Y28" i="1" l="1"/>
  <c r="W16" i="1"/>
  <c r="W14" i="1"/>
  <c r="W12" i="1"/>
  <c r="W10" i="1"/>
  <c r="L17" i="1"/>
  <c r="Q16" i="1"/>
  <c r="P16" i="1"/>
  <c r="L15" i="1"/>
  <c r="Q14" i="1"/>
  <c r="P14" i="1"/>
  <c r="S10" i="1" l="1"/>
  <c r="T10" i="1" s="1"/>
  <c r="Q10" i="1"/>
  <c r="P10" i="1"/>
  <c r="P12" i="1" l="1"/>
  <c r="Q12" i="1" l="1"/>
  <c r="L13" i="1" l="1"/>
  <c r="J28" i="1"/>
  <c r="L10" i="1"/>
</calcChain>
</file>

<file path=xl/sharedStrings.xml><?xml version="1.0" encoding="utf-8"?>
<sst xmlns="http://schemas.openxmlformats.org/spreadsheetml/2006/main" count="66" uniqueCount="45">
  <si>
    <t>ITEM</t>
  </si>
  <si>
    <t>CANT</t>
  </si>
  <si>
    <t>DENOMINACION DEL BIEN</t>
  </si>
  <si>
    <t>CLASIFICACION UNSPSC</t>
  </si>
  <si>
    <t>DESCRIPCION TECNICA</t>
  </si>
  <si>
    <t>UNIDAD DE MEDIDA</t>
  </si>
  <si>
    <t>VALOR UNITARIO ANTES DE IVA</t>
  </si>
  <si>
    <t>SUBTOTAL</t>
  </si>
  <si>
    <t>VALOR TOTAL</t>
  </si>
  <si>
    <t>% IVA</t>
  </si>
  <si>
    <t>VALOR IVA</t>
  </si>
  <si>
    <t>VALOR ITEM * UNIDADES ANTES DE IVA</t>
  </si>
  <si>
    <t>PRECIO UNITARIO</t>
  </si>
  <si>
    <t>VALOR UNITARIO + 8%</t>
  </si>
  <si>
    <t xml:space="preserve">ESTUDIO ECONÓMICO </t>
  </si>
  <si>
    <t>Supervisor del Contrato</t>
  </si>
  <si>
    <t>SECRETARIA DE DESARROLLO SOCIAL</t>
  </si>
  <si>
    <t>CANTIDAD</t>
  </si>
  <si>
    <t xml:space="preserve">JEFE DE DESARROLLO SOCIAL
</t>
  </si>
  <si>
    <t xml:space="preserve">GINA FERNANDA MONTAÑO AREVALO </t>
  </si>
  <si>
    <t xml:space="preserve">COTIZACIÓN 1
</t>
  </si>
  <si>
    <t xml:space="preserve">COTIZACIÓN 2
</t>
  </si>
  <si>
    <t>TOTAL</t>
  </si>
  <si>
    <t xml:space="preserve">VALOR UNITARIO </t>
  </si>
  <si>
    <t>VALOR UNITARIO</t>
  </si>
  <si>
    <t xml:space="preserve">EQUIPOS DE JUEGO DE PELOTA </t>
  </si>
  <si>
    <t>UNITARIO</t>
  </si>
  <si>
    <r>
      <rPr>
        <b/>
        <sz val="13"/>
        <color rgb="FF000000"/>
        <rFont val="Arial"/>
        <family val="2"/>
      </rPr>
      <t>Traje Tradicional:</t>
    </r>
    <r>
      <rPr>
        <sz val="13"/>
        <color rgb="FF000000"/>
        <rFont val="Arial"/>
        <family val="2"/>
      </rPr>
      <t xml:space="preserve"> TALLA 6 Fabricados en tela lino Flex negro para falda, con adornos en cinta satinada y franjas en dacròn estampado en flores.
Blusa en dacrón blanco, con adornos en franjas de dacròn estampado flores y encaje.</t>
    </r>
  </si>
  <si>
    <r>
      <rPr>
        <b/>
        <sz val="13"/>
        <color rgb="FF000000"/>
        <rFont val="Arial"/>
        <family val="2"/>
      </rPr>
      <t>Traje Tradicional</t>
    </r>
    <r>
      <rPr>
        <sz val="13"/>
        <color rgb="FF000000"/>
        <rFont val="Arial"/>
        <family val="2"/>
      </rPr>
      <t>:TALLA 14 Fabricados en tela lino Flex negro para falda, con adornos en cinta satinada y franjas en dacròn estampado en flores.
Blusa en dacrón blanco, con adornos en franjas de dacròn estampado flores y encaje.</t>
    </r>
  </si>
  <si>
    <r>
      <rPr>
        <b/>
        <sz val="13"/>
        <color rgb="FF000000"/>
        <rFont val="Arial"/>
        <family val="2"/>
      </rPr>
      <t>Traje Tradicional:T</t>
    </r>
    <r>
      <rPr>
        <sz val="13"/>
        <color rgb="FF000000"/>
        <rFont val="Arial"/>
        <family val="2"/>
      </rPr>
      <t>ALLA 10 Fabricados en tela lino Flex negro para falda, con adornos en cinta satinada y franjas en dacròn estampado en flores.
Blusa en dacrón blanco, con adornos en franjas de dacròn estampado flores y encaje.</t>
    </r>
  </si>
  <si>
    <r>
      <rPr>
        <b/>
        <sz val="13"/>
        <color rgb="FF000000"/>
        <rFont val="Arial"/>
        <family val="2"/>
      </rPr>
      <t>Traje Tradicional:</t>
    </r>
    <r>
      <rPr>
        <sz val="13"/>
        <color rgb="FF000000"/>
        <rFont val="Arial"/>
        <family val="2"/>
      </rPr>
      <t>TALLA S-M Fabricados en tela lino Flex negro para falda, con adornos en cinta satinada y franjas en dacròn estampado en flores.
Blusa en dacrón blanco, con adornos en franjas de dacròn estampado flores y encaje.</t>
    </r>
  </si>
  <si>
    <r>
      <rPr>
        <b/>
        <sz val="13"/>
        <color rgb="FF000000"/>
        <rFont val="Arial"/>
        <family val="2"/>
      </rPr>
      <t>Traje Tradicional:</t>
    </r>
    <r>
      <rPr>
        <sz val="13"/>
        <color rgb="FF000000"/>
        <rFont val="Arial"/>
        <family val="2"/>
      </rPr>
      <t xml:space="preserve"> TALLA L-XL Fabricados en tela lino Flex negro para falda, con adornos en cinta satinada y franjas en dacròn estampado en flores.
Blusa en dacrón blanco, con adornos en franjas de dacròn estampado flores y encaje</t>
    </r>
  </si>
  <si>
    <r>
      <rPr>
        <b/>
        <sz val="13"/>
        <color rgb="FF000000"/>
        <rFont val="Arial"/>
        <family val="2"/>
      </rPr>
      <t>Traje Cumbia</t>
    </r>
    <r>
      <rPr>
        <sz val="13"/>
        <color rgb="FF000000"/>
        <rFont val="Arial"/>
        <family val="2"/>
      </rPr>
      <t xml:space="preserve"> TALLA 6 Falda y blusa-Cuadros Vichy:  Cuadros grandes de 3-5 cm, típico rojo-blanco Se usa 100% algodón o algodón-poliéster porque aguanta el movimiento y el sudor del baile. -Blanca: Para el interior, volantes y blondas. Se usa lino, popelina o voile de algodón. Debe ser fresca y con caída. También se usa encaje con pasa cintas de algodón para las blondas del ruedo.</t>
    </r>
  </si>
  <si>
    <r>
      <rPr>
        <b/>
        <sz val="13"/>
        <color rgb="FF000000"/>
        <rFont val="Arial"/>
        <family val="2"/>
      </rPr>
      <t xml:space="preserve">Traje de Cumbia </t>
    </r>
    <r>
      <rPr>
        <sz val="13"/>
        <color rgb="FF000000"/>
        <rFont val="Arial"/>
        <family val="2"/>
      </rPr>
      <t>TALLA 10-14 Falda y blusa-Cuadros Vichy:  Cuadros grandes de 3-5 cm, típico rojo-blanco Se usa 100% algodón o algodón-poliéster porque aguanta el movimiento y el sudor del baile. -Blanca: Para el interior, volantes y blondas. Se usa lino, popelina o voile de algodón. Debe ser fresca y con caída. También se usa encaje con pasa cintas de algodón para las blondas del ruedo.</t>
    </r>
  </si>
  <si>
    <r>
      <rPr>
        <b/>
        <sz val="13"/>
        <color rgb="FF000000"/>
        <rFont val="Arial"/>
        <family val="2"/>
      </rPr>
      <t>Traje de Cumbia</t>
    </r>
    <r>
      <rPr>
        <sz val="13"/>
        <color rgb="FF000000"/>
        <rFont val="Arial"/>
        <family val="2"/>
      </rPr>
      <t xml:space="preserve"> TALLA S-M Falda y blusa-Cuadros Vichy:  Cuadros grandes de 3-5 cm, típico rojo-blanco Se usa 100% algodón o algodón-poliéster porque aguanta el movimiento y el sudor del baile. -Blanca: Para el interior, volantes y blondas. Se usa lino, popelina o voile de algodón. Debe ser fresca y con caída. También se usa encaje con pasa cintas de algodón para las blondas del ruedo.</t>
    </r>
  </si>
  <si>
    <r>
      <rPr>
        <b/>
        <sz val="13"/>
        <color rgb="FF000000"/>
        <rFont val="Arial"/>
        <family val="2"/>
      </rPr>
      <t>Traje Cumbia</t>
    </r>
    <r>
      <rPr>
        <sz val="13"/>
        <color rgb="FF000000"/>
        <rFont val="Arial"/>
        <family val="2"/>
      </rPr>
      <t xml:space="preserve"> TALLA L-XL Falda y blusa-Cuadros Vichy:  Cuadros grandes de 3-5 cm, típico rojo-blanco Se usa 100% algodón o algodón-poliéster porque aguanta el movimiento y el sudor del baile. -Blanca: Para el interior, volantes y blondas. Se usa lino, popelina o voile de algodón. Debe ser fresca y con caída. También se usa encaje con pasa cintas de algodón para las blondas del ruedo.</t>
    </r>
  </si>
  <si>
    <r>
      <rPr>
        <b/>
        <sz val="12"/>
        <color rgb="FF000000"/>
        <rFont val="Arial Narrow"/>
        <family val="2"/>
      </rPr>
      <t>Traje Tradicional:</t>
    </r>
    <r>
      <rPr>
        <sz val="12"/>
        <color rgb="FF000000"/>
        <rFont val="Arial Narrow"/>
        <family val="2"/>
      </rPr>
      <t xml:space="preserve"> TALLA 6 Fabricados en tela lino Flex negro para falda, con adornos en cinta satinada y franjas en dacròn estampado en flores.
Blusa en dacrón blanco, con adornos en franjas de dacròn estampado flores y encaje.</t>
    </r>
  </si>
  <si>
    <r>
      <rPr>
        <b/>
        <sz val="12"/>
        <color rgb="FF000000"/>
        <rFont val="Arial Narrow"/>
        <family val="2"/>
      </rPr>
      <t>Traje Tradicional:T</t>
    </r>
    <r>
      <rPr>
        <sz val="12"/>
        <color rgb="FF000000"/>
        <rFont val="Arial Narrow"/>
        <family val="2"/>
      </rPr>
      <t>ALLA 10 Fabricados en tela lino Flex negro para falda, con adornos en cinta satinada y franjas en dacròn estampado en flores.
Blusa en dacrón blanco, con adornos en franjas de dacròn estampado flores y encaje.</t>
    </r>
  </si>
  <si>
    <r>
      <rPr>
        <b/>
        <sz val="12"/>
        <color rgb="FF000000"/>
        <rFont val="Arial Narrow"/>
        <family val="2"/>
      </rPr>
      <t>Traje Tradicional</t>
    </r>
    <r>
      <rPr>
        <sz val="12"/>
        <color rgb="FF000000"/>
        <rFont val="Arial Narrow"/>
        <family val="2"/>
      </rPr>
      <t>:TALLA 14 Fabricados en tela lino Flex negro para falda, con adornos en cinta satinada y franjas en dacròn estampado en flores.
Blusa en dacrón blanco, con adornos en franjas de dacròn estampado flores y encaje.</t>
    </r>
  </si>
  <si>
    <r>
      <rPr>
        <b/>
        <sz val="12"/>
        <color rgb="FF000000"/>
        <rFont val="Arial Narrow"/>
        <family val="2"/>
      </rPr>
      <t>Traje Tradicional:</t>
    </r>
    <r>
      <rPr>
        <sz val="12"/>
        <color rgb="FF000000"/>
        <rFont val="Arial Narrow"/>
        <family val="2"/>
      </rPr>
      <t>TALLA S-M Fabricados en tela lino Flex negro para falda, con adornos en cinta satinada y franjas en dacròn estampado en flores.
Blusa en dacrón blanco, con adornos en franjas de dacròn estampado flores y encaje.</t>
    </r>
  </si>
  <si>
    <r>
      <rPr>
        <b/>
        <sz val="12"/>
        <color rgb="FF000000"/>
        <rFont val="Arial Narrow"/>
        <family val="2"/>
      </rPr>
      <t>Traje Tradicional:</t>
    </r>
    <r>
      <rPr>
        <sz val="12"/>
        <color rgb="FF000000"/>
        <rFont val="Arial Narrow"/>
        <family val="2"/>
      </rPr>
      <t xml:space="preserve"> TALLA L-XL Fabricados en tela lino Flex negro para falda, con adornos en cinta satinada y franjas en dacròn estampado en flores.
Blusa en dacrón blanco, con adornos en franjas de dacròn estampado flores y encaje</t>
    </r>
  </si>
  <si>
    <r>
      <rPr>
        <b/>
        <sz val="12"/>
        <color rgb="FF000000"/>
        <rFont val="Arial Narrow"/>
        <family val="2"/>
      </rPr>
      <t>Traje Cumbia</t>
    </r>
    <r>
      <rPr>
        <sz val="12"/>
        <color rgb="FF000000"/>
        <rFont val="Arial Narrow"/>
        <family val="2"/>
      </rPr>
      <t xml:space="preserve"> TALLA 6 Falda y blusa-Cuadros Vichy:  Cuadros grandes de 3-5 cm, típico rojo-blanco Se usa 100% algodón o algodón-poliéster porque aguanta el movimiento y el sudor del baile. -Blanca: Para el interior, volantes y blondas. Se usa lino, popelina o voile de algodón. Debe ser fresca y con caída. También se usa encaje con pasa cintas de algodón para las blondas del ruedo.</t>
    </r>
  </si>
  <si>
    <r>
      <rPr>
        <b/>
        <sz val="12"/>
        <color rgb="FF000000"/>
        <rFont val="Arial Narrow"/>
        <family val="2"/>
      </rPr>
      <t xml:space="preserve">Traje de Cumbia </t>
    </r>
    <r>
      <rPr>
        <sz val="12"/>
        <color rgb="FF000000"/>
        <rFont val="Arial Narrow"/>
        <family val="2"/>
      </rPr>
      <t>TALLA 10-14 Falda y blusa-Cuadros Vichy:  Cuadros grandes de 3-5 cm, típico rojo-blanco Se usa 100% algodón o algodón-poliéster porque aguanta el movimiento y el sudor del baile. -Blanca: Para el interior, volantes y blondas. Se usa lino, popelina o voile de algodón. Debe ser fresca y con caída. También se usa encaje con pasa cintas de algodón para las blondas del ruedo.</t>
    </r>
  </si>
  <si>
    <r>
      <rPr>
        <b/>
        <sz val="12"/>
        <color rgb="FF000000"/>
        <rFont val="Arial Narrow"/>
        <family val="2"/>
      </rPr>
      <t>Traje de Cumbia</t>
    </r>
    <r>
      <rPr>
        <sz val="12"/>
        <color rgb="FF000000"/>
        <rFont val="Arial Narrow"/>
        <family val="2"/>
      </rPr>
      <t xml:space="preserve"> TALLA S-M Falda y blusa-Cuadros Vichy:  Cuadros grandes de 3-5 cm, típico rojo-blanco Se usa 100% algodón o algodón-poliéster porque aguanta el movimiento y el sudor del baile. -Blanca: Para el interior, volantes y blondas. Se usa lino, popelina o voile de algodón. Debe ser fresca y con caída. También se usa encaje con pasa cintas de algodón para las blondas del ruedo.</t>
    </r>
  </si>
  <si>
    <r>
      <rPr>
        <b/>
        <sz val="12"/>
        <color rgb="FF000000"/>
        <rFont val="Arial Narrow"/>
        <family val="2"/>
      </rPr>
      <t>Traje Cumbia</t>
    </r>
    <r>
      <rPr>
        <sz val="12"/>
        <color rgb="FF000000"/>
        <rFont val="Arial Narrow"/>
        <family val="2"/>
      </rPr>
      <t xml:space="preserve"> TALLA L-XL Falda y blusa-Cuadros Vichy:  Cuadros grandes de 3-5 cm, típico rojo-blanco Se usa 100% algodón o algodón-poliéster porque aguanta el movimiento y el sudor del baile. -Blanca: Para el interior, volantes y blondas. Se usa lino, popelina o voile de algodón. Debe ser fresca y con caída. También se usa encaje con pasa cintas de algodón para las blondas del ruedo.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</si>
</sst>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&quot;$&quot;\ * #,##0_-;\-&quot;$&quot;\ * #,##0_-;_-&quot;$&quot;\ * &quot;-&quot;_-;_-@_-"/>
    <numFmt numFmtId="165" formatCode="_-* #,##0.00_-;\-* #,##0.00_-;_-* &quot;-&quot;??_-;_-@_-"/>
    <numFmt numFmtId="166" formatCode="_(&quot;$&quot;\ * #,##0.00_);_(&quot;$&quot;\ * \(#,##0.00\);_(&quot;$&quot;\ * &quot;-&quot;??_);_(@_)"/>
    <numFmt numFmtId="167" formatCode="&quot;$&quot;\ #,##0"/>
    <numFmt numFmtId="168" formatCode="_(&quot;$&quot;\ * #,##0_);_(&quot;$&quot;\ * \(#,##0\);_(&quot;$&quot;\ * &quot;-&quot;??_);_(@_)"/>
    <numFmt numFmtId="169" formatCode="[$$-240A]\ #,##0"/>
    <numFmt numFmtId="170" formatCode="_-&quot;$&quot;* #,##0_-;\-&quot;$&quot;* #,##0_-;_-&quot;$&quot;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rgb="FF00000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sz val="13"/>
      <color rgb="FF000000"/>
      <name val="Arial"/>
      <family val="2"/>
    </font>
    <font>
      <b/>
      <sz val="13"/>
      <color rgb="FF000000"/>
      <name val="Arial"/>
      <family val="2"/>
    </font>
    <font>
      <sz val="16"/>
      <color rgb="FFFF0000"/>
      <name val="Arial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75">
    <xf numFmtId="0" fontId="0" fillId="0" borderId="0" xfId="0"/>
    <xf numFmtId="168" fontId="4" fillId="3" borderId="1" xfId="2" applyNumberFormat="1" applyFont="1" applyFill="1" applyBorder="1" applyAlignment="1">
      <alignment horizontal="center" vertical="center" wrapText="1"/>
    </xf>
    <xf numFmtId="9" fontId="4" fillId="3" borderId="1" xfId="2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8" fontId="2" fillId="0" borderId="11" xfId="2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1" fontId="5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168" fontId="3" fillId="0" borderId="0" xfId="2" applyNumberFormat="1" applyFont="1" applyFill="1" applyAlignment="1">
      <alignment wrapText="1"/>
    </xf>
    <xf numFmtId="9" fontId="3" fillId="0" borderId="0" xfId="0" applyNumberFormat="1" applyFont="1" applyAlignment="1">
      <alignment wrapText="1"/>
    </xf>
    <xf numFmtId="164" fontId="3" fillId="0" borderId="0" xfId="1" applyFont="1" applyAlignment="1">
      <alignment wrapText="1"/>
    </xf>
    <xf numFmtId="164" fontId="3" fillId="0" borderId="0" xfId="1" applyFont="1" applyFill="1" applyAlignment="1">
      <alignment wrapText="1"/>
    </xf>
    <xf numFmtId="1" fontId="3" fillId="0" borderId="0" xfId="1" applyNumberFormat="1" applyFont="1" applyAlignment="1">
      <alignment wrapText="1"/>
    </xf>
    <xf numFmtId="168" fontId="3" fillId="0" borderId="0" xfId="2" applyNumberFormat="1" applyFont="1" applyAlignment="1">
      <alignment wrapText="1"/>
    </xf>
    <xf numFmtId="165" fontId="3" fillId="0" borderId="0" xfId="4" applyFont="1" applyAlignment="1">
      <alignment wrapText="1"/>
    </xf>
    <xf numFmtId="0" fontId="4" fillId="0" borderId="0" xfId="0" applyFont="1" applyAlignment="1">
      <alignment vertical="center" wrapText="1"/>
    </xf>
    <xf numFmtId="164" fontId="3" fillId="0" borderId="1" xfId="1" applyFont="1" applyBorder="1" applyAlignment="1">
      <alignment wrapText="1"/>
    </xf>
    <xf numFmtId="0" fontId="3" fillId="0" borderId="1" xfId="0" applyFont="1" applyBorder="1" applyAlignment="1">
      <alignment wrapText="1"/>
    </xf>
    <xf numFmtId="168" fontId="3" fillId="0" borderId="1" xfId="2" applyNumberFormat="1" applyFont="1" applyBorder="1" applyAlignment="1">
      <alignment wrapText="1"/>
    </xf>
    <xf numFmtId="164" fontId="3" fillId="5" borderId="1" xfId="1" applyFont="1" applyFill="1" applyBorder="1" applyAlignment="1">
      <alignment horizontal="center" vertical="center" wrapText="1"/>
    </xf>
    <xf numFmtId="169" fontId="3" fillId="0" borderId="1" xfId="2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wrapText="1"/>
    </xf>
    <xf numFmtId="167" fontId="3" fillId="2" borderId="3" xfId="0" applyNumberFormat="1" applyFont="1" applyFill="1" applyBorder="1" applyAlignment="1">
      <alignment horizontal="center" vertical="center" wrapText="1"/>
    </xf>
    <xf numFmtId="166" fontId="2" fillId="0" borderId="1" xfId="2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wrapText="1"/>
    </xf>
    <xf numFmtId="164" fontId="4" fillId="0" borderId="1" xfId="1" applyFont="1" applyFill="1" applyBorder="1" applyAlignment="1">
      <alignment wrapText="1"/>
    </xf>
    <xf numFmtId="1" fontId="3" fillId="0" borderId="1" xfId="1" applyNumberFormat="1" applyFont="1" applyBorder="1" applyAlignment="1">
      <alignment wrapText="1"/>
    </xf>
    <xf numFmtId="168" fontId="3" fillId="0" borderId="1" xfId="2" applyNumberFormat="1" applyFont="1" applyFill="1" applyBorder="1" applyAlignment="1">
      <alignment wrapText="1"/>
    </xf>
    <xf numFmtId="166" fontId="8" fillId="0" borderId="0" xfId="2" applyFont="1" applyAlignment="1">
      <alignment wrapText="1"/>
    </xf>
    <xf numFmtId="166" fontId="3" fillId="0" borderId="0" xfId="2" applyFont="1" applyAlignment="1">
      <alignment wrapText="1"/>
    </xf>
    <xf numFmtId="0" fontId="4" fillId="0" borderId="0" xfId="0" applyFont="1" applyAlignment="1">
      <alignment wrapText="1"/>
    </xf>
    <xf numFmtId="168" fontId="4" fillId="0" borderId="1" xfId="2" applyNumberFormat="1" applyFont="1" applyFill="1" applyBorder="1" applyAlignment="1">
      <alignment wrapText="1"/>
    </xf>
    <xf numFmtId="0" fontId="11" fillId="0" borderId="0" xfId="0" applyFont="1"/>
    <xf numFmtId="168" fontId="5" fillId="0" borderId="4" xfId="2" applyNumberFormat="1" applyFont="1" applyFill="1" applyBorder="1" applyAlignment="1">
      <alignment horizontal="center" vertical="center" wrapText="1"/>
    </xf>
    <xf numFmtId="168" fontId="5" fillId="0" borderId="2" xfId="2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6" fontId="2" fillId="0" borderId="4" xfId="2" applyFont="1" applyBorder="1" applyAlignment="1">
      <alignment horizontal="center" vertical="center" wrapText="1"/>
    </xf>
    <xf numFmtId="166" fontId="2" fillId="0" borderId="2" xfId="2" applyFont="1" applyBorder="1" applyAlignment="1">
      <alignment horizontal="center" vertical="center" wrapText="1"/>
    </xf>
    <xf numFmtId="164" fontId="5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164" fontId="2" fillId="0" borderId="4" xfId="1" applyFont="1" applyBorder="1" applyAlignment="1">
      <alignment horizontal="center" vertical="center" wrapText="1"/>
    </xf>
    <xf numFmtId="166" fontId="2" fillId="0" borderId="1" xfId="2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8" fontId="4" fillId="4" borderId="4" xfId="2" applyNumberFormat="1" applyFont="1" applyFill="1" applyBorder="1" applyAlignment="1">
      <alignment horizontal="center" vertical="center" wrapText="1"/>
    </xf>
    <xf numFmtId="168" fontId="5" fillId="4" borderId="1" xfId="2" applyNumberFormat="1" applyFont="1" applyFill="1" applyBorder="1" applyAlignment="1">
      <alignment horizontal="center" vertical="center" wrapText="1"/>
    </xf>
    <xf numFmtId="9" fontId="5" fillId="4" borderId="1" xfId="0" applyNumberFormat="1" applyFont="1" applyFill="1" applyBorder="1" applyAlignment="1">
      <alignment horizontal="center" vertical="center" wrapText="1"/>
    </xf>
    <xf numFmtId="164" fontId="5" fillId="4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1" fontId="5" fillId="0" borderId="1" xfId="1" applyNumberFormat="1" applyFont="1" applyBorder="1" applyAlignment="1">
      <alignment horizontal="center" vertical="center" wrapText="1"/>
    </xf>
    <xf numFmtId="164" fontId="5" fillId="2" borderId="1" xfId="1" applyFont="1" applyFill="1" applyBorder="1" applyAlignment="1">
      <alignment horizontal="center" vertical="center" wrapText="1"/>
    </xf>
    <xf numFmtId="168" fontId="5" fillId="2" borderId="1" xfId="2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8" fontId="4" fillId="2" borderId="5" xfId="2" applyNumberFormat="1" applyFont="1" applyFill="1" applyBorder="1" applyAlignment="1">
      <alignment horizontal="center" vertical="center" wrapText="1"/>
    </xf>
    <xf numFmtId="168" fontId="4" fillId="2" borderId="7" xfId="2" applyNumberFormat="1" applyFont="1" applyFill="1" applyBorder="1" applyAlignment="1">
      <alignment horizontal="center" vertical="center" wrapText="1"/>
    </xf>
    <xf numFmtId="166" fontId="2" fillId="0" borderId="4" xfId="2" applyFont="1" applyFill="1" applyBorder="1" applyAlignment="1">
      <alignment horizontal="center" vertical="center" wrapText="1"/>
    </xf>
    <xf numFmtId="166" fontId="2" fillId="0" borderId="2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5">
    <cellStyle name="Millares" xfId="4" builtinId="3"/>
    <cellStyle name="Moneda" xfId="2" builtinId="4"/>
    <cellStyle name="Moneda [0]" xfId="1" builtinId="7"/>
    <cellStyle name="Moneda [0] 2" xfId="3" xr:uid="{00000000-0005-0000-0000-000003000000}"/>
    <cellStyle name="Normal" xfId="0" builtinId="0"/>
  </cellStyles>
  <dxfs count="0"/>
  <tableStyles count="0" defaultTableStyle="TableStyleMedium2" defaultPivotStyle="PivotStyleLight16"/>
  <colors>
    <mruColors>
      <color rgb="FFFFFFCC"/>
      <color rgb="FFCCFFCC"/>
      <color rgb="FFCCFFFF"/>
      <color rgb="FFFF00FF"/>
      <color rgb="FFEBF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755700</xdr:colOff>
      <xdr:row>0</xdr:row>
      <xdr:rowOff>31750</xdr:rowOff>
    </xdr:from>
    <xdr:to>
      <xdr:col>4</xdr:col>
      <xdr:colOff>755599</xdr:colOff>
      <xdr:row>4</xdr:row>
      <xdr:rowOff>273050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700" y="31750"/>
          <a:ext cx="1536649" cy="1860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6"/>
  <sheetViews>
    <sheetView tabSelected="1" zoomScale="50" zoomScaleNormal="50" workbookViewId="0">
      <pane ySplit="9" topLeftCell="A23" activePane="bottomLeft" state="frozen"/>
      <selection pane="bottomLeft" sqref="A1:Y36"/>
    </sheetView>
  </sheetViews>
  <sheetFormatPr baseColWidth="10" defaultColWidth="11.42578125" defaultRowHeight="20.25" x14ac:dyDescent="0.3"/>
  <cols>
    <col min="1" max="1" width="11.42578125" style="9"/>
    <col min="2" max="2" width="39.85546875" style="9" hidden="1" customWidth="1"/>
    <col min="3" max="3" width="22" style="3" hidden="1" customWidth="1"/>
    <col min="4" max="5" width="11.42578125" style="10"/>
    <col min="6" max="6" width="98.42578125" style="10" customWidth="1"/>
    <col min="7" max="7" width="31.140625" style="10" customWidth="1"/>
    <col min="8" max="8" width="23.28515625" style="10" customWidth="1"/>
    <col min="9" max="9" width="28.7109375" style="11" customWidth="1"/>
    <col min="10" max="10" width="49.7109375" style="14" customWidth="1"/>
    <col min="11" max="11" width="14.28515625" style="13" hidden="1" customWidth="1"/>
    <col min="12" max="12" width="17.5703125" style="13" hidden="1" customWidth="1"/>
    <col min="13" max="13" width="11" style="10" hidden="1" customWidth="1"/>
    <col min="14" max="14" width="11.42578125" style="10" hidden="1" customWidth="1"/>
    <col min="15" max="16" width="20.42578125" style="15" hidden="1" customWidth="1"/>
    <col min="17" max="17" width="20.5703125" style="10" hidden="1" customWidth="1"/>
    <col min="18" max="18" width="14.5703125" style="16" hidden="1" customWidth="1"/>
    <col min="19" max="19" width="16.7109375" style="16" hidden="1" customWidth="1"/>
    <col min="20" max="20" width="30.28515625" style="16" hidden="1" customWidth="1"/>
    <col min="21" max="21" width="25.85546875" style="11" hidden="1" customWidth="1"/>
    <col min="22" max="22" width="9.140625" style="12" hidden="1" customWidth="1"/>
    <col min="23" max="23" width="15.7109375" style="13" hidden="1" customWidth="1"/>
    <col min="24" max="24" width="23.42578125" style="14" customWidth="1"/>
    <col min="25" max="25" width="50.7109375" style="14" customWidth="1"/>
    <col min="26" max="26" width="31.7109375" style="10" customWidth="1"/>
    <col min="27" max="34" width="11.42578125" style="10"/>
    <col min="35" max="35" width="28.140625" style="10" bestFit="1" customWidth="1"/>
    <col min="36" max="36" width="11.42578125" style="10"/>
    <col min="37" max="37" width="27.7109375" style="10" bestFit="1" customWidth="1"/>
    <col min="38" max="40" width="11.42578125" style="10"/>
    <col min="41" max="41" width="23.5703125" style="17" bestFit="1" customWidth="1"/>
    <col min="42" max="16384" width="11.42578125" style="10"/>
  </cols>
  <sheetData>
    <row r="1" spans="1:25" ht="31.5" customHeight="1" x14ac:dyDescent="0.3">
      <c r="C1" s="9"/>
    </row>
    <row r="2" spans="1:25" ht="36" customHeight="1" x14ac:dyDescent="0.3">
      <c r="C2" s="68" t="s">
        <v>14</v>
      </c>
      <c r="D2" s="68"/>
      <c r="E2" s="68"/>
      <c r="F2" s="68"/>
      <c r="G2" s="68"/>
      <c r="H2" s="68"/>
      <c r="I2" s="68"/>
      <c r="U2" s="16"/>
      <c r="V2" s="16"/>
    </row>
    <row r="3" spans="1:25" ht="32.25" customHeight="1" x14ac:dyDescent="0.3">
      <c r="C3" s="68" t="s">
        <v>16</v>
      </c>
      <c r="D3" s="68"/>
      <c r="E3" s="68"/>
      <c r="F3" s="68"/>
      <c r="G3" s="68"/>
      <c r="H3" s="68"/>
      <c r="I3" s="68"/>
      <c r="U3" s="16"/>
      <c r="V3" s="16"/>
      <c r="W3" s="18"/>
    </row>
    <row r="4" spans="1:25" ht="27.75" customHeight="1" x14ac:dyDescent="0.3"/>
    <row r="5" spans="1:25" ht="45.75" customHeight="1" x14ac:dyDescent="0.3">
      <c r="I5" s="69" t="s">
        <v>20</v>
      </c>
      <c r="J5" s="70"/>
      <c r="U5" s="58" t="s">
        <v>21</v>
      </c>
      <c r="V5" s="58"/>
      <c r="W5" s="58"/>
      <c r="X5" s="58"/>
      <c r="Y5" s="58"/>
    </row>
    <row r="6" spans="1:25" ht="40.5" customHeight="1" x14ac:dyDescent="0.3">
      <c r="A6" s="54" t="s">
        <v>0</v>
      </c>
      <c r="B6" s="57" t="s">
        <v>2</v>
      </c>
      <c r="C6" s="57" t="s">
        <v>3</v>
      </c>
      <c r="D6" s="57" t="s">
        <v>4</v>
      </c>
      <c r="E6" s="57"/>
      <c r="F6" s="57"/>
      <c r="G6" s="42" t="s">
        <v>17</v>
      </c>
      <c r="H6" s="42" t="s">
        <v>5</v>
      </c>
      <c r="I6" s="67" t="s">
        <v>23</v>
      </c>
      <c r="J6" s="66" t="s">
        <v>8</v>
      </c>
      <c r="K6" s="19"/>
      <c r="L6" s="19"/>
      <c r="M6" s="20"/>
      <c r="N6" s="42" t="s">
        <v>1</v>
      </c>
      <c r="O6" s="65" t="s">
        <v>6</v>
      </c>
      <c r="P6" s="8"/>
      <c r="Q6" s="64" t="s">
        <v>11</v>
      </c>
      <c r="R6" s="21"/>
      <c r="S6" s="21"/>
      <c r="T6" s="21"/>
      <c r="U6" s="59" t="s">
        <v>23</v>
      </c>
      <c r="V6" s="60" t="s">
        <v>9</v>
      </c>
      <c r="W6" s="61" t="s">
        <v>10</v>
      </c>
      <c r="X6" s="61" t="s">
        <v>24</v>
      </c>
      <c r="Y6" s="61" t="s">
        <v>8</v>
      </c>
    </row>
    <row r="7" spans="1:25" ht="37.5" customHeight="1" x14ac:dyDescent="0.3">
      <c r="A7" s="55"/>
      <c r="B7" s="57"/>
      <c r="C7" s="57"/>
      <c r="D7" s="57"/>
      <c r="E7" s="57"/>
      <c r="F7" s="57"/>
      <c r="G7" s="42"/>
      <c r="H7" s="42"/>
      <c r="I7" s="67"/>
      <c r="J7" s="66"/>
      <c r="K7" s="19"/>
      <c r="L7" s="19"/>
      <c r="M7" s="20"/>
      <c r="N7" s="42"/>
      <c r="O7" s="65"/>
      <c r="P7" s="8"/>
      <c r="Q7" s="64"/>
      <c r="R7" s="21"/>
      <c r="S7" s="21"/>
      <c r="T7" s="21"/>
      <c r="U7" s="59"/>
      <c r="V7" s="60"/>
      <c r="W7" s="61"/>
      <c r="X7" s="61"/>
      <c r="Y7" s="61"/>
    </row>
    <row r="8" spans="1:25" ht="21" customHeight="1" x14ac:dyDescent="0.3">
      <c r="A8" s="55"/>
      <c r="B8" s="57"/>
      <c r="C8" s="57"/>
      <c r="D8" s="57"/>
      <c r="E8" s="57"/>
      <c r="F8" s="57"/>
      <c r="G8" s="42"/>
      <c r="H8" s="42"/>
      <c r="I8" s="67"/>
      <c r="J8" s="66"/>
      <c r="K8" s="19"/>
      <c r="L8" s="19"/>
      <c r="M8" s="20"/>
      <c r="N8" s="42"/>
      <c r="O8" s="65"/>
      <c r="P8" s="8"/>
      <c r="Q8" s="64"/>
      <c r="R8" s="21"/>
      <c r="S8" s="21"/>
      <c r="T8" s="21"/>
      <c r="U8" s="59"/>
      <c r="V8" s="60"/>
      <c r="W8" s="61"/>
      <c r="X8" s="61"/>
      <c r="Y8" s="61"/>
    </row>
    <row r="9" spans="1:25" ht="44.25" customHeight="1" x14ac:dyDescent="0.3">
      <c r="A9" s="56"/>
      <c r="B9" s="57"/>
      <c r="C9" s="57"/>
      <c r="D9" s="57"/>
      <c r="E9" s="57"/>
      <c r="F9" s="57"/>
      <c r="G9" s="42"/>
      <c r="H9" s="42"/>
      <c r="I9" s="67"/>
      <c r="J9" s="66"/>
      <c r="K9" s="19"/>
      <c r="L9" s="19" t="s">
        <v>7</v>
      </c>
      <c r="M9" s="20"/>
      <c r="N9" s="42"/>
      <c r="O9" s="65"/>
      <c r="P9" s="8"/>
      <c r="Q9" s="64"/>
      <c r="R9" s="1" t="s">
        <v>12</v>
      </c>
      <c r="S9" s="2">
        <v>0.08</v>
      </c>
      <c r="T9" s="1" t="s">
        <v>13</v>
      </c>
      <c r="U9" s="59"/>
      <c r="V9" s="60"/>
      <c r="W9" s="61"/>
      <c r="X9" s="61"/>
      <c r="Y9" s="61"/>
    </row>
    <row r="10" spans="1:25" ht="235.5" customHeight="1" x14ac:dyDescent="0.3">
      <c r="A10" s="52">
        <v>1</v>
      </c>
      <c r="B10" s="38" t="s">
        <v>25</v>
      </c>
      <c r="C10" s="38">
        <v>49161509</v>
      </c>
      <c r="D10" s="44" t="s">
        <v>27</v>
      </c>
      <c r="E10" s="44"/>
      <c r="F10" s="44"/>
      <c r="G10" s="38">
        <v>4</v>
      </c>
      <c r="H10" s="38" t="s">
        <v>26</v>
      </c>
      <c r="I10" s="71">
        <v>285600</v>
      </c>
      <c r="J10" s="41">
        <f>+I10*G10</f>
        <v>1142400</v>
      </c>
      <c r="K10" s="19"/>
      <c r="L10" s="19" t="e">
        <f>I10*#REF!</f>
        <v>#REF!</v>
      </c>
      <c r="M10" s="20"/>
      <c r="N10" s="4">
        <v>12</v>
      </c>
      <c r="O10" s="7">
        <v>249500</v>
      </c>
      <c r="P10" s="7">
        <f t="shared" ref="P10" si="0">O10*N10</f>
        <v>2994000</v>
      </c>
      <c r="Q10" s="22" t="e">
        <f>#REF!*O10</f>
        <v>#REF!</v>
      </c>
      <c r="R10" s="23">
        <v>47000</v>
      </c>
      <c r="S10" s="23">
        <f t="shared" ref="S10" si="1">R10*$S$9</f>
        <v>3760</v>
      </c>
      <c r="T10" s="23">
        <f t="shared" ref="T10" si="2">R10+S10</f>
        <v>50760</v>
      </c>
      <c r="U10" s="5">
        <v>12000000</v>
      </c>
      <c r="V10" s="45">
        <v>0</v>
      </c>
      <c r="W10" s="47">
        <f t="shared" ref="W10" si="3">+U10*V10</f>
        <v>0</v>
      </c>
      <c r="X10" s="39">
        <v>297500</v>
      </c>
      <c r="Y10" s="36">
        <f>+X10*G10</f>
        <v>1190000</v>
      </c>
    </row>
    <row r="11" spans="1:25" ht="3" customHeight="1" x14ac:dyDescent="0.3">
      <c r="A11" s="53"/>
      <c r="B11" s="38"/>
      <c r="C11" s="38"/>
      <c r="D11" s="44"/>
      <c r="E11" s="44"/>
      <c r="F11" s="44"/>
      <c r="G11" s="38"/>
      <c r="H11" s="38"/>
      <c r="I11" s="72"/>
      <c r="J11" s="41"/>
      <c r="K11" s="19"/>
      <c r="L11" s="19"/>
      <c r="M11" s="20"/>
      <c r="N11" s="4"/>
      <c r="O11" s="7"/>
      <c r="P11" s="7"/>
      <c r="Q11" s="22"/>
      <c r="R11" s="23"/>
      <c r="S11" s="23"/>
      <c r="T11" s="23"/>
      <c r="U11" s="5"/>
      <c r="V11" s="45"/>
      <c r="W11" s="47"/>
      <c r="X11" s="40"/>
      <c r="Y11" s="37"/>
    </row>
    <row r="12" spans="1:25" ht="20.25" customHeight="1" x14ac:dyDescent="0.3">
      <c r="A12" s="50">
        <v>2</v>
      </c>
      <c r="B12" s="38" t="s">
        <v>25</v>
      </c>
      <c r="C12" s="38">
        <v>49161509</v>
      </c>
      <c r="D12" s="44" t="s">
        <v>29</v>
      </c>
      <c r="E12" s="44"/>
      <c r="F12" s="44"/>
      <c r="G12" s="38">
        <v>4</v>
      </c>
      <c r="H12" s="38" t="s">
        <v>26</v>
      </c>
      <c r="I12" s="39">
        <v>285600</v>
      </c>
      <c r="J12" s="41">
        <f>+I12*G12</f>
        <v>1142400</v>
      </c>
      <c r="O12" s="10"/>
      <c r="P12" s="24" t="e">
        <f>SUM(#REF!)</f>
        <v>#REF!</v>
      </c>
      <c r="Q12" s="25" t="e">
        <f>SUM(#REF!)</f>
        <v>#REF!</v>
      </c>
      <c r="U12" s="49">
        <v>3000000</v>
      </c>
      <c r="V12" s="45">
        <v>0</v>
      </c>
      <c r="W12" s="47">
        <f t="shared" ref="W12" si="4">+U12*V12</f>
        <v>0</v>
      </c>
      <c r="X12" s="39">
        <v>309400</v>
      </c>
      <c r="Y12" s="36">
        <f t="shared" ref="Y12" si="5">+X12*G12</f>
        <v>1237600</v>
      </c>
    </row>
    <row r="13" spans="1:25" ht="186" customHeight="1" x14ac:dyDescent="0.3">
      <c r="A13" s="50"/>
      <c r="B13" s="38"/>
      <c r="C13" s="38"/>
      <c r="D13" s="44"/>
      <c r="E13" s="44"/>
      <c r="F13" s="44"/>
      <c r="G13" s="38"/>
      <c r="H13" s="38"/>
      <c r="I13" s="40"/>
      <c r="J13" s="41"/>
      <c r="L13" s="13">
        <f>SUM(L12:L12)</f>
        <v>0</v>
      </c>
      <c r="O13" s="10"/>
      <c r="P13" s="10"/>
      <c r="U13" s="49"/>
      <c r="V13" s="45"/>
      <c r="W13" s="47"/>
      <c r="X13" s="40"/>
      <c r="Y13" s="37"/>
    </row>
    <row r="14" spans="1:25" ht="20.25" customHeight="1" x14ac:dyDescent="0.3">
      <c r="A14" s="50">
        <v>3</v>
      </c>
      <c r="B14" s="38" t="s">
        <v>25</v>
      </c>
      <c r="C14" s="38">
        <v>49161509</v>
      </c>
      <c r="D14" s="44" t="s">
        <v>28</v>
      </c>
      <c r="E14" s="44"/>
      <c r="F14" s="44"/>
      <c r="G14" s="38">
        <v>4</v>
      </c>
      <c r="H14" s="38" t="s">
        <v>26</v>
      </c>
      <c r="I14" s="39">
        <v>285600</v>
      </c>
      <c r="J14" s="41">
        <f t="shared" ref="J14" si="6">+I14*G14</f>
        <v>1142400</v>
      </c>
      <c r="O14" s="10"/>
      <c r="P14" s="24" t="e">
        <f>SUM(#REF!)</f>
        <v>#REF!</v>
      </c>
      <c r="Q14" s="25" t="e">
        <f>SUM(#REF!)</f>
        <v>#REF!</v>
      </c>
      <c r="U14" s="49">
        <v>3000000</v>
      </c>
      <c r="V14" s="45">
        <v>0</v>
      </c>
      <c r="W14" s="47">
        <f t="shared" ref="W14" si="7">+U14*V14</f>
        <v>0</v>
      </c>
      <c r="X14" s="39">
        <v>297500</v>
      </c>
      <c r="Y14" s="36">
        <f t="shared" ref="Y14" si="8">+X14*G14</f>
        <v>1190000</v>
      </c>
    </row>
    <row r="15" spans="1:25" ht="186" customHeight="1" x14ac:dyDescent="0.3">
      <c r="A15" s="50"/>
      <c r="B15" s="38"/>
      <c r="C15" s="38"/>
      <c r="D15" s="44"/>
      <c r="E15" s="44"/>
      <c r="F15" s="44"/>
      <c r="G15" s="38"/>
      <c r="H15" s="38"/>
      <c r="I15" s="40"/>
      <c r="J15" s="41"/>
      <c r="L15" s="13">
        <f>SUM(L14:L14)</f>
        <v>0</v>
      </c>
      <c r="O15" s="10"/>
      <c r="P15" s="10"/>
      <c r="U15" s="49"/>
      <c r="V15" s="45"/>
      <c r="W15" s="47"/>
      <c r="X15" s="40"/>
      <c r="Y15" s="37"/>
    </row>
    <row r="16" spans="1:25" ht="20.25" customHeight="1" x14ac:dyDescent="0.3">
      <c r="A16" s="50">
        <v>4</v>
      </c>
      <c r="B16" s="38" t="s">
        <v>25</v>
      </c>
      <c r="C16" s="38">
        <v>49161509</v>
      </c>
      <c r="D16" s="44" t="s">
        <v>30</v>
      </c>
      <c r="E16" s="44"/>
      <c r="F16" s="44"/>
      <c r="G16" s="38">
        <v>8</v>
      </c>
      <c r="H16" s="38" t="s">
        <v>26</v>
      </c>
      <c r="I16" s="39">
        <v>273700</v>
      </c>
      <c r="J16" s="41">
        <f t="shared" ref="J16" si="9">+I16*G16</f>
        <v>2189600</v>
      </c>
      <c r="O16" s="10"/>
      <c r="P16" s="24" t="e">
        <f>SUM(#REF!)</f>
        <v>#REF!</v>
      </c>
      <c r="Q16" s="25" t="e">
        <f>SUM(#REF!)</f>
        <v>#REF!</v>
      </c>
      <c r="U16" s="49">
        <v>5500</v>
      </c>
      <c r="V16" s="45">
        <v>0.19</v>
      </c>
      <c r="W16" s="47">
        <f t="shared" ref="W16" si="10">+U16*V16</f>
        <v>1045</v>
      </c>
      <c r="X16" s="39">
        <v>285600</v>
      </c>
      <c r="Y16" s="36">
        <f t="shared" ref="Y16" si="11">+X16*G16</f>
        <v>2284800</v>
      </c>
    </row>
    <row r="17" spans="1:41" ht="186" customHeight="1" x14ac:dyDescent="0.3">
      <c r="A17" s="50"/>
      <c r="B17" s="43"/>
      <c r="C17" s="43"/>
      <c r="D17" s="51"/>
      <c r="E17" s="51"/>
      <c r="F17" s="51"/>
      <c r="G17" s="43"/>
      <c r="H17" s="38"/>
      <c r="I17" s="40"/>
      <c r="J17" s="41"/>
      <c r="L17" s="13">
        <f>SUM(L16:L16)</f>
        <v>0</v>
      </c>
      <c r="O17" s="10"/>
      <c r="P17" s="10"/>
      <c r="U17" s="39"/>
      <c r="V17" s="46"/>
      <c r="W17" s="48"/>
      <c r="X17" s="40"/>
      <c r="Y17" s="37"/>
    </row>
    <row r="18" spans="1:41" ht="186" customHeight="1" x14ac:dyDescent="0.3">
      <c r="A18" s="42">
        <v>5</v>
      </c>
      <c r="B18" s="38" t="s">
        <v>25</v>
      </c>
      <c r="C18" s="38">
        <v>49161509</v>
      </c>
      <c r="D18" s="44" t="s">
        <v>31</v>
      </c>
      <c r="E18" s="44"/>
      <c r="F18" s="44"/>
      <c r="G18" s="38">
        <v>10</v>
      </c>
      <c r="H18" s="38" t="s">
        <v>26</v>
      </c>
      <c r="I18" s="39">
        <v>273700</v>
      </c>
      <c r="J18" s="41">
        <f t="shared" ref="J18" si="12">+I18*G18</f>
        <v>2737000</v>
      </c>
      <c r="K18" s="19"/>
      <c r="L18" s="19"/>
      <c r="M18" s="20"/>
      <c r="N18" s="20"/>
      <c r="O18" s="20"/>
      <c r="P18" s="20"/>
      <c r="Q18" s="20"/>
      <c r="R18" s="21"/>
      <c r="S18" s="21"/>
      <c r="T18" s="21"/>
      <c r="U18" s="26"/>
      <c r="V18" s="6"/>
      <c r="W18" s="7"/>
      <c r="X18" s="39">
        <v>285600</v>
      </c>
      <c r="Y18" s="36">
        <f t="shared" ref="Y18" si="13">+X18*G18</f>
        <v>2856000</v>
      </c>
    </row>
    <row r="19" spans="1:41" ht="20.45" customHeight="1" x14ac:dyDescent="0.3">
      <c r="A19" s="42"/>
      <c r="B19" s="38"/>
      <c r="C19" s="38"/>
      <c r="D19" s="44"/>
      <c r="E19" s="44"/>
      <c r="F19" s="44"/>
      <c r="G19" s="38"/>
      <c r="H19" s="38"/>
      <c r="I19" s="40"/>
      <c r="J19" s="41"/>
      <c r="K19" s="19"/>
      <c r="L19" s="19"/>
      <c r="M19" s="20"/>
      <c r="N19" s="20"/>
      <c r="O19" s="29"/>
      <c r="P19" s="29"/>
      <c r="Q19" s="20"/>
      <c r="R19" s="21"/>
      <c r="S19" s="21"/>
      <c r="T19" s="21"/>
      <c r="U19" s="30"/>
      <c r="V19" s="27"/>
      <c r="W19" s="19"/>
      <c r="X19" s="40"/>
      <c r="Y19" s="37"/>
      <c r="AI19" s="31"/>
      <c r="AJ19" s="32"/>
      <c r="AK19" s="32"/>
      <c r="AO19" s="17">
        <f>+AI19/1.19</f>
        <v>0</v>
      </c>
    </row>
    <row r="20" spans="1:41" ht="186" customHeight="1" x14ac:dyDescent="0.3">
      <c r="A20" s="42">
        <v>6</v>
      </c>
      <c r="B20" s="38" t="s">
        <v>25</v>
      </c>
      <c r="C20" s="38">
        <v>49161509</v>
      </c>
      <c r="D20" s="44" t="s">
        <v>32</v>
      </c>
      <c r="E20" s="44"/>
      <c r="F20" s="44"/>
      <c r="G20" s="38">
        <v>3</v>
      </c>
      <c r="H20" s="38" t="s">
        <v>26</v>
      </c>
      <c r="I20" s="39">
        <v>273700</v>
      </c>
      <c r="J20" s="41">
        <f t="shared" ref="J20" si="14">+I20*G20</f>
        <v>821100</v>
      </c>
      <c r="K20" s="19"/>
      <c r="L20" s="19"/>
      <c r="M20" s="20"/>
      <c r="N20" s="20"/>
      <c r="O20" s="20"/>
      <c r="P20" s="20"/>
      <c r="Q20" s="20"/>
      <c r="R20" s="21"/>
      <c r="S20" s="21"/>
      <c r="T20" s="21"/>
      <c r="U20" s="26"/>
      <c r="V20" s="6"/>
      <c r="W20" s="7"/>
      <c r="X20" s="39">
        <v>273700</v>
      </c>
      <c r="Y20" s="36">
        <f t="shared" ref="Y20" si="15">+X20*G20</f>
        <v>821100</v>
      </c>
    </row>
    <row r="21" spans="1:41" ht="20.45" customHeight="1" x14ac:dyDescent="0.3">
      <c r="A21" s="42"/>
      <c r="B21" s="38"/>
      <c r="C21" s="43"/>
      <c r="D21" s="44"/>
      <c r="E21" s="44"/>
      <c r="F21" s="44"/>
      <c r="G21" s="38"/>
      <c r="H21" s="38"/>
      <c r="I21" s="40"/>
      <c r="J21" s="41"/>
      <c r="K21" s="19"/>
      <c r="L21" s="19"/>
      <c r="M21" s="20"/>
      <c r="N21" s="20"/>
      <c r="O21" s="29"/>
      <c r="P21" s="29"/>
      <c r="Q21" s="20"/>
      <c r="R21" s="21"/>
      <c r="S21" s="21"/>
      <c r="T21" s="21"/>
      <c r="U21" s="30"/>
      <c r="V21" s="27"/>
      <c r="W21" s="19"/>
      <c r="X21" s="40"/>
      <c r="Y21" s="37"/>
      <c r="AI21" s="31"/>
      <c r="AJ21" s="32"/>
      <c r="AK21" s="32"/>
      <c r="AO21" s="17">
        <f>+AI21/1.19</f>
        <v>0</v>
      </c>
    </row>
    <row r="22" spans="1:41" ht="186" customHeight="1" x14ac:dyDescent="0.3">
      <c r="A22" s="42">
        <v>7</v>
      </c>
      <c r="B22" s="38" t="s">
        <v>25</v>
      </c>
      <c r="C22" s="38">
        <v>49161509</v>
      </c>
      <c r="D22" s="44" t="s">
        <v>33</v>
      </c>
      <c r="E22" s="44"/>
      <c r="F22" s="44"/>
      <c r="G22" s="38">
        <v>4</v>
      </c>
      <c r="H22" s="38" t="s">
        <v>26</v>
      </c>
      <c r="I22" s="39">
        <v>273700</v>
      </c>
      <c r="J22" s="41">
        <f t="shared" ref="J22" si="16">+I22*G22</f>
        <v>1094800</v>
      </c>
      <c r="K22" s="19"/>
      <c r="L22" s="19"/>
      <c r="M22" s="20"/>
      <c r="N22" s="20"/>
      <c r="O22" s="20"/>
      <c r="P22" s="20"/>
      <c r="Q22" s="20"/>
      <c r="R22" s="21"/>
      <c r="S22" s="21"/>
      <c r="T22" s="21"/>
      <c r="U22" s="26"/>
      <c r="V22" s="6"/>
      <c r="W22" s="7"/>
      <c r="X22" s="39">
        <v>279650</v>
      </c>
      <c r="Y22" s="36">
        <f t="shared" ref="Y22" si="17">+X22*G22</f>
        <v>1118600</v>
      </c>
    </row>
    <row r="23" spans="1:41" ht="20.45" customHeight="1" x14ac:dyDescent="0.3">
      <c r="A23" s="42"/>
      <c r="B23" s="38"/>
      <c r="C23" s="43"/>
      <c r="D23" s="44"/>
      <c r="E23" s="44"/>
      <c r="F23" s="44"/>
      <c r="G23" s="38"/>
      <c r="H23" s="38"/>
      <c r="I23" s="40"/>
      <c r="J23" s="41"/>
      <c r="K23" s="19"/>
      <c r="L23" s="19"/>
      <c r="M23" s="20"/>
      <c r="N23" s="20"/>
      <c r="O23" s="29"/>
      <c r="P23" s="29"/>
      <c r="Q23" s="20"/>
      <c r="R23" s="21"/>
      <c r="S23" s="21"/>
      <c r="T23" s="21"/>
      <c r="U23" s="30"/>
      <c r="V23" s="27"/>
      <c r="W23" s="19"/>
      <c r="X23" s="40"/>
      <c r="Y23" s="37"/>
      <c r="AI23" s="31"/>
      <c r="AJ23" s="32"/>
      <c r="AK23" s="32"/>
      <c r="AO23" s="17">
        <f>+AI23/1.19</f>
        <v>0</v>
      </c>
    </row>
    <row r="24" spans="1:41" ht="186" customHeight="1" x14ac:dyDescent="0.3">
      <c r="A24" s="42">
        <v>8</v>
      </c>
      <c r="B24" s="38" t="s">
        <v>25</v>
      </c>
      <c r="C24" s="38">
        <v>49161509</v>
      </c>
      <c r="D24" s="44" t="s">
        <v>34</v>
      </c>
      <c r="E24" s="44"/>
      <c r="F24" s="44"/>
      <c r="G24" s="38">
        <v>4</v>
      </c>
      <c r="H24" s="38" t="s">
        <v>26</v>
      </c>
      <c r="I24" s="39">
        <v>309400</v>
      </c>
      <c r="J24" s="41">
        <f t="shared" ref="J24" si="18">+I24*G24</f>
        <v>1237600</v>
      </c>
      <c r="K24" s="19"/>
      <c r="L24" s="19"/>
      <c r="M24" s="20"/>
      <c r="N24" s="20"/>
      <c r="O24" s="20"/>
      <c r="P24" s="20"/>
      <c r="Q24" s="20"/>
      <c r="R24" s="21"/>
      <c r="S24" s="21"/>
      <c r="T24" s="21"/>
      <c r="U24" s="26"/>
      <c r="V24" s="6"/>
      <c r="W24" s="7"/>
      <c r="X24" s="39">
        <v>309400</v>
      </c>
      <c r="Y24" s="36">
        <f t="shared" ref="Y24" si="19">+X24*G24</f>
        <v>1237600</v>
      </c>
    </row>
    <row r="25" spans="1:41" ht="20.45" customHeight="1" x14ac:dyDescent="0.3">
      <c r="A25" s="42"/>
      <c r="B25" s="38"/>
      <c r="C25" s="43"/>
      <c r="D25" s="44"/>
      <c r="E25" s="44"/>
      <c r="F25" s="44"/>
      <c r="G25" s="38"/>
      <c r="H25" s="38"/>
      <c r="I25" s="40"/>
      <c r="J25" s="41"/>
      <c r="K25" s="19"/>
      <c r="L25" s="19"/>
      <c r="M25" s="20"/>
      <c r="N25" s="20"/>
      <c r="O25" s="29"/>
      <c r="P25" s="29"/>
      <c r="Q25" s="20"/>
      <c r="R25" s="21"/>
      <c r="S25" s="21"/>
      <c r="T25" s="21"/>
      <c r="U25" s="30"/>
      <c r="V25" s="27"/>
      <c r="W25" s="19"/>
      <c r="X25" s="40"/>
      <c r="Y25" s="37"/>
      <c r="AI25" s="31"/>
      <c r="AJ25" s="32"/>
      <c r="AK25" s="32"/>
      <c r="AO25" s="17">
        <f>+AI25/1.19</f>
        <v>0</v>
      </c>
    </row>
    <row r="26" spans="1:41" ht="186" customHeight="1" x14ac:dyDescent="0.3">
      <c r="A26" s="42">
        <v>9</v>
      </c>
      <c r="B26" s="38" t="s">
        <v>25</v>
      </c>
      <c r="C26" s="38">
        <v>49161509</v>
      </c>
      <c r="D26" s="44" t="s">
        <v>35</v>
      </c>
      <c r="E26" s="44"/>
      <c r="F26" s="44"/>
      <c r="G26" s="38">
        <v>4</v>
      </c>
      <c r="H26" s="38" t="s">
        <v>26</v>
      </c>
      <c r="I26" s="39">
        <v>321300</v>
      </c>
      <c r="J26" s="41">
        <f t="shared" ref="J26" si="20">+I26*G26</f>
        <v>1285200</v>
      </c>
      <c r="K26" s="19"/>
      <c r="L26" s="19"/>
      <c r="M26" s="20"/>
      <c r="N26" s="20"/>
      <c r="O26" s="20"/>
      <c r="P26" s="20"/>
      <c r="Q26" s="20"/>
      <c r="R26" s="21"/>
      <c r="S26" s="21"/>
      <c r="T26" s="21"/>
      <c r="U26" s="26"/>
      <c r="V26" s="6"/>
      <c r="W26" s="7"/>
      <c r="X26" s="39">
        <v>333200</v>
      </c>
      <c r="Y26" s="36">
        <f t="shared" ref="Y26" si="21">+X26*G26</f>
        <v>1332800</v>
      </c>
    </row>
    <row r="27" spans="1:41" ht="20.45" customHeight="1" x14ac:dyDescent="0.3">
      <c r="A27" s="42"/>
      <c r="B27" s="38"/>
      <c r="C27" s="43"/>
      <c r="D27" s="44"/>
      <c r="E27" s="44"/>
      <c r="F27" s="44"/>
      <c r="G27" s="38"/>
      <c r="H27" s="38"/>
      <c r="I27" s="40"/>
      <c r="J27" s="41"/>
      <c r="K27" s="19"/>
      <c r="L27" s="19"/>
      <c r="M27" s="20"/>
      <c r="N27" s="20"/>
      <c r="O27" s="29"/>
      <c r="P27" s="29"/>
      <c r="Q27" s="20"/>
      <c r="R27" s="21"/>
      <c r="S27" s="21"/>
      <c r="T27" s="21"/>
      <c r="U27" s="30"/>
      <c r="V27" s="27"/>
      <c r="W27" s="19"/>
      <c r="X27" s="40"/>
      <c r="Y27" s="37"/>
      <c r="AI27" s="31"/>
      <c r="AJ27" s="32"/>
      <c r="AK27" s="32"/>
      <c r="AO27" s="17">
        <f>+AI27/1.19</f>
        <v>0</v>
      </c>
    </row>
    <row r="28" spans="1:41" x14ac:dyDescent="0.3">
      <c r="H28" s="33"/>
      <c r="I28" s="34" t="s">
        <v>22</v>
      </c>
      <c r="J28" s="28">
        <f>SUM(J10:J27)</f>
        <v>12792500</v>
      </c>
      <c r="X28" s="28"/>
      <c r="Y28" s="28">
        <f>SUM(Y10:Y27)</f>
        <v>13268500</v>
      </c>
    </row>
    <row r="34" spans="6:10" x14ac:dyDescent="0.3">
      <c r="F34" s="63" t="s">
        <v>19</v>
      </c>
      <c r="G34" s="63"/>
      <c r="H34" s="63"/>
      <c r="I34" s="63"/>
      <c r="J34" s="63"/>
    </row>
    <row r="35" spans="6:10" x14ac:dyDescent="0.3">
      <c r="F35" s="62" t="s">
        <v>18</v>
      </c>
      <c r="G35" s="62"/>
      <c r="H35" s="62"/>
      <c r="I35" s="62"/>
      <c r="J35" s="62"/>
    </row>
    <row r="36" spans="6:10" x14ac:dyDescent="0.3">
      <c r="F36" s="62" t="s">
        <v>15</v>
      </c>
      <c r="G36" s="62"/>
      <c r="H36" s="62"/>
      <c r="I36" s="62"/>
      <c r="J36" s="62"/>
    </row>
  </sheetData>
  <mergeCells count="124">
    <mergeCell ref="C2:I2"/>
    <mergeCell ref="C3:I3"/>
    <mergeCell ref="I5:J5"/>
    <mergeCell ref="H10:H11"/>
    <mergeCell ref="I10:I11"/>
    <mergeCell ref="J10:J11"/>
    <mergeCell ref="F36:J36"/>
    <mergeCell ref="F34:J34"/>
    <mergeCell ref="F35:J35"/>
    <mergeCell ref="H12:H13"/>
    <mergeCell ref="H14:H15"/>
    <mergeCell ref="H16:H17"/>
    <mergeCell ref="I12:I13"/>
    <mergeCell ref="V12:V13"/>
    <mergeCell ref="X12:X13"/>
    <mergeCell ref="A6:A9"/>
    <mergeCell ref="B6:B9"/>
    <mergeCell ref="C6:C9"/>
    <mergeCell ref="D6:F9"/>
    <mergeCell ref="G6:G9"/>
    <mergeCell ref="U5:Y5"/>
    <mergeCell ref="U6:U9"/>
    <mergeCell ref="V6:V9"/>
    <mergeCell ref="W6:W9"/>
    <mergeCell ref="X6:X9"/>
    <mergeCell ref="Y6:Y9"/>
    <mergeCell ref="Q6:Q9"/>
    <mergeCell ref="O6:O9"/>
    <mergeCell ref="N6:N9"/>
    <mergeCell ref="H6:H9"/>
    <mergeCell ref="J6:J9"/>
    <mergeCell ref="I6:I9"/>
    <mergeCell ref="B12:B13"/>
    <mergeCell ref="A12:A13"/>
    <mergeCell ref="D12:F13"/>
    <mergeCell ref="G12:G13"/>
    <mergeCell ref="A10:A11"/>
    <mergeCell ref="B10:B11"/>
    <mergeCell ref="C10:C11"/>
    <mergeCell ref="D10:F11"/>
    <mergeCell ref="G10:G11"/>
    <mergeCell ref="C12:C13"/>
    <mergeCell ref="A16:A17"/>
    <mergeCell ref="B16:B17"/>
    <mergeCell ref="C16:C17"/>
    <mergeCell ref="D16:F17"/>
    <mergeCell ref="G16:G17"/>
    <mergeCell ref="A14:A15"/>
    <mergeCell ref="B14:B15"/>
    <mergeCell ref="C14:C15"/>
    <mergeCell ref="D14:F15"/>
    <mergeCell ref="G14:G15"/>
    <mergeCell ref="B18:B19"/>
    <mergeCell ref="C18:C19"/>
    <mergeCell ref="A18:A19"/>
    <mergeCell ref="D18:F19"/>
    <mergeCell ref="G18:G19"/>
    <mergeCell ref="Y10:Y11"/>
    <mergeCell ref="X14:X15"/>
    <mergeCell ref="X16:X17"/>
    <mergeCell ref="V14:V15"/>
    <mergeCell ref="V16:V17"/>
    <mergeCell ref="W12:W13"/>
    <mergeCell ref="W14:W15"/>
    <mergeCell ref="W16:W17"/>
    <mergeCell ref="J16:J17"/>
    <mergeCell ref="J14:J15"/>
    <mergeCell ref="J12:J13"/>
    <mergeCell ref="U12:U13"/>
    <mergeCell ref="U14:U15"/>
    <mergeCell ref="U16:U17"/>
    <mergeCell ref="V10:V11"/>
    <mergeCell ref="W10:W11"/>
    <mergeCell ref="X10:X11"/>
    <mergeCell ref="I14:I15"/>
    <mergeCell ref="I16:I17"/>
    <mergeCell ref="A22:A23"/>
    <mergeCell ref="B22:B23"/>
    <mergeCell ref="C22:C23"/>
    <mergeCell ref="D22:F23"/>
    <mergeCell ref="G22:G23"/>
    <mergeCell ref="H20:H21"/>
    <mergeCell ref="I20:I21"/>
    <mergeCell ref="J20:J21"/>
    <mergeCell ref="X20:X21"/>
    <mergeCell ref="A20:A21"/>
    <mergeCell ref="B20:B21"/>
    <mergeCell ref="C20:C21"/>
    <mergeCell ref="D20:F21"/>
    <mergeCell ref="G20:G21"/>
    <mergeCell ref="A26:A27"/>
    <mergeCell ref="B26:B27"/>
    <mergeCell ref="C26:C27"/>
    <mergeCell ref="D26:F27"/>
    <mergeCell ref="G26:G27"/>
    <mergeCell ref="H24:H25"/>
    <mergeCell ref="I24:I25"/>
    <mergeCell ref="J24:J25"/>
    <mergeCell ref="X24:X25"/>
    <mergeCell ref="A24:A25"/>
    <mergeCell ref="B24:B25"/>
    <mergeCell ref="C24:C25"/>
    <mergeCell ref="D24:F25"/>
    <mergeCell ref="G24:G25"/>
    <mergeCell ref="Y14:Y15"/>
    <mergeCell ref="Y18:Y19"/>
    <mergeCell ref="Y20:Y21"/>
    <mergeCell ref="Y16:Y17"/>
    <mergeCell ref="Y12:Y13"/>
    <mergeCell ref="H26:H27"/>
    <mergeCell ref="I26:I27"/>
    <mergeCell ref="J26:J27"/>
    <mergeCell ref="X26:X27"/>
    <mergeCell ref="Y26:Y27"/>
    <mergeCell ref="Y24:Y25"/>
    <mergeCell ref="H22:H23"/>
    <mergeCell ref="I22:I23"/>
    <mergeCell ref="J22:J23"/>
    <mergeCell ref="X22:X23"/>
    <mergeCell ref="Y22:Y23"/>
    <mergeCell ref="H18:H19"/>
    <mergeCell ref="I18:I19"/>
    <mergeCell ref="J18:J19"/>
    <mergeCell ref="X18:X19"/>
  </mergeCells>
  <pageMargins left="0.36" right="0.16" top="0.75" bottom="0.75" header="0.3" footer="0.3"/>
  <pageSetup paperSize="9" scale="4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4"/>
  <sheetViews>
    <sheetView topLeftCell="A9" workbookViewId="0">
      <selection sqref="A1:E22"/>
    </sheetView>
  </sheetViews>
  <sheetFormatPr baseColWidth="10" defaultColWidth="11.42578125" defaultRowHeight="15.75" x14ac:dyDescent="0.25"/>
  <cols>
    <col min="1" max="1" width="8.28515625" style="35" bestFit="1" customWidth="1"/>
    <col min="2" max="3" width="11.42578125" style="35"/>
    <col min="4" max="4" width="20.85546875" style="35" customWidth="1"/>
    <col min="5" max="5" width="16.140625" style="35" customWidth="1"/>
    <col min="6" max="16384" width="11.42578125" style="35"/>
  </cols>
  <sheetData>
    <row r="1" spans="1:5" ht="15" customHeight="1" x14ac:dyDescent="0.25">
      <c r="A1" s="73" t="s">
        <v>0</v>
      </c>
      <c r="B1" s="73" t="s">
        <v>4</v>
      </c>
      <c r="C1" s="73"/>
      <c r="D1" s="73"/>
      <c r="E1" s="73" t="s">
        <v>17</v>
      </c>
    </row>
    <row r="2" spans="1:5" ht="15" customHeight="1" x14ac:dyDescent="0.25">
      <c r="A2" s="73"/>
      <c r="B2" s="73"/>
      <c r="C2" s="73"/>
      <c r="D2" s="73"/>
      <c r="E2" s="73"/>
    </row>
    <row r="3" spans="1:5" ht="15" customHeight="1" x14ac:dyDescent="0.25">
      <c r="A3" s="73"/>
      <c r="B3" s="73"/>
      <c r="C3" s="73"/>
      <c r="D3" s="73"/>
      <c r="E3" s="73"/>
    </row>
    <row r="4" spans="1:5" ht="15" customHeight="1" x14ac:dyDescent="0.25">
      <c r="A4" s="73"/>
      <c r="B4" s="73"/>
      <c r="C4" s="73"/>
      <c r="D4" s="73"/>
      <c r="E4" s="73"/>
    </row>
    <row r="5" spans="1:5" ht="71.25" customHeight="1" x14ac:dyDescent="0.25">
      <c r="A5" s="73">
        <v>1</v>
      </c>
      <c r="B5" s="74" t="s">
        <v>36</v>
      </c>
      <c r="C5" s="74"/>
      <c r="D5" s="74"/>
      <c r="E5" s="74">
        <v>4</v>
      </c>
    </row>
    <row r="6" spans="1:5" ht="43.5" customHeight="1" x14ac:dyDescent="0.25">
      <c r="A6" s="73"/>
      <c r="B6" s="74"/>
      <c r="C6" s="74"/>
      <c r="D6" s="74"/>
      <c r="E6" s="74"/>
    </row>
    <row r="7" spans="1:5" ht="71.25" customHeight="1" x14ac:dyDescent="0.25">
      <c r="A7" s="73">
        <v>2</v>
      </c>
      <c r="B7" s="74" t="s">
        <v>37</v>
      </c>
      <c r="C7" s="74"/>
      <c r="D7" s="74"/>
      <c r="E7" s="74">
        <v>4</v>
      </c>
    </row>
    <row r="8" spans="1:5" ht="48" customHeight="1" x14ac:dyDescent="0.25">
      <c r="A8" s="73"/>
      <c r="B8" s="74"/>
      <c r="C8" s="74"/>
      <c r="D8" s="74"/>
      <c r="E8" s="74"/>
    </row>
    <row r="9" spans="1:5" ht="71.25" customHeight="1" x14ac:dyDescent="0.25">
      <c r="A9" s="73">
        <v>3</v>
      </c>
      <c r="B9" s="74" t="s">
        <v>38</v>
      </c>
      <c r="C9" s="74"/>
      <c r="D9" s="74"/>
      <c r="E9" s="74">
        <v>4</v>
      </c>
    </row>
    <row r="10" spans="1:5" ht="22.5" customHeight="1" x14ac:dyDescent="0.25">
      <c r="A10" s="73"/>
      <c r="B10" s="74"/>
      <c r="C10" s="74"/>
      <c r="D10" s="74"/>
      <c r="E10" s="74"/>
    </row>
    <row r="11" spans="1:5" ht="71.25" customHeight="1" x14ac:dyDescent="0.25">
      <c r="A11" s="73">
        <v>4</v>
      </c>
      <c r="B11" s="74" t="s">
        <v>39</v>
      </c>
      <c r="C11" s="74"/>
      <c r="D11" s="74"/>
      <c r="E11" s="74">
        <v>8</v>
      </c>
    </row>
    <row r="12" spans="1:5" ht="37.5" customHeight="1" x14ac:dyDescent="0.25">
      <c r="A12" s="73"/>
      <c r="B12" s="74"/>
      <c r="C12" s="74"/>
      <c r="D12" s="74"/>
      <c r="E12" s="74"/>
    </row>
    <row r="13" spans="1:5" ht="71.25" customHeight="1" x14ac:dyDescent="0.25">
      <c r="A13" s="73">
        <v>5</v>
      </c>
      <c r="B13" s="74" t="s">
        <v>40</v>
      </c>
      <c r="C13" s="74"/>
      <c r="D13" s="74"/>
      <c r="E13" s="74">
        <v>10</v>
      </c>
    </row>
    <row r="14" spans="1:5" ht="71.25" customHeight="1" x14ac:dyDescent="0.25">
      <c r="A14" s="73"/>
      <c r="B14" s="74"/>
      <c r="C14" s="74"/>
      <c r="D14" s="74"/>
      <c r="E14" s="74"/>
    </row>
    <row r="15" spans="1:5" ht="71.25" customHeight="1" x14ac:dyDescent="0.25">
      <c r="A15" s="73">
        <v>6</v>
      </c>
      <c r="B15" s="74" t="s">
        <v>41</v>
      </c>
      <c r="C15" s="74"/>
      <c r="D15" s="74"/>
      <c r="E15" s="74">
        <v>3</v>
      </c>
    </row>
    <row r="16" spans="1:5" ht="93.75" customHeight="1" x14ac:dyDescent="0.25">
      <c r="A16" s="73"/>
      <c r="B16" s="74"/>
      <c r="C16" s="74"/>
      <c r="D16" s="74"/>
      <c r="E16" s="74"/>
    </row>
    <row r="17" spans="1:5" ht="71.25" customHeight="1" x14ac:dyDescent="0.25">
      <c r="A17" s="73">
        <v>7</v>
      </c>
      <c r="B17" s="74" t="s">
        <v>42</v>
      </c>
      <c r="C17" s="74"/>
      <c r="D17" s="74"/>
      <c r="E17" s="74">
        <v>4</v>
      </c>
    </row>
    <row r="18" spans="1:5" ht="86.25" customHeight="1" x14ac:dyDescent="0.25">
      <c r="A18" s="73"/>
      <c r="B18" s="74"/>
      <c r="C18" s="74"/>
      <c r="D18" s="74"/>
      <c r="E18" s="74"/>
    </row>
    <row r="19" spans="1:5" ht="71.25" customHeight="1" x14ac:dyDescent="0.25">
      <c r="A19" s="73">
        <v>8</v>
      </c>
      <c r="B19" s="74" t="s">
        <v>43</v>
      </c>
      <c r="C19" s="74"/>
      <c r="D19" s="74"/>
      <c r="E19" s="74">
        <v>4</v>
      </c>
    </row>
    <row r="20" spans="1:5" ht="86.25" customHeight="1" x14ac:dyDescent="0.25">
      <c r="A20" s="73"/>
      <c r="B20" s="74"/>
      <c r="C20" s="74"/>
      <c r="D20" s="74"/>
      <c r="E20" s="74"/>
    </row>
    <row r="21" spans="1:5" ht="71.25" customHeight="1" x14ac:dyDescent="0.25">
      <c r="A21" s="73">
        <v>9</v>
      </c>
      <c r="B21" s="74" t="s">
        <v>44</v>
      </c>
      <c r="C21" s="74"/>
      <c r="D21" s="74"/>
      <c r="E21" s="74">
        <v>4</v>
      </c>
    </row>
    <row r="22" spans="1:5" ht="105.75" customHeight="1" x14ac:dyDescent="0.25">
      <c r="A22" s="73"/>
      <c r="B22" s="74"/>
      <c r="C22" s="74"/>
      <c r="D22" s="74"/>
      <c r="E22" s="74"/>
    </row>
    <row r="23" spans="1:5" ht="71.25" customHeight="1" x14ac:dyDescent="0.25"/>
    <row r="24" spans="1:5" ht="71.25" customHeight="1" x14ac:dyDescent="0.25"/>
  </sheetData>
  <mergeCells count="30">
    <mergeCell ref="A1:A4"/>
    <mergeCell ref="B1:D4"/>
    <mergeCell ref="E1:E4"/>
    <mergeCell ref="A5:A6"/>
    <mergeCell ref="B5:D6"/>
    <mergeCell ref="E5:E6"/>
    <mergeCell ref="A7:A8"/>
    <mergeCell ref="B7:D8"/>
    <mergeCell ref="E7:E8"/>
    <mergeCell ref="A9:A10"/>
    <mergeCell ref="B9:D10"/>
    <mergeCell ref="E9:E10"/>
    <mergeCell ref="A11:A12"/>
    <mergeCell ref="B11:D12"/>
    <mergeCell ref="E11:E12"/>
    <mergeCell ref="A13:A14"/>
    <mergeCell ref="B13:D14"/>
    <mergeCell ref="E13:E14"/>
    <mergeCell ref="A15:A16"/>
    <mergeCell ref="B15:D16"/>
    <mergeCell ref="E15:E16"/>
    <mergeCell ref="A17:A18"/>
    <mergeCell ref="B17:D18"/>
    <mergeCell ref="E17:E18"/>
    <mergeCell ref="A19:A20"/>
    <mergeCell ref="B19:D20"/>
    <mergeCell ref="E19:E20"/>
    <mergeCell ref="A21:A22"/>
    <mergeCell ref="B21:D22"/>
    <mergeCell ref="E21:E2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ESTUDIO ECONOMICO</vt:lpstr>
      <vt:lpstr>Hoja1</vt:lpstr>
      <vt:lpstr>'ESTUDIO ECONOMICO'!Área_de_impresión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USUARIO</cp:lastModifiedBy>
  <cp:lastPrinted>2026-07-06T16:33:03Z</cp:lastPrinted>
  <dcterms:created xsi:type="dcterms:W3CDTF">2020-11-09T18:46:53Z</dcterms:created>
  <dcterms:modified xsi:type="dcterms:W3CDTF">2026-07-06T16:33:08Z</dcterms:modified>
</cp:coreProperties>
</file>