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C:\Users\elian\Documents\CDC\CONTRATACION 2026\Proceso consultoria\"/>
    </mc:Choice>
  </mc:AlternateContent>
  <xr:revisionPtr revIDLastSave="0" documentId="13_ncr:1_{93D2A91B-752F-49E8-8FBC-D96131030B4A}" xr6:coauthVersionLast="47" xr6:coauthVersionMax="47" xr10:uidLastSave="{00000000-0000-0000-0000-000000000000}"/>
  <bookViews>
    <workbookView xWindow="-108" yWindow="-108" windowWidth="23256" windowHeight="12456" tabRatio="500" xr2:uid="{00000000-000D-0000-FFFF-FFFF00000000}"/>
  </bookViews>
  <sheets>
    <sheet name="1. Cotizaciones recibidas" sheetId="1" r:id="rId1"/>
    <sheet name="2. Depuracion de ofertas" sheetId="2" r:id="rId2"/>
    <sheet name="3. Presupuesto oficial" sheetId="3" r:id="rId3"/>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E18" i="3" l="1"/>
  <c r="D18" i="3"/>
  <c r="C18" i="3"/>
  <c r="F17" i="3"/>
  <c r="F16" i="3"/>
  <c r="F15" i="3"/>
  <c r="F14" i="3"/>
  <c r="F13" i="3"/>
  <c r="F12" i="3"/>
  <c r="F11" i="3"/>
  <c r="F10" i="3"/>
  <c r="F9" i="3"/>
  <c r="F8" i="3"/>
  <c r="F18" i="3" s="1"/>
  <c r="F19" i="3" s="1"/>
  <c r="G8" i="3" s="1"/>
  <c r="G9" i="3" l="1"/>
  <c r="G10" i="3"/>
  <c r="G11" i="3"/>
  <c r="G12" i="3"/>
  <c r="G13" i="3"/>
  <c r="G14" i="3"/>
  <c r="G15" i="3"/>
  <c r="G16" i="3"/>
  <c r="G17" i="3" l="1"/>
  <c r="G18" i="3" s="1"/>
</calcChain>
</file>

<file path=xl/sharedStrings.xml><?xml version="1.0" encoding="utf-8"?>
<sst xmlns="http://schemas.openxmlformats.org/spreadsheetml/2006/main" count="127" uniqueCount="88">
  <si>
    <t>MATRIZ COMPARATIVA DE LAS COTIZACIONES RECIBIDAS — PROCESO SC-012-2026</t>
  </si>
  <si>
    <t>Consultoria especializada para el diagnostico y la definicion de la ruta de modernizacion digital y tecnologica. Solicitud publicada en el SECOP II. Cinco respuestas recibidas. Valores con IVA del 19% incluido, tal como fueron presentados.</t>
  </si>
  <si>
    <t>ITEM</t>
  </si>
  <si>
    <t>PRODUCTO / ENTREGABLE</t>
  </si>
  <si>
    <t>Iridian Consulting</t>
  </si>
  <si>
    <t>Kreivo</t>
  </si>
  <si>
    <t>Grow Data</t>
  </si>
  <si>
    <t>Deloitte</t>
  </si>
  <si>
    <t>Go To Cloud</t>
  </si>
  <si>
    <t>Plan de trabajo y enfoque metodologico</t>
  </si>
  <si>
    <t>No cotiza</t>
  </si>
  <si>
    <t>Diagnostico de linea base (estado actual) y analisis de madurez digital</t>
  </si>
  <si>
    <t>Arquitectura empresarial institucional (modelo objetivo y brechas)</t>
  </si>
  <si>
    <t>Dimensionamiento de la infraestructura tecnologica</t>
  </si>
  <si>
    <t>Identificacion y priorizacion de procesos susceptibles de automatizacion</t>
  </si>
  <si>
    <t>Hoja de ruta de modernizacion digital y tecnologica</t>
  </si>
  <si>
    <t>Politica de transformacion digital de la entidad</t>
  </si>
  <si>
    <t>Estructuracion juridica de la ruta</t>
  </si>
  <si>
    <t>Estructuracion financiera de la ruta</t>
  </si>
  <si>
    <t>Informe final consolidado y transferencia de conocimiento</t>
  </si>
  <si>
    <t>VALOR TOTAL DE LA COTIZACION</t>
  </si>
  <si>
    <t>$826.272.346</t>
  </si>
  <si>
    <t>Go To Cloud S.A.S. presento una propuesta economica cuyo contenido corresponde integramente al proceso SC-011-2026 de adquisicion de licenciamiento Microsoft 365 y migracion desde Google Workspace, sin incluir ningun componente de la consultoria objeto del presente proceso. Su valor de $826.272.346 comprende licencias, servicio de migracion, herramientas de colaboracion, servicio de directorio y capacitacion. En consecuencia, se excluye del analisis de precios del presente estudio.</t>
  </si>
  <si>
    <t>DEPURACION DE LAS OFERTAS PARA EFECTOS DEL CALCULO DEL PRESUPUESTO</t>
  </si>
  <si>
    <t>Se conservan en el estudio la totalidad de las ofertas recibidas como evidencia de la respuesta del mercado. Para el calculo de los valores de referencia se excluyen las que no permiten derivar un precio unitario confiable.</t>
  </si>
  <si>
    <t>OFERENTE</t>
  </si>
  <si>
    <t>VALOR TOTAL</t>
  </si>
  <si>
    <t>SE CONSIDERA EN EL CALCULO</t>
  </si>
  <si>
    <t>MOTIVO</t>
  </si>
  <si>
    <t>Iridian Consulting S.A.S.</t>
  </si>
  <si>
    <t>SI</t>
  </si>
  <si>
    <t>Desagrego los diez entregables con valor unitario coherente. Cotizacion mas economica recibida.</t>
  </si>
  <si>
    <t>Desagrego los diez entregables con valor unitario coherente.</t>
  </si>
  <si>
    <t>Grow Data S.A.S.</t>
  </si>
  <si>
    <t>Deloitte Asesores y Consultores S.A.S.</t>
  </si>
  <si>
    <t>NO</t>
  </si>
  <si>
    <t>Se conserva como referencia de mercado. Sus valores unitarios se excluyen del calculo por presentar dispersion interna incompatible con un costeo por producto: es valor extremo en ocho de los diez entregables y en direcciones opuestas.</t>
  </si>
  <si>
    <t>Go To Cloud S.A.S.</t>
  </si>
  <si>
    <t>La propuesta economica corresponde integramente al proceso SC-011-2026 de licenciamiento y migracion. No contiene componente alguno de la consultoria objeto del presente proceso.</t>
  </si>
  <si>
    <t>EVIDENCIA DE LA DISPERSION INTERNA DE LA OFERTA DE DELOITTE</t>
  </si>
  <si>
    <t>ENTREGABLE</t>
  </si>
  <si>
    <t>DELOITTE</t>
  </si>
  <si>
    <t>RANGO DE LAS OTRAS TRES</t>
  </si>
  <si>
    <t>DESVIACION</t>
  </si>
  <si>
    <t>$31,987,200 a $49,300,001</t>
  </si>
  <si>
    <t>3.6x por encima del mayor</t>
  </si>
  <si>
    <t>Diagnostico de linea base y analisis de madurez digital</t>
  </si>
  <si>
    <t>$98,600,003 a $142,800,000</t>
  </si>
  <si>
    <t>1.5x por encima del mayor</t>
  </si>
  <si>
    <t>$143,942,400 a $214,200,000</t>
  </si>
  <si>
    <t>1.4x por encima del mayor</t>
  </si>
  <si>
    <t>$95,961,600 a $119,000,000</t>
  </si>
  <si>
    <t>dentro del rango</t>
  </si>
  <si>
    <t>$95,200,000 a $108,460,003</t>
  </si>
  <si>
    <t>4.0x por debajo del menor</t>
  </si>
  <si>
    <t>$79,968,000 a $118,320,003</t>
  </si>
  <si>
    <t>1.3x por debajo del menor</t>
  </si>
  <si>
    <t>$63,974,400 a $128,180,003</t>
  </si>
  <si>
    <t>$53,550,000 a $78,880,002</t>
  </si>
  <si>
    <t>1.5x por debajo del menor</t>
  </si>
  <si>
    <t>$63,974,400 a $78,880,002</t>
  </si>
  <si>
    <t>2.7x por debajo del menor</t>
  </si>
  <si>
    <t>$29,580,001 a $47,980,800</t>
  </si>
  <si>
    <t>2.5x por encima del mayor</t>
  </si>
  <si>
    <t>Deloitte es valor extremo en ocho (8) de los diez (10) entregables. Cobra 3,6 veces mas que el mayor de los demas por el plan de trabajo, y 4,0 veces menos que el menor por la priorizacion de procesos de automatizacion, que constituye el producto sustantivo del cual se derivan las iniciativas a estructurar. Dicha incoherencia interna evidencia una distribucion de un valor total predefinido entre los diez entregables, y no un costeo por producto, razon por la cual sus valores unitarios no resultan idoneos como referencia de precio, sin perjuicio de que su valor total constituya informacion valida del mercado.</t>
  </si>
  <si>
    <t>DETERMINACION DEL PRESUPUESTO OFICIAL — PROCESO SC-012-2026</t>
  </si>
  <si>
    <t>Se adopta la mediana de las tres cotizaciones utilizables para cada entregable, y se aplica un ajuste uniforme para adecuar el presupuesto a la disponibilidad presupuestal de la Entidad, sin alterar la proporcion entre componentes ni el alcance de ninguno de ellos. Las celdas en azul sobre fondo amarillo son de entrada.</t>
  </si>
  <si>
    <t>Disponibilidad presupuestal de la Entidad</t>
  </si>
  <si>
    <t>1. MEDIANA POR ENTREGABLE Y AJUSTE A LA DISPONIBILIDAD</t>
  </si>
  <si>
    <t>Iridian</t>
  </si>
  <si>
    <t>MEDIANA</t>
  </si>
  <si>
    <t>PRESUPUESTO AJUSTADO</t>
  </si>
  <si>
    <t>TOTAL</t>
  </si>
  <si>
    <t>Factor de ajuste a la disponibilidad presupuestal</t>
  </si>
  <si>
    <t>2. UBICACION DEL PRESUPUESTO FRENTE AL MERCADO</t>
  </si>
  <si>
    <t>REFERENCIA</t>
  </si>
  <si>
    <t>VALOR</t>
  </si>
  <si>
    <t>OBSERVACION</t>
  </si>
  <si>
    <t>Oferta mas baja recibida — Iridian Consulting</t>
  </si>
  <si>
    <t>Cotiza la TOTALIDAD de los diez entregables, sin exclusiones. Acredita que el alcance completo es ejecutable dentro de la disponibilidad presupuestal.</t>
  </si>
  <si>
    <t>PRESUPUESTO OFICIAL ESTIMADO</t>
  </si>
  <si>
    <t>Corresponde a la disponibilidad presupuestal de la Entidad. Supera en 6,9% la oferta mas economica recibida.</t>
  </si>
  <si>
    <t>Mediana de las tres cotizaciones utilizables</t>
  </si>
  <si>
    <t>Excede la disponibilidad presupuestal en 4,7%.</t>
  </si>
  <si>
    <t>Oferta mas alta considerada — Grow Data</t>
  </si>
  <si>
    <t>Referencia no considerada — Deloitte</t>
  </si>
  <si>
    <t>Excluida del calculo por dispersion interna. Se conserva como informacion del mercado.</t>
  </si>
  <si>
    <t>La Entidad verifico que al menos un oferente cotizo la totalidad de los entregables por un valor inferior a la disponibilidad presupuestal, lo que acredita que el alcance completo del objeto es ejecutable dentro de la apropiacion sin necesidad de reduccion alguna. El presupuesto oficial se fija en el valor de la disponibilidad, que se situa entre la oferta mas economica recibida y la mediana del mercado, y constituye un valor techo. Los factores de evaluacion del proceso se orientan a incentivar su reduccion. En seis de los diez entregables el valor presupuestado supera el cotizado por el oferente mas economico.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</si>
</sst>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quot;($&quot;#,##0\);\-"/>
    <numFmt numFmtId="165" formatCode="0.0000"/>
  </numFmts>
  <fonts count="12" x14ac:knownFonts="1">
    <font>
      <sz val="11"/>
      <color theme="1"/>
      <name val="Calibri"/>
      <family val="2"/>
      <charset val="1"/>
    </font>
    <font>
      <b/>
      <sz val="12"/>
      <color rgb="FF14377F"/>
      <name val="Arial"/>
      <charset val="1"/>
    </font>
    <font>
      <i/>
      <sz val="9"/>
      <name val="Arial"/>
      <charset val="1"/>
    </font>
    <font>
      <b/>
      <sz val="9"/>
      <color rgb="FFFFFFFF"/>
      <name val="Arial"/>
      <charset val="1"/>
    </font>
    <font>
      <b/>
      <sz val="9"/>
      <name val="Arial"/>
      <charset val="1"/>
    </font>
    <font>
      <sz val="9"/>
      <name val="Arial"/>
      <charset val="1"/>
    </font>
    <font>
      <b/>
      <sz val="10"/>
      <name val="Arial"/>
      <charset val="1"/>
    </font>
    <font>
      <b/>
      <sz val="10"/>
      <color rgb="FF14377F"/>
      <name val="Arial"/>
      <charset val="1"/>
    </font>
    <font>
      <sz val="9"/>
      <color rgb="FF0000FF"/>
      <name val="Arial"/>
      <charset val="1"/>
    </font>
    <font>
      <b/>
      <sz val="9"/>
      <name val="Arial"/>
      <family val="2"/>
    </font>
    <font>
      <b/>
      <sz val="12"/>
      <name val="Arial"/>
      <family val="2"/>
    </font>
    <font>
      <sz val="9"/>
      <name val="Arial"/>
      <family val="2"/>
    </font>
  </fonts>
  <fills count="8">
    <fill>
      <patternFill patternType="none"/>
    </fill>
    <fill>
      <patternFill patternType="gray125"/>
    </fill>
    <fill>
      <patternFill patternType="solid">
        <fgColor rgb="FF14377F"/>
        <bgColor rgb="FF333399"/>
      </patternFill>
    </fill>
    <fill>
      <patternFill patternType="solid">
        <fgColor rgb="FFFCE4E4"/>
        <bgColor rgb="FFE2EFDA"/>
      </patternFill>
    </fill>
    <fill>
      <patternFill patternType="solid">
        <fgColor rgb="FFD9E2F3"/>
        <bgColor rgb="FFE2EFDA"/>
      </patternFill>
    </fill>
    <fill>
      <patternFill patternType="solid">
        <fgColor rgb="FFE2EFDA"/>
        <bgColor rgb="FFE8F7FA"/>
      </patternFill>
    </fill>
    <fill>
      <patternFill patternType="solid">
        <fgColor rgb="FFFFC72C"/>
        <bgColor rgb="FFFFCC99"/>
      </patternFill>
    </fill>
    <fill>
      <patternFill patternType="solid">
        <fgColor rgb="FFE8F7FA"/>
        <bgColor rgb="FFE2EFDA"/>
      </patternFill>
    </fill>
  </fills>
  <borders count="2">
    <border>
      <left/>
      <right/>
      <top/>
      <bottom/>
      <diagonal/>
    </border>
    <border>
      <left style="thin">
        <color rgb="FFB0B0B0"/>
      </left>
      <right style="thin">
        <color rgb="FFB0B0B0"/>
      </right>
      <top style="thin">
        <color rgb="FFB0B0B0"/>
      </top>
      <bottom style="thin">
        <color rgb="FFB0B0B0"/>
      </bottom>
      <diagonal/>
    </border>
  </borders>
  <cellStyleXfs count="1">
    <xf numFmtId="0" fontId="0" fillId="0" borderId="0"/>
  </cellStyleXfs>
  <cellXfs count="32">
    <xf numFmtId="0" fontId="0" fillId="0" borderId="0" xfId="0"/>
    <xf numFmtId="0" fontId="2" fillId="0" borderId="0" xfId="0" applyFont="1" applyAlignment="1">
      <alignment wrapText="1"/>
    </xf>
    <xf numFmtId="0" fontId="1" fillId="0" borderId="0" xfId="0" applyFont="1"/>
    <xf numFmtId="0" fontId="3"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left" vertical="center" wrapText="1"/>
    </xf>
    <xf numFmtId="164" fontId="5" fillId="0" borderId="1" xfId="0" applyNumberFormat="1" applyFont="1" applyBorder="1" applyAlignment="1">
      <alignment horizontal="right" vertical="center" wrapText="1"/>
    </xf>
    <xf numFmtId="0" fontId="5" fillId="3" borderId="1" xfId="0" applyFont="1" applyFill="1" applyBorder="1" applyAlignment="1">
      <alignment horizontal="center" vertical="center" wrapText="1"/>
    </xf>
    <xf numFmtId="0" fontId="6" fillId="4" borderId="1" xfId="0" applyFont="1" applyFill="1" applyBorder="1" applyAlignment="1">
      <alignment horizontal="right"/>
    </xf>
    <xf numFmtId="164" fontId="6" fillId="4" borderId="1" xfId="0" applyNumberFormat="1" applyFont="1" applyFill="1" applyBorder="1" applyAlignment="1">
      <alignment horizontal="right"/>
    </xf>
    <xf numFmtId="0" fontId="6" fillId="4" borderId="1" xfId="0" applyFont="1" applyFill="1" applyBorder="1" applyAlignment="1">
      <alignment horizontal="center"/>
    </xf>
    <xf numFmtId="0" fontId="5" fillId="5" borderId="1" xfId="0" applyFont="1" applyFill="1" applyBorder="1" applyAlignment="1">
      <alignment horizontal="left" vertical="center" wrapText="1"/>
    </xf>
    <xf numFmtId="164" fontId="5" fillId="5" borderId="1" xfId="0" applyNumberFormat="1" applyFont="1" applyFill="1" applyBorder="1" applyAlignment="1">
      <alignment horizontal="right" vertical="center" wrapText="1"/>
    </xf>
    <xf numFmtId="0" fontId="4" fillId="5" borderId="1" xfId="0" applyFont="1" applyFill="1" applyBorder="1" applyAlignment="1">
      <alignment horizontal="center" vertical="center" wrapText="1"/>
    </xf>
    <xf numFmtId="0" fontId="5" fillId="3" borderId="1" xfId="0" applyFont="1" applyFill="1" applyBorder="1" applyAlignment="1">
      <alignment horizontal="left" vertical="center" wrapText="1"/>
    </xf>
    <xf numFmtId="164" fontId="5" fillId="3" borderId="1" xfId="0" applyNumberFormat="1" applyFont="1" applyFill="1" applyBorder="1" applyAlignment="1">
      <alignment horizontal="right" vertical="center" wrapText="1"/>
    </xf>
    <xf numFmtId="0" fontId="4" fillId="3" borderId="1" xfId="0" applyFont="1" applyFill="1" applyBorder="1" applyAlignment="1">
      <alignment horizontal="center" vertical="center" wrapText="1"/>
    </xf>
    <xf numFmtId="0" fontId="7" fillId="0" borderId="0" xfId="0" applyFont="1"/>
    <xf numFmtId="0" fontId="5" fillId="0" borderId="1" xfId="0" applyFont="1" applyBorder="1" applyAlignment="1">
      <alignment horizontal="right" vertical="center" wrapText="1"/>
    </xf>
    <xf numFmtId="0" fontId="5" fillId="0" borderId="1" xfId="0" applyFont="1" applyBorder="1" applyAlignment="1">
      <alignment horizontal="center" vertical="center" wrapText="1"/>
    </xf>
    <xf numFmtId="0" fontId="4" fillId="0" borderId="1" xfId="0" applyFont="1" applyBorder="1"/>
    <xf numFmtId="164" fontId="8" fillId="6" borderId="1" xfId="0" applyNumberFormat="1" applyFont="1" applyFill="1" applyBorder="1"/>
    <xf numFmtId="164" fontId="4" fillId="4" borderId="1" xfId="0" applyNumberFormat="1" applyFont="1" applyFill="1" applyBorder="1" applyAlignment="1">
      <alignment horizontal="right" vertical="center" wrapText="1"/>
    </xf>
    <xf numFmtId="164" fontId="4" fillId="6" borderId="1" xfId="0" applyNumberFormat="1" applyFont="1" applyFill="1" applyBorder="1" applyAlignment="1">
      <alignment horizontal="right" vertical="center" wrapText="1"/>
    </xf>
    <xf numFmtId="0" fontId="6" fillId="4" borderId="1" xfId="0" applyFont="1" applyFill="1" applyBorder="1"/>
    <xf numFmtId="164" fontId="6" fillId="4" borderId="1" xfId="0" applyNumberFormat="1" applyFont="1" applyFill="1" applyBorder="1"/>
    <xf numFmtId="0" fontId="4" fillId="7" borderId="1" xfId="0" applyFont="1" applyFill="1" applyBorder="1"/>
    <xf numFmtId="165" fontId="4" fillId="7" borderId="1" xfId="0" applyNumberFormat="1" applyFont="1" applyFill="1" applyBorder="1"/>
    <xf numFmtId="0" fontId="4" fillId="6" borderId="1" xfId="0" applyFont="1" applyFill="1" applyBorder="1" applyAlignment="1">
      <alignment horizontal="left" vertical="center" wrapText="1"/>
    </xf>
    <xf numFmtId="0" fontId="9" fillId="0" borderId="0" xfId="0" applyFont="1" applyFill="1" applyAlignment="1">
      <alignment vertical="top" wrapText="1"/>
    </xf>
    <xf numFmtId="0" fontId="10" fillId="0" borderId="0" xfId="0" applyFont="1"/>
    <xf numFmtId="0" fontId="11" fillId="0" borderId="0" xfId="0" applyFont="1" applyFill="1" applyAlignment="1">
      <alignment vertical="top"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0B0B0"/>
      <rgbColor rgb="FF808080"/>
      <rgbColor rgb="FF9999FF"/>
      <rgbColor rgb="FF993366"/>
      <rgbColor rgb="FFFCE4E4"/>
      <rgbColor rgb="FFE8F7FA"/>
      <rgbColor rgb="FF660066"/>
      <rgbColor rgb="FFFF8080"/>
      <rgbColor rgb="FF0066CC"/>
      <rgbColor rgb="FFD9E2F3"/>
      <rgbColor rgb="FF000080"/>
      <rgbColor rgb="FFFF00FF"/>
      <rgbColor rgb="FFFFFF00"/>
      <rgbColor rgb="FF00FFFF"/>
      <rgbColor rgb="FF800080"/>
      <rgbColor rgb="FF800000"/>
      <rgbColor rgb="FF008080"/>
      <rgbColor rgb="FF0000FF"/>
      <rgbColor rgb="FF00CCFF"/>
      <rgbColor rgb="FFCCFFFF"/>
      <rgbColor rgb="FFE2EFDA"/>
      <rgbColor rgb="FFFFFF99"/>
      <rgbColor rgb="FF99CCFF"/>
      <rgbColor rgb="FFFF99CC"/>
      <rgbColor rgb="FFCC99FF"/>
      <rgbColor rgb="FFFFCC99"/>
      <rgbColor rgb="FF3366FF"/>
      <rgbColor rgb="FF33CCCC"/>
      <rgbColor rgb="FF99CC00"/>
      <rgbColor rgb="FFFFC72C"/>
      <rgbColor rgb="FFFF9900"/>
      <rgbColor rgb="FFFF6600"/>
      <rgbColor rgb="FF666699"/>
      <rgbColor rgb="FF969696"/>
      <rgbColor rgb="FF14377F"/>
      <rgbColor rgb="FF339966"/>
      <rgbColor rgb="FF003300"/>
      <rgbColor rgb="FF333300"/>
      <rgbColor rgb="FFD32F2F"/>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7"/>
  <sheetViews>
    <sheetView tabSelected="1" zoomScaleNormal="100" workbookViewId="0">
      <pane xSplit="2" ySplit="4" topLeftCell="C5" activePane="bottomRight" state="frozen"/>
      <selection pane="topRight" activeCell="C1" sqref="C1"/>
      <selection pane="bottomLeft" activeCell="A5" sqref="A5"/>
      <selection pane="bottomRight" activeCell="A17" sqref="A17:G17"/>
    </sheetView>
  </sheetViews>
  <sheetFormatPr baseColWidth="10" defaultColWidth="8.6640625" defaultRowHeight="14.4" x14ac:dyDescent="0.3"/>
  <cols>
    <col min="1" max="1" width="7" customWidth="1"/>
    <col min="2" max="2" width="48" customWidth="1"/>
    <col min="3" max="6" width="18" customWidth="1"/>
    <col min="7" max="7" width="16" customWidth="1"/>
  </cols>
  <sheetData>
    <row r="1" spans="1:7" ht="15" customHeight="1" x14ac:dyDescent="0.3">
      <c r="A1" s="2" t="s">
        <v>0</v>
      </c>
    </row>
    <row r="2" spans="1:7" ht="30" customHeight="1" x14ac:dyDescent="0.3">
      <c r="A2" s="1" t="s">
        <v>1</v>
      </c>
      <c r="B2" s="1"/>
      <c r="C2" s="1"/>
      <c r="D2" s="1"/>
      <c r="E2" s="1"/>
      <c r="F2" s="1"/>
      <c r="G2" s="1"/>
    </row>
    <row r="4" spans="1:7" ht="33.75" customHeight="1" x14ac:dyDescent="0.3">
      <c r="A4" s="3" t="s">
        <v>2</v>
      </c>
      <c r="B4" s="3" t="s">
        <v>3</v>
      </c>
      <c r="C4" s="3" t="s">
        <v>4</v>
      </c>
      <c r="D4" s="3" t="s">
        <v>5</v>
      </c>
      <c r="E4" s="3" t="s">
        <v>6</v>
      </c>
      <c r="F4" s="3" t="s">
        <v>7</v>
      </c>
      <c r="G4" s="3" t="s">
        <v>8</v>
      </c>
    </row>
    <row r="5" spans="1:7" ht="25.5" customHeight="1" x14ac:dyDescent="0.3">
      <c r="A5" s="4">
        <v>1</v>
      </c>
      <c r="B5" s="5" t="s">
        <v>9</v>
      </c>
      <c r="C5" s="6">
        <v>31987200</v>
      </c>
      <c r="D5" s="6">
        <v>47600000</v>
      </c>
      <c r="E5" s="6">
        <v>49300001</v>
      </c>
      <c r="F5" s="6">
        <v>178053750</v>
      </c>
      <c r="G5" s="7" t="s">
        <v>10</v>
      </c>
    </row>
    <row r="6" spans="1:7" ht="25.5" customHeight="1" x14ac:dyDescent="0.3">
      <c r="A6" s="4">
        <v>2</v>
      </c>
      <c r="B6" s="5" t="s">
        <v>11</v>
      </c>
      <c r="C6" s="6">
        <v>111955200</v>
      </c>
      <c r="D6" s="6">
        <v>142800000</v>
      </c>
      <c r="E6" s="6">
        <v>98600003</v>
      </c>
      <c r="F6" s="6">
        <v>213664500</v>
      </c>
      <c r="G6" s="7" t="s">
        <v>10</v>
      </c>
    </row>
    <row r="7" spans="1:7" ht="25.5" customHeight="1" x14ac:dyDescent="0.3">
      <c r="A7" s="4">
        <v>3</v>
      </c>
      <c r="B7" s="5" t="s">
        <v>12</v>
      </c>
      <c r="C7" s="6">
        <v>143942400</v>
      </c>
      <c r="D7" s="6">
        <v>214200000</v>
      </c>
      <c r="E7" s="6">
        <v>177480005</v>
      </c>
      <c r="F7" s="6">
        <v>296756250</v>
      </c>
      <c r="G7" s="7" t="s">
        <v>10</v>
      </c>
    </row>
    <row r="8" spans="1:7" ht="25.5" customHeight="1" x14ac:dyDescent="0.3">
      <c r="A8" s="4">
        <v>4</v>
      </c>
      <c r="B8" s="5" t="s">
        <v>13</v>
      </c>
      <c r="C8" s="6">
        <v>95961600</v>
      </c>
      <c r="D8" s="6">
        <v>119000000</v>
      </c>
      <c r="E8" s="6">
        <v>118320003</v>
      </c>
      <c r="F8" s="6">
        <v>118702500</v>
      </c>
      <c r="G8" s="7" t="s">
        <v>10</v>
      </c>
    </row>
    <row r="9" spans="1:7" ht="25.5" customHeight="1" x14ac:dyDescent="0.3">
      <c r="A9" s="4">
        <v>5</v>
      </c>
      <c r="B9" s="5" t="s">
        <v>14</v>
      </c>
      <c r="C9" s="6">
        <v>95961600</v>
      </c>
      <c r="D9" s="6">
        <v>95200000</v>
      </c>
      <c r="E9" s="6">
        <v>108460003</v>
      </c>
      <c r="F9" s="6">
        <v>23740500</v>
      </c>
      <c r="G9" s="7" t="s">
        <v>10</v>
      </c>
    </row>
    <row r="10" spans="1:7" ht="25.5" customHeight="1" x14ac:dyDescent="0.3">
      <c r="A10" s="4">
        <v>6</v>
      </c>
      <c r="B10" s="5" t="s">
        <v>15</v>
      </c>
      <c r="C10" s="6">
        <v>79968000</v>
      </c>
      <c r="D10" s="6">
        <v>107100000</v>
      </c>
      <c r="E10" s="6">
        <v>118320003</v>
      </c>
      <c r="F10" s="6">
        <v>59351250</v>
      </c>
      <c r="G10" s="7" t="s">
        <v>10</v>
      </c>
    </row>
    <row r="11" spans="1:7" ht="25.5" customHeight="1" x14ac:dyDescent="0.3">
      <c r="A11" s="4">
        <v>7</v>
      </c>
      <c r="B11" s="5" t="s">
        <v>16</v>
      </c>
      <c r="C11" s="6">
        <v>63974400</v>
      </c>
      <c r="D11" s="6">
        <v>65450000</v>
      </c>
      <c r="E11" s="6">
        <v>128180003</v>
      </c>
      <c r="F11" s="6">
        <v>118702500</v>
      </c>
      <c r="G11" s="7" t="s">
        <v>10</v>
      </c>
    </row>
    <row r="12" spans="1:7" ht="25.5" customHeight="1" x14ac:dyDescent="0.3">
      <c r="A12" s="4">
        <v>8</v>
      </c>
      <c r="B12" s="5" t="s">
        <v>17</v>
      </c>
      <c r="C12" s="6">
        <v>63974400</v>
      </c>
      <c r="D12" s="6">
        <v>53550000</v>
      </c>
      <c r="E12" s="6">
        <v>78880002</v>
      </c>
      <c r="F12" s="6">
        <v>35610750</v>
      </c>
      <c r="G12" s="7" t="s">
        <v>10</v>
      </c>
    </row>
    <row r="13" spans="1:7" ht="25.5" customHeight="1" x14ac:dyDescent="0.3">
      <c r="A13" s="4">
        <v>9</v>
      </c>
      <c r="B13" s="5" t="s">
        <v>18</v>
      </c>
      <c r="C13" s="6">
        <v>63974400</v>
      </c>
      <c r="D13" s="6">
        <v>65450000</v>
      </c>
      <c r="E13" s="6">
        <v>78880002</v>
      </c>
      <c r="F13" s="6">
        <v>23740500</v>
      </c>
      <c r="G13" s="7" t="s">
        <v>10</v>
      </c>
    </row>
    <row r="14" spans="1:7" ht="25.5" customHeight="1" x14ac:dyDescent="0.3">
      <c r="A14" s="4">
        <v>10</v>
      </c>
      <c r="B14" s="5" t="s">
        <v>19</v>
      </c>
      <c r="C14" s="6">
        <v>47980800</v>
      </c>
      <c r="D14" s="6">
        <v>41650000</v>
      </c>
      <c r="E14" s="6">
        <v>29580001</v>
      </c>
      <c r="F14" s="6">
        <v>118702500</v>
      </c>
      <c r="G14" s="7" t="s">
        <v>10</v>
      </c>
    </row>
    <row r="15" spans="1:7" ht="15" customHeight="1" x14ac:dyDescent="0.3">
      <c r="A15" s="8"/>
      <c r="B15" s="8" t="s">
        <v>20</v>
      </c>
      <c r="C15" s="9">
        <v>799680000</v>
      </c>
      <c r="D15" s="9">
        <v>952000000</v>
      </c>
      <c r="E15" s="9">
        <v>986000026</v>
      </c>
      <c r="F15" s="9">
        <v>1187025000</v>
      </c>
      <c r="G15" s="10" t="s">
        <v>21</v>
      </c>
    </row>
    <row r="17" spans="1:7" ht="48" customHeight="1" x14ac:dyDescent="0.3">
      <c r="A17" s="29" t="s">
        <v>22</v>
      </c>
      <c r="B17" s="29"/>
      <c r="C17" s="29"/>
      <c r="D17" s="29"/>
      <c r="E17" s="29"/>
      <c r="F17" s="29"/>
      <c r="G17" s="29"/>
    </row>
  </sheetData>
  <mergeCells count="2">
    <mergeCell ref="A2:G2"/>
    <mergeCell ref="A17:G17"/>
  </mergeCells>
  <pageMargins left="0.75" right="0.75" top="1" bottom="1" header="0.511811023622047" footer="0.511811023622047"/>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24"/>
  <sheetViews>
    <sheetView topLeftCell="A14" zoomScaleNormal="100" workbookViewId="0">
      <selection activeCell="A24" sqref="A24:E24"/>
    </sheetView>
  </sheetViews>
  <sheetFormatPr baseColWidth="10" defaultColWidth="8.6640625" defaultRowHeight="14.4" x14ac:dyDescent="0.3"/>
  <cols>
    <col min="1" max="1" width="36" customWidth="1"/>
    <col min="2" max="2" width="18" customWidth="1"/>
    <col min="3" max="3" width="16" customWidth="1"/>
    <col min="4" max="4" width="30" customWidth="1"/>
    <col min="5" max="5" width="26" customWidth="1"/>
  </cols>
  <sheetData>
    <row r="1" spans="1:6" ht="15" customHeight="1" x14ac:dyDescent="0.3">
      <c r="A1" s="30" t="s">
        <v>23</v>
      </c>
    </row>
    <row r="2" spans="1:6" ht="30" customHeight="1" x14ac:dyDescent="0.3">
      <c r="A2" s="1" t="s">
        <v>24</v>
      </c>
      <c r="B2" s="1"/>
      <c r="C2" s="1"/>
      <c r="D2" s="1"/>
      <c r="E2" s="1"/>
      <c r="F2" s="1"/>
    </row>
    <row r="4" spans="1:6" ht="27.75" customHeight="1" x14ac:dyDescent="0.3">
      <c r="A4" s="3" t="s">
        <v>25</v>
      </c>
      <c r="B4" s="3" t="s">
        <v>26</v>
      </c>
      <c r="C4" s="3" t="s">
        <v>27</v>
      </c>
      <c r="D4" s="3" t="s">
        <v>28</v>
      </c>
    </row>
    <row r="5" spans="1:6" ht="42" customHeight="1" x14ac:dyDescent="0.3">
      <c r="A5" s="11" t="s">
        <v>29</v>
      </c>
      <c r="B5" s="12">
        <v>799680000</v>
      </c>
      <c r="C5" s="13" t="s">
        <v>30</v>
      </c>
      <c r="D5" s="11" t="s">
        <v>31</v>
      </c>
    </row>
    <row r="6" spans="1:6" ht="42" customHeight="1" x14ac:dyDescent="0.3">
      <c r="A6" s="11" t="s">
        <v>5</v>
      </c>
      <c r="B6" s="12">
        <v>952000000</v>
      </c>
      <c r="C6" s="13" t="s">
        <v>30</v>
      </c>
      <c r="D6" s="11" t="s">
        <v>32</v>
      </c>
    </row>
    <row r="7" spans="1:6" ht="42" customHeight="1" x14ac:dyDescent="0.3">
      <c r="A7" s="11" t="s">
        <v>33</v>
      </c>
      <c r="B7" s="12">
        <v>986000026</v>
      </c>
      <c r="C7" s="13" t="s">
        <v>30</v>
      </c>
      <c r="D7" s="11" t="s">
        <v>32</v>
      </c>
    </row>
    <row r="8" spans="1:6" ht="42" customHeight="1" x14ac:dyDescent="0.3">
      <c r="A8" s="14" t="s">
        <v>34</v>
      </c>
      <c r="B8" s="15">
        <v>1187025000</v>
      </c>
      <c r="C8" s="16" t="s">
        <v>35</v>
      </c>
      <c r="D8" s="14" t="s">
        <v>36</v>
      </c>
    </row>
    <row r="9" spans="1:6" ht="42" customHeight="1" x14ac:dyDescent="0.3">
      <c r="A9" s="14" t="s">
        <v>37</v>
      </c>
      <c r="B9" s="15">
        <v>826272346</v>
      </c>
      <c r="C9" s="16" t="s">
        <v>35</v>
      </c>
      <c r="D9" s="14" t="s">
        <v>38</v>
      </c>
    </row>
    <row r="11" spans="1:6" ht="15" customHeight="1" x14ac:dyDescent="0.3">
      <c r="A11" s="17" t="s">
        <v>39</v>
      </c>
    </row>
    <row r="12" spans="1:6" ht="27.75" customHeight="1" x14ac:dyDescent="0.3">
      <c r="A12" s="3" t="s">
        <v>2</v>
      </c>
      <c r="B12" s="3" t="s">
        <v>40</v>
      </c>
      <c r="C12" s="3" t="s">
        <v>41</v>
      </c>
      <c r="D12" s="3" t="s">
        <v>42</v>
      </c>
      <c r="E12" s="3" t="s">
        <v>43</v>
      </c>
    </row>
    <row r="13" spans="1:6" ht="24" customHeight="1" x14ac:dyDescent="0.3">
      <c r="A13" s="4">
        <v>1</v>
      </c>
      <c r="B13" s="5" t="s">
        <v>9</v>
      </c>
      <c r="C13" s="6">
        <v>178053750</v>
      </c>
      <c r="D13" s="18" t="s">
        <v>44</v>
      </c>
      <c r="E13" s="7" t="s">
        <v>45</v>
      </c>
    </row>
    <row r="14" spans="1:6" ht="24" customHeight="1" x14ac:dyDescent="0.3">
      <c r="A14" s="4">
        <v>2</v>
      </c>
      <c r="B14" s="5" t="s">
        <v>46</v>
      </c>
      <c r="C14" s="6">
        <v>213664500</v>
      </c>
      <c r="D14" s="18" t="s">
        <v>47</v>
      </c>
      <c r="E14" s="7" t="s">
        <v>48</v>
      </c>
    </row>
    <row r="15" spans="1:6" ht="24" customHeight="1" x14ac:dyDescent="0.3">
      <c r="A15" s="4">
        <v>3</v>
      </c>
      <c r="B15" s="5" t="s">
        <v>12</v>
      </c>
      <c r="C15" s="6">
        <v>296756250</v>
      </c>
      <c r="D15" s="18" t="s">
        <v>49</v>
      </c>
      <c r="E15" s="7" t="s">
        <v>50</v>
      </c>
    </row>
    <row r="16" spans="1:6" ht="24" customHeight="1" x14ac:dyDescent="0.3">
      <c r="A16" s="4">
        <v>4</v>
      </c>
      <c r="B16" s="5" t="s">
        <v>13</v>
      </c>
      <c r="C16" s="6">
        <v>118702500</v>
      </c>
      <c r="D16" s="18" t="s">
        <v>51</v>
      </c>
      <c r="E16" s="19" t="s">
        <v>52</v>
      </c>
    </row>
    <row r="17" spans="1:5" ht="24" customHeight="1" x14ac:dyDescent="0.3">
      <c r="A17" s="4">
        <v>5</v>
      </c>
      <c r="B17" s="5" t="s">
        <v>14</v>
      </c>
      <c r="C17" s="6">
        <v>23740500</v>
      </c>
      <c r="D17" s="18" t="s">
        <v>53</v>
      </c>
      <c r="E17" s="7" t="s">
        <v>54</v>
      </c>
    </row>
    <row r="18" spans="1:5" ht="24" customHeight="1" x14ac:dyDescent="0.3">
      <c r="A18" s="4">
        <v>6</v>
      </c>
      <c r="B18" s="5" t="s">
        <v>15</v>
      </c>
      <c r="C18" s="6">
        <v>59351250</v>
      </c>
      <c r="D18" s="18" t="s">
        <v>55</v>
      </c>
      <c r="E18" s="7" t="s">
        <v>56</v>
      </c>
    </row>
    <row r="19" spans="1:5" ht="24" customHeight="1" x14ac:dyDescent="0.3">
      <c r="A19" s="4">
        <v>7</v>
      </c>
      <c r="B19" s="5" t="s">
        <v>16</v>
      </c>
      <c r="C19" s="6">
        <v>118702500</v>
      </c>
      <c r="D19" s="18" t="s">
        <v>57</v>
      </c>
      <c r="E19" s="19" t="s">
        <v>52</v>
      </c>
    </row>
    <row r="20" spans="1:5" ht="24" customHeight="1" x14ac:dyDescent="0.3">
      <c r="A20" s="4">
        <v>8</v>
      </c>
      <c r="B20" s="5" t="s">
        <v>17</v>
      </c>
      <c r="C20" s="6">
        <v>35610750</v>
      </c>
      <c r="D20" s="18" t="s">
        <v>58</v>
      </c>
      <c r="E20" s="7" t="s">
        <v>59</v>
      </c>
    </row>
    <row r="21" spans="1:5" ht="24" customHeight="1" x14ac:dyDescent="0.3">
      <c r="A21" s="4">
        <v>9</v>
      </c>
      <c r="B21" s="5" t="s">
        <v>18</v>
      </c>
      <c r="C21" s="6">
        <v>23740500</v>
      </c>
      <c r="D21" s="18" t="s">
        <v>60</v>
      </c>
      <c r="E21" s="7" t="s">
        <v>61</v>
      </c>
    </row>
    <row r="22" spans="1:5" ht="24" customHeight="1" x14ac:dyDescent="0.3">
      <c r="A22" s="4">
        <v>10</v>
      </c>
      <c r="B22" s="5" t="s">
        <v>19</v>
      </c>
      <c r="C22" s="6">
        <v>118702500</v>
      </c>
      <c r="D22" s="18" t="s">
        <v>62</v>
      </c>
      <c r="E22" s="7" t="s">
        <v>63</v>
      </c>
    </row>
    <row r="24" spans="1:5" ht="54" customHeight="1" x14ac:dyDescent="0.3">
      <c r="A24" s="31" t="s">
        <v>64</v>
      </c>
      <c r="B24" s="31"/>
      <c r="C24" s="31"/>
      <c r="D24" s="31"/>
      <c r="E24" s="31"/>
    </row>
  </sheetData>
  <mergeCells count="2">
    <mergeCell ref="A2:F2"/>
    <mergeCell ref="A24:E24"/>
  </mergeCells>
  <pageMargins left="0.75" right="0.75" top="1" bottom="1" header="0.511811023622047" footer="0.511811023622047"/>
  <pageSetup paperSize="9"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9"/>
  <sheetViews>
    <sheetView topLeftCell="A18" zoomScaleNormal="100" workbookViewId="0">
      <selection activeCell="B34" sqref="B34"/>
    </sheetView>
  </sheetViews>
  <sheetFormatPr baseColWidth="10" defaultColWidth="8.6640625" defaultRowHeight="14.4" x14ac:dyDescent="0.3"/>
  <cols>
    <col min="1" max="1" width="7" customWidth="1"/>
    <col min="2" max="2" width="48" customWidth="1"/>
    <col min="3" max="5" width="16" customWidth="1"/>
    <col min="6" max="6" width="18" customWidth="1"/>
    <col min="7" max="7" width="20" customWidth="1"/>
  </cols>
  <sheetData>
    <row r="1" spans="1:7" ht="15" customHeight="1" x14ac:dyDescent="0.3">
      <c r="A1" s="2" t="s">
        <v>65</v>
      </c>
    </row>
    <row r="2" spans="1:7" ht="30" customHeight="1" x14ac:dyDescent="0.3">
      <c r="A2" s="1" t="s">
        <v>66</v>
      </c>
      <c r="B2" s="1"/>
      <c r="C2" s="1"/>
      <c r="D2" s="1"/>
      <c r="E2" s="1"/>
      <c r="F2" s="1"/>
      <c r="G2" s="1"/>
    </row>
    <row r="4" spans="1:7" ht="15" customHeight="1" x14ac:dyDescent="0.3">
      <c r="A4" s="20" t="s">
        <v>67</v>
      </c>
      <c r="F4" s="21">
        <v>855000000</v>
      </c>
    </row>
    <row r="6" spans="1:7" ht="15" customHeight="1" x14ac:dyDescent="0.3">
      <c r="A6" s="17" t="s">
        <v>68</v>
      </c>
    </row>
    <row r="7" spans="1:7" ht="33.75" customHeight="1" x14ac:dyDescent="0.3">
      <c r="A7" s="3" t="s">
        <v>2</v>
      </c>
      <c r="B7" s="3" t="s">
        <v>40</v>
      </c>
      <c r="C7" s="3" t="s">
        <v>69</v>
      </c>
      <c r="D7" s="3" t="s">
        <v>5</v>
      </c>
      <c r="E7" s="3" t="s">
        <v>6</v>
      </c>
      <c r="F7" s="3" t="s">
        <v>70</v>
      </c>
      <c r="G7" s="3" t="s">
        <v>71</v>
      </c>
    </row>
    <row r="8" spans="1:7" ht="25.5" customHeight="1" x14ac:dyDescent="0.3">
      <c r="A8" s="4">
        <v>1</v>
      </c>
      <c r="B8" s="5" t="s">
        <v>9</v>
      </c>
      <c r="C8" s="6">
        <v>31987200</v>
      </c>
      <c r="D8" s="6">
        <v>47600000</v>
      </c>
      <c r="E8" s="6">
        <v>49300001</v>
      </c>
      <c r="F8" s="22">
        <f t="shared" ref="F8:F17" si="0">MEDIAN(C8:E8)</f>
        <v>47600000</v>
      </c>
      <c r="G8" s="23">
        <f t="shared" ref="G8:G16" si="1">ROUND(F8*$F$19,0)</f>
        <v>45475613</v>
      </c>
    </row>
    <row r="9" spans="1:7" ht="25.5" customHeight="1" x14ac:dyDescent="0.3">
      <c r="A9" s="4">
        <v>2</v>
      </c>
      <c r="B9" s="5" t="s">
        <v>46</v>
      </c>
      <c r="C9" s="6">
        <v>111955200</v>
      </c>
      <c r="D9" s="6">
        <v>142800000</v>
      </c>
      <c r="E9" s="6">
        <v>98600003</v>
      </c>
      <c r="F9" s="22">
        <f t="shared" si="0"/>
        <v>111955200</v>
      </c>
      <c r="G9" s="23">
        <f t="shared" si="1"/>
        <v>106958642</v>
      </c>
    </row>
    <row r="10" spans="1:7" ht="25.5" customHeight="1" x14ac:dyDescent="0.3">
      <c r="A10" s="4">
        <v>3</v>
      </c>
      <c r="B10" s="5" t="s">
        <v>12</v>
      </c>
      <c r="C10" s="6">
        <v>143942400</v>
      </c>
      <c r="D10" s="6">
        <v>214200000</v>
      </c>
      <c r="E10" s="6">
        <v>177480005</v>
      </c>
      <c r="F10" s="22">
        <f t="shared" si="0"/>
        <v>177480005</v>
      </c>
      <c r="G10" s="23">
        <f t="shared" si="1"/>
        <v>169559076</v>
      </c>
    </row>
    <row r="11" spans="1:7" ht="25.5" customHeight="1" x14ac:dyDescent="0.3">
      <c r="A11" s="4">
        <v>4</v>
      </c>
      <c r="B11" s="5" t="s">
        <v>13</v>
      </c>
      <c r="C11" s="6">
        <v>95961600</v>
      </c>
      <c r="D11" s="6">
        <v>119000000</v>
      </c>
      <c r="E11" s="6">
        <v>118320003</v>
      </c>
      <c r="F11" s="22">
        <f t="shared" si="0"/>
        <v>118320003</v>
      </c>
      <c r="G11" s="23">
        <f t="shared" si="1"/>
        <v>113039384</v>
      </c>
    </row>
    <row r="12" spans="1:7" ht="25.5" customHeight="1" x14ac:dyDescent="0.3">
      <c r="A12" s="4">
        <v>5</v>
      </c>
      <c r="B12" s="5" t="s">
        <v>14</v>
      </c>
      <c r="C12" s="6">
        <v>95961600</v>
      </c>
      <c r="D12" s="6">
        <v>95200000</v>
      </c>
      <c r="E12" s="6">
        <v>108460003</v>
      </c>
      <c r="F12" s="22">
        <f t="shared" si="0"/>
        <v>95961600</v>
      </c>
      <c r="G12" s="23">
        <f t="shared" si="1"/>
        <v>91678836</v>
      </c>
    </row>
    <row r="13" spans="1:7" ht="25.5" customHeight="1" x14ac:dyDescent="0.3">
      <c r="A13" s="4">
        <v>6</v>
      </c>
      <c r="B13" s="5" t="s">
        <v>15</v>
      </c>
      <c r="C13" s="6">
        <v>79968000</v>
      </c>
      <c r="D13" s="6">
        <v>107100000</v>
      </c>
      <c r="E13" s="6">
        <v>118320003</v>
      </c>
      <c r="F13" s="22">
        <f t="shared" si="0"/>
        <v>107100000</v>
      </c>
      <c r="G13" s="23">
        <f t="shared" si="1"/>
        <v>102320129</v>
      </c>
    </row>
    <row r="14" spans="1:7" ht="25.5" customHeight="1" x14ac:dyDescent="0.3">
      <c r="A14" s="4">
        <v>7</v>
      </c>
      <c r="B14" s="5" t="s">
        <v>16</v>
      </c>
      <c r="C14" s="6">
        <v>63974400</v>
      </c>
      <c r="D14" s="6">
        <v>65450000</v>
      </c>
      <c r="E14" s="6">
        <v>128180003</v>
      </c>
      <c r="F14" s="22">
        <f t="shared" si="0"/>
        <v>65450000</v>
      </c>
      <c r="G14" s="23">
        <f t="shared" si="1"/>
        <v>62528968</v>
      </c>
    </row>
    <row r="15" spans="1:7" ht="25.5" customHeight="1" x14ac:dyDescent="0.3">
      <c r="A15" s="4">
        <v>8</v>
      </c>
      <c r="B15" s="5" t="s">
        <v>17</v>
      </c>
      <c r="C15" s="6">
        <v>63974400</v>
      </c>
      <c r="D15" s="6">
        <v>53550000</v>
      </c>
      <c r="E15" s="6">
        <v>78880002</v>
      </c>
      <c r="F15" s="22">
        <f t="shared" si="0"/>
        <v>63974400</v>
      </c>
      <c r="G15" s="23">
        <f t="shared" si="1"/>
        <v>61119224</v>
      </c>
    </row>
    <row r="16" spans="1:7" ht="25.5" customHeight="1" x14ac:dyDescent="0.3">
      <c r="A16" s="4">
        <v>9</v>
      </c>
      <c r="B16" s="5" t="s">
        <v>18</v>
      </c>
      <c r="C16" s="6">
        <v>63974400</v>
      </c>
      <c r="D16" s="6">
        <v>65450000</v>
      </c>
      <c r="E16" s="6">
        <v>78880002</v>
      </c>
      <c r="F16" s="22">
        <f t="shared" si="0"/>
        <v>65450000</v>
      </c>
      <c r="G16" s="23">
        <f t="shared" si="1"/>
        <v>62528968</v>
      </c>
    </row>
    <row r="17" spans="1:7" ht="25.5" customHeight="1" x14ac:dyDescent="0.3">
      <c r="A17" s="4">
        <v>10</v>
      </c>
      <c r="B17" s="5" t="s">
        <v>19</v>
      </c>
      <c r="C17" s="6">
        <v>47980800</v>
      </c>
      <c r="D17" s="6">
        <v>41650000</v>
      </c>
      <c r="E17" s="6">
        <v>29580001</v>
      </c>
      <c r="F17" s="22">
        <f t="shared" si="0"/>
        <v>41650000</v>
      </c>
      <c r="G17" s="23">
        <f>$F$4-SUM(G8:G16)</f>
        <v>39791160</v>
      </c>
    </row>
    <row r="18" spans="1:7" ht="15" customHeight="1" x14ac:dyDescent="0.3">
      <c r="A18" s="24"/>
      <c r="B18" s="24" t="s">
        <v>72</v>
      </c>
      <c r="C18" s="25">
        <f>SUM(C8:C17)</f>
        <v>799680000</v>
      </c>
      <c r="D18" s="25">
        <f>SUM(D8:D17)</f>
        <v>952000000</v>
      </c>
      <c r="E18" s="25">
        <f>SUM(E8:E17)</f>
        <v>986000026</v>
      </c>
      <c r="F18" s="25">
        <f>SUM(F8:F17)</f>
        <v>894941208</v>
      </c>
      <c r="G18" s="25">
        <f>SUM(G8:G17)</f>
        <v>855000000</v>
      </c>
    </row>
    <row r="19" spans="1:7" ht="15" customHeight="1" x14ac:dyDescent="0.3">
      <c r="A19" s="26"/>
      <c r="B19" s="26" t="s">
        <v>73</v>
      </c>
      <c r="C19" s="26"/>
      <c r="D19" s="26"/>
      <c r="E19" s="26"/>
      <c r="F19" s="27">
        <f>$F$4/F18</f>
        <v>0.95537002023936302</v>
      </c>
      <c r="G19" s="26"/>
    </row>
    <row r="21" spans="1:7" ht="15" customHeight="1" x14ac:dyDescent="0.3">
      <c r="A21" s="17" t="s">
        <v>74</v>
      </c>
    </row>
    <row r="22" spans="1:7" ht="25.5" customHeight="1" x14ac:dyDescent="0.3">
      <c r="A22" s="3" t="s">
        <v>75</v>
      </c>
      <c r="B22" s="3" t="s">
        <v>76</v>
      </c>
      <c r="C22" s="3" t="s">
        <v>77</v>
      </c>
    </row>
    <row r="23" spans="1:7" ht="30" customHeight="1" x14ac:dyDescent="0.3">
      <c r="A23" s="11" t="s">
        <v>78</v>
      </c>
      <c r="B23" s="12">
        <v>799680000</v>
      </c>
      <c r="C23" s="11" t="s">
        <v>79</v>
      </c>
    </row>
    <row r="24" spans="1:7" ht="30" customHeight="1" x14ac:dyDescent="0.3">
      <c r="A24" s="28" t="s">
        <v>80</v>
      </c>
      <c r="B24" s="23">
        <v>855000000</v>
      </c>
      <c r="C24" s="28" t="s">
        <v>81</v>
      </c>
    </row>
    <row r="25" spans="1:7" ht="30" customHeight="1" x14ac:dyDescent="0.3">
      <c r="A25" s="5" t="s">
        <v>82</v>
      </c>
      <c r="B25" s="6">
        <v>894941208</v>
      </c>
      <c r="C25" s="5" t="s">
        <v>83</v>
      </c>
    </row>
    <row r="26" spans="1:7" ht="30" customHeight="1" x14ac:dyDescent="0.3">
      <c r="A26" s="5" t="s">
        <v>84</v>
      </c>
      <c r="B26" s="6">
        <v>986000026</v>
      </c>
      <c r="C26" s="5"/>
    </row>
    <row r="27" spans="1:7" ht="30" customHeight="1" x14ac:dyDescent="0.3">
      <c r="A27" s="14" t="s">
        <v>85</v>
      </c>
      <c r="B27" s="15">
        <v>1187025000</v>
      </c>
      <c r="C27" s="14" t="s">
        <v>86</v>
      </c>
    </row>
    <row r="29" spans="1:7" ht="54" customHeight="1" x14ac:dyDescent="0.3">
      <c r="A29" s="31" t="s">
        <v>87</v>
      </c>
      <c r="B29" s="31"/>
      <c r="C29" s="31"/>
      <c r="D29" s="31"/>
      <c r="E29" s="31"/>
      <c r="F29" s="31"/>
      <c r="G29" s="31"/>
    </row>
  </sheetData>
  <mergeCells count="2">
    <mergeCell ref="A2:G2"/>
    <mergeCell ref="A29:G29"/>
  </mergeCells>
  <pageMargins left="0.75" right="0.75" top="1" bottom="1"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1. Cotizaciones recibidas</vt:lpstr>
      <vt:lpstr>2. Depuracion de ofertas</vt:lpstr>
      <vt:lpstr>3. Presupuesto oficial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Eliana Otero</cp:lastModifiedBy>
  <cp:revision>0</cp:revision>
  <dcterms:created xsi:type="dcterms:W3CDTF">2026-08-04T13:55:33Z</dcterms:created>
  <dcterms:modified xsi:type="dcterms:W3CDTF">2026-08-04T14:46:58Z</dcterms:modified>
  <dc:language>en-US</dc:language>
</cp:coreProperties>
</file>