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elian\Documents\CDC\CONTRATACION 2026\Proceso consultoria\Documentos despues de observaciones\"/>
    </mc:Choice>
  </mc:AlternateContent>
  <xr:revisionPtr revIDLastSave="0" documentId="13_ncr:1_{6D9E7BE6-E6C6-46BA-B459-E4143A57E963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EXPERIENCIA" sheetId="1" r:id="rId1"/>
    <sheet name="SMMLV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5" i="1" l="1"/>
  <c r="E24" i="1"/>
  <c r="E23" i="1"/>
  <c r="H17" i="1"/>
  <c r="K17" i="1" s="1"/>
  <c r="L17" i="1" s="1"/>
  <c r="H16" i="1"/>
  <c r="K16" i="1" s="1"/>
  <c r="L16" i="1" s="1"/>
  <c r="H15" i="1"/>
  <c r="K15" i="1" s="1"/>
  <c r="L15" i="1" s="1"/>
  <c r="H14" i="1"/>
  <c r="K14" i="1" s="1"/>
  <c r="L14" i="1" s="1"/>
  <c r="E22" i="1" l="1"/>
  <c r="L18" i="1"/>
  <c r="E21" i="1" s="1"/>
</calcChain>
</file>

<file path=xl/sharedStrings.xml><?xml version="1.0" encoding="utf-8"?>
<sst xmlns="http://schemas.openxmlformats.org/spreadsheetml/2006/main" count="37" uniqueCount="37">
  <si>
    <t>CONTRALORÍA DE CUNDINAMARCA — FORMATO No. 7</t>
  </si>
  <si>
    <t>VERIFICACIÓN DE LA EXPERIENCIA DEL PROPONENTE</t>
  </si>
  <si>
    <t>NÚMERO DE PROCESO:</t>
  </si>
  <si>
    <t>CDC-CAM-004-2026</t>
  </si>
  <si>
    <t>OBJETO DEL PROCESO:</t>
  </si>
  <si>
    <t>REALIZAR LA CONSULTORÍA ESPECIALIZADA PARA EL DIAGNÓSTICO Y LA DEFINICIÓN DE LA RUTA DE MODERNIZACIÓN DIGITAL Y TECNOLÓGICA DE LA CONTRALORÍA DE CUNDINAMARCA</t>
  </si>
  <si>
    <t>FECHA DE CIERRE DEL PROCESO:</t>
  </si>
  <si>
    <t>NOMBRE DEL PROPONENTE:</t>
  </si>
  <si>
    <t>NIT:</t>
  </si>
  <si>
    <t>TIPO DE PROPONENTE:</t>
  </si>
  <si>
    <t>Instrucciones. Relacione máximo tres (3) contratos, o hasta cuatro (4) si acredita la condición de Mipyme o de emprendimiento o empresa de mujeres. Las celdas en amarillo son de diligenciamiento; las grises se calculan automáticamente.</t>
  </si>
  <si>
    <t>No.</t>
  </si>
  <si>
    <t>Contratante</t>
  </si>
  <si>
    <t>Naturaleza del contratante</t>
  </si>
  <si>
    <t>Objeto del contrato</t>
  </si>
  <si>
    <t>Componentes acreditados</t>
  </si>
  <si>
    <t>Fecha de inicio</t>
  </si>
  <si>
    <t>Fecha de terminación</t>
  </si>
  <si>
    <t>Año de terminación</t>
  </si>
  <si>
    <t>Valor total ejecutado (COP)</t>
  </si>
  <si>
    <t>% de participación</t>
  </si>
  <si>
    <t>SMMLV del año</t>
  </si>
  <si>
    <t>Valor en SMMLV</t>
  </si>
  <si>
    <t>SUMATORIA EN SMMLV</t>
  </si>
  <si>
    <t>VERIFICACIÓN DEL CUMPLIMIENTO</t>
  </si>
  <si>
    <t>Sumatoria mínima exigida (488 SMMLV)</t>
  </si>
  <si>
    <t>Al menos un contrato por 195 SMMLV o más</t>
  </si>
  <si>
    <t>Al menos un contrato con entidad estatal colombiana</t>
  </si>
  <si>
    <t>Todos los contratos terminados antes del cierre</t>
  </si>
  <si>
    <t>Número de contratos aportados</t>
  </si>
  <si>
    <t>Notas. (1) Los proponentes que acrediten la condición de Mipyme o de emprendimiento o empresa de mujeres podrán aportar hasta cuatro (4) contratos y contratos terminados dentro de los doce (12) años anteriores; los demás, máximo tres (3) contratos dentro de los diez (10) años anteriores. (2) El porcentaje de participación se diligencia en 100% cuando el contrato fue ejecutado individualmente, o con el porcentaje que tuvo el proponente cuando lo ejecutó como integrante de una estructura plural. (3) Componentes del literal a) del numeral 3.6.19: (i) diagnóstico o diseño de arquitectura empresarial; (ii) planes estratégicos de TI, hojas de ruta de modernización o transformación digital; (iii) dimensionamiento o diseño de infraestructura tecnológica; (iv) identificación, análisis o priorización de procesos susceptibles de automatización. Al menos un contrato debe comprender el componente (i). (4) La información debe ser concordante con la inscrita en el RUP; en caso de discrepancia prevalece el RUP.</t>
  </si>
  <si>
    <t>_______________________________________</t>
  </si>
  <si>
    <t>Nombre y firma del representante legal</t>
  </si>
  <si>
    <t>SALARIO MÍNIMO MENSUAL LEGAL VIGENTE</t>
  </si>
  <si>
    <t>Año</t>
  </si>
  <si>
    <t>Salario mínimo (COP)</t>
  </si>
  <si>
    <t>Fuente: decretos anuales del Gobierno nacional que fijan el salario mínimo mensual legal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</si>
</sst>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"/>
    </font>
    <font>
      <sz val="10"/>
      <name val="Calibri"/>
      <charset val="1"/>
    </font>
    <font>
      <i/>
      <sz val="9"/>
      <name val="Calibri"/>
      <charset val="1"/>
    </font>
    <font>
      <b/>
      <sz val="10"/>
      <color rgb="FFFFFFFF"/>
      <name val="Calibri"/>
      <charset val="1"/>
    </font>
    <font>
      <b/>
      <sz val="13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theme="0"/>
      <name val="Calibri"/>
      <family val="2"/>
    </font>
    <font>
      <sz val="11"/>
      <color theme="0"/>
      <name val="Calibri"/>
      <family val="2"/>
    </font>
    <font>
      <b/>
      <sz val="13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EDEDED"/>
      </patternFill>
    </fill>
    <fill>
      <patternFill patternType="solid">
        <fgColor rgb="FFEDEDED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DEDED"/>
      </patternFill>
    </fill>
    <fill>
      <patternFill patternType="solid">
        <fgColor rgb="FFC00000"/>
        <bgColor rgb="FF333333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3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vertical="top" wrapText="1"/>
    </xf>
    <xf numFmtId="0" fontId="8" fillId="3" borderId="1" xfId="0" applyFont="1" applyFill="1" applyBorder="1" applyAlignment="1">
      <alignment vertical="top" wrapText="1"/>
    </xf>
    <xf numFmtId="3" fontId="8" fillId="2" borderId="1" xfId="0" applyNumberFormat="1" applyFont="1" applyFill="1" applyBorder="1" applyAlignment="1">
      <alignment vertical="top" wrapText="1"/>
    </xf>
    <xf numFmtId="9" fontId="8" fillId="2" borderId="1" xfId="0" applyNumberFormat="1" applyFont="1" applyFill="1" applyBorder="1" applyAlignment="1">
      <alignment vertical="top" wrapText="1"/>
    </xf>
    <xf numFmtId="3" fontId="8" fillId="3" borderId="1" xfId="0" applyNumberFormat="1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0" fontId="6" fillId="3" borderId="1" xfId="0" applyFont="1" applyFill="1" applyBorder="1" applyAlignment="1">
      <alignment horizontal="center"/>
    </xf>
    <xf numFmtId="0" fontId="8" fillId="0" borderId="0" xfId="0" applyFont="1"/>
    <xf numFmtId="0" fontId="10" fillId="0" borderId="0" xfId="0" applyFont="1"/>
    <xf numFmtId="0" fontId="12" fillId="4" borderId="0" xfId="0" applyFont="1" applyFill="1"/>
    <xf numFmtId="0" fontId="14" fillId="4" borderId="0" xfId="0" applyFont="1" applyFill="1"/>
    <xf numFmtId="0" fontId="15" fillId="4" borderId="0" xfId="0" applyFont="1" applyFill="1"/>
    <xf numFmtId="0" fontId="12" fillId="5" borderId="1" xfId="0" applyFont="1" applyFill="1" applyBorder="1"/>
    <xf numFmtId="0" fontId="15" fillId="4" borderId="0" xfId="0" applyFont="1" applyFill="1" applyAlignment="1">
      <alignment horizontal="left" wrapText="1"/>
    </xf>
    <xf numFmtId="0" fontId="16" fillId="4" borderId="0" xfId="0" applyFont="1" applyFill="1" applyAlignment="1">
      <alignment vertical="top" wrapText="1"/>
    </xf>
    <xf numFmtId="0" fontId="17" fillId="0" borderId="0" xfId="0" applyFont="1" applyAlignment="1">
      <alignment vertical="top" wrapText="1"/>
    </xf>
    <xf numFmtId="0" fontId="9" fillId="6" borderId="1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/>
    </xf>
    <xf numFmtId="0" fontId="13" fillId="4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624840</xdr:colOff>
      <xdr:row>0</xdr:row>
      <xdr:rowOff>99060</xdr:rowOff>
    </xdr:from>
    <xdr:to>
      <xdr:col>11</xdr:col>
      <xdr:colOff>822960</xdr:colOff>
      <xdr:row>1</xdr:row>
      <xdr:rowOff>68377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C7BC3F-BED5-AC83-D7F6-A25894B73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3320" y="99060"/>
          <a:ext cx="1844040" cy="388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zoomScaleNormal="100" workbookViewId="0">
      <pane ySplit="13" topLeftCell="A14" activePane="bottomLeft" state="frozen"/>
      <selection pane="bottomLeft" activeCell="L7" sqref="L7"/>
    </sheetView>
  </sheetViews>
  <sheetFormatPr baseColWidth="10" defaultColWidth="8.6640625" defaultRowHeight="14.4" x14ac:dyDescent="0.3"/>
  <cols>
    <col min="1" max="1" width="5" style="5" customWidth="1"/>
    <col min="2" max="2" width="28" style="5" customWidth="1"/>
    <col min="3" max="3" width="16" style="5" customWidth="1"/>
    <col min="4" max="4" width="38" style="5" customWidth="1"/>
    <col min="5" max="5" width="16" style="5" customWidth="1"/>
    <col min="6" max="6" width="12" style="5" customWidth="1"/>
    <col min="7" max="7" width="13" style="5" customWidth="1"/>
    <col min="8" max="8" width="11" style="5" customWidth="1"/>
    <col min="9" max="9" width="17" style="5" customWidth="1"/>
    <col min="10" max="10" width="11" style="5" customWidth="1"/>
    <col min="11" max="12" width="13" style="5" customWidth="1"/>
    <col min="13" max="16384" width="8.6640625" style="5"/>
  </cols>
  <sheetData>
    <row r="1" spans="1:12" ht="33" customHeight="1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5.2" customHeight="1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x14ac:dyDescent="0.3">
      <c r="A4" s="21" t="s">
        <v>2</v>
      </c>
      <c r="B4" s="20"/>
      <c r="C4" s="22" t="s">
        <v>3</v>
      </c>
      <c r="D4" s="20"/>
      <c r="E4" s="20"/>
      <c r="F4" s="20"/>
      <c r="G4" s="20"/>
      <c r="H4" s="20"/>
      <c r="I4" s="20"/>
      <c r="J4" s="20"/>
      <c r="K4" s="20"/>
      <c r="L4" s="20"/>
    </row>
    <row r="5" spans="1:12" ht="36" customHeight="1" x14ac:dyDescent="0.3">
      <c r="A5" s="21" t="s">
        <v>4</v>
      </c>
      <c r="B5" s="20"/>
      <c r="C5" s="24" t="s">
        <v>5</v>
      </c>
      <c r="D5" s="24"/>
      <c r="E5" s="24"/>
      <c r="F5" s="24"/>
      <c r="G5" s="24"/>
      <c r="H5" s="24"/>
      <c r="I5" s="24"/>
      <c r="J5" s="24"/>
      <c r="K5" s="24"/>
      <c r="L5" s="24"/>
    </row>
    <row r="6" spans="1:12" x14ac:dyDescent="0.3">
      <c r="A6" s="21" t="s">
        <v>6</v>
      </c>
      <c r="B6" s="20"/>
      <c r="C6" s="23"/>
      <c r="D6" s="20"/>
      <c r="E6" s="20"/>
      <c r="F6" s="20"/>
      <c r="G6" s="20"/>
      <c r="H6" s="20"/>
      <c r="I6" s="20"/>
      <c r="J6" s="20"/>
      <c r="K6" s="20"/>
      <c r="L6" s="20"/>
    </row>
    <row r="7" spans="1:12" x14ac:dyDescent="0.3">
      <c r="A7" s="21" t="s">
        <v>7</v>
      </c>
      <c r="B7" s="20"/>
      <c r="C7" s="23"/>
      <c r="D7" s="20"/>
      <c r="E7" s="20"/>
      <c r="F7" s="20"/>
      <c r="G7" s="20"/>
      <c r="H7" s="20"/>
      <c r="I7" s="20"/>
      <c r="J7" s="20"/>
      <c r="K7" s="20"/>
      <c r="L7" s="20"/>
    </row>
    <row r="8" spans="1:12" x14ac:dyDescent="0.3">
      <c r="A8" s="21" t="s">
        <v>8</v>
      </c>
      <c r="B8" s="20"/>
      <c r="C8" s="23"/>
      <c r="D8" s="20"/>
      <c r="E8" s="20"/>
      <c r="F8" s="20"/>
      <c r="G8" s="20"/>
      <c r="H8" s="20"/>
      <c r="I8" s="20"/>
      <c r="J8" s="20"/>
      <c r="K8" s="20"/>
      <c r="L8"/>
    </row>
    <row r="9" spans="1:12" x14ac:dyDescent="0.3">
      <c r="A9" s="21" t="s">
        <v>9</v>
      </c>
      <c r="B9" s="20"/>
      <c r="C9" s="23"/>
      <c r="D9" s="20"/>
      <c r="E9" s="20"/>
      <c r="F9" s="20"/>
      <c r="G9" s="20"/>
      <c r="H9" s="20"/>
      <c r="I9" s="20"/>
      <c r="J9" s="20"/>
      <c r="K9" s="20"/>
      <c r="L9" s="20"/>
    </row>
    <row r="10" spans="1:12" x14ac:dyDescent="0.3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ht="15" customHeight="1" x14ac:dyDescent="0.3">
      <c r="A11" s="25" t="s">
        <v>10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x14ac:dyDescent="0.3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s="19" customFormat="1" ht="42" customHeight="1" x14ac:dyDescent="0.3">
      <c r="A13" s="27" t="s">
        <v>11</v>
      </c>
      <c r="B13" s="27" t="s">
        <v>12</v>
      </c>
      <c r="C13" s="27" t="s">
        <v>13</v>
      </c>
      <c r="D13" s="27" t="s">
        <v>14</v>
      </c>
      <c r="E13" s="27" t="s">
        <v>15</v>
      </c>
      <c r="F13" s="27" t="s">
        <v>16</v>
      </c>
      <c r="G13" s="27" t="s">
        <v>17</v>
      </c>
      <c r="H13" s="27" t="s">
        <v>18</v>
      </c>
      <c r="I13" s="27" t="s">
        <v>19</v>
      </c>
      <c r="J13" s="27" t="s">
        <v>20</v>
      </c>
      <c r="K13" s="27" t="s">
        <v>21</v>
      </c>
      <c r="L13" s="27" t="s">
        <v>22</v>
      </c>
    </row>
    <row r="14" spans="1:12" ht="43.5" customHeight="1" x14ac:dyDescent="0.3">
      <c r="A14" s="9">
        <v>1</v>
      </c>
      <c r="B14" s="10"/>
      <c r="C14" s="10"/>
      <c r="D14" s="10"/>
      <c r="E14" s="10"/>
      <c r="F14" s="10"/>
      <c r="G14" s="10"/>
      <c r="H14" s="11">
        <f>IFERROR(YEAR(G14),"")</f>
        <v>1900</v>
      </c>
      <c r="I14" s="12"/>
      <c r="J14" s="13"/>
      <c r="K14" s="14" t="str">
        <f>IFERROR(VLOOKUP(H14,SMMLV!$A$3:$B$32,2,FALSE()),"")</f>
        <v/>
      </c>
      <c r="L14" s="15" t="str">
        <f>IFERROR(ROUND(I14*J14/K14,2),"")</f>
        <v/>
      </c>
    </row>
    <row r="15" spans="1:12" ht="43.5" customHeight="1" x14ac:dyDescent="0.3">
      <c r="A15" s="9">
        <v>2</v>
      </c>
      <c r="B15" s="10"/>
      <c r="C15" s="10"/>
      <c r="D15" s="10"/>
      <c r="E15" s="10"/>
      <c r="F15" s="10"/>
      <c r="G15" s="10"/>
      <c r="H15" s="11">
        <f>IFERROR(YEAR(G15),"")</f>
        <v>1900</v>
      </c>
      <c r="I15" s="12"/>
      <c r="J15" s="13"/>
      <c r="K15" s="14" t="str">
        <f>IFERROR(VLOOKUP(H15,SMMLV!$A$3:$B$32,2,FALSE()),"")</f>
        <v/>
      </c>
      <c r="L15" s="15" t="str">
        <f>IFERROR(ROUND(I15*J15/K15,2),"")</f>
        <v/>
      </c>
    </row>
    <row r="16" spans="1:12" ht="43.5" customHeight="1" x14ac:dyDescent="0.3">
      <c r="A16" s="9">
        <v>3</v>
      </c>
      <c r="B16" s="10"/>
      <c r="C16" s="10"/>
      <c r="D16" s="10"/>
      <c r="E16" s="10"/>
      <c r="F16" s="10"/>
      <c r="G16" s="10"/>
      <c r="H16" s="11">
        <f>IFERROR(YEAR(G16),"")</f>
        <v>1900</v>
      </c>
      <c r="I16" s="12"/>
      <c r="J16" s="13"/>
      <c r="K16" s="14" t="str">
        <f>IFERROR(VLOOKUP(H16,SMMLV!$A$3:$B$32,2,FALSE()),"")</f>
        <v/>
      </c>
      <c r="L16" s="15" t="str">
        <f>IFERROR(ROUND(I16*J16/K16,2),"")</f>
        <v/>
      </c>
    </row>
    <row r="17" spans="1:12" ht="43.5" customHeight="1" x14ac:dyDescent="0.3">
      <c r="A17" s="9">
        <v>4</v>
      </c>
      <c r="B17" s="10"/>
      <c r="C17" s="10"/>
      <c r="D17" s="10"/>
      <c r="E17" s="10"/>
      <c r="F17" s="10"/>
      <c r="G17" s="10"/>
      <c r="H17" s="11">
        <f>IFERROR(YEAR(G17),"")</f>
        <v>1900</v>
      </c>
      <c r="I17" s="12"/>
      <c r="J17" s="13"/>
      <c r="K17" s="14" t="str">
        <f>IFERROR(VLOOKUP(H17,SMMLV!$A$3:$B$32,2,FALSE()),"")</f>
        <v/>
      </c>
      <c r="L17" s="15" t="str">
        <f>IFERROR(ROUND(I17*J17/K17,2),"")</f>
        <v/>
      </c>
    </row>
    <row r="18" spans="1:12" x14ac:dyDescent="0.3">
      <c r="K18" s="16" t="s">
        <v>23</v>
      </c>
      <c r="L18" s="17">
        <f>ROUND(SUM(L14:L17),2)</f>
        <v>0</v>
      </c>
    </row>
    <row r="20" spans="1:12" x14ac:dyDescent="0.3">
      <c r="A20" s="6" t="s">
        <v>24</v>
      </c>
    </row>
    <row r="21" spans="1:12" x14ac:dyDescent="0.3">
      <c r="A21" s="18" t="s">
        <v>25</v>
      </c>
      <c r="B21" s="18"/>
      <c r="C21" s="18"/>
      <c r="D21" s="18"/>
      <c r="E21" s="15" t="str">
        <f>IF(L18&gt;=488,"CUMPLE","NO CUMPLE")</f>
        <v>NO CUMPLE</v>
      </c>
    </row>
    <row r="22" spans="1:12" x14ac:dyDescent="0.3">
      <c r="A22" s="18" t="s">
        <v>26</v>
      </c>
      <c r="B22" s="18"/>
      <c r="C22" s="18"/>
      <c r="D22" s="18"/>
      <c r="E22" s="15" t="str">
        <f>IF(MAX(L14:L17)&gt;=195,"CUMPLE","NO CUMPLE")</f>
        <v>NO CUMPLE</v>
      </c>
    </row>
    <row r="23" spans="1:12" x14ac:dyDescent="0.3">
      <c r="A23" s="18" t="s">
        <v>27</v>
      </c>
      <c r="B23" s="18"/>
      <c r="C23" s="18"/>
      <c r="D23" s="18"/>
      <c r="E23" s="15" t="str">
        <f>IF(COUNTIF(C14:C17,"Entidad estatal colombiana")&gt;=1,"CUMPLE","NO CUMPLE")</f>
        <v>NO CUMPLE</v>
      </c>
    </row>
    <row r="24" spans="1:12" x14ac:dyDescent="0.3">
      <c r="A24" s="18" t="s">
        <v>28</v>
      </c>
      <c r="B24" s="18"/>
      <c r="C24" s="18"/>
      <c r="D24" s="18"/>
      <c r="E24" s="15" t="str">
        <f>IF(COUNTIF(G14:G17,"&gt;"&amp;$C$6)=0,"CUMPLE","NO CUMPLE")</f>
        <v>CUMPLE</v>
      </c>
    </row>
    <row r="25" spans="1:12" x14ac:dyDescent="0.3">
      <c r="A25" s="18" t="s">
        <v>29</v>
      </c>
      <c r="B25" s="18"/>
      <c r="C25" s="18"/>
      <c r="D25" s="18"/>
      <c r="E25" s="15">
        <f>COUNTA(B14:B17)</f>
        <v>0</v>
      </c>
    </row>
    <row r="27" spans="1:12" ht="15" customHeight="1" x14ac:dyDescent="0.3">
      <c r="A27" s="26" t="s">
        <v>30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 x14ac:dyDescent="0.3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</row>
    <row r="29" spans="1:12" x14ac:dyDescent="0.3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</row>
    <row r="30" spans="1:12" x14ac:dyDescent="0.3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x14ac:dyDescent="0.3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</row>
    <row r="32" spans="1:12" x14ac:dyDescent="0.3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4" spans="1:1" x14ac:dyDescent="0.3">
      <c r="A34" s="8" t="s">
        <v>31</v>
      </c>
    </row>
    <row r="35" spans="1:1" x14ac:dyDescent="0.3">
      <c r="A35" s="7" t="s">
        <v>32</v>
      </c>
    </row>
  </sheetData>
  <mergeCells count="10">
    <mergeCell ref="A25:D25"/>
    <mergeCell ref="A27:L32"/>
    <mergeCell ref="C5:L5"/>
    <mergeCell ref="A1:L1"/>
    <mergeCell ref="A2:L2"/>
    <mergeCell ref="A11:L11"/>
    <mergeCell ref="A21:D21"/>
    <mergeCell ref="A22:D22"/>
    <mergeCell ref="A23:D23"/>
    <mergeCell ref="A24:D24"/>
  </mergeCells>
  <dataValidations count="1">
    <dataValidation type="list" allowBlank="1" sqref="C14:C17" xr:uid="{00000000-0002-0000-0000-000000000000}">
      <formula1>"Entidad estatal colombiana,Persona natural o jurídica de derecho privado"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5"/>
  <sheetViews>
    <sheetView zoomScaleNormal="100" workbookViewId="0"/>
  </sheetViews>
  <sheetFormatPr baseColWidth="10" defaultColWidth="8.6640625" defaultRowHeight="14.4" x14ac:dyDescent="0.3"/>
  <cols>
    <col min="1" max="1" width="12" customWidth="1"/>
    <col min="2" max="2" width="22" customWidth="1"/>
  </cols>
  <sheetData>
    <row r="1" spans="1:2" ht="17.399999999999999" x14ac:dyDescent="0.35">
      <c r="A1" s="4" t="s">
        <v>33</v>
      </c>
    </row>
    <row r="2" spans="1:2" x14ac:dyDescent="0.3">
      <c r="A2" s="30" t="s">
        <v>34</v>
      </c>
      <c r="B2" s="30" t="s">
        <v>35</v>
      </c>
    </row>
    <row r="3" spans="1:2" x14ac:dyDescent="0.3">
      <c r="A3" s="2">
        <v>2026</v>
      </c>
      <c r="B3" s="3">
        <v>1750905</v>
      </c>
    </row>
    <row r="4" spans="1:2" x14ac:dyDescent="0.3">
      <c r="A4" s="2">
        <v>2025</v>
      </c>
      <c r="B4" s="3">
        <v>1423500</v>
      </c>
    </row>
    <row r="5" spans="1:2" x14ac:dyDescent="0.3">
      <c r="A5" s="2">
        <v>2024</v>
      </c>
      <c r="B5" s="3">
        <v>1300000</v>
      </c>
    </row>
    <row r="6" spans="1:2" x14ac:dyDescent="0.3">
      <c r="A6" s="2">
        <v>2023</v>
      </c>
      <c r="B6" s="3">
        <v>1160000</v>
      </c>
    </row>
    <row r="7" spans="1:2" x14ac:dyDescent="0.3">
      <c r="A7" s="2">
        <v>2022</v>
      </c>
      <c r="B7" s="3">
        <v>1000000</v>
      </c>
    </row>
    <row r="8" spans="1:2" x14ac:dyDescent="0.3">
      <c r="A8" s="2">
        <v>2021</v>
      </c>
      <c r="B8" s="3">
        <v>908526</v>
      </c>
    </row>
    <row r="9" spans="1:2" x14ac:dyDescent="0.3">
      <c r="A9" s="2">
        <v>2020</v>
      </c>
      <c r="B9" s="3">
        <v>877803</v>
      </c>
    </row>
    <row r="10" spans="1:2" x14ac:dyDescent="0.3">
      <c r="A10" s="2">
        <v>2019</v>
      </c>
      <c r="B10" s="3">
        <v>828116</v>
      </c>
    </row>
    <row r="11" spans="1:2" x14ac:dyDescent="0.3">
      <c r="A11" s="2">
        <v>2018</v>
      </c>
      <c r="B11" s="3">
        <v>781242</v>
      </c>
    </row>
    <row r="12" spans="1:2" x14ac:dyDescent="0.3">
      <c r="A12" s="2">
        <v>2017</v>
      </c>
      <c r="B12" s="3">
        <v>737717</v>
      </c>
    </row>
    <row r="13" spans="1:2" x14ac:dyDescent="0.3">
      <c r="A13" s="2">
        <v>2016</v>
      </c>
      <c r="B13" s="3">
        <v>689455</v>
      </c>
    </row>
    <row r="14" spans="1:2" x14ac:dyDescent="0.3">
      <c r="A14" s="2">
        <v>2015</v>
      </c>
      <c r="B14" s="3">
        <v>644350</v>
      </c>
    </row>
    <row r="15" spans="1:2" x14ac:dyDescent="0.3">
      <c r="A15" s="2">
        <v>2014</v>
      </c>
      <c r="B15" s="3">
        <v>616000</v>
      </c>
    </row>
    <row r="16" spans="1:2" x14ac:dyDescent="0.3">
      <c r="A16" s="2">
        <v>2013</v>
      </c>
      <c r="B16" s="3">
        <v>589500</v>
      </c>
    </row>
    <row r="17" spans="1:2" x14ac:dyDescent="0.3">
      <c r="A17" s="2">
        <v>2012</v>
      </c>
      <c r="B17" s="3">
        <v>566700</v>
      </c>
    </row>
    <row r="18" spans="1:2" x14ac:dyDescent="0.3">
      <c r="A18" s="2">
        <v>2011</v>
      </c>
      <c r="B18" s="3">
        <v>535600</v>
      </c>
    </row>
    <row r="19" spans="1:2" x14ac:dyDescent="0.3">
      <c r="A19" s="2">
        <v>2010</v>
      </c>
      <c r="B19" s="3">
        <v>515000</v>
      </c>
    </row>
    <row r="20" spans="1:2" x14ac:dyDescent="0.3">
      <c r="A20" s="2">
        <v>2009</v>
      </c>
      <c r="B20" s="3">
        <v>496900</v>
      </c>
    </row>
    <row r="21" spans="1:2" x14ac:dyDescent="0.3">
      <c r="A21" s="2">
        <v>2008</v>
      </c>
      <c r="B21" s="3">
        <v>461500</v>
      </c>
    </row>
    <row r="22" spans="1:2" x14ac:dyDescent="0.3">
      <c r="A22" s="2">
        <v>2007</v>
      </c>
      <c r="B22" s="3">
        <v>433700</v>
      </c>
    </row>
    <row r="23" spans="1:2" x14ac:dyDescent="0.3">
      <c r="A23" s="2">
        <v>2006</v>
      </c>
      <c r="B23" s="3">
        <v>408000</v>
      </c>
    </row>
    <row r="24" spans="1:2" x14ac:dyDescent="0.3">
      <c r="A24" s="2">
        <v>2005</v>
      </c>
      <c r="B24" s="3">
        <v>381500</v>
      </c>
    </row>
    <row r="25" spans="1:2" x14ac:dyDescent="0.3">
      <c r="A25" s="2">
        <v>2004</v>
      </c>
      <c r="B25" s="3">
        <v>358000</v>
      </c>
    </row>
    <row r="26" spans="1:2" x14ac:dyDescent="0.3">
      <c r="A26" s="2">
        <v>2003</v>
      </c>
      <c r="B26" s="3">
        <v>332000</v>
      </c>
    </row>
    <row r="27" spans="1:2" x14ac:dyDescent="0.3">
      <c r="A27" s="2">
        <v>2002</v>
      </c>
      <c r="B27" s="3">
        <v>309000</v>
      </c>
    </row>
    <row r="28" spans="1:2" x14ac:dyDescent="0.3">
      <c r="A28" s="2">
        <v>2001</v>
      </c>
      <c r="B28" s="3">
        <v>286000</v>
      </c>
    </row>
    <row r="29" spans="1:2" x14ac:dyDescent="0.3">
      <c r="A29" s="2">
        <v>2000</v>
      </c>
      <c r="B29" s="3">
        <v>260100</v>
      </c>
    </row>
    <row r="30" spans="1:2" x14ac:dyDescent="0.3">
      <c r="A30" s="2">
        <v>1999</v>
      </c>
      <c r="B30" s="3">
        <v>236460</v>
      </c>
    </row>
    <row r="31" spans="1:2" x14ac:dyDescent="0.3">
      <c r="A31" s="2">
        <v>1998</v>
      </c>
      <c r="B31" s="3">
        <v>203826</v>
      </c>
    </row>
    <row r="32" spans="1:2" x14ac:dyDescent="0.3">
      <c r="A32" s="2">
        <v>1997</v>
      </c>
      <c r="B32" s="3">
        <v>172005</v>
      </c>
    </row>
    <row r="35" spans="1:1" x14ac:dyDescent="0.3">
      <c r="A35" s="1" t="s">
        <v>36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</vt:lpstr>
      <vt:lpstr>SMMLV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Eliana Otero</cp:lastModifiedBy>
  <cp:revision>0</cp:revision>
  <dcterms:created xsi:type="dcterms:W3CDTF">2026-08-24T22:40:26Z</dcterms:created>
  <dcterms:modified xsi:type="dcterms:W3CDTF">2026-08-25T17:09:56Z</dcterms:modified>
  <dc:language>en-US</dc:language>
</cp:coreProperties>
</file>