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eliana_rodriguez_fiscalia_gov_co/Documents/CONTRATOS REGIONAL CARIBE 2017 A 2025/2026/CONTRATACIÓN/SELECCIÓN ABREVIADA/SUBASTA/MOBILIARIO/DEFINITIVOS/SECOP/"/>
    </mc:Choice>
  </mc:AlternateContent>
  <xr:revisionPtr revIDLastSave="62" documentId="8_{012E224D-36B0-4F32-B99A-F14CE86BD88A}" xr6:coauthVersionLast="47" xr6:coauthVersionMax="47" xr10:uidLastSave="{30FCF2CB-4760-4561-9D22-438F29360C7D}"/>
  <bookViews>
    <workbookView xWindow="-120" yWindow="-120" windowWidth="29040" windowHeight="15720" xr2:uid="{112FAFE5-EA42-4301-9042-36FAC06FBBCF}"/>
  </bookViews>
  <sheets>
    <sheet name="ANEXO OFERTA " sheetId="1" r:id="rId1"/>
  </sheets>
  <externalReferences>
    <externalReference r:id="rId2"/>
  </externalReferences>
  <definedNames>
    <definedName name="_xlnm._FilterDatabase" localSheetId="0" hidden="1">'ANEXO OFERTA '!$A$6:$I$6</definedName>
    <definedName name="_xlnm.Print_Area" localSheetId="0">'ANEXO OFERTA '!$A$1:$L$6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Z29" i="1" l="1"/>
  <c r="V27" i="1"/>
  <c r="U27" i="1"/>
  <c r="E27" i="1"/>
  <c r="D27" i="1"/>
  <c r="C27" i="1"/>
  <c r="B27" i="1"/>
  <c r="V26" i="1"/>
  <c r="E26" i="1"/>
  <c r="C26" i="1"/>
  <c r="B26" i="1"/>
  <c r="V25" i="1"/>
  <c r="E25" i="1"/>
  <c r="C25" i="1"/>
  <c r="B25" i="1"/>
  <c r="V24" i="1"/>
  <c r="E24" i="1"/>
  <c r="C24" i="1"/>
  <c r="B24" i="1"/>
  <c r="V23" i="1"/>
  <c r="E23" i="1"/>
  <c r="C23" i="1"/>
  <c r="B23" i="1"/>
  <c r="V22" i="1"/>
  <c r="P22" i="1"/>
  <c r="E22" i="1"/>
  <c r="C22" i="1"/>
  <c r="B22" i="1"/>
  <c r="V21" i="1"/>
  <c r="E21" i="1"/>
  <c r="D21" i="1"/>
  <c r="B21" i="1"/>
  <c r="V20" i="1"/>
  <c r="E20" i="1"/>
  <c r="D20" i="1"/>
  <c r="B20" i="1"/>
  <c r="V19" i="1"/>
  <c r="E19" i="1"/>
  <c r="D19" i="1"/>
  <c r="B19" i="1"/>
  <c r="V18" i="1"/>
  <c r="E18" i="1"/>
  <c r="D18" i="1"/>
  <c r="C18" i="1"/>
  <c r="B18" i="1"/>
  <c r="V17" i="1"/>
  <c r="E17" i="1"/>
  <c r="D17" i="1"/>
  <c r="B17" i="1"/>
  <c r="V16" i="1"/>
  <c r="E16" i="1"/>
  <c r="D16" i="1"/>
  <c r="B16" i="1"/>
  <c r="V15" i="1"/>
  <c r="P15" i="1"/>
  <c r="E15" i="1"/>
  <c r="D15" i="1"/>
  <c r="B15" i="1"/>
  <c r="V14" i="1"/>
  <c r="U14" i="1"/>
  <c r="E14" i="1"/>
  <c r="D14" i="1"/>
  <c r="B14" i="1"/>
  <c r="V13" i="1"/>
  <c r="E13" i="1"/>
  <c r="D13" i="1"/>
  <c r="C13" i="1"/>
  <c r="B13" i="1"/>
  <c r="V12" i="1"/>
  <c r="E12" i="1"/>
  <c r="D12" i="1"/>
  <c r="B12" i="1"/>
  <c r="V11" i="1"/>
  <c r="E11" i="1"/>
  <c r="D11" i="1"/>
  <c r="B11" i="1"/>
  <c r="V10" i="1"/>
  <c r="E10" i="1"/>
  <c r="D10" i="1"/>
  <c r="B10" i="1"/>
  <c r="V9" i="1"/>
  <c r="E9" i="1"/>
  <c r="D9" i="1"/>
  <c r="B9" i="1"/>
  <c r="V8" i="1"/>
  <c r="E8" i="1"/>
  <c r="D8" i="1"/>
  <c r="B8" i="1"/>
  <c r="V7" i="1"/>
  <c r="E7" i="1"/>
  <c r="D7" i="1"/>
  <c r="B7" i="1"/>
  <c r="V6" i="1"/>
  <c r="E6" i="1"/>
  <c r="D6" i="1"/>
  <c r="C6" i="1"/>
  <c r="B6" i="1"/>
  <c r="U12" i="1" l="1"/>
  <c r="W13" i="1"/>
  <c r="U15" i="1"/>
  <c r="P9" i="1"/>
  <c r="W14" i="1"/>
  <c r="X14" i="1" s="1"/>
  <c r="W18" i="1"/>
  <c r="Y18" i="1" s="1"/>
  <c r="U21" i="1"/>
  <c r="O12" i="1"/>
  <c r="W8" i="1"/>
  <c r="U9" i="1"/>
  <c r="W12" i="1"/>
  <c r="X12" i="1" s="1"/>
  <c r="W21" i="1"/>
  <c r="X21" i="1" s="1"/>
  <c r="U22" i="1"/>
  <c r="U19" i="1"/>
  <c r="U25" i="1"/>
  <c r="W19" i="1"/>
  <c r="Z19" i="1" s="1"/>
  <c r="W15" i="1"/>
  <c r="Z15" i="1" s="1"/>
  <c r="U16" i="1"/>
  <c r="W16" i="1"/>
  <c r="Z16" i="1" s="1"/>
  <c r="W23" i="1"/>
  <c r="Z23" i="1" s="1"/>
  <c r="U26" i="1"/>
  <c r="P27" i="1"/>
  <c r="P18" i="1"/>
  <c r="W22" i="1"/>
  <c r="Z22" i="1" s="1"/>
  <c r="W27" i="1"/>
  <c r="X27" i="1" s="1"/>
  <c r="U18" i="1"/>
  <c r="W25" i="1"/>
  <c r="X25" i="1" s="1"/>
  <c r="X8" i="1"/>
  <c r="Z8" i="1"/>
  <c r="Z13" i="1"/>
  <c r="Y13" i="1"/>
  <c r="X13" i="1"/>
  <c r="W17" i="1"/>
  <c r="Z28" i="1"/>
  <c r="W6" i="1"/>
  <c r="W7" i="1"/>
  <c r="Y7" i="1" s="1"/>
  <c r="O16" i="1"/>
  <c r="K16" i="1"/>
  <c r="L16" i="1" s="1"/>
  <c r="P16" i="1"/>
  <c r="W20" i="1"/>
  <c r="Y8" i="1"/>
  <c r="O19" i="1"/>
  <c r="K19" i="1"/>
  <c r="L19" i="1" s="1"/>
  <c r="P19" i="1"/>
  <c r="P26" i="1"/>
  <c r="O26" i="1"/>
  <c r="K26" i="1"/>
  <c r="L26" i="1" s="1"/>
  <c r="U6" i="1"/>
  <c r="U10" i="1"/>
  <c r="W10" i="1"/>
  <c r="W11" i="1"/>
  <c r="Y11" i="1" s="1"/>
  <c r="Y12" i="1"/>
  <c r="U13" i="1"/>
  <c r="Y14" i="1"/>
  <c r="Z14" i="1"/>
  <c r="K15" i="1"/>
  <c r="L15" i="1" s="1"/>
  <c r="X18" i="1"/>
  <c r="K22" i="1"/>
  <c r="L22" i="1" s="1"/>
  <c r="W26" i="1"/>
  <c r="U8" i="1"/>
  <c r="U11" i="1"/>
  <c r="O24" i="1"/>
  <c r="K24" i="1"/>
  <c r="L24" i="1" s="1"/>
  <c r="W24" i="1"/>
  <c r="Z12" i="1"/>
  <c r="U17" i="1"/>
  <c r="U20" i="1"/>
  <c r="U24" i="1"/>
  <c r="P24" i="1"/>
  <c r="Y27" i="1"/>
  <c r="U7" i="1"/>
  <c r="W9" i="1"/>
  <c r="Y9" i="1" s="1"/>
  <c r="O15" i="1"/>
  <c r="Z18" i="1"/>
  <c r="O22" i="1"/>
  <c r="U23" i="1"/>
  <c r="X22" i="1" l="1"/>
  <c r="X19" i="1"/>
  <c r="Y19" i="1"/>
  <c r="Y16" i="1"/>
  <c r="K18" i="1"/>
  <c r="L18" i="1" s="1"/>
  <c r="P12" i="1"/>
  <c r="Y21" i="1"/>
  <c r="X16" i="1"/>
  <c r="O18" i="1"/>
  <c r="K9" i="1"/>
  <c r="L9" i="1" s="1"/>
  <c r="X15" i="1"/>
  <c r="K12" i="1"/>
  <c r="L12" i="1" s="1"/>
  <c r="Y22" i="1"/>
  <c r="Y15" i="1"/>
  <c r="Z21" i="1"/>
  <c r="O9" i="1"/>
  <c r="Z27" i="1"/>
  <c r="Y23" i="1"/>
  <c r="X23" i="1"/>
  <c r="Z25" i="1"/>
  <c r="K27" i="1"/>
  <c r="L27" i="1" s="1"/>
  <c r="O27" i="1"/>
  <c r="Y25" i="1"/>
  <c r="Y24" i="1"/>
  <c r="X24" i="1"/>
  <c r="Z24" i="1"/>
  <c r="Z26" i="1"/>
  <c r="X26" i="1"/>
  <c r="Y26" i="1"/>
  <c r="S26" i="1"/>
  <c r="O13" i="1"/>
  <c r="K13" i="1"/>
  <c r="L13" i="1" s="1"/>
  <c r="P13" i="1"/>
  <c r="P8" i="1"/>
  <c r="K8" i="1"/>
  <c r="L8" i="1" s="1"/>
  <c r="O8" i="1"/>
  <c r="S24" i="1"/>
  <c r="P25" i="1"/>
  <c r="K25" i="1"/>
  <c r="L25" i="1" s="1"/>
  <c r="O25" i="1"/>
  <c r="S15" i="1"/>
  <c r="O11" i="1"/>
  <c r="K11" i="1"/>
  <c r="L11" i="1" s="1"/>
  <c r="P11" i="1"/>
  <c r="Z7" i="1"/>
  <c r="X7" i="1"/>
  <c r="Y17" i="1"/>
  <c r="Z17" i="1"/>
  <c r="X17" i="1"/>
  <c r="S22" i="1"/>
  <c r="S19" i="1"/>
  <c r="Z9" i="1"/>
  <c r="X9" i="1"/>
  <c r="K21" i="1"/>
  <c r="L21" i="1" s="1"/>
  <c r="P21" i="1"/>
  <c r="O21" i="1"/>
  <c r="S18" i="1"/>
  <c r="O10" i="1"/>
  <c r="K10" i="1"/>
  <c r="L10" i="1" s="1"/>
  <c r="P10" i="1"/>
  <c r="S16" i="1"/>
  <c r="O6" i="1"/>
  <c r="K6" i="1"/>
  <c r="L6" i="1" s="1"/>
  <c r="P6" i="1"/>
  <c r="O17" i="1"/>
  <c r="K17" i="1"/>
  <c r="L17" i="1" s="1"/>
  <c r="P17" i="1"/>
  <c r="O23" i="1"/>
  <c r="K23" i="1"/>
  <c r="L23" i="1" s="1"/>
  <c r="P23" i="1"/>
  <c r="Z10" i="1"/>
  <c r="X10" i="1"/>
  <c r="Y10" i="1"/>
  <c r="O20" i="1"/>
  <c r="K20" i="1"/>
  <c r="L20" i="1" s="1"/>
  <c r="P20" i="1"/>
  <c r="P7" i="1"/>
  <c r="O7" i="1"/>
  <c r="K7" i="1"/>
  <c r="L7" i="1" s="1"/>
  <c r="S9" i="1"/>
  <c r="K14" i="1"/>
  <c r="L14" i="1" s="1"/>
  <c r="P14" i="1"/>
  <c r="O14" i="1"/>
  <c r="X11" i="1"/>
  <c r="Z11" i="1"/>
  <c r="U28" i="1"/>
  <c r="Y20" i="1"/>
  <c r="Z20" i="1"/>
  <c r="X20" i="1"/>
  <c r="Z6" i="1"/>
  <c r="Y6" i="1"/>
  <c r="X6" i="1"/>
  <c r="S12" i="1" l="1"/>
  <c r="S27" i="1"/>
  <c r="S14" i="1"/>
  <c r="S17" i="1"/>
  <c r="S23" i="1"/>
  <c r="S10" i="1"/>
  <c r="S25" i="1"/>
  <c r="S13" i="1"/>
  <c r="S7" i="1"/>
  <c r="S8" i="1"/>
  <c r="S20" i="1"/>
  <c r="S21" i="1"/>
  <c r="X28" i="1"/>
  <c r="X30" i="1" s="1"/>
  <c r="S6" i="1"/>
  <c r="S11" i="1"/>
  <c r="L28" i="1" l="1"/>
  <c r="U29" i="1" l="1"/>
</calcChain>
</file>

<file path=xl/sharedStrings.xml><?xml version="1.0" encoding="utf-8"?>
<sst xmlns="http://schemas.openxmlformats.org/spreadsheetml/2006/main" count="21" uniqueCount="20">
  <si>
    <t>Compra e instalación de mobiliario destinado a la puesta en funcionamiento de una nueva Unidad, la ampliación y reorganización de espacios en las sedes de la Seccional Atlántico, así como al fortalecimiento de la capacidad operativa mediante la ampliación de personal en las sedes de las Seccionales Bolívar y Magdalena, incluido todo lo relacionado con el sistema de oficina abierta (SOA), archivo, almacenamiento de documentos y silletería</t>
  </si>
  <si>
    <t>ÍTEM</t>
  </si>
  <si>
    <t>DESCRIPCION</t>
  </si>
  <si>
    <t>UNIDAD DE MEDIDA</t>
  </si>
  <si>
    <t>CANTIDAD AJUSTADA</t>
  </si>
  <si>
    <t>VALOR UNITARIO
SIN IVA</t>
  </si>
  <si>
    <t>VALOR IVA</t>
  </si>
  <si>
    <t>VALOR UNITARIO
INCLUIDO IVA</t>
  </si>
  <si>
    <t>VALOR TOTAL
INCLUIDO IVA</t>
  </si>
  <si>
    <t>historico</t>
  </si>
  <si>
    <t>cotizaciones</t>
  </si>
  <si>
    <t>estudio de mercado sai</t>
  </si>
  <si>
    <t xml:space="preserve">TOTAL </t>
  </si>
  <si>
    <t>NOTAS:</t>
  </si>
  <si>
    <t xml:space="preserve">ANEXO OFERTA ECONOMICA </t>
  </si>
  <si>
    <t xml:space="preserve">OFRECIMIENTO ECONOMICO </t>
  </si>
  <si>
    <t xml:space="preserve">TECHO PRESUPUESTAL </t>
  </si>
  <si>
    <t xml:space="preserve">NOMBRE DE PROPONENTE </t>
  </si>
  <si>
    <t xml:space="preserve">IDENTIFICACIÓN  CC/NIT </t>
  </si>
  <si>
    <t>El proponente deberá tener en cuenta que  el valor de su ofrecimiento económico unitario  deberá ser igual para los items con igual  especificación y/o condición técnica señalados en color. Con excepcion del ítem Soportes y Herrajes, cuyo valor debe ser estructurado según la tipología del puesto de trabajo.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</si>
</sst>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&quot;$&quot;\ #,##0.00"/>
    <numFmt numFmtId="166" formatCode="_-&quot;$&quot;* #,##0.00_-;\-&quot;$&quot;* #,##0.00_-;_-&quot;$&quot;* &quot;-&quot;??_-;_-@_-"/>
    <numFmt numFmtId="167" formatCode="_-&quot;$&quot;* #,##0_-;\-&quot;$&quot;* #,##0_-;_-&quot;$&quot;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 Narrow"/>
      <family val="2"/>
    </font>
    <font>
      <b/>
      <sz val="11"/>
      <name val="Arial Narrow"/>
      <family val="2"/>
    </font>
    <font>
      <sz val="11"/>
      <color theme="1"/>
      <name val="Arial"/>
      <family val="2"/>
    </font>
    <font>
      <sz val="9"/>
      <name val="Arial Narrow"/>
      <family val="2"/>
    </font>
    <font>
      <b/>
      <sz val="10"/>
      <color rgb="FF000000"/>
      <name val="Arial Narrow"/>
      <family val="2"/>
    </font>
    <font>
      <b/>
      <sz val="9"/>
      <name val="Arial Narrow"/>
      <family val="2"/>
    </font>
    <font>
      <sz val="10"/>
      <color theme="1"/>
      <name val="Arial"/>
      <family val="2"/>
    </font>
    <font>
      <b/>
      <sz val="10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name val="Calibri"/>
      <family val="2"/>
    </font>
    <font>
      <b/>
      <sz val="11"/>
      <color theme="1"/>
      <name val="Arial"/>
      <family val="2"/>
    </font>
    <font>
      <b/>
      <sz val="8"/>
      <name val="Arial Narrow"/>
      <family val="2"/>
    </font>
    <font>
      <sz val="8"/>
      <name val="Arial Narrow"/>
      <family val="2"/>
    </font>
    <font>
      <b/>
      <sz val="10"/>
      <color theme="0"/>
      <name val="Arial Narrow"/>
      <family val="2"/>
    </font>
  </fonts>
  <fills count="2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rgb="FFE2EFD9"/>
      </patternFill>
    </fill>
    <fill>
      <patternFill patternType="solid">
        <fgColor theme="9" tint="0.79998168889431442"/>
        <bgColor rgb="FFE2EFD9"/>
      </patternFill>
    </fill>
    <fill>
      <patternFill patternType="solid">
        <fgColor theme="0"/>
        <bgColor theme="0"/>
      </patternFill>
    </fill>
    <fill>
      <patternFill patternType="solid">
        <fgColor theme="2"/>
        <bgColor rgb="FFFF000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rgb="FFE2EFD9"/>
      </patternFill>
    </fill>
    <fill>
      <patternFill patternType="solid">
        <fgColor theme="2"/>
        <bgColor theme="0"/>
      </patternFill>
    </fill>
    <fill>
      <patternFill patternType="solid">
        <fgColor theme="0"/>
        <bgColor rgb="FFE2EFD9"/>
      </patternFill>
    </fill>
    <fill>
      <patternFill patternType="solid">
        <fgColor theme="8" tint="0.79998168889431442"/>
        <bgColor rgb="FFE2EFD9"/>
      </patternFill>
    </fill>
    <fill>
      <patternFill patternType="solid">
        <fgColor theme="2"/>
        <bgColor rgb="FFA4C2F4"/>
      </patternFill>
    </fill>
    <fill>
      <patternFill patternType="solid">
        <fgColor rgb="FFCC99FF"/>
        <bgColor rgb="FFE2EFD9"/>
      </patternFill>
    </fill>
    <fill>
      <patternFill patternType="solid">
        <fgColor theme="2" tint="-9.9978637043366805E-2"/>
        <bgColor rgb="FFC9DAF8"/>
      </patternFill>
    </fill>
    <fill>
      <patternFill patternType="solid">
        <fgColor theme="7" tint="0.79998168889431442"/>
        <bgColor rgb="FFBDD6EE"/>
      </patternFill>
    </fill>
    <fill>
      <patternFill patternType="solid">
        <fgColor theme="8" tint="0.79998168889431442"/>
        <bgColor rgb="FFBDD6EE"/>
      </patternFill>
    </fill>
    <fill>
      <patternFill patternType="solid">
        <fgColor theme="2" tint="-9.9978637043366805E-2"/>
        <bgColor rgb="FFD6DCE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rgb="FFB6D7A8"/>
      </patternFill>
    </fill>
    <fill>
      <patternFill patternType="solid">
        <fgColor theme="1" tint="0.14999847407452621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3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/>
    <xf numFmtId="43" fontId="2" fillId="0" borderId="0" xfId="1" applyFont="1" applyAlignment="1">
      <alignment vertical="center"/>
    </xf>
    <xf numFmtId="0" fontId="2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0" fillId="0" borderId="11" xfId="0" applyFont="1" applyBorder="1" applyAlignment="1">
      <alignment horizontal="center" vertical="center"/>
    </xf>
    <xf numFmtId="0" fontId="12" fillId="5" borderId="13" xfId="0" applyFont="1" applyFill="1" applyBorder="1" applyAlignment="1">
      <alignment wrapText="1"/>
    </xf>
    <xf numFmtId="0" fontId="10" fillId="6" borderId="13" xfId="0" applyFont="1" applyFill="1" applyBorder="1" applyAlignment="1">
      <alignment horizontal="center" vertical="center" wrapText="1"/>
    </xf>
    <xf numFmtId="165" fontId="4" fillId="0" borderId="0" xfId="0" applyNumberFormat="1" applyFont="1" applyAlignment="1">
      <alignment vertical="center" wrapText="1"/>
    </xf>
    <xf numFmtId="165" fontId="2" fillId="0" borderId="6" xfId="2" applyNumberFormat="1" applyFont="1" applyFill="1" applyBorder="1" applyAlignment="1">
      <alignment horizontal="center" vertical="center"/>
    </xf>
    <xf numFmtId="167" fontId="12" fillId="5" borderId="15" xfId="2" applyNumberFormat="1" applyFont="1" applyFill="1" applyBorder="1" applyAlignment="1">
      <alignment wrapText="1"/>
    </xf>
    <xf numFmtId="9" fontId="4" fillId="0" borderId="0" xfId="3" applyFont="1" applyAlignment="1">
      <alignment vertical="center" wrapText="1"/>
    </xf>
    <xf numFmtId="43" fontId="4" fillId="0" borderId="0" xfId="1" applyFont="1" applyAlignment="1">
      <alignment vertical="center" wrapText="1"/>
    </xf>
    <xf numFmtId="164" fontId="4" fillId="0" borderId="0" xfId="0" applyNumberFormat="1" applyFont="1" applyAlignment="1">
      <alignment vertical="center" wrapText="1"/>
    </xf>
    <xf numFmtId="0" fontId="12" fillId="9" borderId="17" xfId="0" applyFont="1" applyFill="1" applyBorder="1" applyAlignment="1">
      <alignment wrapText="1"/>
    </xf>
    <xf numFmtId="0" fontId="10" fillId="6" borderId="17" xfId="0" applyFont="1" applyFill="1" applyBorder="1" applyAlignment="1">
      <alignment horizontal="center" vertical="center" wrapText="1"/>
    </xf>
    <xf numFmtId="165" fontId="2" fillId="0" borderId="1" xfId="2" applyNumberFormat="1" applyFont="1" applyFill="1" applyBorder="1" applyAlignment="1">
      <alignment horizontal="center" vertical="center"/>
    </xf>
    <xf numFmtId="167" fontId="12" fillId="9" borderId="17" xfId="2" applyNumberFormat="1" applyFont="1" applyFill="1" applyBorder="1" applyAlignment="1">
      <alignment wrapText="1"/>
    </xf>
    <xf numFmtId="0" fontId="12" fillId="11" borderId="17" xfId="0" applyFont="1" applyFill="1" applyBorder="1" applyAlignment="1">
      <alignment wrapText="1"/>
    </xf>
    <xf numFmtId="167" fontId="12" fillId="11" borderId="17" xfId="2" applyNumberFormat="1" applyFont="1" applyFill="1" applyBorder="1" applyAlignment="1">
      <alignment wrapText="1"/>
    </xf>
    <xf numFmtId="0" fontId="12" fillId="12" borderId="17" xfId="0" applyFont="1" applyFill="1" applyBorder="1" applyAlignment="1">
      <alignment wrapText="1"/>
    </xf>
    <xf numFmtId="167" fontId="12" fillId="12" borderId="17" xfId="2" applyNumberFormat="1" applyFont="1" applyFill="1" applyBorder="1" applyAlignment="1">
      <alignment wrapText="1"/>
    </xf>
    <xf numFmtId="0" fontId="12" fillId="14" borderId="17" xfId="0" applyFont="1" applyFill="1" applyBorder="1" applyAlignment="1">
      <alignment wrapText="1"/>
    </xf>
    <xf numFmtId="167" fontId="12" fillId="14" borderId="17" xfId="2" applyNumberFormat="1" applyFont="1" applyFill="1" applyBorder="1" applyAlignment="1">
      <alignment wrapText="1"/>
    </xf>
    <xf numFmtId="0" fontId="12" fillId="11" borderId="20" xfId="0" applyFont="1" applyFill="1" applyBorder="1" applyAlignment="1">
      <alignment wrapText="1"/>
    </xf>
    <xf numFmtId="0" fontId="10" fillId="6" borderId="20" xfId="0" applyFont="1" applyFill="1" applyBorder="1" applyAlignment="1">
      <alignment horizontal="center" vertical="center" wrapText="1"/>
    </xf>
    <xf numFmtId="167" fontId="12" fillId="11" borderId="20" xfId="2" applyNumberFormat="1" applyFont="1" applyFill="1" applyBorder="1" applyAlignment="1">
      <alignment wrapText="1"/>
    </xf>
    <xf numFmtId="167" fontId="12" fillId="5" borderId="13" xfId="2" applyNumberFormat="1" applyFont="1" applyFill="1" applyBorder="1" applyAlignment="1">
      <alignment wrapText="1"/>
    </xf>
    <xf numFmtId="0" fontId="12" fillId="16" borderId="17" xfId="0" applyFont="1" applyFill="1" applyBorder="1" applyAlignment="1">
      <alignment wrapText="1"/>
    </xf>
    <xf numFmtId="167" fontId="12" fillId="16" borderId="17" xfId="2" applyNumberFormat="1" applyFont="1" applyFill="1" applyBorder="1" applyAlignment="1">
      <alignment wrapText="1"/>
    </xf>
    <xf numFmtId="0" fontId="12" fillId="17" borderId="17" xfId="0" applyFont="1" applyFill="1" applyBorder="1" applyAlignment="1">
      <alignment wrapText="1"/>
    </xf>
    <xf numFmtId="167" fontId="12" fillId="17" borderId="17" xfId="2" applyNumberFormat="1" applyFont="1" applyFill="1" applyBorder="1" applyAlignment="1">
      <alignment wrapText="1"/>
    </xf>
    <xf numFmtId="0" fontId="10" fillId="0" borderId="1" xfId="0" applyFont="1" applyBorder="1" applyAlignment="1">
      <alignment horizontal="center" vertical="center"/>
    </xf>
    <xf numFmtId="0" fontId="10" fillId="6" borderId="22" xfId="0" applyFont="1" applyFill="1" applyBorder="1" applyAlignment="1">
      <alignment horizontal="center" vertical="center" wrapText="1"/>
    </xf>
    <xf numFmtId="167" fontId="12" fillId="17" borderId="23" xfId="2" applyNumberFormat="1" applyFont="1" applyFill="1" applyBorder="1" applyAlignment="1">
      <alignment wrapText="1"/>
    </xf>
    <xf numFmtId="0" fontId="12" fillId="0" borderId="1" xfId="0" applyFont="1" applyBorder="1" applyAlignment="1">
      <alignment horizontal="left"/>
    </xf>
    <xf numFmtId="0" fontId="10" fillId="6" borderId="24" xfId="0" applyFont="1" applyFill="1" applyBorder="1" applyAlignment="1">
      <alignment horizontal="center" vertical="center" wrapText="1"/>
    </xf>
    <xf numFmtId="167" fontId="12" fillId="11" borderId="1" xfId="2" applyNumberFormat="1" applyFont="1" applyFill="1" applyBorder="1" applyAlignment="1">
      <alignment wrapText="1"/>
    </xf>
    <xf numFmtId="0" fontId="12" fillId="0" borderId="1" xfId="0" applyFont="1" applyBorder="1"/>
    <xf numFmtId="0" fontId="12" fillId="0" borderId="0" xfId="0" applyFont="1"/>
    <xf numFmtId="0" fontId="4" fillId="0" borderId="0" xfId="0" applyFont="1"/>
    <xf numFmtId="165" fontId="4" fillId="0" borderId="0" xfId="0" applyNumberFormat="1" applyFont="1"/>
    <xf numFmtId="165" fontId="11" fillId="2" borderId="1" xfId="0" applyNumberFormat="1" applyFont="1" applyFill="1" applyBorder="1" applyAlignment="1">
      <alignment horizontal="center" vertical="center"/>
    </xf>
    <xf numFmtId="164" fontId="4" fillId="0" borderId="0" xfId="0" applyNumberFormat="1" applyFont="1"/>
    <xf numFmtId="0" fontId="11" fillId="0" borderId="0" xfId="0" applyFont="1"/>
    <xf numFmtId="0" fontId="14" fillId="0" borderId="0" xfId="0" applyFont="1"/>
    <xf numFmtId="43" fontId="4" fillId="0" borderId="0" xfId="1" applyFont="1"/>
    <xf numFmtId="43" fontId="4" fillId="0" borderId="0" xfId="0" applyNumberFormat="1" applyFont="1"/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/>
    <xf numFmtId="0" fontId="6" fillId="2" borderId="6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2" fillId="7" borderId="14" xfId="0" applyFont="1" applyFill="1" applyBorder="1" applyAlignment="1">
      <alignment horizontal="center" vertical="center" wrapText="1"/>
    </xf>
    <xf numFmtId="0" fontId="2" fillId="10" borderId="18" xfId="0" applyFont="1" applyFill="1" applyBorder="1" applyAlignment="1">
      <alignment horizontal="center" vertical="center" wrapText="1"/>
    </xf>
    <xf numFmtId="0" fontId="2" fillId="13" borderId="18" xfId="0" applyFont="1" applyFill="1" applyBorder="1" applyAlignment="1">
      <alignment horizontal="center" vertical="center" wrapText="1"/>
    </xf>
    <xf numFmtId="0" fontId="2" fillId="10" borderId="21" xfId="0" applyFont="1" applyFill="1" applyBorder="1" applyAlignment="1">
      <alignment horizontal="center" vertical="center" wrapText="1"/>
    </xf>
    <xf numFmtId="0" fontId="2" fillId="10" borderId="14" xfId="0" applyFont="1" applyFill="1" applyBorder="1" applyAlignment="1">
      <alignment horizontal="center" vertical="center" wrapText="1"/>
    </xf>
    <xf numFmtId="0" fontId="2" fillId="10" borderId="15" xfId="0" applyFont="1" applyFill="1" applyBorder="1" applyAlignment="1">
      <alignment horizontal="center" vertical="center"/>
    </xf>
    <xf numFmtId="0" fontId="2" fillId="10" borderId="17" xfId="0" applyFont="1" applyFill="1" applyBorder="1" applyAlignment="1">
      <alignment horizontal="center" vertical="center"/>
    </xf>
    <xf numFmtId="0" fontId="2" fillId="20" borderId="17" xfId="0" applyFont="1" applyFill="1" applyBorder="1" applyAlignment="1">
      <alignment horizontal="center" vertical="center"/>
    </xf>
    <xf numFmtId="3" fontId="2" fillId="20" borderId="17" xfId="0" applyNumberFormat="1" applyFont="1" applyFill="1" applyBorder="1" applyAlignment="1">
      <alignment horizontal="center" vertical="center" wrapText="1"/>
    </xf>
    <xf numFmtId="0" fontId="12" fillId="0" borderId="11" xfId="0" applyFont="1" applyBorder="1" applyAlignment="1">
      <alignment horizontal="left" wrapText="1"/>
    </xf>
    <xf numFmtId="0" fontId="12" fillId="0" borderId="25" xfId="0" applyFont="1" applyBorder="1" applyAlignment="1">
      <alignment horizontal="left" wrapText="1"/>
    </xf>
    <xf numFmtId="0" fontId="3" fillId="2" borderId="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17" fillId="21" borderId="37" xfId="0" applyFont="1" applyFill="1" applyBorder="1" applyAlignment="1">
      <alignment horizontal="center" vertical="center" wrapText="1"/>
    </xf>
    <xf numFmtId="0" fontId="17" fillId="21" borderId="38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13" fillId="8" borderId="16" xfId="0" applyFont="1" applyFill="1" applyBorder="1"/>
    <xf numFmtId="0" fontId="13" fillId="8" borderId="19" xfId="0" applyFont="1" applyFill="1" applyBorder="1"/>
    <xf numFmtId="0" fontId="11" fillId="15" borderId="12" xfId="0" applyFont="1" applyFill="1" applyBorder="1" applyAlignment="1">
      <alignment horizontal="center" vertical="center" wrapText="1"/>
    </xf>
    <xf numFmtId="0" fontId="11" fillId="18" borderId="12" xfId="0" applyFont="1" applyFill="1" applyBorder="1" applyAlignment="1">
      <alignment horizontal="center" vertical="center" wrapText="1"/>
    </xf>
    <xf numFmtId="0" fontId="12" fillId="19" borderId="6" xfId="0" applyFont="1" applyFill="1" applyBorder="1" applyAlignment="1">
      <alignment horizontal="left"/>
    </xf>
    <xf numFmtId="0" fontId="5" fillId="0" borderId="39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1" fillId="2" borderId="11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16" fillId="0" borderId="34" xfId="0" applyFont="1" applyBorder="1" applyAlignment="1">
      <alignment horizontal="left" vertical="center" wrapText="1"/>
    </xf>
    <xf numFmtId="0" fontId="16" fillId="0" borderId="35" xfId="0" applyFont="1" applyBorder="1" applyAlignment="1">
      <alignment horizontal="left" vertical="center" wrapText="1"/>
    </xf>
    <xf numFmtId="0" fontId="16" fillId="0" borderId="36" xfId="0" applyFont="1" applyBorder="1" applyAlignment="1">
      <alignment horizontal="left" vertical="center" wrapText="1"/>
    </xf>
  </cellXfs>
  <cellStyles count="5">
    <cellStyle name="Millares" xfId="1" builtinId="3"/>
    <cellStyle name="Moneda" xfId="2" builtinId="4"/>
    <cellStyle name="Moneda 2" xfId="4" xr:uid="{D378FEC0-9B90-4E8A-9768-196AA963AB27}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271437</xdr:colOff>
      <xdr:row>1</xdr:row>
      <xdr:rowOff>171857</xdr:rowOff>
    </xdr:from>
    <xdr:to>
      <xdr:col>3</xdr:col>
      <xdr:colOff>1500189</xdr:colOff>
      <xdr:row>1</xdr:row>
      <xdr:rowOff>581025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9128D57-85F9-45D0-AE9B-C4FF232692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000" y="536982"/>
          <a:ext cx="2744814" cy="4091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fiscaliagovco-my.sharepoint.com/personal/rosana_llinas_fiscalia_gov_co/Documents/WONDER%20OFICINA/CONTRATACI&#211;N%20%20REGIONAL%20CARIBE/2026/SUBASTA/MOBILIARIO/ESTUDIO-DEL-SECTOR-COTIZACIONES-E-HISTORICO.xlsx" TargetMode="External"/><Relationship Id="rId2" Type="http://schemas.microsoft.com/office/2019/04/relationships/externalLinkLongPath" Target="ESTUDIO-DEL-SECTOR-COTIZACIONES-E-HISTORICO.xlsx?88ADFD86" TargetMode="External"/><Relationship Id="rId1" Type="http://schemas.openxmlformats.org/officeDocument/2006/relationships/externalLinkPath" Target="file:///\\88ADFD86\ESTUDIO-DEL-SECTOR-COTIZACIONES-E-HISTORIC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ANEXO 1 - COTIZACIONES"/>
      <sheetName val="ANEXO 2 - HISTORICOS"/>
      <sheetName val="ANEXO 3 - PROY COSTOS"/>
    </sheetNames>
    <sheetDataSet>
      <sheetData sheetId="0">
        <row r="5">
          <cell r="B5">
            <v>1</v>
          </cell>
          <cell r="C5" t="str">
            <v>TIPOLOGÍA FISCAL</v>
          </cell>
          <cell r="D5" t="str">
            <v>SUPERFICIE RECTA DE 1,50 X 0,60M</v>
          </cell>
          <cell r="E5" t="str">
            <v>UND</v>
          </cell>
          <cell r="R5">
            <v>347966</v>
          </cell>
        </row>
        <row r="6">
          <cell r="B6">
            <v>2</v>
          </cell>
          <cell r="D6" t="str">
            <v>SUPERFICIE RETORNO DE 0,90 X 0,60M</v>
          </cell>
          <cell r="E6" t="str">
            <v>UND</v>
          </cell>
          <cell r="R6">
            <v>210442</v>
          </cell>
        </row>
        <row r="7">
          <cell r="B7">
            <v>3</v>
          </cell>
          <cell r="D7" t="str">
            <v>FALDERO MADERA AGLOMERADA 1.50M</v>
          </cell>
          <cell r="E7" t="str">
            <v>UND</v>
          </cell>
          <cell r="R7">
            <v>141931</v>
          </cell>
        </row>
        <row r="8">
          <cell r="B8">
            <v>4</v>
          </cell>
          <cell r="D8" t="str">
            <v>SILLA OPERATIVA</v>
          </cell>
          <cell r="E8" t="str">
            <v>UND</v>
          </cell>
          <cell r="R8">
            <v>803960</v>
          </cell>
        </row>
        <row r="9">
          <cell r="B9">
            <v>5</v>
          </cell>
          <cell r="D9" t="str">
            <v>SILLAS INTERLOCUTORAS</v>
          </cell>
          <cell r="E9" t="str">
            <v>UND</v>
          </cell>
          <cell r="R9">
            <v>352869</v>
          </cell>
        </row>
        <row r="10">
          <cell r="B10">
            <v>6</v>
          </cell>
          <cell r="D10" t="str">
            <v>CAJONERA METALICA 2x1</v>
          </cell>
          <cell r="E10" t="str">
            <v>UND</v>
          </cell>
          <cell r="R10">
            <v>555238</v>
          </cell>
        </row>
        <row r="11">
          <cell r="B11">
            <v>7</v>
          </cell>
          <cell r="D11" t="str">
            <v>SOPORTES Y HERRAJES</v>
          </cell>
          <cell r="E11" t="str">
            <v>UND</v>
          </cell>
          <cell r="R11">
            <v>116000</v>
          </cell>
        </row>
        <row r="12">
          <cell r="B12">
            <v>8</v>
          </cell>
          <cell r="C12" t="str">
            <v>TIPOLOGÍA ASISTENTE</v>
          </cell>
          <cell r="D12" t="str">
            <v>SUPERFICIE RECTA DE 1,50 X 0,60M</v>
          </cell>
          <cell r="E12" t="str">
            <v>UND</v>
          </cell>
          <cell r="R12">
            <v>347966</v>
          </cell>
        </row>
        <row r="13">
          <cell r="B13">
            <v>9</v>
          </cell>
          <cell r="D13" t="str">
            <v>SUPERFICIE RETORNO DE 0,90 X 0,60M</v>
          </cell>
          <cell r="E13" t="str">
            <v>UND</v>
          </cell>
          <cell r="R13">
            <v>210442</v>
          </cell>
        </row>
        <row r="14">
          <cell r="B14">
            <v>10</v>
          </cell>
          <cell r="D14" t="str">
            <v>SILLA OPERATIVA</v>
          </cell>
          <cell r="E14" t="str">
            <v>UND</v>
          </cell>
          <cell r="R14">
            <v>803960</v>
          </cell>
        </row>
        <row r="15">
          <cell r="B15">
            <v>11</v>
          </cell>
          <cell r="D15" t="str">
            <v>CAJONERA METALICA 2x1</v>
          </cell>
          <cell r="E15" t="str">
            <v>UND</v>
          </cell>
          <cell r="R15">
            <v>555238</v>
          </cell>
        </row>
        <row r="16">
          <cell r="B16">
            <v>12</v>
          </cell>
          <cell r="D16" t="str">
            <v>SOPORTES Y HERRAJES</v>
          </cell>
          <cell r="E16" t="str">
            <v>UND</v>
          </cell>
          <cell r="R16">
            <v>116000</v>
          </cell>
        </row>
        <row r="17">
          <cell r="B17">
            <v>13</v>
          </cell>
          <cell r="C17" t="str">
            <v>TIPOLOGÍA INVESTIGADOR</v>
          </cell>
          <cell r="D17" t="str">
            <v>SUPERFICIE RECTA DE 1,50 X 0,60M</v>
          </cell>
          <cell r="E17" t="str">
            <v>UND</v>
          </cell>
          <cell r="R17">
            <v>347966</v>
          </cell>
        </row>
        <row r="18">
          <cell r="B18">
            <v>14</v>
          </cell>
          <cell r="D18" t="str">
            <v>SILLA OPERATIVA</v>
          </cell>
          <cell r="E18" t="str">
            <v>UND</v>
          </cell>
          <cell r="R18">
            <v>803960</v>
          </cell>
        </row>
        <row r="19">
          <cell r="B19">
            <v>15</v>
          </cell>
          <cell r="D19" t="str">
            <v>CAJONERA METALICA 2x1</v>
          </cell>
          <cell r="E19" t="str">
            <v>UND</v>
          </cell>
          <cell r="R19">
            <v>555238</v>
          </cell>
        </row>
        <row r="20">
          <cell r="B20">
            <v>16</v>
          </cell>
          <cell r="D20" t="str">
            <v>SOPORTES Y HERRAJES</v>
          </cell>
          <cell r="E20" t="str">
            <v>UND</v>
          </cell>
          <cell r="R20">
            <v>116000</v>
          </cell>
        </row>
        <row r="21">
          <cell r="B21">
            <v>17</v>
          </cell>
          <cell r="C21" t="str">
            <v>SILLA OPERATIVA</v>
          </cell>
          <cell r="E21" t="str">
            <v>UND</v>
          </cell>
          <cell r="R21">
            <v>803960</v>
          </cell>
        </row>
        <row r="22">
          <cell r="B22">
            <v>18</v>
          </cell>
          <cell r="C22" t="str">
            <v>PANEL 1/2 ALTURA MIXTO 0,60 ALTURA 1.35</v>
          </cell>
          <cell r="E22" t="str">
            <v>UND</v>
          </cell>
          <cell r="R22">
            <v>422000</v>
          </cell>
        </row>
        <row r="23">
          <cell r="B23">
            <v>19</v>
          </cell>
          <cell r="C23" t="str">
            <v>PANEL 1/2 ALTURA MIXTO 1,50 ALTURA 1,35</v>
          </cell>
          <cell r="E23" t="str">
            <v>UND</v>
          </cell>
          <cell r="R23">
            <v>1171715</v>
          </cell>
        </row>
        <row r="24">
          <cell r="B24">
            <v>20</v>
          </cell>
          <cell r="C24" t="str">
            <v>ARCHIVADOR 0.90X0.50M H=2.05 (A1)</v>
          </cell>
          <cell r="E24" t="str">
            <v>UND</v>
          </cell>
          <cell r="R24">
            <v>2100840</v>
          </cell>
        </row>
        <row r="25">
          <cell r="B25">
            <v>21</v>
          </cell>
          <cell r="C25" t="str">
            <v>ARCHIVADOR 0.75X0.50M H=2.05 (A2)</v>
          </cell>
          <cell r="E25" t="str">
            <v>UND</v>
          </cell>
          <cell r="R25">
            <v>1848739</v>
          </cell>
        </row>
        <row r="26">
          <cell r="B26">
            <v>22</v>
          </cell>
          <cell r="C26" t="str">
            <v>ARCHIVADOR 0.75X0.50M H=0.70 CON SUPERFICIE RECTA DE 0,75 X 0,60M (A3)</v>
          </cell>
          <cell r="E26" t="str">
            <v>UND</v>
          </cell>
          <cell r="R26">
            <v>1176471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D7706-F280-4B4C-847B-E596EFE11921}">
  <dimension ref="A1:Z40"/>
  <sheetViews>
    <sheetView tabSelected="1" topLeftCell="A17" zoomScale="120" zoomScaleNormal="120" workbookViewId="0">
      <selection activeCell="B32" sqref="B32:I32"/>
    </sheetView>
  </sheetViews>
  <sheetFormatPr baseColWidth="10" defaultColWidth="11.42578125" defaultRowHeight="15" x14ac:dyDescent="0.25"/>
  <cols>
    <col min="1" max="1" width="2.7109375" style="46" customWidth="1"/>
    <col min="2" max="2" width="7.5703125" style="51" customWidth="1"/>
    <col min="3" max="3" width="15.140625" style="51" customWidth="1"/>
    <col min="4" max="4" width="36" style="51" customWidth="1"/>
    <col min="5" max="5" width="14.85546875" style="51" customWidth="1"/>
    <col min="6" max="6" width="11.28515625" style="46" customWidth="1"/>
    <col min="7" max="7" width="2.7109375" style="46" customWidth="1"/>
    <col min="8" max="8" width="20.85546875" style="46" customWidth="1"/>
    <col min="9" max="11" width="17" style="46" customWidth="1"/>
    <col min="12" max="12" width="18" style="46" customWidth="1"/>
    <col min="13" max="13" width="11.42578125" style="46"/>
    <col min="14" max="14" width="17.5703125" style="46" bestFit="1" customWidth="1"/>
    <col min="15" max="17" width="11.42578125" style="46" hidden="1" customWidth="1"/>
    <col min="18" max="18" width="15.28515625" style="46" hidden="1" customWidth="1"/>
    <col min="19" max="19" width="12.42578125" style="46" hidden="1" customWidth="1"/>
    <col min="20" max="20" width="11.42578125" style="46" hidden="1" customWidth="1"/>
    <col min="21" max="21" width="14.85546875" style="46" hidden="1" customWidth="1"/>
    <col min="22" max="22" width="11.42578125" style="46" hidden="1" customWidth="1"/>
    <col min="23" max="23" width="15" style="46" hidden="1" customWidth="1"/>
    <col min="24" max="24" width="20.5703125" style="46" hidden="1" customWidth="1"/>
    <col min="25" max="26" width="11.42578125" style="46" hidden="1" customWidth="1"/>
    <col min="27" max="28" width="11.42578125" style="46" customWidth="1"/>
    <col min="29" max="16384" width="11.42578125" style="46"/>
  </cols>
  <sheetData>
    <row r="1" spans="1:26" s="2" customFormat="1" ht="28.5" customHeight="1" x14ac:dyDescent="0.25">
      <c r="A1" s="1"/>
      <c r="B1" s="71" t="s">
        <v>14</v>
      </c>
      <c r="C1" s="71"/>
      <c r="D1" s="71"/>
      <c r="E1" s="71"/>
      <c r="F1" s="71"/>
      <c r="G1" s="71"/>
      <c r="H1" s="71"/>
      <c r="I1" s="71"/>
      <c r="J1" s="71"/>
      <c r="K1" s="71"/>
      <c r="L1" s="71"/>
    </row>
    <row r="2" spans="1:26" s="1" customFormat="1" ht="54" customHeight="1" thickBot="1" x14ac:dyDescent="0.3">
      <c r="B2" s="72"/>
      <c r="C2" s="72"/>
      <c r="D2" s="72"/>
      <c r="E2" s="73" t="s">
        <v>0</v>
      </c>
      <c r="F2" s="73"/>
      <c r="G2" s="74"/>
      <c r="H2" s="74"/>
      <c r="I2" s="74"/>
      <c r="J2" s="74"/>
      <c r="K2" s="74"/>
      <c r="L2" s="74"/>
    </row>
    <row r="3" spans="1:26" s="1" customFormat="1" ht="18.75" customHeight="1" x14ac:dyDescent="0.25">
      <c r="B3" s="81"/>
      <c r="C3" s="82"/>
      <c r="D3" s="82"/>
      <c r="E3" s="82"/>
      <c r="F3" s="83"/>
      <c r="G3" s="3"/>
      <c r="H3" s="87" t="s">
        <v>16</v>
      </c>
      <c r="I3" s="75" t="s">
        <v>15</v>
      </c>
      <c r="J3" s="76"/>
      <c r="K3" s="76"/>
      <c r="L3" s="77"/>
    </row>
    <row r="4" spans="1:26" s="1" customFormat="1" ht="21.75" customHeight="1" thickBot="1" x14ac:dyDescent="0.3">
      <c r="B4" s="84"/>
      <c r="C4" s="85"/>
      <c r="D4" s="85"/>
      <c r="E4" s="85"/>
      <c r="F4" s="86"/>
      <c r="G4" s="3"/>
      <c r="H4" s="88"/>
      <c r="I4" s="78"/>
      <c r="J4" s="79"/>
      <c r="K4" s="79"/>
      <c r="L4" s="80"/>
      <c r="S4" s="5"/>
    </row>
    <row r="5" spans="1:26" s="10" customFormat="1" ht="39.75" customHeight="1" thickBot="1" x14ac:dyDescent="0.3">
      <c r="A5" s="6"/>
      <c r="B5" s="58" t="s">
        <v>1</v>
      </c>
      <c r="C5" s="59"/>
      <c r="D5" s="59" t="s">
        <v>2</v>
      </c>
      <c r="E5" s="59" t="s">
        <v>3</v>
      </c>
      <c r="F5" s="59" t="s">
        <v>4</v>
      </c>
      <c r="G5" s="7"/>
      <c r="H5" s="8" t="s">
        <v>7</v>
      </c>
      <c r="I5" s="8" t="s">
        <v>5</v>
      </c>
      <c r="J5" s="9" t="s">
        <v>6</v>
      </c>
      <c r="K5" s="9" t="s">
        <v>7</v>
      </c>
      <c r="L5" s="9" t="s">
        <v>8</v>
      </c>
      <c r="O5" s="10" t="s">
        <v>9</v>
      </c>
      <c r="P5" s="10" t="s">
        <v>10</v>
      </c>
      <c r="R5" s="10" t="s">
        <v>11</v>
      </c>
    </row>
    <row r="6" spans="1:26" s="10" customFormat="1" ht="16.5" customHeight="1" x14ac:dyDescent="0.3">
      <c r="A6" s="6"/>
      <c r="B6" s="11">
        <f>+'[1]ANEXO 1 - COTIZACIONES'!B5</f>
        <v>1</v>
      </c>
      <c r="C6" s="89" t="str">
        <f>+'[1]ANEXO 1 - COTIZACIONES'!C5</f>
        <v>TIPOLOGÍA FISCAL</v>
      </c>
      <c r="D6" s="12" t="str">
        <f>+'[1]ANEXO 1 - COTIZACIONES'!D5</f>
        <v>SUPERFICIE RECTA DE 1,50 X 0,60M</v>
      </c>
      <c r="E6" s="13" t="str">
        <f>+'[1]ANEXO 1 - COTIZACIONES'!E5</f>
        <v>UND</v>
      </c>
      <c r="F6" s="60">
        <v>44</v>
      </c>
      <c r="G6" s="14"/>
      <c r="H6" s="16">
        <v>344736</v>
      </c>
      <c r="I6" s="15"/>
      <c r="J6" s="15"/>
      <c r="K6" s="16">
        <f>+ROUND(J6+I6,0)</f>
        <v>0</v>
      </c>
      <c r="L6" s="15">
        <f>+K6*F6</f>
        <v>0</v>
      </c>
      <c r="O6" s="17" t="e">
        <f>+I6/#REF!-1</f>
        <v>#REF!</v>
      </c>
      <c r="P6" s="17" t="e">
        <f>+I6/#REF!-1</f>
        <v>#REF!</v>
      </c>
      <c r="R6" s="18">
        <v>406124.31</v>
      </c>
      <c r="S6" s="17">
        <f t="shared" ref="S6:S27" si="0">+K6/R6-1</f>
        <v>-1</v>
      </c>
      <c r="U6" s="19" t="e">
        <f>+AVERAGE(#REF!)*#REF!*1.19</f>
        <v>#REF!</v>
      </c>
      <c r="V6" s="10">
        <f>+'[1]ANEXO 1 - COTIZACIONES'!R5</f>
        <v>347966</v>
      </c>
      <c r="W6" s="19" t="e">
        <f>+AVERAGE(V6,#REF!)</f>
        <v>#REF!</v>
      </c>
      <c r="X6" s="19" t="e">
        <f>+W6*#REF!*1.19</f>
        <v>#REF!</v>
      </c>
      <c r="Y6" s="17" t="e">
        <f>+#REF!/W6-1</f>
        <v>#REF!</v>
      </c>
      <c r="Z6" s="17" t="e">
        <f>+W6/#REF!-1</f>
        <v>#REF!</v>
      </c>
    </row>
    <row r="7" spans="1:26" s="10" customFormat="1" ht="16.5" x14ac:dyDescent="0.3">
      <c r="A7" s="6"/>
      <c r="B7" s="11">
        <f>+'[1]ANEXO 1 - COTIZACIONES'!B6</f>
        <v>2</v>
      </c>
      <c r="C7" s="90"/>
      <c r="D7" s="20" t="str">
        <f>+'[1]ANEXO 1 - COTIZACIONES'!D6</f>
        <v>SUPERFICIE RETORNO DE 0,90 X 0,60M</v>
      </c>
      <c r="E7" s="21" t="str">
        <f>+'[1]ANEXO 1 - COTIZACIONES'!E6</f>
        <v>UND</v>
      </c>
      <c r="F7" s="61">
        <v>22</v>
      </c>
      <c r="G7" s="14"/>
      <c r="H7" s="23">
        <v>224488</v>
      </c>
      <c r="I7" s="22"/>
      <c r="J7" s="22"/>
      <c r="K7" s="23">
        <f t="shared" ref="K7:K27" si="1">+ROUND(J7+I7,0)</f>
        <v>0</v>
      </c>
      <c r="L7" s="15">
        <f t="shared" ref="L7:L27" si="2">+K7*F7</f>
        <v>0</v>
      </c>
      <c r="O7" s="17" t="e">
        <f>+I7/#REF!-1</f>
        <v>#REF!</v>
      </c>
      <c r="P7" s="17" t="e">
        <f>+I7/#REF!-1</f>
        <v>#REF!</v>
      </c>
      <c r="R7" s="18">
        <v>225557.86</v>
      </c>
      <c r="S7" s="17">
        <f t="shared" si="0"/>
        <v>-1</v>
      </c>
      <c r="U7" s="19" t="e">
        <f>+AVERAGE(#REF!)*#REF!*1.19</f>
        <v>#REF!</v>
      </c>
      <c r="V7" s="10">
        <f>+'[1]ANEXO 1 - COTIZACIONES'!R6</f>
        <v>210442</v>
      </c>
      <c r="W7" s="19" t="e">
        <f>+AVERAGE(V7,#REF!)</f>
        <v>#REF!</v>
      </c>
      <c r="X7" s="19" t="e">
        <f>+W7*#REF!*1.19</f>
        <v>#REF!</v>
      </c>
      <c r="Y7" s="17" t="e">
        <f>+#REF!/W7-1</f>
        <v>#REF!</v>
      </c>
      <c r="Z7" s="17" t="e">
        <f>+W7/#REF!-1</f>
        <v>#REF!</v>
      </c>
    </row>
    <row r="8" spans="1:26" s="10" customFormat="1" ht="16.5" x14ac:dyDescent="0.3">
      <c r="A8" s="6"/>
      <c r="B8" s="11">
        <f>+'[1]ANEXO 1 - COTIZACIONES'!B7</f>
        <v>3</v>
      </c>
      <c r="C8" s="90"/>
      <c r="D8" s="24" t="str">
        <f>+'[1]ANEXO 1 - COTIZACIONES'!D7</f>
        <v>FALDERO MADERA AGLOMERADA 1.50M</v>
      </c>
      <c r="E8" s="21" t="str">
        <f>+'[1]ANEXO 1 - COTIZACIONES'!E7</f>
        <v>UND</v>
      </c>
      <c r="F8" s="61">
        <v>22</v>
      </c>
      <c r="G8" s="14"/>
      <c r="H8" s="25">
        <v>157952</v>
      </c>
      <c r="I8" s="22"/>
      <c r="J8" s="22"/>
      <c r="K8" s="25">
        <f t="shared" si="1"/>
        <v>0</v>
      </c>
      <c r="L8" s="15">
        <f t="shared" si="2"/>
        <v>0</v>
      </c>
      <c r="O8" s="17" t="e">
        <f>+I8/#REF!-1</f>
        <v>#REF!</v>
      </c>
      <c r="P8" s="17" t="e">
        <f>+I8/#REF!-1</f>
        <v>#REF!</v>
      </c>
      <c r="R8" s="18">
        <v>200798.59</v>
      </c>
      <c r="S8" s="17">
        <f t="shared" si="0"/>
        <v>-1</v>
      </c>
      <c r="U8" s="19" t="e">
        <f>+AVERAGE(#REF!)*#REF!*1.19</f>
        <v>#REF!</v>
      </c>
      <c r="V8" s="10">
        <f>+'[1]ANEXO 1 - COTIZACIONES'!R7</f>
        <v>141931</v>
      </c>
      <c r="W8" s="19" t="e">
        <f>+AVERAGE(V8,#REF!)</f>
        <v>#REF!</v>
      </c>
      <c r="X8" s="19" t="e">
        <f>+W8*#REF!*1.19</f>
        <v>#REF!</v>
      </c>
      <c r="Y8" s="17" t="e">
        <f>+#REF!/W8-1</f>
        <v>#REF!</v>
      </c>
      <c r="Z8" s="17" t="e">
        <f>+W8/#REF!-1</f>
        <v>#REF!</v>
      </c>
    </row>
    <row r="9" spans="1:26" s="10" customFormat="1" ht="16.5" x14ac:dyDescent="0.3">
      <c r="A9" s="6"/>
      <c r="B9" s="11">
        <f>+'[1]ANEXO 1 - COTIZACIONES'!B8</f>
        <v>4</v>
      </c>
      <c r="C9" s="90"/>
      <c r="D9" s="26" t="str">
        <f>+'[1]ANEXO 1 - COTIZACIONES'!D8</f>
        <v>SILLA OPERATIVA</v>
      </c>
      <c r="E9" s="21" t="str">
        <f>+'[1]ANEXO 1 - COTIZACIONES'!E8</f>
        <v>UND</v>
      </c>
      <c r="F9" s="61">
        <v>22</v>
      </c>
      <c r="G9" s="14"/>
      <c r="H9" s="27">
        <v>793613</v>
      </c>
      <c r="I9" s="22"/>
      <c r="J9" s="22"/>
      <c r="K9" s="27">
        <f t="shared" si="1"/>
        <v>0</v>
      </c>
      <c r="L9" s="15">
        <f t="shared" si="2"/>
        <v>0</v>
      </c>
      <c r="O9" s="17" t="e">
        <f>+I9/#REF!-1</f>
        <v>#REF!</v>
      </c>
      <c r="P9" s="17" t="e">
        <f>+I9/#REF!-1</f>
        <v>#REF!</v>
      </c>
      <c r="R9" s="18">
        <v>862794.27</v>
      </c>
      <c r="S9" s="17">
        <f t="shared" si="0"/>
        <v>-1</v>
      </c>
      <c r="U9" s="19" t="e">
        <f>+AVERAGE(#REF!)*#REF!*1.19</f>
        <v>#REF!</v>
      </c>
      <c r="V9" s="10">
        <f>+'[1]ANEXO 1 - COTIZACIONES'!R8</f>
        <v>803960</v>
      </c>
      <c r="W9" s="19" t="e">
        <f>+AVERAGE(V9,#REF!)</f>
        <v>#REF!</v>
      </c>
      <c r="X9" s="19" t="e">
        <f>+W9*#REF!*1.19</f>
        <v>#REF!</v>
      </c>
      <c r="Y9" s="17" t="e">
        <f>+#REF!/W9-1</f>
        <v>#REF!</v>
      </c>
      <c r="Z9" s="17" t="e">
        <f>+W9/#REF!-1</f>
        <v>#REF!</v>
      </c>
    </row>
    <row r="10" spans="1:26" s="10" customFormat="1" ht="16.5" x14ac:dyDescent="0.3">
      <c r="A10" s="6"/>
      <c r="B10" s="11">
        <f>+'[1]ANEXO 1 - COTIZACIONES'!B9</f>
        <v>5</v>
      </c>
      <c r="C10" s="90"/>
      <c r="D10" s="24" t="str">
        <f>+'[1]ANEXO 1 - COTIZACIONES'!D9</f>
        <v>SILLAS INTERLOCUTORAS</v>
      </c>
      <c r="E10" s="21" t="str">
        <f>+'[1]ANEXO 1 - COTIZACIONES'!E9</f>
        <v>UND</v>
      </c>
      <c r="F10" s="62">
        <v>44</v>
      </c>
      <c r="G10" s="14"/>
      <c r="H10" s="25">
        <v>429091</v>
      </c>
      <c r="I10" s="22"/>
      <c r="J10" s="22"/>
      <c r="K10" s="25">
        <f t="shared" si="1"/>
        <v>0</v>
      </c>
      <c r="L10" s="15">
        <f t="shared" si="2"/>
        <v>0</v>
      </c>
      <c r="O10" s="17" t="e">
        <f>+I10/#REF!-1</f>
        <v>#REF!</v>
      </c>
      <c r="P10" s="17" t="e">
        <f>+I10/#REF!-1</f>
        <v>#REF!</v>
      </c>
      <c r="R10" s="18">
        <v>609758.02</v>
      </c>
      <c r="S10" s="17">
        <f t="shared" si="0"/>
        <v>-1</v>
      </c>
      <c r="U10" s="19" t="e">
        <f>+AVERAGE(#REF!)*#REF!*1.19</f>
        <v>#REF!</v>
      </c>
      <c r="V10" s="10">
        <f>+'[1]ANEXO 1 - COTIZACIONES'!R9</f>
        <v>352869</v>
      </c>
      <c r="W10" s="19" t="e">
        <f>+AVERAGE(V10,#REF!)</f>
        <v>#REF!</v>
      </c>
      <c r="X10" s="19" t="e">
        <f>+W10*#REF!*1.19</f>
        <v>#REF!</v>
      </c>
      <c r="Y10" s="17" t="e">
        <f>+#REF!/W10-1</f>
        <v>#REF!</v>
      </c>
      <c r="Z10" s="17" t="e">
        <f>+W10/#REF!-1</f>
        <v>#REF!</v>
      </c>
    </row>
    <row r="11" spans="1:26" s="10" customFormat="1" ht="16.5" x14ac:dyDescent="0.3">
      <c r="A11" s="6"/>
      <c r="B11" s="11">
        <f>+'[1]ANEXO 1 - COTIZACIONES'!B10</f>
        <v>6</v>
      </c>
      <c r="C11" s="90"/>
      <c r="D11" s="28" t="str">
        <f>+'[1]ANEXO 1 - COTIZACIONES'!D10</f>
        <v>CAJONERA METALICA 2x1</v>
      </c>
      <c r="E11" s="21" t="str">
        <f>+'[1]ANEXO 1 - COTIZACIONES'!E10</f>
        <v>UND</v>
      </c>
      <c r="F11" s="61">
        <v>22</v>
      </c>
      <c r="G11" s="14"/>
      <c r="H11" s="29">
        <v>530582</v>
      </c>
      <c r="I11" s="22"/>
      <c r="J11" s="22"/>
      <c r="K11" s="29">
        <f t="shared" si="1"/>
        <v>0</v>
      </c>
      <c r="L11" s="15">
        <f t="shared" si="2"/>
        <v>0</v>
      </c>
      <c r="O11" s="17" t="e">
        <f>+I11/#REF!-1</f>
        <v>#REF!</v>
      </c>
      <c r="P11" s="17" t="e">
        <f>+I11/#REF!-1</f>
        <v>#REF!</v>
      </c>
      <c r="R11" s="18">
        <v>513856.69</v>
      </c>
      <c r="S11" s="17">
        <f t="shared" si="0"/>
        <v>-1</v>
      </c>
      <c r="U11" s="19" t="e">
        <f>+AVERAGE(#REF!)*#REF!*1.19</f>
        <v>#REF!</v>
      </c>
      <c r="V11" s="10">
        <f>+'[1]ANEXO 1 - COTIZACIONES'!R10</f>
        <v>555238</v>
      </c>
      <c r="W11" s="19" t="e">
        <f>+AVERAGE(V11,#REF!)</f>
        <v>#REF!</v>
      </c>
      <c r="X11" s="19" t="e">
        <f>+W11*#REF!*1.19</f>
        <v>#REF!</v>
      </c>
      <c r="Y11" s="17" t="e">
        <f>+#REF!/W11-1</f>
        <v>#REF!</v>
      </c>
      <c r="Z11" s="17" t="e">
        <f>+W11/#REF!-1</f>
        <v>#REF!</v>
      </c>
    </row>
    <row r="12" spans="1:26" s="10" customFormat="1" ht="17.25" thickBot="1" x14ac:dyDescent="0.35">
      <c r="A12" s="6"/>
      <c r="B12" s="11">
        <f>+'[1]ANEXO 1 - COTIZACIONES'!B11</f>
        <v>7</v>
      </c>
      <c r="C12" s="91"/>
      <c r="D12" s="30" t="str">
        <f>+'[1]ANEXO 1 - COTIZACIONES'!D11</f>
        <v>SOPORTES Y HERRAJES</v>
      </c>
      <c r="E12" s="31" t="str">
        <f>+'[1]ANEXO 1 - COTIZACIONES'!E11</f>
        <v>UND</v>
      </c>
      <c r="F12" s="63">
        <v>22</v>
      </c>
      <c r="G12" s="14"/>
      <c r="H12" s="32">
        <v>228196</v>
      </c>
      <c r="I12" s="22"/>
      <c r="J12" s="22"/>
      <c r="K12" s="32">
        <f t="shared" si="1"/>
        <v>0</v>
      </c>
      <c r="L12" s="15">
        <f t="shared" si="2"/>
        <v>0</v>
      </c>
      <c r="O12" s="17" t="e">
        <f>+I12/#REF!-1</f>
        <v>#REF!</v>
      </c>
      <c r="P12" s="17" t="e">
        <f>+I12/#REF!-1</f>
        <v>#REF!</v>
      </c>
      <c r="R12" s="18">
        <v>197158.19</v>
      </c>
      <c r="S12" s="17">
        <f t="shared" si="0"/>
        <v>-1</v>
      </c>
      <c r="U12" s="19" t="e">
        <f>+AVERAGE(#REF!)*#REF!*1.19</f>
        <v>#REF!</v>
      </c>
      <c r="V12" s="10">
        <f>+'[1]ANEXO 1 - COTIZACIONES'!R11</f>
        <v>116000</v>
      </c>
      <c r="W12" s="19" t="e">
        <f>+AVERAGE(V12,#REF!)</f>
        <v>#REF!</v>
      </c>
      <c r="X12" s="19" t="e">
        <f>+W12*#REF!*1.19</f>
        <v>#REF!</v>
      </c>
      <c r="Y12" s="17" t="e">
        <f>+#REF!/W12-1</f>
        <v>#REF!</v>
      </c>
      <c r="Z12" s="17" t="e">
        <f>+W12/#REF!-1</f>
        <v>#REF!</v>
      </c>
    </row>
    <row r="13" spans="1:26" s="10" customFormat="1" ht="16.5" customHeight="1" x14ac:dyDescent="0.3">
      <c r="A13" s="6"/>
      <c r="B13" s="11">
        <f>+'[1]ANEXO 1 - COTIZACIONES'!B12</f>
        <v>8</v>
      </c>
      <c r="C13" s="92" t="str">
        <f>+'[1]ANEXO 1 - COTIZACIONES'!C12</f>
        <v>TIPOLOGÍA ASISTENTE</v>
      </c>
      <c r="D13" s="12" t="str">
        <f>+'[1]ANEXO 1 - COTIZACIONES'!D12</f>
        <v>SUPERFICIE RECTA DE 1,50 X 0,60M</v>
      </c>
      <c r="E13" s="13" t="str">
        <f>+'[1]ANEXO 1 - COTIZACIONES'!E12</f>
        <v>UND</v>
      </c>
      <c r="F13" s="64">
        <v>38</v>
      </c>
      <c r="G13" s="14"/>
      <c r="H13" s="33">
        <v>344736</v>
      </c>
      <c r="I13" s="22"/>
      <c r="J13" s="22"/>
      <c r="K13" s="33">
        <f t="shared" si="1"/>
        <v>0</v>
      </c>
      <c r="L13" s="15">
        <f t="shared" si="2"/>
        <v>0</v>
      </c>
      <c r="O13" s="17" t="e">
        <f>+I13/#REF!-1</f>
        <v>#REF!</v>
      </c>
      <c r="P13" s="17" t="e">
        <f>+I13/#REF!-1</f>
        <v>#REF!</v>
      </c>
      <c r="R13" s="18">
        <v>406124.31</v>
      </c>
      <c r="S13" s="17">
        <f t="shared" si="0"/>
        <v>-1</v>
      </c>
      <c r="U13" s="19" t="e">
        <f>+AVERAGE(#REF!)*#REF!*1.19</f>
        <v>#REF!</v>
      </c>
      <c r="V13" s="10">
        <f>+'[1]ANEXO 1 - COTIZACIONES'!R12</f>
        <v>347966</v>
      </c>
      <c r="W13" s="19" t="e">
        <f>+AVERAGE(V13,#REF!)</f>
        <v>#REF!</v>
      </c>
      <c r="X13" s="19" t="e">
        <f>+W13*#REF!*1.19</f>
        <v>#REF!</v>
      </c>
      <c r="Y13" s="17" t="e">
        <f>+#REF!/W13-1</f>
        <v>#REF!</v>
      </c>
      <c r="Z13" s="17" t="e">
        <f>+W13/#REF!-1</f>
        <v>#REF!</v>
      </c>
    </row>
    <row r="14" spans="1:26" s="10" customFormat="1" ht="16.5" x14ac:dyDescent="0.3">
      <c r="A14" s="6"/>
      <c r="B14" s="11">
        <f>+'[1]ANEXO 1 - COTIZACIONES'!B13</f>
        <v>9</v>
      </c>
      <c r="C14" s="90"/>
      <c r="D14" s="34" t="str">
        <f>+'[1]ANEXO 1 - COTIZACIONES'!D13</f>
        <v>SUPERFICIE RETORNO DE 0,90 X 0,60M</v>
      </c>
      <c r="E14" s="21" t="str">
        <f>+'[1]ANEXO 1 - COTIZACIONES'!E13</f>
        <v>UND</v>
      </c>
      <c r="F14" s="61">
        <v>38</v>
      </c>
      <c r="G14" s="14"/>
      <c r="H14" s="35">
        <v>224488</v>
      </c>
      <c r="I14" s="22"/>
      <c r="J14" s="22"/>
      <c r="K14" s="35">
        <f t="shared" si="1"/>
        <v>0</v>
      </c>
      <c r="L14" s="15">
        <f t="shared" si="2"/>
        <v>0</v>
      </c>
      <c r="O14" s="17" t="e">
        <f>+I14/#REF!-1</f>
        <v>#REF!</v>
      </c>
      <c r="P14" s="17" t="e">
        <f>+I14/#REF!-1</f>
        <v>#REF!</v>
      </c>
      <c r="R14" s="18">
        <v>225557.86</v>
      </c>
      <c r="S14" s="17">
        <f t="shared" si="0"/>
        <v>-1</v>
      </c>
      <c r="U14" s="19" t="e">
        <f>+AVERAGE(#REF!)*#REF!*1.19</f>
        <v>#REF!</v>
      </c>
      <c r="V14" s="10">
        <f>+'[1]ANEXO 1 - COTIZACIONES'!R13</f>
        <v>210442</v>
      </c>
      <c r="W14" s="19" t="e">
        <f>+AVERAGE(V14,#REF!)</f>
        <v>#REF!</v>
      </c>
      <c r="X14" s="19" t="e">
        <f>+W14*#REF!*1.19</f>
        <v>#REF!</v>
      </c>
      <c r="Y14" s="17" t="e">
        <f>+#REF!/W14-1</f>
        <v>#REF!</v>
      </c>
      <c r="Z14" s="17" t="e">
        <f>+W14/#REF!-1</f>
        <v>#REF!</v>
      </c>
    </row>
    <row r="15" spans="1:26" s="10" customFormat="1" ht="16.5" x14ac:dyDescent="0.3">
      <c r="A15" s="6"/>
      <c r="B15" s="11">
        <f>+'[1]ANEXO 1 - COTIZACIONES'!B14</f>
        <v>10</v>
      </c>
      <c r="C15" s="90"/>
      <c r="D15" s="36" t="str">
        <f>+'[1]ANEXO 1 - COTIZACIONES'!D14</f>
        <v>SILLA OPERATIVA</v>
      </c>
      <c r="E15" s="21" t="str">
        <f>+'[1]ANEXO 1 - COTIZACIONES'!E14</f>
        <v>UND</v>
      </c>
      <c r="F15" s="61">
        <v>38</v>
      </c>
      <c r="G15" s="14"/>
      <c r="H15" s="37">
        <v>793613</v>
      </c>
      <c r="I15" s="22"/>
      <c r="J15" s="22"/>
      <c r="K15" s="37">
        <f t="shared" si="1"/>
        <v>0</v>
      </c>
      <c r="L15" s="15">
        <f t="shared" si="2"/>
        <v>0</v>
      </c>
      <c r="O15" s="17" t="e">
        <f>+I15/#REF!-1</f>
        <v>#REF!</v>
      </c>
      <c r="P15" s="17" t="e">
        <f>+I15/#REF!-1</f>
        <v>#REF!</v>
      </c>
      <c r="R15" s="18">
        <v>862794.27</v>
      </c>
      <c r="S15" s="17">
        <f t="shared" si="0"/>
        <v>-1</v>
      </c>
      <c r="U15" s="19" t="e">
        <f>+AVERAGE(#REF!)*#REF!*1.19</f>
        <v>#REF!</v>
      </c>
      <c r="V15" s="10">
        <f>+'[1]ANEXO 1 - COTIZACIONES'!R14</f>
        <v>803960</v>
      </c>
      <c r="W15" s="19" t="e">
        <f>+AVERAGE(V15,#REF!)</f>
        <v>#REF!</v>
      </c>
      <c r="X15" s="19" t="e">
        <f>+W15*#REF!*1.19</f>
        <v>#REF!</v>
      </c>
      <c r="Y15" s="17" t="e">
        <f>+#REF!/W15-1</f>
        <v>#REF!</v>
      </c>
      <c r="Z15" s="17" t="e">
        <f>+W15/#REF!-1</f>
        <v>#REF!</v>
      </c>
    </row>
    <row r="16" spans="1:26" s="10" customFormat="1" ht="16.5" x14ac:dyDescent="0.3">
      <c r="A16" s="6"/>
      <c r="B16" s="11">
        <f>+'[1]ANEXO 1 - COTIZACIONES'!B15</f>
        <v>11</v>
      </c>
      <c r="C16" s="90"/>
      <c r="D16" s="28" t="str">
        <f>+'[1]ANEXO 1 - COTIZACIONES'!D15</f>
        <v>CAJONERA METALICA 2x1</v>
      </c>
      <c r="E16" s="21" t="str">
        <f>+'[1]ANEXO 1 - COTIZACIONES'!E15</f>
        <v>UND</v>
      </c>
      <c r="F16" s="61">
        <v>38</v>
      </c>
      <c r="G16" s="14"/>
      <c r="H16" s="29">
        <v>530582</v>
      </c>
      <c r="I16" s="22"/>
      <c r="J16" s="22"/>
      <c r="K16" s="29">
        <f t="shared" si="1"/>
        <v>0</v>
      </c>
      <c r="L16" s="15">
        <f t="shared" si="2"/>
        <v>0</v>
      </c>
      <c r="O16" s="17" t="e">
        <f>+I16/#REF!-1</f>
        <v>#REF!</v>
      </c>
      <c r="P16" s="17" t="e">
        <f>+I16/#REF!-1</f>
        <v>#REF!</v>
      </c>
      <c r="R16" s="18">
        <v>513856.69</v>
      </c>
      <c r="S16" s="17">
        <f t="shared" si="0"/>
        <v>-1</v>
      </c>
      <c r="U16" s="19" t="e">
        <f>+AVERAGE(#REF!)*#REF!*1.19</f>
        <v>#REF!</v>
      </c>
      <c r="V16" s="10">
        <f>+'[1]ANEXO 1 - COTIZACIONES'!R15</f>
        <v>555238</v>
      </c>
      <c r="W16" s="19" t="e">
        <f>+AVERAGE(V16,#REF!)</f>
        <v>#REF!</v>
      </c>
      <c r="X16" s="19" t="e">
        <f>+W16*#REF!*1.19</f>
        <v>#REF!</v>
      </c>
      <c r="Y16" s="17" t="e">
        <f>+#REF!/W16-1</f>
        <v>#REF!</v>
      </c>
      <c r="Z16" s="17" t="e">
        <f>+W16/#REF!-1</f>
        <v>#REF!</v>
      </c>
    </row>
    <row r="17" spans="1:26" s="10" customFormat="1" ht="17.25" thickBot="1" x14ac:dyDescent="0.35">
      <c r="A17" s="6"/>
      <c r="B17" s="11">
        <f>+'[1]ANEXO 1 - COTIZACIONES'!B16</f>
        <v>12</v>
      </c>
      <c r="C17" s="91"/>
      <c r="D17" s="30" t="str">
        <f>+'[1]ANEXO 1 - COTIZACIONES'!D16</f>
        <v>SOPORTES Y HERRAJES</v>
      </c>
      <c r="E17" s="31" t="str">
        <f>+'[1]ANEXO 1 - COTIZACIONES'!E16</f>
        <v>UND</v>
      </c>
      <c r="F17" s="63">
        <v>38</v>
      </c>
      <c r="G17" s="14"/>
      <c r="H17" s="32">
        <v>196660</v>
      </c>
      <c r="I17" s="22"/>
      <c r="J17" s="22"/>
      <c r="K17" s="32">
        <f t="shared" si="1"/>
        <v>0</v>
      </c>
      <c r="L17" s="15">
        <f t="shared" si="2"/>
        <v>0</v>
      </c>
      <c r="O17" s="17" t="e">
        <f>+I17/#REF!-1</f>
        <v>#REF!</v>
      </c>
      <c r="P17" s="17" t="e">
        <f>+I17/#REF!-1</f>
        <v>#REF!</v>
      </c>
      <c r="R17" s="18">
        <v>155174.48000000001</v>
      </c>
      <c r="S17" s="17">
        <f t="shared" si="0"/>
        <v>-1</v>
      </c>
      <c r="U17" s="19" t="e">
        <f>+AVERAGE(#REF!)*#REF!*1.19</f>
        <v>#REF!</v>
      </c>
      <c r="V17" s="10">
        <f>+'[1]ANEXO 1 - COTIZACIONES'!R16</f>
        <v>116000</v>
      </c>
      <c r="W17" s="19" t="e">
        <f>+AVERAGE(V17,#REF!)</f>
        <v>#REF!</v>
      </c>
      <c r="X17" s="19" t="e">
        <f>+W17*#REF!*1.19</f>
        <v>#REF!</v>
      </c>
      <c r="Y17" s="17" t="e">
        <f>+#REF!/W17-1</f>
        <v>#REF!</v>
      </c>
      <c r="Z17" s="17" t="e">
        <f>+W17/#REF!-1</f>
        <v>#REF!</v>
      </c>
    </row>
    <row r="18" spans="1:26" s="10" customFormat="1" ht="16.5" customHeight="1" x14ac:dyDescent="0.3">
      <c r="A18" s="6"/>
      <c r="B18" s="11">
        <f>+'[1]ANEXO 1 - COTIZACIONES'!B17</f>
        <v>13</v>
      </c>
      <c r="C18" s="93" t="str">
        <f>+'[1]ANEXO 1 - COTIZACIONES'!C17</f>
        <v>TIPOLOGÍA INVESTIGADOR</v>
      </c>
      <c r="D18" s="12" t="str">
        <f>+'[1]ANEXO 1 - COTIZACIONES'!D17</f>
        <v>SUPERFICIE RECTA DE 1,50 X 0,60M</v>
      </c>
      <c r="E18" s="13" t="str">
        <f>+'[1]ANEXO 1 - COTIZACIONES'!E17</f>
        <v>UND</v>
      </c>
      <c r="F18" s="64">
        <v>18</v>
      </c>
      <c r="G18" s="14"/>
      <c r="H18" s="33">
        <v>344736</v>
      </c>
      <c r="I18" s="22"/>
      <c r="J18" s="22"/>
      <c r="K18" s="33">
        <f t="shared" si="1"/>
        <v>0</v>
      </c>
      <c r="L18" s="15">
        <f t="shared" si="2"/>
        <v>0</v>
      </c>
      <c r="O18" s="17" t="e">
        <f>+I18/#REF!-1</f>
        <v>#REF!</v>
      </c>
      <c r="P18" s="17" t="e">
        <f>+I18/#REF!-1</f>
        <v>#REF!</v>
      </c>
      <c r="R18" s="18">
        <v>406124.31</v>
      </c>
      <c r="S18" s="17">
        <f t="shared" si="0"/>
        <v>-1</v>
      </c>
      <c r="U18" s="19" t="e">
        <f>+AVERAGE(#REF!)*#REF!*1.19</f>
        <v>#REF!</v>
      </c>
      <c r="V18" s="10">
        <f>+'[1]ANEXO 1 - COTIZACIONES'!R17</f>
        <v>347966</v>
      </c>
      <c r="W18" s="19" t="e">
        <f>+AVERAGE(V18,#REF!)</f>
        <v>#REF!</v>
      </c>
      <c r="X18" s="19" t="e">
        <f>+W18*#REF!*1.19</f>
        <v>#REF!</v>
      </c>
      <c r="Y18" s="17" t="e">
        <f>+#REF!/W18-1</f>
        <v>#REF!</v>
      </c>
      <c r="Z18" s="17" t="e">
        <f>+W18/#REF!-1</f>
        <v>#REF!</v>
      </c>
    </row>
    <row r="19" spans="1:26" s="10" customFormat="1" ht="16.5" x14ac:dyDescent="0.3">
      <c r="A19" s="6"/>
      <c r="B19" s="11">
        <f>+'[1]ANEXO 1 - COTIZACIONES'!B18</f>
        <v>14</v>
      </c>
      <c r="C19" s="90"/>
      <c r="D19" s="36" t="str">
        <f>+'[1]ANEXO 1 - COTIZACIONES'!D18</f>
        <v>SILLA OPERATIVA</v>
      </c>
      <c r="E19" s="21" t="str">
        <f>+'[1]ANEXO 1 - COTIZACIONES'!E18</f>
        <v>UND</v>
      </c>
      <c r="F19" s="61">
        <v>18</v>
      </c>
      <c r="G19" s="14"/>
      <c r="H19" s="37">
        <v>793613</v>
      </c>
      <c r="I19" s="22"/>
      <c r="J19" s="22"/>
      <c r="K19" s="37">
        <f t="shared" si="1"/>
        <v>0</v>
      </c>
      <c r="L19" s="15">
        <f t="shared" si="2"/>
        <v>0</v>
      </c>
      <c r="O19" s="17" t="e">
        <f>+I19/#REF!-1</f>
        <v>#REF!</v>
      </c>
      <c r="P19" s="17" t="e">
        <f>+I19/#REF!-1</f>
        <v>#REF!</v>
      </c>
      <c r="R19" s="18">
        <v>862794.27</v>
      </c>
      <c r="S19" s="17">
        <f t="shared" si="0"/>
        <v>-1</v>
      </c>
      <c r="U19" s="19" t="e">
        <f>+AVERAGE(#REF!)*#REF!*1.19</f>
        <v>#REF!</v>
      </c>
      <c r="V19" s="10">
        <f>+'[1]ANEXO 1 - COTIZACIONES'!R18</f>
        <v>803960</v>
      </c>
      <c r="W19" s="19" t="e">
        <f>+AVERAGE(V19,#REF!)</f>
        <v>#REF!</v>
      </c>
      <c r="X19" s="19" t="e">
        <f>+W19*#REF!*1.19</f>
        <v>#REF!</v>
      </c>
      <c r="Y19" s="17" t="e">
        <f>+#REF!/W19-1</f>
        <v>#REF!</v>
      </c>
      <c r="Z19" s="17" t="e">
        <f>+W19/#REF!-1</f>
        <v>#REF!</v>
      </c>
    </row>
    <row r="20" spans="1:26" s="10" customFormat="1" ht="16.5" x14ac:dyDescent="0.3">
      <c r="A20" s="6"/>
      <c r="B20" s="11">
        <f>+'[1]ANEXO 1 - COTIZACIONES'!B19</f>
        <v>15</v>
      </c>
      <c r="C20" s="90"/>
      <c r="D20" s="28" t="str">
        <f>+'[1]ANEXO 1 - COTIZACIONES'!D19</f>
        <v>CAJONERA METALICA 2x1</v>
      </c>
      <c r="E20" s="21" t="str">
        <f>+'[1]ANEXO 1 - COTIZACIONES'!E19</f>
        <v>UND</v>
      </c>
      <c r="F20" s="61">
        <v>18</v>
      </c>
      <c r="G20" s="14"/>
      <c r="H20" s="29">
        <v>530582</v>
      </c>
      <c r="I20" s="22"/>
      <c r="J20" s="22"/>
      <c r="K20" s="29">
        <f t="shared" si="1"/>
        <v>0</v>
      </c>
      <c r="L20" s="15">
        <f t="shared" si="2"/>
        <v>0</v>
      </c>
      <c r="O20" s="17" t="e">
        <f>+I20/#REF!-1</f>
        <v>#REF!</v>
      </c>
      <c r="P20" s="17" t="e">
        <f>+I20/#REF!-1</f>
        <v>#REF!</v>
      </c>
      <c r="R20" s="18">
        <v>513856.69</v>
      </c>
      <c r="S20" s="17">
        <f t="shared" si="0"/>
        <v>-1</v>
      </c>
      <c r="U20" s="19" t="e">
        <f>+AVERAGE(#REF!)*#REF!*1.19</f>
        <v>#REF!</v>
      </c>
      <c r="V20" s="10">
        <f>+'[1]ANEXO 1 - COTIZACIONES'!R19</f>
        <v>555238</v>
      </c>
      <c r="W20" s="19" t="e">
        <f>+AVERAGE(V20,#REF!)</f>
        <v>#REF!</v>
      </c>
      <c r="X20" s="19" t="e">
        <f>+W20*#REF!*1.19</f>
        <v>#REF!</v>
      </c>
      <c r="Y20" s="17" t="e">
        <f>+#REF!/W20-1</f>
        <v>#REF!</v>
      </c>
      <c r="Z20" s="17" t="e">
        <f>+W20/#REF!-1</f>
        <v>#REF!</v>
      </c>
    </row>
    <row r="21" spans="1:26" s="10" customFormat="1" ht="17.25" thickBot="1" x14ac:dyDescent="0.35">
      <c r="A21" s="6"/>
      <c r="B21" s="11">
        <f>+'[1]ANEXO 1 - COTIZACIONES'!B20</f>
        <v>16</v>
      </c>
      <c r="C21" s="91"/>
      <c r="D21" s="30" t="str">
        <f>+'[1]ANEXO 1 - COTIZACIONES'!D20</f>
        <v>SOPORTES Y HERRAJES</v>
      </c>
      <c r="E21" s="31" t="str">
        <f>+'[1]ANEXO 1 - COTIZACIONES'!E20</f>
        <v>UND</v>
      </c>
      <c r="F21" s="63">
        <v>18</v>
      </c>
      <c r="G21" s="14"/>
      <c r="H21" s="32">
        <v>186193</v>
      </c>
      <c r="I21" s="22"/>
      <c r="J21" s="22"/>
      <c r="K21" s="32">
        <f t="shared" si="1"/>
        <v>0</v>
      </c>
      <c r="L21" s="15">
        <f t="shared" si="2"/>
        <v>0</v>
      </c>
      <c r="O21" s="17" t="e">
        <f>+I21/#REF!-1</f>
        <v>#REF!</v>
      </c>
      <c r="P21" s="17" t="e">
        <f>+I21/#REF!-1</f>
        <v>#REF!</v>
      </c>
      <c r="R21" s="18">
        <v>142750.51</v>
      </c>
      <c r="S21" s="17">
        <f t="shared" si="0"/>
        <v>-1</v>
      </c>
      <c r="U21" s="19" t="e">
        <f>+AVERAGE(#REF!)*#REF!*1.19</f>
        <v>#REF!</v>
      </c>
      <c r="V21" s="10">
        <f>+'[1]ANEXO 1 - COTIZACIONES'!R20</f>
        <v>116000</v>
      </c>
      <c r="W21" s="19" t="e">
        <f>+AVERAGE(V21,#REF!)</f>
        <v>#REF!</v>
      </c>
      <c r="X21" s="19" t="e">
        <f>+W21*#REF!*1.19</f>
        <v>#REF!</v>
      </c>
      <c r="Y21" s="17" t="e">
        <f>+#REF!/W21-1</f>
        <v>#REF!</v>
      </c>
      <c r="Z21" s="17" t="e">
        <f>+W21/#REF!-1</f>
        <v>#REF!</v>
      </c>
    </row>
    <row r="22" spans="1:26" s="10" customFormat="1" ht="16.5" x14ac:dyDescent="0.3">
      <c r="A22" s="6"/>
      <c r="B22" s="38">
        <f>+'[1]ANEXO 1 - COTIZACIONES'!B21</f>
        <v>17</v>
      </c>
      <c r="C22" s="94" t="str">
        <f>+'[1]ANEXO 1 - COTIZACIONES'!C21</f>
        <v>SILLA OPERATIVA</v>
      </c>
      <c r="D22" s="94"/>
      <c r="E22" s="39" t="str">
        <f>+'[1]ANEXO 1 - COTIZACIONES'!E21</f>
        <v>UND</v>
      </c>
      <c r="F22" s="65">
        <v>26</v>
      </c>
      <c r="G22" s="14"/>
      <c r="H22" s="40">
        <v>793613</v>
      </c>
      <c r="I22" s="22"/>
      <c r="J22" s="22"/>
      <c r="K22" s="40">
        <f t="shared" si="1"/>
        <v>0</v>
      </c>
      <c r="L22" s="15">
        <f t="shared" si="2"/>
        <v>0</v>
      </c>
      <c r="O22" s="17" t="e">
        <f>+I22/#REF!-1</f>
        <v>#REF!</v>
      </c>
      <c r="P22" s="17" t="e">
        <f>+I22/#REF!-1</f>
        <v>#REF!</v>
      </c>
      <c r="R22" s="10">
        <v>862794.27</v>
      </c>
      <c r="S22" s="17">
        <f t="shared" si="0"/>
        <v>-1</v>
      </c>
      <c r="U22" s="19" t="e">
        <f>+AVERAGE(#REF!)*#REF!*1.19</f>
        <v>#REF!</v>
      </c>
      <c r="V22" s="10">
        <f>+'[1]ANEXO 1 - COTIZACIONES'!R21</f>
        <v>803960</v>
      </c>
      <c r="W22" s="19" t="e">
        <f>+AVERAGE(V22,#REF!)</f>
        <v>#REF!</v>
      </c>
      <c r="X22" s="19" t="e">
        <f>+W22*#REF!*1.19</f>
        <v>#REF!</v>
      </c>
      <c r="Y22" s="17" t="e">
        <f>+#REF!/W22-1</f>
        <v>#REF!</v>
      </c>
      <c r="Z22" s="17" t="e">
        <f>+W22/#REF!-1</f>
        <v>#REF!</v>
      </c>
    </row>
    <row r="23" spans="1:26" s="10" customFormat="1" ht="16.5" x14ac:dyDescent="0.3">
      <c r="A23" s="6"/>
      <c r="B23" s="38">
        <f>+'[1]ANEXO 1 - COTIZACIONES'!B22</f>
        <v>18</v>
      </c>
      <c r="C23" s="41" t="str">
        <f>+'[1]ANEXO 1 - COTIZACIONES'!C22</f>
        <v>PANEL 1/2 ALTURA MIXTO 0,60 ALTURA 1.35</v>
      </c>
      <c r="D23" s="41"/>
      <c r="E23" s="42" t="str">
        <f>+'[1]ANEXO 1 - COTIZACIONES'!E22</f>
        <v>UND</v>
      </c>
      <c r="F23" s="66">
        <v>9</v>
      </c>
      <c r="G23" s="14"/>
      <c r="H23" s="43">
        <v>490795</v>
      </c>
      <c r="I23" s="22"/>
      <c r="J23" s="22"/>
      <c r="K23" s="43">
        <f t="shared" si="1"/>
        <v>0</v>
      </c>
      <c r="L23" s="15">
        <f t="shared" si="2"/>
        <v>0</v>
      </c>
      <c r="O23" s="17" t="e">
        <f>+I23/#REF!-1</f>
        <v>#REF!</v>
      </c>
      <c r="P23" s="17" t="e">
        <f>+I23/#REF!-1</f>
        <v>#REF!</v>
      </c>
      <c r="S23" s="17" t="e">
        <f t="shared" si="0"/>
        <v>#DIV/0!</v>
      </c>
      <c r="U23" s="19" t="e">
        <f>+AVERAGE(#REF!)*#REF!*1.19</f>
        <v>#REF!</v>
      </c>
      <c r="V23" s="10">
        <f>+'[1]ANEXO 1 - COTIZACIONES'!R22</f>
        <v>422000</v>
      </c>
      <c r="W23" s="19" t="e">
        <f>+AVERAGE(V23,#REF!)</f>
        <v>#REF!</v>
      </c>
      <c r="X23" s="19" t="e">
        <f>+W23*#REF!*1.19</f>
        <v>#REF!</v>
      </c>
      <c r="Y23" s="17" t="e">
        <f>+#REF!/W23-1</f>
        <v>#REF!</v>
      </c>
      <c r="Z23" s="17" t="e">
        <f>+W23/#REF!-1</f>
        <v>#REF!</v>
      </c>
    </row>
    <row r="24" spans="1:26" s="10" customFormat="1" ht="16.5" x14ac:dyDescent="0.3">
      <c r="A24" s="6"/>
      <c r="B24" s="38">
        <f>+'[1]ANEXO 1 - COTIZACIONES'!B23</f>
        <v>19</v>
      </c>
      <c r="C24" s="44" t="str">
        <f>+'[1]ANEXO 1 - COTIZACIONES'!C23</f>
        <v>PANEL 1/2 ALTURA MIXTO 1,50 ALTURA 1,35</v>
      </c>
      <c r="D24" s="44"/>
      <c r="E24" s="42" t="str">
        <f>+'[1]ANEXO 1 - COTIZACIONES'!E23</f>
        <v>UND</v>
      </c>
      <c r="F24" s="67">
        <v>24</v>
      </c>
      <c r="G24" s="14"/>
      <c r="H24" s="43">
        <v>1060925</v>
      </c>
      <c r="I24" s="22"/>
      <c r="J24" s="22"/>
      <c r="K24" s="43">
        <f t="shared" si="1"/>
        <v>0</v>
      </c>
      <c r="L24" s="15">
        <f t="shared" si="2"/>
        <v>0</v>
      </c>
      <c r="O24" s="17" t="e">
        <f>+I24/#REF!-1</f>
        <v>#REF!</v>
      </c>
      <c r="P24" s="17" t="e">
        <f>+I24/#REF!-1</f>
        <v>#REF!</v>
      </c>
      <c r="R24" s="10">
        <v>1416384.32</v>
      </c>
      <c r="S24" s="17">
        <f t="shared" si="0"/>
        <v>-1</v>
      </c>
      <c r="U24" s="19" t="e">
        <f>+AVERAGE(#REF!)*#REF!*1.19</f>
        <v>#REF!</v>
      </c>
      <c r="V24" s="10">
        <f>+'[1]ANEXO 1 - COTIZACIONES'!R23</f>
        <v>1171715</v>
      </c>
      <c r="W24" s="19" t="e">
        <f>+AVERAGE(V24,#REF!)</f>
        <v>#REF!</v>
      </c>
      <c r="X24" s="19" t="e">
        <f>+W24*#REF!*1.19</f>
        <v>#REF!</v>
      </c>
      <c r="Y24" s="17" t="e">
        <f>+#REF!/W24-1</f>
        <v>#REF!</v>
      </c>
      <c r="Z24" s="17" t="e">
        <f>+W24/#REF!-1</f>
        <v>#REF!</v>
      </c>
    </row>
    <row r="25" spans="1:26" s="10" customFormat="1" ht="16.5" x14ac:dyDescent="0.3">
      <c r="A25" s="6"/>
      <c r="B25" s="38">
        <f>+'[1]ANEXO 1 - COTIZACIONES'!B24</f>
        <v>20</v>
      </c>
      <c r="C25" s="69" t="str">
        <f>+'[1]ANEXO 1 - COTIZACIONES'!C24</f>
        <v>ARCHIVADOR 0.90X0.50M H=2.05 (A1)</v>
      </c>
      <c r="D25" s="70"/>
      <c r="E25" s="42" t="str">
        <f>+'[1]ANEXO 1 - COTIZACIONES'!E24</f>
        <v>UND</v>
      </c>
      <c r="F25" s="68">
        <v>48</v>
      </c>
      <c r="G25" s="14"/>
      <c r="H25" s="43">
        <v>2276732</v>
      </c>
      <c r="I25" s="22"/>
      <c r="J25" s="22"/>
      <c r="K25" s="43">
        <f t="shared" si="1"/>
        <v>0</v>
      </c>
      <c r="L25" s="15">
        <f t="shared" si="2"/>
        <v>0</v>
      </c>
      <c r="O25" s="17" t="e">
        <f>+I25/#REF!-1</f>
        <v>#REF!</v>
      </c>
      <c r="P25" s="17" t="e">
        <f>+I25/#REF!-1</f>
        <v>#REF!</v>
      </c>
      <c r="R25" s="10">
        <v>2377803.59</v>
      </c>
      <c r="S25" s="17">
        <f t="shared" si="0"/>
        <v>-1</v>
      </c>
      <c r="U25" s="19" t="e">
        <f>+AVERAGE(#REF!)*#REF!*1.19</f>
        <v>#REF!</v>
      </c>
      <c r="V25" s="10">
        <f>+'[1]ANEXO 1 - COTIZACIONES'!R24</f>
        <v>2100840</v>
      </c>
      <c r="W25" s="19" t="e">
        <f>+AVERAGE(V25,#REF!)</f>
        <v>#REF!</v>
      </c>
      <c r="X25" s="19" t="e">
        <f>+W25*#REF!*1.19</f>
        <v>#REF!</v>
      </c>
      <c r="Y25" s="17" t="e">
        <f>+#REF!/W25-1</f>
        <v>#REF!</v>
      </c>
      <c r="Z25" s="17" t="e">
        <f>+W25/#REF!-1</f>
        <v>#REF!</v>
      </c>
    </row>
    <row r="26" spans="1:26" s="10" customFormat="1" ht="16.5" x14ac:dyDescent="0.3">
      <c r="A26" s="6"/>
      <c r="B26" s="38">
        <f>+'[1]ANEXO 1 - COTIZACIONES'!B25</f>
        <v>21</v>
      </c>
      <c r="C26" s="69" t="str">
        <f>+'[1]ANEXO 1 - COTIZACIONES'!C25</f>
        <v>ARCHIVADOR 0.75X0.50M H=2.05 (A2)</v>
      </c>
      <c r="D26" s="70"/>
      <c r="E26" s="42" t="str">
        <f>+'[1]ANEXO 1 - COTIZACIONES'!E25</f>
        <v>UND</v>
      </c>
      <c r="F26" s="68">
        <v>8</v>
      </c>
      <c r="G26" s="14"/>
      <c r="H26" s="43">
        <v>1804753</v>
      </c>
      <c r="I26" s="22"/>
      <c r="J26" s="22"/>
      <c r="K26" s="43">
        <f t="shared" si="1"/>
        <v>0</v>
      </c>
      <c r="L26" s="15">
        <f t="shared" si="2"/>
        <v>0</v>
      </c>
      <c r="O26" s="17" t="e">
        <f>+I26/#REF!-1</f>
        <v>#REF!</v>
      </c>
      <c r="P26" s="17" t="e">
        <f>+I26/#REF!-1</f>
        <v>#REF!</v>
      </c>
      <c r="S26" s="17" t="e">
        <f t="shared" si="0"/>
        <v>#DIV/0!</v>
      </c>
      <c r="U26" s="19" t="e">
        <f>+AVERAGE(#REF!)*#REF!*1.19</f>
        <v>#REF!</v>
      </c>
      <c r="V26" s="10">
        <f>+'[1]ANEXO 1 - COTIZACIONES'!R25</f>
        <v>1848739</v>
      </c>
      <c r="W26" s="19" t="e">
        <f>+AVERAGE(V26,#REF!)</f>
        <v>#REF!</v>
      </c>
      <c r="X26" s="19" t="e">
        <f>+W26*#REF!*1.19</f>
        <v>#REF!</v>
      </c>
      <c r="Y26" s="17" t="e">
        <f>+#REF!/W26-1</f>
        <v>#REF!</v>
      </c>
      <c r="Z26" s="17" t="e">
        <f>+W26/#REF!-1</f>
        <v>#REF!</v>
      </c>
    </row>
    <row r="27" spans="1:26" s="10" customFormat="1" ht="41.25" customHeight="1" x14ac:dyDescent="0.3">
      <c r="A27" s="6"/>
      <c r="B27" s="38">
        <f>+'[1]ANEXO 1 - COTIZACIONES'!B26</f>
        <v>22</v>
      </c>
      <c r="C27" s="69" t="str">
        <f>+'[1]ANEXO 1 - COTIZACIONES'!C26</f>
        <v>ARCHIVADOR 0.75X0.50M H=0.70 CON SUPERFICIE RECTA DE 0,75 X 0,60M (A3)</v>
      </c>
      <c r="D27" s="70">
        <f>+'[1]ANEXO 1 - COTIZACIONES'!D26</f>
        <v>0</v>
      </c>
      <c r="E27" s="42" t="str">
        <f>+'[1]ANEXO 1 - COTIZACIONES'!E26</f>
        <v>UND</v>
      </c>
      <c r="F27" s="66">
        <v>32</v>
      </c>
      <c r="G27" s="14"/>
      <c r="H27" s="43">
        <v>1200923</v>
      </c>
      <c r="I27" s="22"/>
      <c r="J27" s="22"/>
      <c r="K27" s="43">
        <f t="shared" si="1"/>
        <v>0</v>
      </c>
      <c r="L27" s="15">
        <f t="shared" si="2"/>
        <v>0</v>
      </c>
      <c r="O27" s="17" t="e">
        <f>+I27/#REF!-1</f>
        <v>#REF!</v>
      </c>
      <c r="P27" s="17" t="e">
        <f>+I27/#REF!-1</f>
        <v>#REF!</v>
      </c>
      <c r="R27" s="10">
        <v>889386.52</v>
      </c>
      <c r="S27" s="17">
        <f t="shared" si="0"/>
        <v>-1</v>
      </c>
      <c r="U27" s="19" t="e">
        <f>+AVERAGE(#REF!)*#REF!*1.19</f>
        <v>#REF!</v>
      </c>
      <c r="V27" s="10">
        <f>+'[1]ANEXO 1 - COTIZACIONES'!R26</f>
        <v>1176471</v>
      </c>
      <c r="W27" s="19" t="e">
        <f>+AVERAGE(V27,#REF!)</f>
        <v>#REF!</v>
      </c>
      <c r="X27" s="19" t="e">
        <f>+W27*#REF!*1.19</f>
        <v>#REF!</v>
      </c>
      <c r="Y27" s="17" t="e">
        <f>+#REF!/W27-1</f>
        <v>#REF!</v>
      </c>
      <c r="Z27" s="17" t="e">
        <f>+W27/#REF!-1</f>
        <v>#REF!</v>
      </c>
    </row>
    <row r="28" spans="1:26" ht="32.25" customHeight="1" x14ac:dyDescent="0.3">
      <c r="A28" s="45"/>
      <c r="B28" s="98" t="s">
        <v>12</v>
      </c>
      <c r="C28" s="99"/>
      <c r="D28" s="99"/>
      <c r="E28" s="99"/>
      <c r="G28" s="47"/>
      <c r="H28" s="47"/>
      <c r="I28" s="47"/>
      <c r="J28" s="47"/>
      <c r="K28" s="47"/>
      <c r="L28" s="48">
        <f>SUM(L6:L27)</f>
        <v>0</v>
      </c>
      <c r="N28" s="52"/>
      <c r="U28" s="49" t="e">
        <f>SUM(U6:U27)</f>
        <v>#REF!</v>
      </c>
      <c r="X28" s="49" t="e">
        <f>SUM(X6:X27)</f>
        <v>#REF!</v>
      </c>
      <c r="Z28" s="17" t="e">
        <f>+W28/#REF!-1</f>
        <v>#REF!</v>
      </c>
    </row>
    <row r="29" spans="1:26" ht="16.5" x14ac:dyDescent="0.3">
      <c r="A29" s="45"/>
      <c r="B29" s="50"/>
      <c r="C29" s="50"/>
      <c r="D29" s="50"/>
      <c r="E29" s="50"/>
      <c r="I29" s="45"/>
      <c r="J29" s="45"/>
      <c r="K29" s="45"/>
      <c r="L29" s="45"/>
      <c r="U29" s="47" t="e">
        <f>+U28-L28</f>
        <v>#REF!</v>
      </c>
      <c r="Z29" s="17" t="e">
        <f>+W29/#REF!-1</f>
        <v>#REF!</v>
      </c>
    </row>
    <row r="30" spans="1:26" x14ac:dyDescent="0.25">
      <c r="L30" s="52"/>
      <c r="X30" s="53" t="e">
        <f>+X28-L30</f>
        <v>#REF!</v>
      </c>
    </row>
    <row r="31" spans="1:26" thickBot="1" x14ac:dyDescent="0.25">
      <c r="B31" s="54" t="s">
        <v>13</v>
      </c>
      <c r="C31" s="54"/>
      <c r="D31" s="54"/>
      <c r="E31" s="55"/>
      <c r="F31" s="55"/>
      <c r="G31" s="55"/>
      <c r="H31" s="55"/>
      <c r="I31" s="55"/>
    </row>
    <row r="32" spans="1:26" ht="28.5" customHeight="1" thickBot="1" x14ac:dyDescent="0.25">
      <c r="B32" s="100" t="s">
        <v>19</v>
      </c>
      <c r="C32" s="101"/>
      <c r="D32" s="101"/>
      <c r="E32" s="101"/>
      <c r="F32" s="101"/>
      <c r="G32" s="101"/>
      <c r="H32" s="101"/>
      <c r="I32" s="102"/>
      <c r="L32" s="53"/>
    </row>
    <row r="33" spans="2:12" x14ac:dyDescent="0.25">
      <c r="B33" s="4"/>
      <c r="C33" s="4"/>
      <c r="D33" s="4"/>
      <c r="E33" s="4"/>
      <c r="F33" s="56"/>
      <c r="G33" s="56"/>
      <c r="H33" s="56"/>
      <c r="I33" s="56"/>
    </row>
    <row r="34" spans="2:12" x14ac:dyDescent="0.25">
      <c r="B34" s="4"/>
      <c r="C34" s="4"/>
      <c r="D34" s="4"/>
      <c r="E34" s="4"/>
      <c r="F34" s="56"/>
      <c r="G34" s="56"/>
      <c r="H34" s="56"/>
      <c r="I34" s="56"/>
    </row>
    <row r="35" spans="2:12" x14ac:dyDescent="0.25">
      <c r="C35" s="4"/>
      <c r="E35" s="97" t="s">
        <v>17</v>
      </c>
      <c r="F35" s="97"/>
      <c r="G35" s="56"/>
      <c r="H35" s="95"/>
      <c r="I35" s="95"/>
      <c r="J35" s="95"/>
      <c r="K35" s="95"/>
      <c r="L35" s="95"/>
    </row>
    <row r="36" spans="2:12" x14ac:dyDescent="0.25">
      <c r="C36" s="4"/>
      <c r="E36" s="97" t="s">
        <v>18</v>
      </c>
      <c r="F36" s="97"/>
      <c r="G36" s="56"/>
      <c r="H36" s="96"/>
      <c r="I36" s="96"/>
      <c r="J36" s="96"/>
      <c r="K36" s="96"/>
      <c r="L36" s="96"/>
    </row>
    <row r="37" spans="2:12" x14ac:dyDescent="0.25">
      <c r="B37" s="4"/>
      <c r="C37" s="4"/>
      <c r="D37" s="4"/>
      <c r="E37" s="4"/>
      <c r="F37" s="56"/>
      <c r="G37" s="56"/>
      <c r="H37" s="56"/>
      <c r="I37" s="56"/>
    </row>
    <row r="38" spans="2:12" x14ac:dyDescent="0.25">
      <c r="B38" s="57"/>
      <c r="C38" s="57"/>
      <c r="D38" s="57"/>
      <c r="E38" s="4"/>
      <c r="F38" s="56"/>
      <c r="G38" s="56"/>
      <c r="H38" s="56"/>
      <c r="I38" s="56"/>
    </row>
    <row r="39" spans="2:12" x14ac:dyDescent="0.25">
      <c r="B39" s="57"/>
      <c r="C39" s="57"/>
      <c r="D39" s="57"/>
      <c r="E39" s="4"/>
      <c r="F39" s="56"/>
      <c r="G39" s="56"/>
      <c r="H39" s="56"/>
      <c r="I39" s="56"/>
    </row>
    <row r="40" spans="2:12" x14ac:dyDescent="0.25">
      <c r="F40" s="51"/>
    </row>
  </sheetData>
  <mergeCells count="19">
    <mergeCell ref="H35:L35"/>
    <mergeCell ref="H36:L36"/>
    <mergeCell ref="E35:F35"/>
    <mergeCell ref="E36:F36"/>
    <mergeCell ref="C27:D27"/>
    <mergeCell ref="B28:E28"/>
    <mergeCell ref="B32:I32"/>
    <mergeCell ref="C26:D26"/>
    <mergeCell ref="B1:L1"/>
    <mergeCell ref="B2:D2"/>
    <mergeCell ref="E2:L2"/>
    <mergeCell ref="I3:L4"/>
    <mergeCell ref="B3:F4"/>
    <mergeCell ref="H3:H4"/>
    <mergeCell ref="C6:C12"/>
    <mergeCell ref="C13:C17"/>
    <mergeCell ref="C18:C21"/>
    <mergeCell ref="C22:D22"/>
    <mergeCell ref="C25:D25"/>
  </mergeCells>
  <pageMargins left="0.7" right="0.7" top="0.75" bottom="0.75" header="0.3" footer="0.3"/>
  <pageSetup paperSize="5" scale="50" orientation="landscape" horizontalDpi="4294967293" verticalDpi="300" r:id="rId1"/>
  <drawing r:id="rId2"/>
</worksheet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OFERTA </vt:lpstr>
      <vt:lpstr>'ANEXO OFERTA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Rosana Paola Llinas Pertuz</dc:creator>
  <cp:lastModifiedBy>Eliana Maria Rodriguez Urbina</cp:lastModifiedBy>
  <dcterms:created xsi:type="dcterms:W3CDTF">2026-08-13T13:45:44Z</dcterms:created>
  <dcterms:modified xsi:type="dcterms:W3CDTF">2026-08-31T20:13:55Z</dcterms:modified>
</cp:coreProperties>
</file>