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yste\Documents\ALCALDIA DE SUBA\0.21 FORMULACION 2026\CONSERVACION MALLA VIAL\OBRA\0.5 DOCUMENTOS DEF\"/>
    </mc:Choice>
  </mc:AlternateContent>
  <xr:revisionPtr revIDLastSave="0" documentId="13_ncr:1_{81833B37-D32B-41E3-A1C9-4260CAFEEEAD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BIENES RELEVANTES" sheetId="27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'BIENES RELEVANTES'!$B$3:$I$3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ril2024">#REF!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'BIENES RELEVANTES'!$A$1:$AZ$114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" i="272" l="1"/>
  <c r="H6" i="272"/>
  <c r="H7" i="272" s="1"/>
  <c r="H8" i="272" s="1"/>
  <c r="H9" i="272" s="1"/>
  <c r="H10" i="272" s="1"/>
  <c r="H11" i="272" s="1"/>
  <c r="H12" i="272" s="1"/>
  <c r="H13" i="272" s="1"/>
  <c r="H14" i="272" s="1"/>
  <c r="H15" i="272" s="1"/>
  <c r="H16" i="272" s="1"/>
  <c r="H17" i="272" s="1"/>
  <c r="H18" i="272" s="1"/>
  <c r="H19" i="272" s="1"/>
  <c r="H20" i="272" s="1"/>
  <c r="H21" i="272" s="1"/>
  <c r="H22" i="272" s="1"/>
  <c r="H23" i="272" s="1"/>
  <c r="H24" i="272" s="1"/>
  <c r="H25" i="272" s="1"/>
  <c r="H26" i="272" s="1"/>
  <c r="H27" i="272" s="1"/>
  <c r="H28" i="272" s="1"/>
  <c r="H29" i="272" s="1"/>
  <c r="H30" i="272" s="1"/>
  <c r="H31" i="272" s="1"/>
  <c r="H32" i="272" s="1"/>
  <c r="H33" i="272" s="1"/>
  <c r="H34" i="272" s="1"/>
  <c r="H35" i="272" s="1"/>
  <c r="H36" i="272" s="1"/>
  <c r="H37" i="272" s="1"/>
  <c r="H38" i="272" s="1"/>
  <c r="H39" i="272" s="1"/>
  <c r="H40" i="272" s="1"/>
  <c r="H41" i="272" s="1"/>
  <c r="H42" i="272" s="1"/>
  <c r="H43" i="272" s="1"/>
  <c r="H44" i="272" s="1"/>
  <c r="H45" i="272" s="1"/>
  <c r="H46" i="272" s="1"/>
  <c r="H47" i="272" s="1"/>
  <c r="H48" i="272" s="1"/>
  <c r="H49" i="272" s="1"/>
  <c r="H50" i="272" s="1"/>
  <c r="H51" i="272" s="1"/>
  <c r="H52" i="272" s="1"/>
  <c r="H53" i="272" s="1"/>
  <c r="H54" i="272" s="1"/>
  <c r="H55" i="272" s="1"/>
  <c r="H56" i="272" s="1"/>
  <c r="H57" i="272" s="1"/>
  <c r="H58" i="272" s="1"/>
  <c r="H59" i="272" s="1"/>
  <c r="H60" i="272" s="1"/>
  <c r="H61" i="272" s="1"/>
  <c r="H62" i="272" s="1"/>
  <c r="H63" i="272" s="1"/>
  <c r="H64" i="272" s="1"/>
  <c r="H65" i="272" s="1"/>
  <c r="H66" i="272" s="1"/>
  <c r="H67" i="272" s="1"/>
  <c r="H68" i="272" s="1"/>
  <c r="H69" i="272" s="1"/>
  <c r="H70" i="272" s="1"/>
  <c r="H71" i="272" s="1"/>
  <c r="H72" i="272" s="1"/>
  <c r="H73" i="272" s="1"/>
  <c r="H74" i="272" s="1"/>
  <c r="H75" i="272" s="1"/>
  <c r="H76" i="272" s="1"/>
  <c r="H77" i="272" s="1"/>
  <c r="H78" i="272" s="1"/>
  <c r="H79" i="272" s="1"/>
  <c r="H80" i="272" s="1"/>
  <c r="H81" i="272" s="1"/>
  <c r="H82" i="272" s="1"/>
  <c r="H83" i="272" s="1"/>
  <c r="H84" i="272" s="1"/>
  <c r="H85" i="272" s="1"/>
  <c r="H86" i="272" s="1"/>
  <c r="H87" i="272" s="1"/>
  <c r="H88" i="272" s="1"/>
  <c r="H89" i="272" s="1"/>
  <c r="H90" i="272" s="1"/>
  <c r="H91" i="272" s="1"/>
  <c r="H92" i="272" s="1"/>
  <c r="H93" i="272" s="1"/>
  <c r="H94" i="272" s="1"/>
  <c r="H95" i="272" s="1"/>
  <c r="H96" i="272" s="1"/>
  <c r="H97" i="272" s="1"/>
  <c r="H98" i="272" s="1"/>
  <c r="H99" i="272" s="1"/>
  <c r="H100" i="272" s="1"/>
  <c r="H101" i="272" s="1"/>
  <c r="H102" i="272" s="1"/>
  <c r="H103" i="272" s="1"/>
  <c r="H104" i="272" s="1"/>
  <c r="H105" i="272" s="1"/>
  <c r="H106" i="272" s="1"/>
  <c r="H107" i="272" s="1"/>
  <c r="H108" i="272" s="1"/>
  <c r="H109" i="272" s="1"/>
  <c r="H110" i="272" s="1"/>
  <c r="H111" i="272" s="1"/>
  <c r="H112" i="272" s="1"/>
  <c r="H113" i="272" s="1"/>
  <c r="H4" i="272"/>
  <c r="F109" i="272"/>
  <c r="F28" i="272"/>
  <c r="F32" i="272"/>
  <c r="F5" i="272"/>
  <c r="F11" i="272"/>
  <c r="F14" i="272"/>
  <c r="F24" i="272"/>
  <c r="F22" i="272"/>
  <c r="F42" i="272"/>
  <c r="F18" i="272"/>
  <c r="F9" i="272"/>
  <c r="F35" i="272"/>
  <c r="F7" i="272"/>
  <c r="F21" i="272"/>
  <c r="F38" i="272"/>
  <c r="F37" i="272"/>
  <c r="F66" i="272"/>
  <c r="F34" i="272"/>
  <c r="F4" i="272"/>
  <c r="F6" i="272"/>
  <c r="F8" i="272"/>
  <c r="F113" i="272"/>
  <c r="F10" i="272"/>
  <c r="F67" i="272"/>
  <c r="F47" i="272"/>
  <c r="F26" i="272"/>
  <c r="F70" i="272"/>
  <c r="F60" i="272"/>
  <c r="F106" i="272"/>
  <c r="F43" i="272"/>
  <c r="F20" i="272"/>
  <c r="F16" i="272"/>
  <c r="F12" i="272"/>
  <c r="F48" i="272"/>
  <c r="F107" i="272"/>
  <c r="F104" i="272"/>
  <c r="F90" i="272"/>
  <c r="F88" i="272"/>
  <c r="F101" i="272"/>
  <c r="F96" i="272"/>
  <c r="F95" i="272"/>
  <c r="F81" i="272"/>
  <c r="F108" i="272"/>
  <c r="F97" i="272"/>
  <c r="F98" i="272"/>
  <c r="F61" i="272"/>
  <c r="F110" i="272"/>
  <c r="F89" i="272"/>
  <c r="F94" i="272"/>
  <c r="F111" i="272"/>
  <c r="F76" i="272"/>
  <c r="F112" i="272"/>
  <c r="F103" i="272"/>
  <c r="F84" i="272"/>
  <c r="F50" i="272"/>
  <c r="F57" i="272"/>
  <c r="F91" i="272"/>
  <c r="F93" i="272"/>
  <c r="F65" i="272"/>
  <c r="F79" i="272"/>
  <c r="F77" i="272"/>
  <c r="F19" i="272"/>
  <c r="F53" i="272"/>
  <c r="F83" i="272"/>
  <c r="F82" i="272"/>
  <c r="F15" i="272"/>
  <c r="F105" i="272"/>
  <c r="F17" i="272"/>
  <c r="F31" i="272"/>
  <c r="F56" i="272"/>
  <c r="F27" i="272"/>
  <c r="F29" i="272"/>
  <c r="F36" i="272"/>
  <c r="F45" i="272"/>
  <c r="F41" i="272"/>
  <c r="F85" i="272"/>
  <c r="F74" i="272"/>
  <c r="F99" i="272"/>
  <c r="F92" i="272"/>
  <c r="F68" i="272"/>
  <c r="F72" i="272"/>
  <c r="F63" i="272"/>
  <c r="F75" i="272"/>
  <c r="F52" i="272"/>
  <c r="F62" i="272"/>
  <c r="F73" i="272"/>
  <c r="F64" i="272"/>
  <c r="F54" i="272"/>
  <c r="F39" i="272"/>
  <c r="F59" i="272"/>
  <c r="F23" i="272"/>
  <c r="F44" i="272"/>
  <c r="F40" i="272"/>
  <c r="F86" i="272"/>
  <c r="F102" i="272"/>
  <c r="F30" i="272"/>
  <c r="F80" i="272"/>
  <c r="F33" i="272"/>
  <c r="F55" i="272"/>
  <c r="F58" i="272"/>
  <c r="F78" i="272"/>
  <c r="F46" i="272"/>
  <c r="F100" i="272"/>
  <c r="F71" i="272"/>
  <c r="F87" i="272"/>
  <c r="F51" i="272"/>
  <c r="F25" i="272"/>
  <c r="F69" i="272"/>
  <c r="F13" i="272"/>
  <c r="F49" i="272" l="1"/>
  <c r="F114" i="272" l="1"/>
  <c r="G11" i="272" l="1"/>
  <c r="G66" i="272"/>
  <c r="G106" i="272"/>
  <c r="G95" i="272"/>
  <c r="G103" i="272"/>
  <c r="G82" i="272"/>
  <c r="G74" i="272"/>
  <c r="G39" i="272"/>
  <c r="G78" i="272"/>
  <c r="G9" i="272"/>
  <c r="G10" i="272"/>
  <c r="G107" i="272"/>
  <c r="G110" i="272"/>
  <c r="G65" i="272"/>
  <c r="G27" i="272"/>
  <c r="G75" i="272"/>
  <c r="G102" i="272"/>
  <c r="G25" i="272"/>
  <c r="G85" i="272"/>
  <c r="G58" i="272"/>
  <c r="G109" i="272"/>
  <c r="G98" i="272"/>
  <c r="G99" i="272"/>
  <c r="G62" i="272"/>
  <c r="G113" i="272"/>
  <c r="G50" i="272"/>
  <c r="G70" i="272"/>
  <c r="G86" i="272"/>
  <c r="G88" i="272"/>
  <c r="G47" i="272"/>
  <c r="G96" i="272"/>
  <c r="G112" i="272"/>
  <c r="G30" i="272"/>
  <c r="G8" i="272"/>
  <c r="G84" i="272"/>
  <c r="G77" i="272"/>
  <c r="G87" i="272"/>
  <c r="G20" i="272"/>
  <c r="G89" i="272"/>
  <c r="G14" i="272"/>
  <c r="G91" i="272"/>
  <c r="G73" i="272"/>
  <c r="G67" i="272"/>
  <c r="G83" i="272"/>
  <c r="G15" i="272"/>
  <c r="G51" i="272"/>
  <c r="G42" i="272"/>
  <c r="G111" i="272"/>
  <c r="G55" i="272"/>
  <c r="G26" i="272"/>
  <c r="G76" i="272"/>
  <c r="G48" i="272"/>
  <c r="G35" i="272"/>
  <c r="G108" i="272"/>
  <c r="G94" i="272"/>
  <c r="G46" i="272"/>
  <c r="G92" i="272"/>
  <c r="G64" i="272"/>
  <c r="G5" i="272"/>
  <c r="G29" i="272"/>
  <c r="G71" i="272"/>
  <c r="G43" i="272"/>
  <c r="G90" i="272"/>
  <c r="G72" i="272"/>
  <c r="G24" i="272"/>
  <c r="G53" i="272"/>
  <c r="G68" i="272"/>
  <c r="G7" i="272"/>
  <c r="G59" i="272"/>
  <c r="G38" i="272"/>
  <c r="G57" i="272"/>
  <c r="G69" i="272"/>
  <c r="G80" i="272"/>
  <c r="G60" i="272"/>
  <c r="G81" i="272"/>
  <c r="G63" i="272"/>
  <c r="G79" i="272"/>
  <c r="G34" i="272"/>
  <c r="G93" i="272"/>
  <c r="G17" i="272"/>
  <c r="G28" i="272"/>
  <c r="G32" i="272"/>
  <c r="G18" i="272"/>
  <c r="G6" i="272"/>
  <c r="G56" i="272"/>
  <c r="G13" i="272"/>
  <c r="G101" i="272"/>
  <c r="G12" i="272"/>
  <c r="G45" i="272"/>
  <c r="G52" i="272"/>
  <c r="G54" i="272"/>
  <c r="G22" i="272"/>
  <c r="G23" i="272"/>
  <c r="G104" i="272"/>
  <c r="G105" i="272"/>
  <c r="G97" i="272"/>
  <c r="G36" i="272"/>
  <c r="G40" i="272"/>
  <c r="G21" i="272"/>
  <c r="G16" i="272"/>
  <c r="G44" i="272"/>
  <c r="G37" i="272"/>
  <c r="G100" i="272"/>
  <c r="G61" i="272"/>
  <c r="G41" i="272"/>
  <c r="G19" i="272"/>
  <c r="G4" i="272"/>
  <c r="G31" i="272"/>
  <c r="G33" i="272"/>
  <c r="G49" i="272"/>
  <c r="H5" i="272" l="1"/>
</calcChain>
</file>

<file path=xl/sharedStrings.xml><?xml version="1.0" encoding="utf-8"?>
<sst xmlns="http://schemas.openxmlformats.org/spreadsheetml/2006/main" count="236" uniqueCount="128">
  <si>
    <t>UN</t>
  </si>
  <si>
    <t>M2</t>
  </si>
  <si>
    <t>ML</t>
  </si>
  <si>
    <t>M3</t>
  </si>
  <si>
    <t>PORCENTAJE DE PARTICIPACION</t>
  </si>
  <si>
    <t>PORCENTAJE ACUMULADO</t>
  </si>
  <si>
    <t>REGISTRO DE PRODUCTORES DE BIENES RELEVANTES</t>
  </si>
  <si>
    <t>MATRIZ BIENES RELEVANTES</t>
  </si>
  <si>
    <t>PROMEDIO DE LOS BIENES DENTRO DEL 80%</t>
  </si>
  <si>
    <t>ITEMS DE CONSTRUCCION</t>
  </si>
  <si>
    <t xml:space="preserve">UNIDAD </t>
  </si>
  <si>
    <t>VALOR UNITARIO</t>
  </si>
  <si>
    <t>CANTIDAD REQUERIDA</t>
  </si>
  <si>
    <t xml:space="preserve">VALOR PARCIAL </t>
  </si>
  <si>
    <t>TRANSPORTE Y DISPOSICIÓN FINAL DE ESCOMBROS EN SITIO AUTORIZADO (DISTANCIA DE TRANSPORTE 21 KM). A DISTANCIA MAYOR DEL ACARREO LIBRE (90 M) EN SITIO AUTORIZADO POR LA ENTIDAD AMBIENTAL COMPETENTE.</t>
  </si>
  <si>
    <t>TUBERIA PVC U.M. EXT CORRUGADO/INT LISO U.M. NORMA NTC 3722-1 D=12" (INCLUYE SUMINISTRO E INSTALACIÓN)</t>
  </si>
  <si>
    <t>CAPA DE SUELO DE SUBRASANTE ESTABILIZADA CON CAL HIDRATADA TIPO N, IN SITU AL 4%. (SUMINISTRO, EXTENDIDO, NIVELACION, HUMEDECIMIENTO Y COMPACTACION).</t>
  </si>
  <si>
    <t>GEOTEXTIL TEJIDO CON RESISTENCIA A LA TENSION METODO TIRA ANCHA SENTIDO LONGITUDINAL: ENTRE 40 KN/M Y 43 KN/M. PARA SEPARACION SUBRASANTE/CAPAS GRANULARES. (INCLUYE SUMINISTRO E INSTALACION).</t>
  </si>
  <si>
    <t>RELLENO EN TRITURADO DE 3/4`` (INCLUYE TRANSPORTE, SUMINISTRO, EXTENDIDO MANUAL Y COLOCACIÓN)</t>
  </si>
  <si>
    <t>RELLENO PARA REDES EN ARENA DE PEÑA (SUMINISTRO, EXTENDIDO, HUMEDECIMIENTO Y COMPACTACIÓN)</t>
  </si>
  <si>
    <t>EXCAVACIÓN MECÁNICA EN MATERIAL COMÚN (INCLUYE CARGUE)</t>
  </si>
  <si>
    <t>PLACA CUBIERTA D=1.70M POZO INSPEC. (PREFABRICADA. INCLUYE SUMINISTRO E INSTALACIÓN. INCLUYE TAPA)</t>
  </si>
  <si>
    <t>EXCAVACION MANUAL PARA REDES PROFUNDIDAD 0M - 2M (INCLUYE CARGUE)</t>
  </si>
  <si>
    <t>REPLANTEO GENERAL</t>
  </si>
  <si>
    <t>SARDINEL BAJO A85 PARA RAMPAS (SUMINISTRO E INSTALACIÓN. INCLUYE 3CM MORTERO 2000 PSI)</t>
  </si>
  <si>
    <t>RELLENO EN RECEBO COMUN (SUMINISTRO E INSTALACIÓN EXTENDIDO MANUAL, HUMEDECIMIENTO Y COMPACTACIÓN TRANSPORTE A 28 KM).</t>
  </si>
  <si>
    <t>BASE GRANULAR CLASE A (BG_A) (SUMINISTRO, EXTENDIDO, NIVELACIÓN, HUMEDECIMIENTO Y COMPACTACIÓN CON VIBROCOMPACTADOR)</t>
  </si>
  <si>
    <t>SUBBASE GRANULAR PEATONAL SBG_PEA. (SUMINISTRO, EXTENDIDO  Y NIVELACIÓN MANUAL, HUMEDECIMIENTO MECÁNICO Y COMPACTACIÓN MECÁNICA CON VIBROCOMPACTADOR TÁNDEM PEQUEÑO, INCLUYE OPERARIO Y COMBUSTIBLE).</t>
  </si>
  <si>
    <t>RELLENO EN MATERIAL SELECCIONADO PROVENIENTE DE LA EXCAVACIÓN (EXTENDIDO MANUAL, HUMEDECIMIENTO Y COMPACTACIÓN)</t>
  </si>
  <si>
    <t>CILINDRO POZO INSP. EN MAMPOSTERIA E=0.25M (INC. SUMIN. Y CONST, ACERO PARA ESCALERAS, GEOTEXTIL NO TEJIDO CON RESISTENCIA A LA TENSION GRAB: ENTRE 450 N Y 500 N Y PAÑETE IMPERMEAB.)</t>
  </si>
  <si>
    <t>CENEFA LINEAL EN LOSETA PREFABRICADA TÁCTIL ALERTA Y GUÍA A55 / A56 ANCHO 0.40m (SUMINISTRO E INSTALACIÓN. INCLUYE BASE EN ARENA DE NIVELACIÓN e= 4cm Y ARENA DE SELLO).</t>
  </si>
  <si>
    <t>TUBERIA PVC U.M. EXT CORRUGADO/INT LISO U.M. NORMA NTC 3722-1 D=18" (INCLUYE SUMINISTRO E INSTALACIÓN)</t>
  </si>
  <si>
    <t>DEMOLICION PAVIMENTO ASFALTICO (INCLUYE CARGUE). NO INCLUYE TRANSPORTE Y DISPOSICIÓN FINAL DE SOBRANTES.</t>
  </si>
  <si>
    <t>GEOTEXTIL NO TEJIDO CON RESISTENCIA A LA TENSION GRAB: ENTRE 850 N Y 980 N. PARA SEPARACION SUBRASANTE/CAPAS GRANULARES. (INCLUYE SUMINISTRO E INSTALACION).</t>
  </si>
  <si>
    <t>SUBBASE GRANULAR CLASE B (SBG_B) (SUMINISTRO, EXTENDIDO, NIVELACIÓN, HUMEDECIMIENTO Y COMPACTACIÓN CON VIBROCOMPACTADOR)</t>
  </si>
  <si>
    <t>SUBBASE GRANULAR CLASE B (SBG_B) CON RECICLADO DE CONCRETO (SUMINISTRO, EXTENDIDO, NIVELACIÓN, HUMEDECIMIENTO Y COMPACTACIÓN CON VIBROCOMPACTADOR)</t>
  </si>
  <si>
    <t>BASE GRANULAR CLASE B (BG_B) (SUMINISTRO, EXTENDIDO, NIVELACIÓN, HUMEDECIMIENTO Y COMPACTACIÓN CON VIBROCOMPACTADOR)</t>
  </si>
  <si>
    <t>BASE GRANULAR CLASE B (BG_B) CON RECICLADO DE CONCRETO (SUMINISTRO, EXTENDIDO, NIVELACIÓN, HUMEDECIMIENTO Y COMPACTACIÓN CON VIBROCOMPACTADOR)</t>
  </si>
  <si>
    <t>DEMOLICIÓN PISOS DE CONCRETO (ESPESOR VARIABLE HASTA 0.10 M. INCLUYE CARGUE). NO INCLUYE TRANSPORTE Y DISPOSICIÓN FINAL DE SOBRANTES.</t>
  </si>
  <si>
    <t>IMPRIMACION CON EMULSION ASFALTICA CRL-0 (SUMINISTRO, BARRIDO SUPERFICIE Y RIEGO MECANICO)</t>
  </si>
  <si>
    <t>RIEGO DE LIGA CON EMULSION ASFALTICA CRR-2 (SUMINISTRO, BARRIDO SUPERFICIE Y RIEGO MECANICO)</t>
  </si>
  <si>
    <t>MEZCLA ASFÁLTICA EN CALIENTE DENSA MD19 CON CEMENTO ASFÁLTICO CA 14. (SUMINISTRO, EXTENDIDO, NIVELACIÓN MANUAL Y COMPACTACIÓN MECÁNICA CON VIBROCOMPACTADOR TÁNDEM PEQUEÑO, INCLUYE OPERARIO Y COMBUSTIBLE).</t>
  </si>
  <si>
    <t>MEZCLA ASFALTICA CON ASFALTO CAUCHO (SUMINISTRO, EXTENDIDO, NIVELACIÓN Y COMPACTACIÓN MECANICA)</t>
  </si>
  <si>
    <t>SELLO DE GRIETAS</t>
  </si>
  <si>
    <t>GEOMALLA BIAXIAL PARA EL CONTROL DEL REFLEJO DE AGRIETAMIENTO EN CAPAS DE CONCRETO ASFALTICO, CON MODULO DE TENSION CICLICA MINIMO DE 2340 KN/M. (INCLUYE SUMINISTRO E INSTALACION).</t>
  </si>
  <si>
    <t>FLECHA DIRECCIONAL "DE FRENTE" (E=2.3MM,TERMOPLÁSTICA. INC. SUMINISTRO Y APLICACIÓN CON EQUIPO. INC MICROESFERAS). MARCA VIAL PARA VELOCIDADES MENORES O IGUALES A 60 KM/H AREA DE LA MARCA: 1.20 M2.</t>
  </si>
  <si>
    <t>DEMARCACION PASO PEATONAL-CEBRA (E=2.3MM,TERMOPLÁSTICA. INC. SUMINISTRO Y APLICACIÓN CON EQUIPO. INC MICROESFERAS)</t>
  </si>
  <si>
    <t>DEMARCACION LINEA CONTINUA A=0.15M (E=2.3MM,TERMOPLÁSTICA. INC. SUMINISTRO Y APLICACIÓN CON EQUIPO. INCL. MICROESFERAS)</t>
  </si>
  <si>
    <t>LIMPIEZA DE POZOS (INCLUYE CARGUE, RETIRO Y DISPOSICIÓN FINAL DE SOBRANTES)</t>
  </si>
  <si>
    <t>LIMPIEZA DE SUMIDEROS (INCLUYE CARGUE, RETIRO Y DISPOSICIÓN FINAL DE SOBRANTES)</t>
  </si>
  <si>
    <t>CORTE DE PAVIMENTO - INCLUYE EQUIPO: CORTADORA DE CONCRETO INCLUYE OPERARIO Y COMBUSTIBLE. INCLUYE DISCO DIAMANTADO ASFALTO-CONCRETO 350 MM, AGUA Y MANO DE OBRA</t>
  </si>
  <si>
    <t>DEMOLICIÓN CONCRETO ESTRUCTURAL (INCLUYE CARGUE MANUAL). NO INCLUYE TRANSPORTE Y DISPOSICIÓN FINAL DE SOBRANTES.</t>
  </si>
  <si>
    <t>SUBBASE GRANULAR CLASE A (SBG_A) (SUMINISTRO, EXTENDIDO, NIVELACIÓN, HUMEDECIMIENTO Y COMPACTACIÓN CON VIBROCOMPACTADOR)</t>
  </si>
  <si>
    <t xml:space="preserve">ACERO DE REFUERZO FY=60000 PSI. SUMINISTRO E INSTALACIÓN.  DE ACUERDO A LO ESTIPULADO POR LA NSR-10, NORMA ASTM A-706, ICONTEC 2289 PARA EL ACERO PDR-60. INCLUYE TODOS LOS COSTOS DE SUMINISTRO DE MATERIALES (REFUERZO (G60) FIGURADO, CORRUGADO, INCLUYE EL ALAMBRE DE AMARRE), EQUIPOS, TRANSPORTES, MANEJO, ALMACENAMIENTO, DESPERDICIOS Y MANO DE OBRA. </t>
  </si>
  <si>
    <t>CANASTILLA PASAJUNTAS (INCLUYE SUMINISTRO Y FIJACIÓN)</t>
  </si>
  <si>
    <t>CURADO DE LOSAS DE CONCRETO (SUMINISTRO Y APLICACIÓN)</t>
  </si>
  <si>
    <t>SELLADO DE JUNTAS EN PAVIMENTO DE CONCRETO HIDRAULICO (INCLUYE LIMPIEZA, SUMINISTRO E INSTALACIÓN DE FONDO Y SELLANTE)</t>
  </si>
  <si>
    <t>DEMARCACION LINEA DISCONTINUA A=0.15M (E=2.3MM,TERMOPLÁSTICA. INC. SUMINISTRO Y APLICACIÓN CON EQUIPO. INC MICROESFERAS)</t>
  </si>
  <si>
    <t>RELLENO CON MEZCLA DE GRAVILLA DE 3/4" Y ARENA DE RIO (RELACIÓN 1:1) SUMINISTRO Y COLOCACIÓN. (INCLUYE TRANSPORTE, SUMINISTRO, EXTENDIDO MANUAL Y COLOCACIÓN).</t>
  </si>
  <si>
    <t>NIVELACIÓN DE POZO (HASTA RASANTE EN CONCRETO 3000 PSI HECHO EN OBRA, H=0.15M. INCLUYE SUMINISTRO Y CONSTRUCCIÓN)</t>
  </si>
  <si>
    <t>TUBERIA CONCRETO D=10" CL. II SIN REFUERZO (INCLUYE SUMINISTRO E INSTALACIÓN)</t>
  </si>
  <si>
    <t>TUBERIA CONCRETO D=12" CL. II SIN REFUERZO (INCLUYE SUMINISTRO E INSTALACIÓN)</t>
  </si>
  <si>
    <t>TUBERIA CONCRETO D=14" CL. II SIN REFUERZO (INCLUYE SUMINISTRO E INSTALACIÓN)</t>
  </si>
  <si>
    <t>TUBERIA CONCRETO D=16" CL. II SIN REFUERZO (INCLUYE SUMINISTRO E INSTALACIÓN)</t>
  </si>
  <si>
    <t>TUBERIA PVC U.M. EXT CORRUGADO/INT LISO U.M. NORMA NTC 3722-1 D=4" (INCLUYE SUMINISTRO E INSTALACIÓN)</t>
  </si>
  <si>
    <t>POZO DE INSPECCION D=1.7 M (INCL. SUMINISTRO E INSTALACION). INCLUYE CILINDRO POZO DE INSPECCION EN MAMPOSTERIA, CONO PREFABRICADO, PLACA FONDO.</t>
  </si>
  <si>
    <t>NIVELACION Y COMPACTACIÓN DE SUBRASANTE</t>
  </si>
  <si>
    <t>DEMOLICION MANUAL SARDINEL EXISTENTE (INCLUYE CARGUE). NO INCLUYE TRANSPORTE Y DISPOSICIÓN FINAL DE SOBRANTES.</t>
  </si>
  <si>
    <t>EXCAVACION MANUAL EN MATERIAL COMUN. INCLUYE CARGUE.</t>
  </si>
  <si>
    <t>CENEFA LINEAL EN LOSETA PREFABRICADA TÁCTIL ALERTA A57 / A58 ANCHO 0.20M COLOR AMARILLO. (SUMINISTRO E INSTALACIÓN. INCLUYE BASE EN ARENA DE NIVELACIÓN E= 4CM Y ARENA DE SELLO).</t>
  </si>
  <si>
    <t>REJILLA PREFABRICADA EN CONCRETO 0,4M X 0,4M. (INCLUYE SUMINISTRO Y COLOCACIÓN, MORTERO DE 2000 PSI Y MANO DE OBRA)</t>
  </si>
  <si>
    <t>SARDINEL TIPO A10 (SUMINISTRO E INSTALACIÓN. INCLUYE 3CM MORTERO 2000 PSI)</t>
  </si>
  <si>
    <t>CONCRETO 4000 PSI GRAVA COMÚN PARA RAMPAS Y ESCALERAS (PREMEZCLADO. INCL. SUMINISTRO, FORMALETEO Y COLOCACIÓN. NO INCL. REFUERZO, CURADO).</t>
  </si>
  <si>
    <t>ANDEN CONCRETO 3000 PSI (210 KG/CM2) HECHO EN OBRA E=0.10M (INCLUYE MEZCLA, FORMALETEO, FUNDIDA Y CURADO)</t>
  </si>
  <si>
    <t>KG</t>
  </si>
  <si>
    <t>https://www.vuce.gov.co/servicios/registro-de-productores-y-bienes-nacionales</t>
  </si>
  <si>
    <t>ACOPIO Y TRASIEGO MECANICO DE MATERIAL DE FRESADO EN EL SITIO DE ALMACENAMIENTO TRANSITORIO.</t>
  </si>
  <si>
    <t>ESTABILIZACIÓN DE SUBRASANTE CON RAJÓN, INCLUYE EQUIPO DE COMPACTACIÓN (SUMINISTRO, EXTENDIDO, NIVELACIÓN Y COMPACTACIÓN CON EQUIPO MECÁNICO. NO INCLUYE MATERIAL DE SELLO)</t>
  </si>
  <si>
    <t>SUBBASE GRANULAR SBG-A (SUMINISTRO, EXTENDIDO, NIVELACIÓN, HUMEDECIMIENTO Y COMPACTACIÓN CON VIBROCOMPACTADOR)</t>
  </si>
  <si>
    <t>AGREGADOS RECICLADOS PARA SUBBASE GRANULAR (AR_SBG50) (Suministro, Extendido, Nivelación, Humedecimiento y Compactación con vibrocompactador)</t>
  </si>
  <si>
    <t>BASE GRANULAR BG-A.  (SUMINISTRO, EXTENDIDO, NIVELACIÓN Y HUMEDECIMIENTO MECÁNICO,  COMPACTACIÓN MECÁNICA CON VIBROCOMPACTADOR TÁNDEM PEQUEÑO, INCLUYE OPERARIO  Y COMBUSTIBLE).</t>
  </si>
  <si>
    <t>IMPRIMACIÓN CON EMULSIÓN ASFÁLTICA CRL-1 (INCLUYE SUMINISTRO, BARRIDO DE SUPERFICIE Y RIEGO MECANICO).</t>
  </si>
  <si>
    <t>MEZCLA ASFÁLTICA EN CALIENTE TIPO DENSO MD20 ASFALTO 60-70 (INCLUYE SUMINISTRO, EXTENDIDO, NIVELACIÓN, COMPACTACIÓN  MECANICA CON VIBROCOMPACTADOR Y COMPACTADOR DE LLANTAS, FACTOR DE COMPACTACION Y TRANSPORTE DE MATERIAL A 21 KMS)</t>
  </si>
  <si>
    <t>CONSTRUCCIÓN DE PAVIMENTO RÍGIDO: LOSAS EN CONCRETO HIDRÁULICO MR45 E=0.20M (NO INCLUYE SARDINEL)</t>
  </si>
  <si>
    <t>(DOVELAS) ACERO LISO PARA TRANSFERENCIA DE LOSAS D= 1" (NO INCLUYE CANASTILLA). SUMINISTRO E INSTALACIÓN.</t>
  </si>
  <si>
    <t>TUBERIA PVC D=2 1/2" TIPO U.M. RDE 21 (SUMINISTRO E INSTALACIÓN)</t>
  </si>
  <si>
    <t>TUBERIA PVC D=4" TIPO U.M. RDE 21 (SUMINISTRO E INSTALACIÓN)</t>
  </si>
  <si>
    <t>TUBERIA PVC D=6" TIPO U.M. RDE 21 (SUMINISTRO E INSTALACIÓN)</t>
  </si>
  <si>
    <t>CODO HD 22.5° EXTREMO LISO PARA PVC D=4" (SUMINISTRO E INSTALACIÓN)</t>
  </si>
  <si>
    <t>CODO G.RAD. PVC 45º TIPO U.M. D=4" (SUMINISTRO E INSTALACIÓN)</t>
  </si>
  <si>
    <t>CODO G.RAD. PVC 22.5° TIPO U.M D=6" (SUMINISTRO E INSTALACIÓN)</t>
  </si>
  <si>
    <t>CODO G.RAD. PVC 22.5° TIPO U.M. D=12" (SUMINISTRO E INSTALACIÓN)</t>
  </si>
  <si>
    <t>CODO G.RAD. PVC 11.25° TIPO U.M. D=4" RDE 21 (SUMINISTRO E INSTALACIÓN)</t>
  </si>
  <si>
    <t>CODO G.RAD. PVC 11.25° TIPO U.M. D=6" (SUMINISTRO E INSTALACIÓN)</t>
  </si>
  <si>
    <t>VALVULA COMPUERTA ELASTICA VASTAGO NO ASCENDENTE EXTREMO LISO D=4" (SUMINISTRO E INSTALACIÓN)</t>
  </si>
  <si>
    <t>TAPON PVC TIPO U.M. D=4" (SUMINISTRO E INSTALACIÓN)</t>
  </si>
  <si>
    <t>ACOMETIDA DOMICILIARIA DE 1/2" CON COLLAR DE DERIVACION DE 4" X 1/2". SUMINISTRO E INSTALACION. (INCLUYE TUBERIA PF, REGISTROS Y ACCESORIOS, LONGITUD PROMEDIO DE 6.5M, INCLUYE CAJILLA EN POLIPROPILENO PARA MEDIDOR)</t>
  </si>
  <si>
    <t>CODO 90° CXE PVC SANITARIA D=4" (INCLUYE SUMINISTRO E INSTALACIÓN).</t>
  </si>
  <si>
    <t>TEE PVC U.M. 4" X 4" (SUMINISTRO E INSTALACIÓN)</t>
  </si>
  <si>
    <t>TEE PVC U.M. 6" X 4" (SUMINISTRO E INSTALACIÓN)</t>
  </si>
  <si>
    <t>TEE PVC U.M. 8" X 4" (SUMINISTRO E INSTALACIÓN)</t>
  </si>
  <si>
    <t>SUMIDERO ALCANTARILLADO PLUVIAL EN VIA NS-047-1V4 EAAB</t>
  </si>
  <si>
    <t>CAJA DE INSPECCION 0.80X0.8M. SUMINISTRO Y CONSTRUCCION. (H=0.6M. INCLUYE MARCO Y TAPA, NO INCLUYE BASE Y CAÑUELA).</t>
  </si>
  <si>
    <t>CAJA DE INSPECCIÓN DE 0.6X0.6M (H=0.6M. INCLUYE SUMINISTRO Y CONSTRUCCIÓN. INCLUYE MARCO Y TAPA. NO INC. BASE Y CAÑUELA)</t>
  </si>
  <si>
    <t>CARCAMO PROTECCIÓN DE TUBERÍA Ø 8" (TIPO PLACA) NORMA EAAB NS-090</t>
  </si>
  <si>
    <t>CARCAMO PROTECCIÓN DE TUBERÍA Ø 10" (TIPO PLACA) NORMA EAAB NS-090</t>
  </si>
  <si>
    <t>CARCAMO PROTECCIÓN DE TUBERÍA Ø 12" (TIPO PLACA) NORMA EAAB NS-090</t>
  </si>
  <si>
    <t>TUBERIA PVC U.M. EXT CORRUGADO/INT LISO U.M. NORMA NTC 3722-1 D=6" (INCLUYE SUMINISTRO E INSTALACIÓN)</t>
  </si>
  <si>
    <t>TUBERIA PVC U.M. EXT CORRUGADO/INT LISO U.M. NORMA NTC 3722-1 D=8" (INCLUYE SUMINISTRO E INSTALACIÓN)</t>
  </si>
  <si>
    <t>TUBERIA PVC U.M. EXT CORRUGADO/INT LISO U.M. NORMA NTC 3722-1 D=10" (INCLUYE SUMINISTRO E INSTALACIÓN)</t>
  </si>
  <si>
    <t>ADOQUIN DE ARCILLA TR. LIVIANO 20X10X6CM (SUMINISTRO E INSTALACIÓN. INCLUYE BASE 4CM ARENA NIVELACION Y ARENA DE SELLO)</t>
  </si>
  <si>
    <t>ADOQUIN EN CONCRETO 200X100X60MM A25 (SUMINISTRO E INSTALACIÓN. INCLUYE BASE 4CM MORTERO 2000 PSI Y ARENA DE SELLO).</t>
  </si>
  <si>
    <t>ADOQUIN EN CONCRETO COLOR OCRE A25 (20X10X6cm) (Suministro e instalación. Incluye base 4cm mortero 2000 PSI y arena de sello)</t>
  </si>
  <si>
    <t>CONCRETO DE NIVELACIÓN 2000 PSI GRAVA COMÚN (140 KG/CM2) (PREMEZCLADO. INCLUYE SUMINISTRO, FUNDIDA Y NIVELACIÓN Y COLOCACIÓN. NO INCLUYE REFUERZO, CURADO) PARA MEJORAMIENTO, ADECUACIÓN Y REHABILITACIÓN DE ESPACIO PÚBLICO.</t>
  </si>
  <si>
    <t>MATERIAL SELECCIONADO. (INCLUYE SUMINISTRO, EXTENDIDO MANUAL, NIVELACIÓN, HUMEDECIMIENTO, COMPACTACIÓN Y TRANSPORTE A 21Km).</t>
  </si>
  <si>
    <t>FRANJA DE AJUSTE EN CONCRETO 3000 PSI E= 10 CM ANCHO ENTRE 12-20CM</t>
  </si>
  <si>
    <t>BORDILLO PREFABRICADO A80 (SUMINISTRO E INSTALACIÓN. INCLUYE 3CM MORTERO DE NIVELACIÓN 2000 PSI)</t>
  </si>
  <si>
    <t>BORDILLO PREFABRICADO A80 (SUMINISTRO E INSTALACIÓN. INCLUYE 3CM MORTERO DE PEGA 2000 PSI Y NIVELACIÓN DEL TERRENO CON RELLENO EN MATERIAL SELECCIONADO PROVENIENTE DE EXCAVACIÓN).</t>
  </si>
  <si>
    <t>CONCRETO MR41 COLOR OCRE PARA RAMPAS Y ESCALERAS (PREMEZCLADO. INCLUYE SUMINISTRO, FORMALETEO, COLOCACIÓN Y CURADO. NO INCLUYE REFUERZO).</t>
  </si>
  <si>
    <t>CANECA DE ACERO INOXIDABLE M121 TIPO BARCELONA (SUMINISTRO E INSTALACIÓN. INCLUYE CONCRETO PARA ANCLAJE DE 3000 PSI PREMEZCLADO GRAVA COMÚN.</t>
  </si>
  <si>
    <t>BARANDA METALICA M-82 PREFABRICADA MOV. REDUCIDA BORDE DE VIA (Incluye dados de concreto 3000psi grava común de 0.20 x 0.20m y recubrimiento en epóxico y esmalte uretano). Suministro e Instalación</t>
  </si>
  <si>
    <t>BORDE CONTENEDOR DE RAICES A 70 (INCLUYE SUMINISTRO E INSTALACIÓN, INCLUYE BASE DE 3CM EN MORTERO 1:3 HECHO EN OBRA)</t>
  </si>
  <si>
    <t>CONTENEDOR DE RAICES TIPO B20 (TIPO A) (1.2X1.2X1.40M. INC. SUMINISTRO, CONSTRUCCIÓN Y FILTRO EN GRAVILLA. NO INC. TIERRA)</t>
  </si>
  <si>
    <t>SIEMBRA DE GRAMA (INCLUYE SUMINISTRO E INSTALACIÓN. INCLUYE 10CM DE TIERRA NEGRA)</t>
  </si>
  <si>
    <t>RAMPA VEHICULAR FUNDIDA EN EL SITIO EN CONCRETO PREMEZCLADO DE 3000 PSI (GRAVA COMUN) SUM, CONSTR. E INSTALACIÓN. INCLUYE ACABADO EN ADOQUIN DE ARCILLA TIPO TRÁFICO PESADO O SIMILAR, BASE DE 4CM EN MORTERO DE 2000 PSI.</t>
  </si>
  <si>
    <t>LOSETA PREFABRICADA EN CONCRETO A20 TIPO PANOT DE 20X20X6CM COLOR GRIS (SUMINISTRO E INSTALACIÓN. INCLUYE MORTERO DE 1500 PSI DE NIVELACIÓN)</t>
  </si>
  <si>
    <t>HR</t>
  </si>
  <si>
    <t xml:space="preserve">NO SE ENCUENTRA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</si>
</sst>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_-* #,##0.00\ [$€]_-;\-* #,##0.00\ [$€]_-;_-* &quot;-&quot;??\ [$€]_-;_-@_-"/>
    <numFmt numFmtId="178" formatCode="_-[$$-240A]\ * #,##0.00_ ;_-[$$-240A]\ * \-#,##0.00\ ;_-[$$-240A]\ * &quot;-&quot;??_ ;_-@_ "/>
    <numFmt numFmtId="179" formatCode="##0"/>
    <numFmt numFmtId="180" formatCode="0.000"/>
    <numFmt numFmtId="181" formatCode="0.0000"/>
    <numFmt numFmtId="182" formatCode="_-* #,##0\ _P_t_s_-;\-* #,##0\ _P_t_s_-;_-* &quot;-&quot;??\ _P_t_s_-;_-@_-"/>
    <numFmt numFmtId="183" formatCode="0.00%;\-0.00%;&quot;&quot;"/>
    <numFmt numFmtId="184" formatCode="&quot;$&quot;#,##0\ ;\(&quot;$&quot;#,##0\)"/>
    <numFmt numFmtId="185" formatCode="\(0%\)"/>
    <numFmt numFmtId="186" formatCode=";;"/>
    <numFmt numFmtId="187" formatCode="d\ \d\e\ mmmm\ \d\e\ yyyy"/>
    <numFmt numFmtId="188" formatCode="0%;\-0%;&quot;&quot;"/>
    <numFmt numFmtId="189" formatCode="#0&quot;.&quot;000&quot;´&quot;000&quot;.&quot;000"/>
    <numFmt numFmtId="190" formatCode="##0&quot;.&quot;000"/>
    <numFmt numFmtId="191" formatCode="##0&quot;´&quot;000&quot;.&quot;000"/>
    <numFmt numFmtId="192" formatCode="_(&quot;$&quot;\ * #,##0_);_(&quot;$&quot;\ * \(#,##0\);_(&quot;$&quot;\ * &quot;-&quot;??_);_(@_)"/>
    <numFmt numFmtId="193" formatCode="#0&quot;.&quot;"/>
    <numFmt numFmtId="194" formatCode="0.0%;\-0.0%;&quot;&quot;"/>
    <numFmt numFmtId="195" formatCode="_ * #,##0.000_ ;_ * \-#,##0.000_ ;_ * &quot;-&quot;??_ ;_ @_ "/>
    <numFmt numFmtId="196" formatCode="0.0%"/>
    <numFmt numFmtId="197" formatCode="0.0000%"/>
  </numFmts>
  <fonts count="4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name val="Arial Narrow"/>
      <family val="2"/>
    </font>
    <font>
      <b/>
      <sz val="11"/>
      <color rgb="FFFF0000"/>
      <name val="Arial"/>
      <family val="2"/>
    </font>
    <font>
      <sz val="16"/>
      <name val="Arial Narrow"/>
      <family val="2"/>
    </font>
    <font>
      <u/>
      <sz val="10"/>
      <color theme="1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7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79" fontId="6" fillId="0" borderId="15">
      <alignment horizontal="right"/>
    </xf>
    <xf numFmtId="179" fontId="6" fillId="0" borderId="15">
      <alignment horizontal="right"/>
    </xf>
    <xf numFmtId="2" fontId="6" fillId="0" borderId="0"/>
    <xf numFmtId="2" fontId="6" fillId="0" borderId="0"/>
    <xf numFmtId="2" fontId="6" fillId="0" borderId="0"/>
    <xf numFmtId="180" fontId="6" fillId="0" borderId="0"/>
    <xf numFmtId="180" fontId="6" fillId="0" borderId="0"/>
    <xf numFmtId="180" fontId="6" fillId="0" borderId="0"/>
    <xf numFmtId="181" fontId="7" fillId="0" borderId="0"/>
    <xf numFmtId="181" fontId="7" fillId="0" borderId="0"/>
    <xf numFmtId="181" fontId="7" fillId="0" borderId="0"/>
    <xf numFmtId="179" fontId="6" fillId="0" borderId="15">
      <alignment horizontal="right"/>
    </xf>
    <xf numFmtId="182" fontId="4" fillId="0" borderId="0">
      <protection locked="0"/>
    </xf>
    <xf numFmtId="3" fontId="32" fillId="0" borderId="0" applyFont="0" applyFill="0" applyBorder="0" applyAlignment="0" applyProtection="0"/>
    <xf numFmtId="183" fontId="4" fillId="0" borderId="0">
      <protection locked="0"/>
    </xf>
    <xf numFmtId="184" fontId="32" fillId="0" borderId="0" applyFont="0" applyFill="0" applyBorder="0" applyAlignment="0" applyProtection="0"/>
    <xf numFmtId="185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7" fontId="4" fillId="0" borderId="0">
      <protection locked="0"/>
    </xf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88" fontId="4" fillId="0" borderId="0">
      <protection locked="0"/>
    </xf>
    <xf numFmtId="188" fontId="4" fillId="0" borderId="0">
      <protection locked="0"/>
    </xf>
    <xf numFmtId="0" fontId="16" fillId="3" borderId="0" applyNumberFormat="0" applyBorder="0" applyAlignment="0" applyProtection="0"/>
    <xf numFmtId="189" fontId="6" fillId="0" borderId="0">
      <alignment horizontal="right"/>
    </xf>
    <xf numFmtId="189" fontId="6" fillId="0" borderId="0">
      <alignment horizontal="right"/>
    </xf>
    <xf numFmtId="189" fontId="6" fillId="0" borderId="0">
      <alignment horizontal="right"/>
    </xf>
    <xf numFmtId="190" fontId="6" fillId="0" borderId="0" applyFont="0" applyFill="0" applyBorder="0" applyAlignment="0">
      <alignment horizontal="center"/>
    </xf>
    <xf numFmtId="190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191" fontId="6" fillId="0" borderId="0">
      <alignment horizontal="right"/>
    </xf>
    <xf numFmtId="191" fontId="6" fillId="0" borderId="0">
      <alignment horizontal="right"/>
    </xf>
    <xf numFmtId="191" fontId="6" fillId="0" borderId="0">
      <alignment horizontal="right"/>
    </xf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84" fontId="37" fillId="0" borderId="0" applyFont="0" applyFill="0" applyBorder="0" applyAlignment="0" applyProtection="0"/>
    <xf numFmtId="0" fontId="17" fillId="22" borderId="0" applyNumberFormat="0" applyBorder="0" applyAlignment="0" applyProtection="0"/>
    <xf numFmtId="193" fontId="6" fillId="0" borderId="0" applyFont="0" applyFill="0" applyBorder="0" applyAlignment="0">
      <alignment horizontal="center"/>
    </xf>
    <xf numFmtId="193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6" fillId="0" borderId="0"/>
    <xf numFmtId="0" fontId="1" fillId="0" borderId="0"/>
    <xf numFmtId="0" fontId="3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0" borderId="0"/>
    <xf numFmtId="0" fontId="4" fillId="0" borderId="0"/>
    <xf numFmtId="0" fontId="4" fillId="23" borderId="5" applyNumberFormat="0" applyFont="0" applyAlignment="0" applyProtection="0"/>
    <xf numFmtId="194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9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88" fontId="4" fillId="0" borderId="16">
      <protection locked="0"/>
    </xf>
    <xf numFmtId="0" fontId="46" fillId="0" borderId="0" applyNumberFormat="0" applyFill="0" applyBorder="0" applyAlignment="0" applyProtection="0"/>
  </cellStyleXfs>
  <cellXfs count="38">
    <xf numFmtId="0" fontId="0" fillId="0" borderId="0" xfId="0"/>
    <xf numFmtId="0" fontId="29" fillId="0" borderId="0" xfId="88" applyFont="1"/>
    <xf numFmtId="0" fontId="30" fillId="0" borderId="0" xfId="89" applyFont="1"/>
    <xf numFmtId="49" fontId="41" fillId="0" borderId="0" xfId="130" applyNumberFormat="1" applyFont="1" applyAlignment="1">
      <alignment horizontal="right" vertical="center"/>
    </xf>
    <xf numFmtId="166" fontId="40" fillId="0" borderId="11" xfId="61" applyNumberFormat="1" applyFont="1" applyFill="1" applyBorder="1" applyAlignment="1">
      <alignment horizontal="right" vertical="center" wrapText="1"/>
    </xf>
    <xf numFmtId="4" fontId="40" fillId="0" borderId="11" xfId="39" applyNumberFormat="1" applyFont="1" applyFill="1" applyBorder="1" applyAlignment="1">
      <alignment vertical="center" wrapText="1"/>
    </xf>
    <xf numFmtId="9" fontId="29" fillId="0" borderId="0" xfId="94" applyFont="1"/>
    <xf numFmtId="180" fontId="29" fillId="0" borderId="0" xfId="88" applyNumberFormat="1" applyFont="1"/>
    <xf numFmtId="195" fontId="29" fillId="0" borderId="0" xfId="34" applyNumberFormat="1" applyFont="1"/>
    <xf numFmtId="195" fontId="41" fillId="0" borderId="0" xfId="34" applyNumberFormat="1" applyFont="1" applyAlignment="1">
      <alignment vertical="center"/>
    </xf>
    <xf numFmtId="49" fontId="41" fillId="0" borderId="0" xfId="130" applyNumberFormat="1" applyFont="1" applyBorder="1" applyAlignment="1">
      <alignment horizontal="right" vertical="center"/>
    </xf>
    <xf numFmtId="0" fontId="29" fillId="0" borderId="0" xfId="88" applyFont="1" applyAlignment="1">
      <alignment vertical="center"/>
    </xf>
    <xf numFmtId="178" fontId="44" fillId="0" borderId="0" xfId="130" applyNumberFormat="1" applyFont="1" applyBorder="1" applyAlignment="1">
      <alignment vertical="center"/>
    </xf>
    <xf numFmtId="10" fontId="31" fillId="0" borderId="11" xfId="94" applyNumberFormat="1" applyFont="1" applyFill="1" applyBorder="1"/>
    <xf numFmtId="4" fontId="42" fillId="24" borderId="20" xfId="72" applyNumberFormat="1" applyFont="1" applyFill="1" applyBorder="1" applyAlignment="1">
      <alignment horizontal="center" vertical="center" wrapText="1"/>
    </xf>
    <xf numFmtId="0" fontId="42" fillId="24" borderId="18" xfId="72" applyFont="1" applyFill="1" applyBorder="1" applyAlignment="1">
      <alignment horizontal="center" vertical="center" wrapText="1"/>
    </xf>
    <xf numFmtId="0" fontId="42" fillId="24" borderId="17" xfId="72" applyFont="1" applyFill="1" applyBorder="1" applyAlignment="1">
      <alignment horizontal="center" vertical="center" wrapText="1"/>
    </xf>
    <xf numFmtId="4" fontId="42" fillId="24" borderId="17" xfId="72" applyNumberFormat="1" applyFont="1" applyFill="1" applyBorder="1" applyAlignment="1">
      <alignment horizontal="center" vertical="center" wrapText="1"/>
    </xf>
    <xf numFmtId="4" fontId="42" fillId="24" borderId="19" xfId="72" applyNumberFormat="1" applyFont="1" applyFill="1" applyBorder="1" applyAlignment="1">
      <alignment horizontal="center" vertical="center" wrapText="1"/>
    </xf>
    <xf numFmtId="195" fontId="42" fillId="24" borderId="19" xfId="34" applyNumberFormat="1" applyFont="1" applyFill="1" applyBorder="1" applyAlignment="1">
      <alignment horizontal="center" vertical="center" wrapText="1"/>
    </xf>
    <xf numFmtId="196" fontId="29" fillId="0" borderId="11" xfId="94" applyNumberFormat="1" applyFont="1" applyFill="1" applyBorder="1"/>
    <xf numFmtId="197" fontId="45" fillId="0" borderId="20" xfId="94" applyNumberFormat="1" applyFont="1" applyBorder="1"/>
    <xf numFmtId="0" fontId="46" fillId="0" borderId="0" xfId="254" applyAlignment="1">
      <alignment wrapText="1"/>
    </xf>
    <xf numFmtId="166" fontId="40" fillId="25" borderId="11" xfId="61" applyNumberFormat="1" applyFont="1" applyFill="1" applyBorder="1" applyAlignment="1">
      <alignment horizontal="right" vertical="center" wrapText="1"/>
    </xf>
    <xf numFmtId="4" fontId="40" fillId="25" borderId="11" xfId="39" applyNumberFormat="1" applyFont="1" applyFill="1" applyBorder="1" applyAlignment="1">
      <alignment vertical="center" wrapText="1"/>
    </xf>
    <xf numFmtId="10" fontId="31" fillId="25" borderId="11" xfId="94" applyNumberFormat="1" applyFont="1" applyFill="1" applyBorder="1"/>
    <xf numFmtId="196" fontId="29" fillId="25" borderId="11" xfId="94" applyNumberFormat="1" applyFont="1" applyFill="1" applyBorder="1"/>
    <xf numFmtId="0" fontId="43" fillId="0" borderId="12" xfId="88" applyFont="1" applyBorder="1" applyAlignment="1">
      <alignment horizontal="center" vertical="center"/>
    </xf>
    <xf numFmtId="0" fontId="43" fillId="0" borderId="13" xfId="88" applyFont="1" applyBorder="1" applyAlignment="1">
      <alignment horizontal="center" vertical="center"/>
    </xf>
    <xf numFmtId="0" fontId="43" fillId="0" borderId="14" xfId="88" applyFont="1" applyBorder="1" applyAlignment="1">
      <alignment horizontal="center" vertical="center"/>
    </xf>
    <xf numFmtId="0" fontId="40" fillId="0" borderId="11" xfId="134" applyFont="1" applyFill="1" applyBorder="1" applyAlignment="1">
      <alignment horizontal="center" vertical="center"/>
    </xf>
    <xf numFmtId="0" fontId="40" fillId="0" borderId="11" xfId="73" applyFont="1" applyFill="1" applyBorder="1" applyAlignment="1">
      <alignment horizontal="center" vertical="center" wrapText="1"/>
    </xf>
    <xf numFmtId="0" fontId="29" fillId="0" borderId="11" xfId="88" applyFont="1" applyFill="1" applyBorder="1"/>
    <xf numFmtId="0" fontId="40" fillId="0" borderId="11" xfId="72" applyFont="1" applyFill="1" applyBorder="1" applyAlignment="1">
      <alignment horizontal="center" vertical="center" wrapText="1"/>
    </xf>
    <xf numFmtId="0" fontId="40" fillId="25" borderId="11" xfId="73" applyFont="1" applyFill="1" applyBorder="1" applyAlignment="1">
      <alignment horizontal="center" vertical="center" wrapText="1"/>
    </xf>
    <xf numFmtId="0" fontId="40" fillId="25" borderId="11" xfId="134" applyFont="1" applyFill="1" applyBorder="1" applyAlignment="1">
      <alignment horizontal="center" vertical="center"/>
    </xf>
    <xf numFmtId="0" fontId="29" fillId="25" borderId="11" xfId="88" applyFont="1" applyFill="1" applyBorder="1"/>
    <xf numFmtId="0" fontId="40" fillId="25" borderId="11" xfId="72" applyFont="1" applyFill="1" applyBorder="1" applyAlignment="1">
      <alignment horizontal="center" vertical="center" wrapText="1"/>
    </xf>
  </cellXfs>
  <cellStyles count="255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170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Hipervínculo" xfId="254" builtinId="8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" xfId="34" builtinId="3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4" xr:uid="{00000000-0005-0000-0000-00006B000000}"/>
    <cellStyle name="Millares 13" xfId="133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3" xr:uid="{00000000-0005-0000-0000-000070000000}"/>
    <cellStyle name="Millares 2 5" xfId="42" xr:uid="{00000000-0005-0000-0000-000071000000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 10 2" xfId="60" xr:uid="{00000000-0005-0000-0000-00008B000000}"/>
    <cellStyle name="Moneda 2" xfId="61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8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_APU´S_NO_PREVISTOS (1)" xfId="214" xr:uid="{00000000-0005-0000-0000-000097000000}"/>
    <cellStyle name="Moneda 2 3" xfId="68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69" xr:uid="{00000000-0005-0000-0000-0000A0000000}"/>
    <cellStyle name="Moneda 4" xfId="222" xr:uid="{00000000-0005-0000-0000-0000A1000000}"/>
    <cellStyle name="Monetario0" xfId="223" xr:uid="{00000000-0005-0000-0000-0000A2000000}"/>
    <cellStyle name="Neutral" xfId="70" builtinId="28" customBuiltin="1"/>
    <cellStyle name="Neutral 2" xfId="71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4" xr:uid="{00000000-0005-0000-0000-0000AC000000}"/>
    <cellStyle name="Normal 2 10 3" xfId="125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79" xr:uid="{00000000-0005-0000-0000-0000B4000000}"/>
    <cellStyle name="Normal 2 3 2" xfId="229" xr:uid="{00000000-0005-0000-0000-0000B5000000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9" xr:uid="{00000000-0005-0000-0000-0000BF000000}"/>
    <cellStyle name="Normal 3 2" xfId="89" xr:uid="{00000000-0005-0000-0000-0000C0000000}"/>
    <cellStyle name="Normal 3 2 2" xfId="127" xr:uid="{00000000-0005-0000-0000-0000C1000000}"/>
    <cellStyle name="Normal 3 3" xfId="230" xr:uid="{00000000-0005-0000-0000-0000C2000000}"/>
    <cellStyle name="Normal 3_APU´S_NO_PREVISTOS (1)" xfId="231" xr:uid="{00000000-0005-0000-0000-0000C3000000}"/>
    <cellStyle name="Normal 4" xfId="90" xr:uid="{00000000-0005-0000-0000-0000C4000000}"/>
    <cellStyle name="Normal 4 2" xfId="91" xr:uid="{00000000-0005-0000-0000-0000C5000000}"/>
    <cellStyle name="Normal 4 2 2" xfId="232" xr:uid="{00000000-0005-0000-0000-0000C6000000}"/>
    <cellStyle name="Normal 5" xfId="132" xr:uid="{00000000-0005-0000-0000-0000C7000000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1" xr:uid="{00000000-0005-0000-0000-0000CD000000}"/>
    <cellStyle name="Normal_PTO OFICIAL PREPLIEGO (CORREGIDO) 2" xfId="130" xr:uid="{00000000-0005-0000-0000-0000CF000000}"/>
    <cellStyle name="Notas 2" xfId="92" xr:uid="{00000000-0005-0000-0000-0000D0000000}"/>
    <cellStyle name="Notas 3" xfId="238" xr:uid="{00000000-0005-0000-0000-0000D1000000}"/>
    <cellStyle name="Percent" xfId="239" xr:uid="{00000000-0005-0000-0000-0000D2000000}"/>
    <cellStyle name="Porcentaje" xfId="94" builtinId="5"/>
    <cellStyle name="Porcentaje 2" xfId="240" xr:uid="{00000000-0005-0000-0000-0000D4000000}"/>
    <cellStyle name="Porcentaje 3" xfId="93" xr:uid="{00000000-0005-0000-0000-0000D5000000}"/>
    <cellStyle name="Porcentaje 4" xfId="241" xr:uid="{00000000-0005-0000-0000-0000D6000000}"/>
    <cellStyle name="Porcentaje 5" xfId="242" xr:uid="{00000000-0005-0000-0000-0000D7000000}"/>
    <cellStyle name="Porcentaje 5 2" xfId="243" xr:uid="{00000000-0005-0000-0000-0000D8000000}"/>
    <cellStyle name="Porcentual 2" xfId="95" xr:uid="{00000000-0005-0000-0000-0000D9000000}"/>
    <cellStyle name="Porcentual 2 10" xfId="96" xr:uid="{00000000-0005-0000-0000-0000DA000000}"/>
    <cellStyle name="Porcentual 2 10 2" xfId="97" xr:uid="{00000000-0005-0000-0000-0000DB000000}"/>
    <cellStyle name="Porcentual 2 11" xfId="98" xr:uid="{00000000-0005-0000-0000-0000DC000000}"/>
    <cellStyle name="Porcentual 2 12" xfId="99" xr:uid="{00000000-0005-0000-0000-0000DD000000}"/>
    <cellStyle name="Porcentual 2 2" xfId="100" xr:uid="{00000000-0005-0000-0000-0000DE000000}"/>
    <cellStyle name="Porcentual 2 3" xfId="101" xr:uid="{00000000-0005-0000-0000-0000DF000000}"/>
    <cellStyle name="Porcentual 2 4" xfId="102" xr:uid="{00000000-0005-0000-0000-0000E0000000}"/>
    <cellStyle name="Porcentual 2 5" xfId="103" xr:uid="{00000000-0005-0000-0000-0000E1000000}"/>
    <cellStyle name="Porcentual 2 6" xfId="104" xr:uid="{00000000-0005-0000-0000-0000E2000000}"/>
    <cellStyle name="Porcentual 2 7" xfId="105" xr:uid="{00000000-0005-0000-0000-0000E3000000}"/>
    <cellStyle name="Porcentual 2 8" xfId="106" xr:uid="{00000000-0005-0000-0000-0000E4000000}"/>
    <cellStyle name="Porcentual 2 9" xfId="107" xr:uid="{00000000-0005-0000-0000-0000E5000000}"/>
    <cellStyle name="Porcentual 3" xfId="108" xr:uid="{00000000-0005-0000-0000-0000E6000000}"/>
    <cellStyle name="Porcentual 4" xfId="109" xr:uid="{00000000-0005-0000-0000-0000E7000000}"/>
    <cellStyle name="Porcentual 4 2" xfId="110" xr:uid="{00000000-0005-0000-0000-0000E8000000}"/>
    <cellStyle name="Porcentual 5" xfId="111" xr:uid="{00000000-0005-0000-0000-0000E9000000}"/>
    <cellStyle name="Porcentual 5 2" xfId="244" xr:uid="{00000000-0005-0000-0000-0000EA000000}"/>
    <cellStyle name="Porcentual 6" xfId="112" xr:uid="{00000000-0005-0000-0000-0000EB000000}"/>
    <cellStyle name="Porcentual 6 2" xfId="113" xr:uid="{00000000-0005-0000-0000-0000EC000000}"/>
    <cellStyle name="Porcentual 7" xfId="114" xr:uid="{00000000-0005-0000-0000-0000ED000000}"/>
    <cellStyle name="Porcentual 8" xfId="126" xr:uid="{00000000-0005-0000-0000-0000EE000000}"/>
    <cellStyle name="resaltado" xfId="245" xr:uid="{00000000-0005-0000-0000-0000EF000000}"/>
    <cellStyle name="Salida 2" xfId="115" xr:uid="{00000000-0005-0000-0000-0000F0000000}"/>
    <cellStyle name="Salida 3" xfId="246" xr:uid="{00000000-0005-0000-0000-0000F1000000}"/>
    <cellStyle name="Texto de advertencia 2" xfId="116" xr:uid="{00000000-0005-0000-0000-0000F2000000}"/>
    <cellStyle name="Texto de advertencia 3" xfId="247" xr:uid="{00000000-0005-0000-0000-0000F3000000}"/>
    <cellStyle name="Texto explicativo 2" xfId="117" xr:uid="{00000000-0005-0000-0000-0000F4000000}"/>
    <cellStyle name="Texto explicativo 3" xfId="248" xr:uid="{00000000-0005-0000-0000-0000F5000000}"/>
    <cellStyle name="Título 1 2" xfId="118" xr:uid="{00000000-0005-0000-0000-0000F6000000}"/>
    <cellStyle name="Título 1 3" xfId="249" xr:uid="{00000000-0005-0000-0000-0000F7000000}"/>
    <cellStyle name="Título 2 2" xfId="119" xr:uid="{00000000-0005-0000-0000-0000F8000000}"/>
    <cellStyle name="Título 2 3" xfId="250" xr:uid="{00000000-0005-0000-0000-0000F9000000}"/>
    <cellStyle name="Título 3 2" xfId="120" xr:uid="{00000000-0005-0000-0000-0000FA000000}"/>
    <cellStyle name="Título 3 3" xfId="251" xr:uid="{00000000-0005-0000-0000-0000FB000000}"/>
    <cellStyle name="Título 4" xfId="121" xr:uid="{00000000-0005-0000-0000-0000FC000000}"/>
    <cellStyle name="Título 5" xfId="252" xr:uid="{00000000-0005-0000-0000-0000FD000000}"/>
    <cellStyle name="Total" xfId="122" builtinId="25" customBuiltin="1"/>
    <cellStyle name="Total 2" xfId="123" xr:uid="{00000000-0005-0000-0000-0000FF000000}"/>
    <cellStyle name="Total 3" xfId="253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94212</xdr:colOff>
      <xdr:row>2</xdr:row>
      <xdr:rowOff>58189</xdr:rowOff>
    </xdr:from>
    <xdr:to>
      <xdr:col>27</xdr:col>
      <xdr:colOff>623444</xdr:colOff>
      <xdr:row>13</xdr:row>
      <xdr:rowOff>243840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E2258F-5F58-9CB9-8F35-46E8D75569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344612" y="423949"/>
          <a:ext cx="12416432" cy="5672051"/>
        </a:xfrm>
        <a:prstGeom prst="rect">
          <a:avLst/>
        </a:prstGeom>
      </xdr:spPr>
    </xdr:pic>
    <xdr:clientData/>
  </xdr:twoCellAnchor>
  <xdr:twoCellAnchor editAs="oneCell">
    <xdr:from>
      <xdr:col>12</xdr:col>
      <xdr:colOff>96985</xdr:colOff>
      <xdr:row>13</xdr:row>
      <xdr:rowOff>379616</xdr:rowOff>
    </xdr:from>
    <xdr:to>
      <xdr:col>27</xdr:col>
      <xdr:colOff>734292</xdr:colOff>
      <xdr:row>24</xdr:row>
      <xdr:rowOff>408148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9FE8632-A7F1-E864-D937-6FE133FF34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305821" y="6184671"/>
          <a:ext cx="12482944" cy="5639622"/>
        </a:xfrm>
        <a:prstGeom prst="rect">
          <a:avLst/>
        </a:prstGeom>
      </xdr:spPr>
    </xdr:pic>
    <xdr:clientData/>
  </xdr:twoCellAnchor>
  <xdr:twoCellAnchor editAs="oneCell">
    <xdr:from>
      <xdr:col>28</xdr:col>
      <xdr:colOff>784167</xdr:colOff>
      <xdr:row>2</xdr:row>
      <xdr:rowOff>33251</xdr:rowOff>
    </xdr:from>
    <xdr:to>
      <xdr:col>44</xdr:col>
      <xdr:colOff>775854</xdr:colOff>
      <xdr:row>14</xdr:row>
      <xdr:rowOff>32858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D075973-3D3D-4167-A678-6B217D3FF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628349" y="393469"/>
          <a:ext cx="12627032" cy="5970916"/>
        </a:xfrm>
        <a:prstGeom prst="rect">
          <a:avLst/>
        </a:prstGeom>
      </xdr:spPr>
    </xdr:pic>
    <xdr:clientData/>
  </xdr:twoCellAnchor>
  <xdr:twoCellAnchor editAs="oneCell">
    <xdr:from>
      <xdr:col>28</xdr:col>
      <xdr:colOff>788720</xdr:colOff>
      <xdr:row>14</xdr:row>
      <xdr:rowOff>49480</xdr:rowOff>
    </xdr:from>
    <xdr:to>
      <xdr:col>44</xdr:col>
      <xdr:colOff>734291</xdr:colOff>
      <xdr:row>25</xdr:row>
      <xdr:rowOff>69115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3B37F33-EF37-EB9A-93DC-153AEEFC2E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632902" y="6381007"/>
          <a:ext cx="12580916" cy="5630726"/>
        </a:xfrm>
        <a:prstGeom prst="rect">
          <a:avLst/>
        </a:prstGeom>
      </xdr:spPr>
    </xdr:pic>
    <xdr:clientData/>
  </xdr:twoCellAnchor>
  <xdr:twoCellAnchor editAs="oneCell">
    <xdr:from>
      <xdr:col>12</xdr:col>
      <xdr:colOff>93517</xdr:colOff>
      <xdr:row>24</xdr:row>
      <xdr:rowOff>503960</xdr:rowOff>
    </xdr:from>
    <xdr:to>
      <xdr:col>27</xdr:col>
      <xdr:colOff>768736</xdr:colOff>
      <xdr:row>40</xdr:row>
      <xdr:rowOff>19050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3828E20-CCA1-DF89-1AA8-1BF1E57AA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286767" y="11953010"/>
          <a:ext cx="12390969" cy="5649190"/>
        </a:xfrm>
        <a:prstGeom prst="rect">
          <a:avLst/>
        </a:prstGeom>
      </xdr:spPr>
    </xdr:pic>
    <xdr:clientData/>
  </xdr:twoCellAnchor>
  <xdr:twoCellAnchor editAs="oneCell">
    <xdr:from>
      <xdr:col>28</xdr:col>
      <xdr:colOff>775854</xdr:colOff>
      <xdr:row>25</xdr:row>
      <xdr:rowOff>85899</xdr:rowOff>
    </xdr:from>
    <xdr:to>
      <xdr:col>44</xdr:col>
      <xdr:colOff>729343</xdr:colOff>
      <xdr:row>40</xdr:row>
      <xdr:rowOff>4176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36C5159F-8436-F71F-0B95-1A616085BD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5512168" y="11973099"/>
          <a:ext cx="12493832" cy="553530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vuce.gov.co/servicios/registro-de-productores-y-bienes-nacion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901BB-C8BE-4C09-AB55-5A39E3925129}">
  <dimension ref="B1:K114"/>
  <sheetViews>
    <sheetView tabSelected="1" view="pageBreakPreview" topLeftCell="L13" zoomScale="40" zoomScaleNormal="60" zoomScaleSheetLayoutView="40" workbookViewId="0">
      <selection activeCell="AV17" sqref="AV17"/>
    </sheetView>
  </sheetViews>
  <sheetFormatPr baseColWidth="10" defaultColWidth="11.44140625" defaultRowHeight="13.8" x14ac:dyDescent="0.25"/>
  <cols>
    <col min="1" max="1" width="8.5546875" style="1" customWidth="1"/>
    <col min="2" max="2" width="76.44140625" style="1" customWidth="1"/>
    <col min="3" max="3" width="14.44140625" style="1" customWidth="1"/>
    <col min="4" max="4" width="27" style="1" customWidth="1"/>
    <col min="5" max="5" width="23.5546875" style="1" customWidth="1"/>
    <col min="6" max="6" width="32.44140625" style="1" customWidth="1"/>
    <col min="7" max="7" width="26.109375" style="8" customWidth="1"/>
    <col min="8" max="8" width="25.88671875" style="1" customWidth="1"/>
    <col min="9" max="9" width="35.44140625" style="1" customWidth="1"/>
    <col min="10" max="10" width="7.33203125" style="1" customWidth="1"/>
    <col min="11" max="11" width="35.109375" style="1" customWidth="1"/>
    <col min="12" max="16384" width="11.44140625" style="1"/>
  </cols>
  <sheetData>
    <row r="1" spans="2:11" ht="14.4" thickBot="1" x14ac:dyDescent="0.3"/>
    <row r="2" spans="2:11" s="11" customFormat="1" ht="14.4" thickBot="1" x14ac:dyDescent="0.3">
      <c r="B2" s="27" t="s">
        <v>7</v>
      </c>
      <c r="C2" s="28"/>
      <c r="D2" s="28"/>
      <c r="E2" s="28"/>
      <c r="F2" s="28"/>
      <c r="G2" s="28"/>
      <c r="H2" s="28"/>
      <c r="I2" s="29"/>
    </row>
    <row r="3" spans="2:11" ht="28.2" thickBot="1" x14ac:dyDescent="0.3">
      <c r="B3" s="15" t="s">
        <v>9</v>
      </c>
      <c r="C3" s="15" t="s">
        <v>10</v>
      </c>
      <c r="D3" s="16" t="s">
        <v>11</v>
      </c>
      <c r="E3" s="17" t="s">
        <v>12</v>
      </c>
      <c r="F3" s="18" t="s">
        <v>13</v>
      </c>
      <c r="G3" s="19" t="s">
        <v>4</v>
      </c>
      <c r="H3" s="18" t="s">
        <v>5</v>
      </c>
      <c r="I3" s="18" t="s">
        <v>6</v>
      </c>
      <c r="K3" s="14" t="s">
        <v>8</v>
      </c>
    </row>
    <row r="4" spans="2:11" ht="55.8" thickBot="1" x14ac:dyDescent="0.4">
      <c r="B4" s="34" t="s">
        <v>41</v>
      </c>
      <c r="C4" s="35" t="s">
        <v>3</v>
      </c>
      <c r="D4" s="24">
        <v>1922321</v>
      </c>
      <c r="E4" s="23">
        <v>803.07999999999993</v>
      </c>
      <c r="F4" s="23">
        <f>ROUND(D4*E4,0)</f>
        <v>1543777549</v>
      </c>
      <c r="G4" s="25">
        <f>(F4/$F$114)</f>
        <v>0.16690040456153413</v>
      </c>
      <c r="H4" s="26">
        <f>+G4</f>
        <v>0.16690040456153413</v>
      </c>
      <c r="I4" s="36" t="s">
        <v>127</v>
      </c>
      <c r="J4" s="7"/>
      <c r="K4" s="21">
        <f>+(SUM(G4:G20)/COUNT(G4:G20))</f>
        <v>4.645504280985719E-2</v>
      </c>
    </row>
    <row r="5" spans="2:11" ht="55.2" x14ac:dyDescent="0.3">
      <c r="B5" s="34" t="s">
        <v>14</v>
      </c>
      <c r="C5" s="35" t="s">
        <v>3</v>
      </c>
      <c r="D5" s="24">
        <v>59898</v>
      </c>
      <c r="E5" s="23">
        <v>19065.440000000002</v>
      </c>
      <c r="F5" s="23">
        <f>ROUND(D5*E5,0)</f>
        <v>1141981725</v>
      </c>
      <c r="G5" s="25">
        <f>(F5/$F$114)</f>
        <v>0.12346157775635498</v>
      </c>
      <c r="H5" s="26">
        <f>H4+G5</f>
        <v>0.29036198231788912</v>
      </c>
      <c r="I5" s="36" t="s">
        <v>127</v>
      </c>
      <c r="J5" s="6"/>
      <c r="K5" s="22" t="s">
        <v>75</v>
      </c>
    </row>
    <row r="6" spans="2:11" ht="55.2" x14ac:dyDescent="0.3">
      <c r="B6" s="34" t="s">
        <v>82</v>
      </c>
      <c r="C6" s="35" t="s">
        <v>3</v>
      </c>
      <c r="D6" s="24">
        <v>1556990</v>
      </c>
      <c r="E6" s="23">
        <v>424.54</v>
      </c>
      <c r="F6" s="23">
        <f>ROUND(D6*E6,0)</f>
        <v>661004535</v>
      </c>
      <c r="G6" s="25">
        <f>(F6/$F$114)</f>
        <v>7.1462319412515796E-2</v>
      </c>
      <c r="H6" s="26">
        <f t="shared" ref="H6:H69" si="0">H5+G6</f>
        <v>0.36182430173040492</v>
      </c>
      <c r="I6" s="36" t="s">
        <v>127</v>
      </c>
    </row>
    <row r="7" spans="2:11" ht="27.6" x14ac:dyDescent="0.3">
      <c r="B7" s="37" t="s">
        <v>36</v>
      </c>
      <c r="C7" s="35" t="s">
        <v>3</v>
      </c>
      <c r="D7" s="24">
        <v>305924</v>
      </c>
      <c r="E7" s="23">
        <v>1774.3399999999997</v>
      </c>
      <c r="F7" s="23">
        <f>ROUND(D7*E7,0)</f>
        <v>542813190</v>
      </c>
      <c r="G7" s="25">
        <f>(F7/$F$114)</f>
        <v>5.868445299714415E-2</v>
      </c>
      <c r="H7" s="26">
        <f t="shared" si="0"/>
        <v>0.42050875472754906</v>
      </c>
      <c r="I7" s="36" t="s">
        <v>127</v>
      </c>
    </row>
    <row r="8" spans="2:11" ht="27.6" x14ac:dyDescent="0.3">
      <c r="B8" s="34" t="s">
        <v>42</v>
      </c>
      <c r="C8" s="35" t="s">
        <v>3</v>
      </c>
      <c r="D8" s="24">
        <v>2171955</v>
      </c>
      <c r="E8" s="23">
        <v>220.35</v>
      </c>
      <c r="F8" s="23">
        <f>ROUND(D8*E8,0)</f>
        <v>478590284</v>
      </c>
      <c r="G8" s="25">
        <f>(F8/$F$114)</f>
        <v>5.1741205894955997E-2</v>
      </c>
      <c r="H8" s="26">
        <f t="shared" si="0"/>
        <v>0.47224996062250507</v>
      </c>
      <c r="I8" s="36" t="s">
        <v>127</v>
      </c>
    </row>
    <row r="9" spans="2:11" ht="41.4" x14ac:dyDescent="0.3">
      <c r="B9" s="37" t="s">
        <v>34</v>
      </c>
      <c r="C9" s="35" t="s">
        <v>3</v>
      </c>
      <c r="D9" s="24">
        <v>269454</v>
      </c>
      <c r="E9" s="23">
        <v>1746.8</v>
      </c>
      <c r="F9" s="23">
        <f>ROUND(D9*E9,0)</f>
        <v>470682247</v>
      </c>
      <c r="G9" s="25">
        <f>(F9/$F$114)</f>
        <v>5.0886254625945426E-2</v>
      </c>
      <c r="H9" s="26">
        <f t="shared" si="0"/>
        <v>0.52313621524845044</v>
      </c>
      <c r="I9" s="36"/>
    </row>
    <row r="10" spans="2:11" ht="41.4" x14ac:dyDescent="0.3">
      <c r="B10" s="31" t="s">
        <v>44</v>
      </c>
      <c r="C10" s="30" t="s">
        <v>1</v>
      </c>
      <c r="D10" s="5">
        <v>44075</v>
      </c>
      <c r="E10" s="4">
        <v>9653.1500000000015</v>
      </c>
      <c r="F10" s="4">
        <f>ROUND(D10*E10,0)</f>
        <v>425462586</v>
      </c>
      <c r="G10" s="13">
        <f>(F10/$F$114)</f>
        <v>4.5997480514724409E-2</v>
      </c>
      <c r="H10" s="20">
        <f t="shared" si="0"/>
        <v>0.56913369576317485</v>
      </c>
      <c r="I10" s="32"/>
    </row>
    <row r="11" spans="2:11" ht="41.4" x14ac:dyDescent="0.3">
      <c r="B11" s="31" t="s">
        <v>33</v>
      </c>
      <c r="C11" s="30" t="s">
        <v>1</v>
      </c>
      <c r="D11" s="5">
        <v>29929</v>
      </c>
      <c r="E11" s="4">
        <v>10176.610000000002</v>
      </c>
      <c r="F11" s="4">
        <f>ROUND(D11*E11,0)</f>
        <v>304575761</v>
      </c>
      <c r="G11" s="13">
        <f>(F11/$F$114)</f>
        <v>3.2928201192889049E-2</v>
      </c>
      <c r="H11" s="20">
        <f t="shared" si="0"/>
        <v>0.60206189695606394</v>
      </c>
      <c r="I11" s="32"/>
    </row>
    <row r="12" spans="2:11" ht="27.6" x14ac:dyDescent="0.3">
      <c r="B12" s="31" t="s">
        <v>83</v>
      </c>
      <c r="C12" s="30" t="s">
        <v>1</v>
      </c>
      <c r="D12" s="5">
        <v>564376</v>
      </c>
      <c r="E12" s="4">
        <v>523.46</v>
      </c>
      <c r="F12" s="4">
        <f>ROUND(D12*E12,0)</f>
        <v>295428261</v>
      </c>
      <c r="G12" s="13">
        <f>(F12/$F$114)</f>
        <v>3.1939249480438255E-2</v>
      </c>
      <c r="H12" s="20">
        <f t="shared" si="0"/>
        <v>0.63400114643650218</v>
      </c>
      <c r="I12" s="32"/>
    </row>
    <row r="13" spans="2:11" ht="27.6" x14ac:dyDescent="0.3">
      <c r="B13" s="33" t="s">
        <v>73</v>
      </c>
      <c r="C13" s="30" t="s">
        <v>1</v>
      </c>
      <c r="D13" s="5">
        <v>114930</v>
      </c>
      <c r="E13" s="4">
        <v>2408.4500000000003</v>
      </c>
      <c r="F13" s="4">
        <f>ROUND(D13*E13,0)</f>
        <v>276803159</v>
      </c>
      <c r="G13" s="13">
        <f>(F13/$F$114)</f>
        <v>2.9925658169427528E-2</v>
      </c>
      <c r="H13" s="20">
        <f t="shared" si="0"/>
        <v>0.66392680460592968</v>
      </c>
      <c r="I13" s="32"/>
    </row>
    <row r="14" spans="2:11" ht="41.4" x14ac:dyDescent="0.3">
      <c r="B14" s="31" t="s">
        <v>16</v>
      </c>
      <c r="C14" s="30" t="s">
        <v>3</v>
      </c>
      <c r="D14" s="5">
        <v>168218</v>
      </c>
      <c r="E14" s="4">
        <v>1289.5400000000002</v>
      </c>
      <c r="F14" s="4">
        <f>ROUND(D14*E14,0)</f>
        <v>216923840</v>
      </c>
      <c r="G14" s="13">
        <f>(F14/$F$114)</f>
        <v>2.3452003611850365E-2</v>
      </c>
      <c r="H14" s="20">
        <f t="shared" si="0"/>
        <v>0.68737880821778008</v>
      </c>
      <c r="I14" s="32"/>
    </row>
    <row r="15" spans="2:11" ht="41.4" x14ac:dyDescent="0.3">
      <c r="B15" s="31" t="s">
        <v>58</v>
      </c>
      <c r="C15" s="30" t="s">
        <v>3</v>
      </c>
      <c r="D15" s="5">
        <v>291539</v>
      </c>
      <c r="E15" s="4">
        <v>613.38000000000011</v>
      </c>
      <c r="F15" s="4">
        <f>ROUND(D15*E15,0)</f>
        <v>178824192</v>
      </c>
      <c r="G15" s="13">
        <f>(F15/$F$114)</f>
        <v>1.933298616081212E-2</v>
      </c>
      <c r="H15" s="20">
        <f t="shared" si="0"/>
        <v>0.70671179437859222</v>
      </c>
      <c r="I15" s="32"/>
    </row>
    <row r="16" spans="2:11" ht="27.6" x14ac:dyDescent="0.3">
      <c r="B16" s="31" t="s">
        <v>26</v>
      </c>
      <c r="C16" s="30" t="s">
        <v>3</v>
      </c>
      <c r="D16" s="5">
        <v>320106</v>
      </c>
      <c r="E16" s="4">
        <v>523.71</v>
      </c>
      <c r="F16" s="4">
        <f>ROUND(D16*E16,0)</f>
        <v>167642713</v>
      </c>
      <c r="G16" s="13">
        <f>(F16/$F$114)</f>
        <v>1.8124137534981835E-2</v>
      </c>
      <c r="H16" s="20">
        <f t="shared" si="0"/>
        <v>0.72483593191357409</v>
      </c>
      <c r="I16" s="32"/>
    </row>
    <row r="17" spans="2:9" ht="27.6" x14ac:dyDescent="0.3">
      <c r="B17" s="31" t="s">
        <v>21</v>
      </c>
      <c r="C17" s="30" t="s">
        <v>0</v>
      </c>
      <c r="D17" s="5">
        <v>2652793</v>
      </c>
      <c r="E17" s="4">
        <v>58</v>
      </c>
      <c r="F17" s="4">
        <f>ROUND(D17*E17,0)</f>
        <v>153861994</v>
      </c>
      <c r="G17" s="13">
        <f>(F17/$F$114)</f>
        <v>1.6634280672029864E-2</v>
      </c>
      <c r="H17" s="20">
        <f t="shared" si="0"/>
        <v>0.74147021258560397</v>
      </c>
      <c r="I17" s="32"/>
    </row>
    <row r="18" spans="2:9" ht="55.2" x14ac:dyDescent="0.3">
      <c r="B18" s="33" t="s">
        <v>80</v>
      </c>
      <c r="C18" s="30" t="s">
        <v>3</v>
      </c>
      <c r="D18" s="5">
        <v>343947</v>
      </c>
      <c r="E18" s="4">
        <v>446.72</v>
      </c>
      <c r="F18" s="4">
        <f>ROUND(D18*E18,0)</f>
        <v>153648004</v>
      </c>
      <c r="G18" s="13">
        <f>(F18/$F$114)</f>
        <v>1.6611145850827642E-2</v>
      </c>
      <c r="H18" s="20">
        <f t="shared" si="0"/>
        <v>0.75808135843643165</v>
      </c>
      <c r="I18" s="32"/>
    </row>
    <row r="19" spans="2:9" ht="27.6" x14ac:dyDescent="0.3">
      <c r="B19" s="31" t="s">
        <v>22</v>
      </c>
      <c r="C19" s="30" t="s">
        <v>3</v>
      </c>
      <c r="D19" s="5">
        <v>73155</v>
      </c>
      <c r="E19" s="4">
        <v>2044.5500000000002</v>
      </c>
      <c r="F19" s="4">
        <f>ROUND(D19*E19,0)</f>
        <v>149569055</v>
      </c>
      <c r="G19" s="13">
        <f>(F19/$F$114)</f>
        <v>1.6170163768450003E-2</v>
      </c>
      <c r="H19" s="20">
        <f t="shared" si="0"/>
        <v>0.77425152220488169</v>
      </c>
      <c r="I19" s="32"/>
    </row>
    <row r="20" spans="2:9" ht="41.4" x14ac:dyDescent="0.3">
      <c r="B20" s="31" t="s">
        <v>52</v>
      </c>
      <c r="C20" s="30" t="s">
        <v>3</v>
      </c>
      <c r="D20" s="5">
        <v>273506</v>
      </c>
      <c r="E20" s="4">
        <v>523.66</v>
      </c>
      <c r="F20" s="4">
        <f>ROUND(D20*E20,0)</f>
        <v>143224152</v>
      </c>
      <c r="G20" s="13">
        <f>(F20/$F$114)</f>
        <v>1.5484205562690598E-2</v>
      </c>
      <c r="H20" s="20">
        <f t="shared" si="0"/>
        <v>0.78973572776757228</v>
      </c>
      <c r="I20" s="32"/>
    </row>
    <row r="21" spans="2:9" ht="41.4" x14ac:dyDescent="0.3">
      <c r="B21" s="31" t="s">
        <v>37</v>
      </c>
      <c r="C21" s="30" t="s">
        <v>3</v>
      </c>
      <c r="D21" s="5">
        <v>235472</v>
      </c>
      <c r="E21" s="4">
        <v>596.89</v>
      </c>
      <c r="F21" s="4">
        <f>ROUND(D21*E21,0)</f>
        <v>140550882</v>
      </c>
      <c r="G21" s="13">
        <f>(F21/$F$114)</f>
        <v>1.5195193816930191E-2</v>
      </c>
      <c r="H21" s="20">
        <f t="shared" si="0"/>
        <v>0.80493092158450252</v>
      </c>
      <c r="I21" s="32"/>
    </row>
    <row r="22" spans="2:9" ht="27.6" x14ac:dyDescent="0.3">
      <c r="B22" s="31" t="s">
        <v>78</v>
      </c>
      <c r="C22" s="30" t="s">
        <v>3</v>
      </c>
      <c r="D22" s="5">
        <v>290641</v>
      </c>
      <c r="E22" s="4">
        <v>446.72</v>
      </c>
      <c r="F22" s="4">
        <f>ROUND(D22*E22,0)</f>
        <v>129835148</v>
      </c>
      <c r="G22" s="13">
        <f>(F22/$F$114)</f>
        <v>1.4036697671593525E-2</v>
      </c>
      <c r="H22" s="20">
        <f t="shared" si="0"/>
        <v>0.81896761925609607</v>
      </c>
      <c r="I22" s="32"/>
    </row>
    <row r="23" spans="2:9" ht="55.2" x14ac:dyDescent="0.3">
      <c r="B23" s="31" t="s">
        <v>27</v>
      </c>
      <c r="C23" s="30" t="s">
        <v>3</v>
      </c>
      <c r="D23" s="5">
        <v>258967</v>
      </c>
      <c r="E23" s="4">
        <v>478.71</v>
      </c>
      <c r="F23" s="4">
        <f>ROUND(D23*E23,0)</f>
        <v>123970093</v>
      </c>
      <c r="G23" s="13">
        <f>(F23/$F$114)</f>
        <v>1.3402616645535251E-2</v>
      </c>
      <c r="H23" s="20">
        <f t="shared" si="0"/>
        <v>0.83237023590163128</v>
      </c>
      <c r="I23" s="32"/>
    </row>
    <row r="24" spans="2:9" ht="55.2" x14ac:dyDescent="0.3">
      <c r="B24" s="31" t="s">
        <v>77</v>
      </c>
      <c r="C24" s="30" t="s">
        <v>3</v>
      </c>
      <c r="D24" s="5">
        <v>194687</v>
      </c>
      <c r="E24" s="4">
        <v>605.02999999999986</v>
      </c>
      <c r="F24" s="4">
        <f>ROUND(D24*E24,0)</f>
        <v>117791476</v>
      </c>
      <c r="G24" s="13">
        <f>(F24/$F$114)</f>
        <v>1.2734635900771374E-2</v>
      </c>
      <c r="H24" s="20">
        <f t="shared" si="0"/>
        <v>0.84510487180240268</v>
      </c>
      <c r="I24" s="32"/>
    </row>
    <row r="25" spans="2:9" ht="41.4" x14ac:dyDescent="0.3">
      <c r="B25" s="31" t="s">
        <v>125</v>
      </c>
      <c r="C25" s="30" t="s">
        <v>1</v>
      </c>
      <c r="D25" s="5">
        <v>197964</v>
      </c>
      <c r="E25" s="4">
        <v>515.43999999999994</v>
      </c>
      <c r="F25" s="4">
        <f>ROUND(D25*E25,0)</f>
        <v>102038564</v>
      </c>
      <c r="G25" s="13">
        <f>(F25/$F$114)</f>
        <v>1.1031561913508559E-2</v>
      </c>
      <c r="H25" s="20">
        <f t="shared" si="0"/>
        <v>0.85613643371591119</v>
      </c>
      <c r="I25" s="32"/>
    </row>
    <row r="26" spans="2:9" ht="27.6" x14ac:dyDescent="0.3">
      <c r="B26" s="31" t="s">
        <v>47</v>
      </c>
      <c r="C26" s="30" t="s">
        <v>2</v>
      </c>
      <c r="D26" s="5">
        <v>30088</v>
      </c>
      <c r="E26" s="4">
        <v>3171.56</v>
      </c>
      <c r="F26" s="4">
        <f>ROUND(D26*E26,0)</f>
        <v>95425897</v>
      </c>
      <c r="G26" s="13">
        <f>(F26/$F$114)</f>
        <v>1.0316655288363237E-2</v>
      </c>
      <c r="H26" s="20">
        <f t="shared" si="0"/>
        <v>0.86645308900427442</v>
      </c>
      <c r="I26" s="32"/>
    </row>
    <row r="27" spans="2:9" ht="27.6" x14ac:dyDescent="0.3">
      <c r="B27" s="31" t="s">
        <v>60</v>
      </c>
      <c r="C27" s="30" t="s">
        <v>2</v>
      </c>
      <c r="D27" s="5">
        <v>201670</v>
      </c>
      <c r="E27" s="4">
        <v>415.5800000000001</v>
      </c>
      <c r="F27" s="4">
        <f>ROUND(D27*E27,0)</f>
        <v>83810019</v>
      </c>
      <c r="G27" s="13">
        <f>(F27/$F$114)</f>
        <v>9.0608430511706205E-3</v>
      </c>
      <c r="H27" s="20">
        <f t="shared" si="0"/>
        <v>0.87551393205544503</v>
      </c>
      <c r="I27" s="32"/>
    </row>
    <row r="28" spans="2:9" ht="27.6" x14ac:dyDescent="0.3">
      <c r="B28" s="33" t="s">
        <v>32</v>
      </c>
      <c r="C28" s="30" t="s">
        <v>3</v>
      </c>
      <c r="D28" s="5">
        <v>55699</v>
      </c>
      <c r="E28" s="4">
        <v>1447.97</v>
      </c>
      <c r="F28" s="4">
        <f>ROUND(D28*E28,0)</f>
        <v>80650481</v>
      </c>
      <c r="G28" s="13">
        <f>(F28/$F$114)</f>
        <v>8.7192600486395086E-3</v>
      </c>
      <c r="H28" s="20">
        <f t="shared" si="0"/>
        <v>0.88423319210408458</v>
      </c>
      <c r="I28" s="32"/>
    </row>
    <row r="29" spans="2:9" ht="27.6" x14ac:dyDescent="0.3">
      <c r="B29" s="31" t="s">
        <v>61</v>
      </c>
      <c r="C29" s="30" t="s">
        <v>2</v>
      </c>
      <c r="D29" s="5">
        <v>273560</v>
      </c>
      <c r="E29" s="4">
        <v>286.22000000000003</v>
      </c>
      <c r="F29" s="4">
        <f>ROUND(D29*E29,0)</f>
        <v>78298343</v>
      </c>
      <c r="G29" s="13">
        <f>(F29/$F$114)</f>
        <v>8.4649664271013204E-3</v>
      </c>
      <c r="H29" s="20">
        <f t="shared" si="0"/>
        <v>0.89269815853118595</v>
      </c>
      <c r="I29" s="32"/>
    </row>
    <row r="30" spans="2:9" ht="27.6" x14ac:dyDescent="0.3">
      <c r="B30" s="31" t="s">
        <v>116</v>
      </c>
      <c r="C30" s="30" t="s">
        <v>2</v>
      </c>
      <c r="D30" s="5">
        <v>107081</v>
      </c>
      <c r="E30" s="4">
        <v>718.63</v>
      </c>
      <c r="F30" s="4">
        <f>ROUND(D30*E30,0)</f>
        <v>76951619</v>
      </c>
      <c r="G30" s="13">
        <f>(F30/$F$114)</f>
        <v>8.3193698153496316E-3</v>
      </c>
      <c r="H30" s="20">
        <f t="shared" si="0"/>
        <v>0.90101752834653559</v>
      </c>
      <c r="I30" s="32"/>
    </row>
    <row r="31" spans="2:9" ht="41.4" x14ac:dyDescent="0.3">
      <c r="B31" s="31" t="s">
        <v>29</v>
      </c>
      <c r="C31" s="30" t="s">
        <v>2</v>
      </c>
      <c r="D31" s="5">
        <v>1133016</v>
      </c>
      <c r="E31" s="4">
        <v>58</v>
      </c>
      <c r="F31" s="4">
        <f>ROUND(D31*E31,0)</f>
        <v>65714928</v>
      </c>
      <c r="G31" s="13">
        <f>(F31/$F$114)</f>
        <v>7.1045521267210027E-3</v>
      </c>
      <c r="H31" s="20">
        <f t="shared" si="0"/>
        <v>0.9081220804732566</v>
      </c>
      <c r="I31" s="32"/>
    </row>
    <row r="32" spans="2:9" ht="15.6" x14ac:dyDescent="0.3">
      <c r="B32" s="33" t="s">
        <v>20</v>
      </c>
      <c r="C32" s="30" t="s">
        <v>3</v>
      </c>
      <c r="D32" s="5">
        <v>7810</v>
      </c>
      <c r="E32" s="4">
        <v>7500.7999999999993</v>
      </c>
      <c r="F32" s="4">
        <f>ROUND(D32*E32,0)</f>
        <v>58581248</v>
      </c>
      <c r="G32" s="13">
        <f>(F32/$F$114)</f>
        <v>6.3333179040289062E-3</v>
      </c>
      <c r="H32" s="20">
        <f t="shared" si="0"/>
        <v>0.91445539837728551</v>
      </c>
      <c r="I32" s="32"/>
    </row>
    <row r="33" spans="2:9" ht="27.6" x14ac:dyDescent="0.3">
      <c r="B33" s="31" t="s">
        <v>71</v>
      </c>
      <c r="C33" s="30" t="s">
        <v>2</v>
      </c>
      <c r="D33" s="5">
        <v>120158</v>
      </c>
      <c r="E33" s="4">
        <v>385</v>
      </c>
      <c r="F33" s="4">
        <f>ROUND(D33*E33,0)</f>
        <v>46260830</v>
      </c>
      <c r="G33" s="13">
        <f>(F33/$F$114)</f>
        <v>5.0013366545935923E-3</v>
      </c>
      <c r="H33" s="20">
        <f t="shared" si="0"/>
        <v>0.91945673503187908</v>
      </c>
      <c r="I33" s="32"/>
    </row>
    <row r="34" spans="2:9" ht="27.6" x14ac:dyDescent="0.3">
      <c r="B34" s="33" t="s">
        <v>40</v>
      </c>
      <c r="C34" s="30" t="s">
        <v>1</v>
      </c>
      <c r="D34" s="5">
        <v>5382</v>
      </c>
      <c r="E34" s="4">
        <v>8164.07</v>
      </c>
      <c r="F34" s="4">
        <f>ROUND(D34*E34,0)</f>
        <v>43939025</v>
      </c>
      <c r="G34" s="13">
        <f>(F34/$F$114)</f>
        <v>4.7503223850416049E-3</v>
      </c>
      <c r="H34" s="20">
        <f t="shared" si="0"/>
        <v>0.92420705741692066</v>
      </c>
      <c r="I34" s="32"/>
    </row>
    <row r="35" spans="2:9" ht="41.4" x14ac:dyDescent="0.3">
      <c r="B35" s="33" t="s">
        <v>35</v>
      </c>
      <c r="C35" s="30" t="s">
        <v>3</v>
      </c>
      <c r="D35" s="5">
        <v>218846</v>
      </c>
      <c r="E35" s="4">
        <v>188.54000000000002</v>
      </c>
      <c r="F35" s="4">
        <f>ROUND(D35*E35,0)</f>
        <v>41261225</v>
      </c>
      <c r="G35" s="13">
        <f>(F35/$F$114)</f>
        <v>4.4608208933115444E-3</v>
      </c>
      <c r="H35" s="20">
        <f t="shared" si="0"/>
        <v>0.92866787831023223</v>
      </c>
      <c r="I35" s="32"/>
    </row>
    <row r="36" spans="2:9" ht="27.6" x14ac:dyDescent="0.3">
      <c r="B36" s="31" t="s">
        <v>62</v>
      </c>
      <c r="C36" s="30" t="s">
        <v>2</v>
      </c>
      <c r="D36" s="5">
        <v>346087</v>
      </c>
      <c r="E36" s="4">
        <v>104.63</v>
      </c>
      <c r="F36" s="4">
        <f>ROUND(D36*E36,0)</f>
        <v>36211083</v>
      </c>
      <c r="G36" s="13">
        <f>(F36/$F$114)</f>
        <v>3.9148414913963044E-3</v>
      </c>
      <c r="H36" s="20">
        <f t="shared" si="0"/>
        <v>0.93258271980162855</v>
      </c>
      <c r="I36" s="32"/>
    </row>
    <row r="37" spans="2:9" ht="27.6" x14ac:dyDescent="0.3">
      <c r="B37" s="33" t="s">
        <v>39</v>
      </c>
      <c r="C37" s="30" t="s">
        <v>1</v>
      </c>
      <c r="D37" s="5">
        <v>4425</v>
      </c>
      <c r="E37" s="4">
        <v>8164.07</v>
      </c>
      <c r="F37" s="4">
        <f>ROUND(D37*E37,0)</f>
        <v>36126010</v>
      </c>
      <c r="G37" s="13">
        <f>(F37/$F$114)</f>
        <v>3.9056441053308957E-3</v>
      </c>
      <c r="H37" s="20">
        <f t="shared" si="0"/>
        <v>0.93648836390695944</v>
      </c>
      <c r="I37" s="32"/>
    </row>
    <row r="38" spans="2:9" ht="41.4" x14ac:dyDescent="0.3">
      <c r="B38" s="33" t="s">
        <v>38</v>
      </c>
      <c r="C38" s="30" t="s">
        <v>1</v>
      </c>
      <c r="D38" s="5">
        <v>12189</v>
      </c>
      <c r="E38" s="4">
        <v>2931.89</v>
      </c>
      <c r="F38" s="4">
        <f>ROUND(D38*E38,0)</f>
        <v>35736807</v>
      </c>
      <c r="G38" s="13">
        <f>(F38/$F$114)</f>
        <v>3.8635667100490171E-3</v>
      </c>
      <c r="H38" s="20">
        <f t="shared" si="0"/>
        <v>0.9403519306170085</v>
      </c>
      <c r="I38" s="32"/>
    </row>
    <row r="39" spans="2:9" ht="15.6" x14ac:dyDescent="0.3">
      <c r="B39" s="31" t="s">
        <v>68</v>
      </c>
      <c r="C39" s="30" t="s">
        <v>3</v>
      </c>
      <c r="D39" s="5">
        <v>73155</v>
      </c>
      <c r="E39" s="4">
        <v>478.71</v>
      </c>
      <c r="F39" s="4">
        <f>ROUND(D39*E39,0)</f>
        <v>35020030</v>
      </c>
      <c r="G39" s="13">
        <f>(F39/$F$114)</f>
        <v>3.7860747350180971E-3</v>
      </c>
      <c r="H39" s="20">
        <f t="shared" si="0"/>
        <v>0.94413800535202663</v>
      </c>
      <c r="I39" s="32"/>
    </row>
    <row r="40" spans="2:9" ht="41.4" x14ac:dyDescent="0.3">
      <c r="B40" s="31" t="s">
        <v>30</v>
      </c>
      <c r="C40" s="30" t="s">
        <v>2</v>
      </c>
      <c r="D40" s="5">
        <v>64931</v>
      </c>
      <c r="E40" s="4">
        <v>526.41</v>
      </c>
      <c r="F40" s="4">
        <f>ROUND(D40*E40,0)</f>
        <v>34180328</v>
      </c>
      <c r="G40" s="13">
        <f>(F40/$F$114)</f>
        <v>3.695293130115298E-3</v>
      </c>
      <c r="H40" s="20">
        <f t="shared" si="0"/>
        <v>0.94783329848214193</v>
      </c>
      <c r="I40" s="32"/>
    </row>
    <row r="41" spans="2:9" ht="27.6" x14ac:dyDescent="0.3">
      <c r="B41" s="31" t="s">
        <v>64</v>
      </c>
      <c r="C41" s="30" t="s">
        <v>2</v>
      </c>
      <c r="D41" s="5">
        <v>50903</v>
      </c>
      <c r="E41" s="4">
        <v>625.74</v>
      </c>
      <c r="F41" s="4">
        <f>ROUND(D41*E41,0)</f>
        <v>31852043</v>
      </c>
      <c r="G41" s="13">
        <f>(F41/$F$114)</f>
        <v>3.4435782967921508E-3</v>
      </c>
      <c r="H41" s="20">
        <f t="shared" si="0"/>
        <v>0.95127687677893413</v>
      </c>
      <c r="I41" s="32"/>
    </row>
    <row r="42" spans="2:9" ht="41.4" x14ac:dyDescent="0.3">
      <c r="B42" s="33" t="s">
        <v>79</v>
      </c>
      <c r="C42" s="30" t="s">
        <v>3</v>
      </c>
      <c r="D42" s="5">
        <v>268067</v>
      </c>
      <c r="E42" s="4">
        <v>118.7</v>
      </c>
      <c r="F42" s="4">
        <f>ROUND(D42*E42,0)</f>
        <v>31819553</v>
      </c>
      <c r="G42" s="13">
        <f>(F42/$F$114)</f>
        <v>3.4400657478839765E-3</v>
      </c>
      <c r="H42" s="20">
        <f t="shared" si="0"/>
        <v>0.95471694252681816</v>
      </c>
      <c r="I42" s="32"/>
    </row>
    <row r="43" spans="2:9" ht="27.6" x14ac:dyDescent="0.3">
      <c r="B43" s="31" t="s">
        <v>51</v>
      </c>
      <c r="C43" s="30" t="s">
        <v>3</v>
      </c>
      <c r="D43" s="5">
        <v>255137</v>
      </c>
      <c r="E43" s="4">
        <v>104.69</v>
      </c>
      <c r="F43" s="4">
        <f>ROUND(D43*E43,0)</f>
        <v>26710293</v>
      </c>
      <c r="G43" s="13">
        <f>(F43/$F$114)</f>
        <v>2.8876949988972233E-3</v>
      </c>
      <c r="H43" s="20">
        <f t="shared" si="0"/>
        <v>0.95760463752571534</v>
      </c>
      <c r="I43" s="32"/>
    </row>
    <row r="44" spans="2:9" ht="41.4" x14ac:dyDescent="0.3">
      <c r="B44" s="31" t="s">
        <v>69</v>
      </c>
      <c r="C44" s="30" t="s">
        <v>2</v>
      </c>
      <c r="D44" s="5">
        <v>44771</v>
      </c>
      <c r="E44" s="4">
        <v>460.55000000000007</v>
      </c>
      <c r="F44" s="4">
        <f>ROUND(D44*E44,0)</f>
        <v>20619284</v>
      </c>
      <c r="G44" s="13">
        <f>(F44/$F$114)</f>
        <v>2.2291857033407136E-3</v>
      </c>
      <c r="H44" s="20">
        <f t="shared" si="0"/>
        <v>0.95983382322905608</v>
      </c>
      <c r="I44" s="32"/>
    </row>
    <row r="45" spans="2:9" ht="27.6" x14ac:dyDescent="0.3">
      <c r="B45" s="31" t="s">
        <v>63</v>
      </c>
      <c r="C45" s="30" t="s">
        <v>2</v>
      </c>
      <c r="D45" s="5">
        <v>442896</v>
      </c>
      <c r="E45" s="4">
        <v>45.44</v>
      </c>
      <c r="F45" s="4">
        <f>ROUND(D45*E45,0)</f>
        <v>20125194</v>
      </c>
      <c r="G45" s="13">
        <f>(F45/$F$114)</f>
        <v>2.1757687969067357E-3</v>
      </c>
      <c r="H45" s="20">
        <f t="shared" si="0"/>
        <v>0.96200959202596281</v>
      </c>
      <c r="I45" s="32"/>
    </row>
    <row r="46" spans="2:9" ht="41.4" x14ac:dyDescent="0.3">
      <c r="B46" s="31" t="s">
        <v>120</v>
      </c>
      <c r="C46" s="30" t="s">
        <v>2</v>
      </c>
      <c r="D46" s="5">
        <v>817766</v>
      </c>
      <c r="E46" s="4">
        <v>23.41</v>
      </c>
      <c r="F46" s="4">
        <f>ROUND(D46*E46,0)</f>
        <v>19143902</v>
      </c>
      <c r="G46" s="13">
        <f>(F46/$F$114)</f>
        <v>2.0696796573807168E-3</v>
      </c>
      <c r="H46" s="20">
        <f t="shared" si="0"/>
        <v>0.96407927168334351</v>
      </c>
      <c r="I46" s="32"/>
    </row>
    <row r="47" spans="2:9" ht="27.6" x14ac:dyDescent="0.3">
      <c r="B47" s="31" t="s">
        <v>46</v>
      </c>
      <c r="C47" s="30" t="s">
        <v>1</v>
      </c>
      <c r="D47" s="5">
        <v>200583</v>
      </c>
      <c r="E47" s="4">
        <v>87.02</v>
      </c>
      <c r="F47" s="4">
        <f>ROUND(D47*E47,0)</f>
        <v>17454733</v>
      </c>
      <c r="G47" s="13">
        <f>(F47/$F$114)</f>
        <v>1.887060736892191E-3</v>
      </c>
      <c r="H47" s="20">
        <f t="shared" si="0"/>
        <v>0.96596633242023566</v>
      </c>
      <c r="I47" s="32"/>
    </row>
    <row r="48" spans="2:9" ht="82.8" x14ac:dyDescent="0.3">
      <c r="B48" s="31" t="s">
        <v>53</v>
      </c>
      <c r="C48" s="30" t="s">
        <v>74</v>
      </c>
      <c r="D48" s="5">
        <v>7548</v>
      </c>
      <c r="E48" s="4">
        <v>2093.84</v>
      </c>
      <c r="F48" s="4">
        <f>ROUND(D48*E48,0)</f>
        <v>15804304</v>
      </c>
      <c r="G48" s="13">
        <f>(F48/$F$114)</f>
        <v>1.7086300633935908E-3</v>
      </c>
      <c r="H48" s="20">
        <f t="shared" si="0"/>
        <v>0.96767496248362928</v>
      </c>
      <c r="I48" s="32"/>
    </row>
    <row r="49" spans="2:9" ht="15.6" x14ac:dyDescent="0.3">
      <c r="B49" s="31" t="s">
        <v>23</v>
      </c>
      <c r="C49" s="30" t="s">
        <v>1</v>
      </c>
      <c r="D49" s="5">
        <v>1383</v>
      </c>
      <c r="E49" s="4">
        <v>10177</v>
      </c>
      <c r="F49" s="4">
        <f>ROUND(D49*E49,0)</f>
        <v>14074791</v>
      </c>
      <c r="G49" s="13">
        <f>(F49/$F$114)</f>
        <v>1.5216494847594391E-3</v>
      </c>
      <c r="H49" s="20">
        <f t="shared" si="0"/>
        <v>0.96919661196838869</v>
      </c>
      <c r="I49" s="32"/>
    </row>
    <row r="50" spans="2:9" ht="15.6" x14ac:dyDescent="0.3">
      <c r="B50" s="31" t="s">
        <v>100</v>
      </c>
      <c r="C50" s="30" t="s">
        <v>0</v>
      </c>
      <c r="D50" s="5">
        <v>4234502</v>
      </c>
      <c r="E50" s="4">
        <v>3</v>
      </c>
      <c r="F50" s="4">
        <f>ROUND(D50*E50,0)</f>
        <v>12703506</v>
      </c>
      <c r="G50" s="13">
        <f>(F50/$F$114)</f>
        <v>1.3733975417140078E-3</v>
      </c>
      <c r="H50" s="20">
        <f t="shared" si="0"/>
        <v>0.97057000951010275</v>
      </c>
      <c r="I50" s="32"/>
    </row>
    <row r="51" spans="2:9" ht="55.2" x14ac:dyDescent="0.3">
      <c r="B51" s="31" t="s">
        <v>124</v>
      </c>
      <c r="C51" s="30" t="s">
        <v>1</v>
      </c>
      <c r="D51" s="5">
        <v>280598</v>
      </c>
      <c r="E51" s="4">
        <v>44.86</v>
      </c>
      <c r="F51" s="4">
        <f>ROUND(D51*E51,0)</f>
        <v>12587626</v>
      </c>
      <c r="G51" s="13">
        <f>(F51/$F$114)</f>
        <v>1.3608695587198785E-3</v>
      </c>
      <c r="H51" s="20">
        <f t="shared" si="0"/>
        <v>0.97193087906882258</v>
      </c>
      <c r="I51" s="32"/>
    </row>
    <row r="52" spans="2:9" ht="41.4" x14ac:dyDescent="0.3">
      <c r="B52" s="31" t="s">
        <v>111</v>
      </c>
      <c r="C52" s="30" t="s">
        <v>1</v>
      </c>
      <c r="D52" s="5">
        <v>192345</v>
      </c>
      <c r="E52" s="4">
        <v>64.650000000000006</v>
      </c>
      <c r="F52" s="4">
        <f>ROUND(D52*E52,0)</f>
        <v>12435104</v>
      </c>
      <c r="G52" s="13">
        <f>(F52/$F$114)</f>
        <v>1.3443801470679059E-3</v>
      </c>
      <c r="H52" s="20">
        <f t="shared" si="0"/>
        <v>0.97327525921589053</v>
      </c>
      <c r="I52" s="32"/>
    </row>
    <row r="53" spans="2:9" ht="27.6" x14ac:dyDescent="0.3">
      <c r="B53" s="31" t="s">
        <v>28</v>
      </c>
      <c r="C53" s="30" t="s">
        <v>3</v>
      </c>
      <c r="D53" s="5">
        <v>60750</v>
      </c>
      <c r="E53" s="4">
        <v>193.15999999999997</v>
      </c>
      <c r="F53" s="4">
        <f>ROUND(D53*E53,0)</f>
        <v>11734470</v>
      </c>
      <c r="G53" s="13">
        <f>(F53/$F$114)</f>
        <v>1.2686334190983792E-3</v>
      </c>
      <c r="H53" s="20">
        <f t="shared" si="0"/>
        <v>0.97454389263498886</v>
      </c>
      <c r="I53" s="32"/>
    </row>
    <row r="54" spans="2:9" ht="27.6" x14ac:dyDescent="0.3">
      <c r="B54" s="31" t="s">
        <v>67</v>
      </c>
      <c r="C54" s="30" t="s">
        <v>2</v>
      </c>
      <c r="D54" s="5">
        <v>10251</v>
      </c>
      <c r="E54" s="4">
        <v>1129.6500000000001</v>
      </c>
      <c r="F54" s="4">
        <f>ROUND(D54*E54,0)</f>
        <v>11580042</v>
      </c>
      <c r="G54" s="13">
        <f>(F54/$F$114)</f>
        <v>1.2519379465593956E-3</v>
      </c>
      <c r="H54" s="20">
        <f t="shared" si="0"/>
        <v>0.97579583058154828</v>
      </c>
      <c r="I54" s="32"/>
    </row>
    <row r="55" spans="2:9" ht="27.6" x14ac:dyDescent="0.3">
      <c r="B55" s="31" t="s">
        <v>24</v>
      </c>
      <c r="C55" s="30" t="s">
        <v>2</v>
      </c>
      <c r="D55" s="5">
        <v>96163</v>
      </c>
      <c r="E55" s="4">
        <v>115.5</v>
      </c>
      <c r="F55" s="4">
        <f>ROUND(D55*E55,0)</f>
        <v>11106827</v>
      </c>
      <c r="G55" s="13">
        <f>(F55/$F$114)</f>
        <v>1.2007778717184664E-3</v>
      </c>
      <c r="H55" s="20">
        <f t="shared" si="0"/>
        <v>0.97699660845326675</v>
      </c>
      <c r="I55" s="32"/>
    </row>
    <row r="56" spans="2:9" ht="27.6" x14ac:dyDescent="0.3">
      <c r="B56" s="31" t="s">
        <v>59</v>
      </c>
      <c r="C56" s="30" t="s">
        <v>0</v>
      </c>
      <c r="D56" s="5">
        <v>189566</v>
      </c>
      <c r="E56" s="4">
        <v>58</v>
      </c>
      <c r="F56" s="4">
        <f>ROUND(D56*E56,0)</f>
        <v>10994828</v>
      </c>
      <c r="G56" s="13">
        <f>(F56/$F$114)</f>
        <v>1.1886694702051813E-3</v>
      </c>
      <c r="H56" s="20">
        <f t="shared" si="0"/>
        <v>0.97818527792347187</v>
      </c>
      <c r="I56" s="32"/>
    </row>
    <row r="57" spans="2:9" ht="15.6" x14ac:dyDescent="0.3">
      <c r="B57" s="31" t="s">
        <v>101</v>
      </c>
      <c r="C57" s="30" t="s">
        <v>0</v>
      </c>
      <c r="D57" s="5">
        <v>10436591</v>
      </c>
      <c r="E57" s="4">
        <v>1</v>
      </c>
      <c r="F57" s="4">
        <f>ROUND(D57*E57,0)</f>
        <v>10436591</v>
      </c>
      <c r="G57" s="13">
        <f>(F57/$F$114)</f>
        <v>1.1283175229951903E-3</v>
      </c>
      <c r="H57" s="20">
        <f t="shared" si="0"/>
        <v>0.97931359544646701</v>
      </c>
      <c r="I57" s="32"/>
    </row>
    <row r="58" spans="2:9" ht="41.4" x14ac:dyDescent="0.3">
      <c r="B58" s="31" t="s">
        <v>118</v>
      </c>
      <c r="C58" s="30" t="s">
        <v>3</v>
      </c>
      <c r="D58" s="5">
        <v>2041817</v>
      </c>
      <c r="E58" s="4">
        <v>4.5</v>
      </c>
      <c r="F58" s="4">
        <f>ROUND(D58*E58,0)</f>
        <v>9188177</v>
      </c>
      <c r="G58" s="13">
        <f>(F58/$F$114)</f>
        <v>9.9334937179021182E-4</v>
      </c>
      <c r="H58" s="20">
        <f t="shared" si="0"/>
        <v>0.9803069448182572</v>
      </c>
      <c r="I58" s="32"/>
    </row>
    <row r="59" spans="2:9" ht="55.2" x14ac:dyDescent="0.3">
      <c r="B59" s="31" t="s">
        <v>17</v>
      </c>
      <c r="C59" s="30" t="s">
        <v>1</v>
      </c>
      <c r="D59" s="5">
        <v>20076</v>
      </c>
      <c r="E59" s="4">
        <v>453.84000000000003</v>
      </c>
      <c r="F59" s="4">
        <f>ROUND(D59*E59,0)</f>
        <v>9111292</v>
      </c>
      <c r="G59" s="13">
        <f>(F59/$F$114)</f>
        <v>9.8503720426774358E-4</v>
      </c>
      <c r="H59" s="20">
        <f t="shared" si="0"/>
        <v>0.98129198202252499</v>
      </c>
      <c r="I59" s="32"/>
    </row>
    <row r="60" spans="2:9" ht="27.6" x14ac:dyDescent="0.3">
      <c r="B60" s="31" t="s">
        <v>49</v>
      </c>
      <c r="C60" s="30" t="s">
        <v>0</v>
      </c>
      <c r="D60" s="5">
        <v>154144</v>
      </c>
      <c r="E60" s="4">
        <v>57</v>
      </c>
      <c r="F60" s="4">
        <f>ROUND(D60*E60,0)</f>
        <v>8786208</v>
      </c>
      <c r="G60" s="13">
        <f>(F60/$F$114)</f>
        <v>9.4989182263447184E-4</v>
      </c>
      <c r="H60" s="20">
        <f t="shared" si="0"/>
        <v>0.98224187384515949</v>
      </c>
      <c r="I60" s="32"/>
    </row>
    <row r="61" spans="2:9" ht="15.6" x14ac:dyDescent="0.3">
      <c r="B61" s="31" t="s">
        <v>91</v>
      </c>
      <c r="C61" s="30" t="s">
        <v>0</v>
      </c>
      <c r="D61" s="5">
        <v>2742414</v>
      </c>
      <c r="E61" s="4">
        <v>3</v>
      </c>
      <c r="F61" s="4">
        <f>ROUND(D61*E61,0)</f>
        <v>8227242</v>
      </c>
      <c r="G61" s="13">
        <f>(F61/$F$114)</f>
        <v>8.8946106200022551E-4</v>
      </c>
      <c r="H61" s="20">
        <f t="shared" si="0"/>
        <v>0.98313133490715976</v>
      </c>
      <c r="I61" s="32"/>
    </row>
    <row r="62" spans="2:9" ht="27.6" x14ac:dyDescent="0.3">
      <c r="B62" s="31" t="s">
        <v>112</v>
      </c>
      <c r="C62" s="30" t="s">
        <v>1</v>
      </c>
      <c r="D62" s="5">
        <v>207094</v>
      </c>
      <c r="E62" s="4">
        <v>39.020000000000003</v>
      </c>
      <c r="F62" s="4">
        <f>ROUND(D62*E62,0)</f>
        <v>8080808</v>
      </c>
      <c r="G62" s="13">
        <f>(F62/$F$114)</f>
        <v>8.7362983433572497E-4</v>
      </c>
      <c r="H62" s="20">
        <f t="shared" si="0"/>
        <v>0.98400496474149546</v>
      </c>
      <c r="I62" s="32"/>
    </row>
    <row r="63" spans="2:9" ht="15.6" x14ac:dyDescent="0.3">
      <c r="B63" s="31" t="s">
        <v>66</v>
      </c>
      <c r="C63" s="30" t="s">
        <v>1</v>
      </c>
      <c r="D63" s="5">
        <v>2505</v>
      </c>
      <c r="E63" s="4">
        <v>3191.41</v>
      </c>
      <c r="F63" s="4">
        <f>ROUND(D63*E63,0)</f>
        <v>7994482</v>
      </c>
      <c r="G63" s="13">
        <f>(F63/$F$114)</f>
        <v>8.6429698431888678E-4</v>
      </c>
      <c r="H63" s="20">
        <f t="shared" si="0"/>
        <v>0.98486926172581435</v>
      </c>
      <c r="I63" s="32"/>
    </row>
    <row r="64" spans="2:9" ht="41.4" x14ac:dyDescent="0.3">
      <c r="B64" s="31" t="s">
        <v>114</v>
      </c>
      <c r="C64" s="30" t="s">
        <v>3</v>
      </c>
      <c r="D64" s="5">
        <v>173313</v>
      </c>
      <c r="E64" s="4">
        <v>43.9</v>
      </c>
      <c r="F64" s="4">
        <f>ROUND(D64*E64,0)</f>
        <v>7608441</v>
      </c>
      <c r="G64" s="13">
        <f>(F64/$F$114)</f>
        <v>8.2256143821052763E-4</v>
      </c>
      <c r="H64" s="20">
        <f t="shared" si="0"/>
        <v>0.98569182316402493</v>
      </c>
      <c r="I64" s="32"/>
    </row>
    <row r="65" spans="2:9" ht="27.6" x14ac:dyDescent="0.3">
      <c r="B65" s="31" t="s">
        <v>104</v>
      </c>
      <c r="C65" s="30" t="s">
        <v>2</v>
      </c>
      <c r="D65" s="5">
        <v>328519</v>
      </c>
      <c r="E65" s="4">
        <v>23</v>
      </c>
      <c r="F65" s="4">
        <f>ROUND(D65*E65,0)</f>
        <v>7555937</v>
      </c>
      <c r="G65" s="13">
        <f>(F65/$F$114)</f>
        <v>8.1688514187704684E-4</v>
      </c>
      <c r="H65" s="20">
        <f t="shared" si="0"/>
        <v>0.98650870830590198</v>
      </c>
      <c r="I65" s="32"/>
    </row>
    <row r="66" spans="2:9" ht="27.6" x14ac:dyDescent="0.3">
      <c r="B66" s="33" t="s">
        <v>81</v>
      </c>
      <c r="C66" s="30" t="s">
        <v>1</v>
      </c>
      <c r="D66" s="5">
        <v>4868</v>
      </c>
      <c r="E66" s="4">
        <v>1489.08</v>
      </c>
      <c r="F66" s="4">
        <f>ROUND(D66*E66,0)</f>
        <v>7248841</v>
      </c>
      <c r="G66" s="13">
        <f>(F66/$F$114)</f>
        <v>7.8368447337890106E-4</v>
      </c>
      <c r="H66" s="20">
        <f t="shared" si="0"/>
        <v>0.98729239277928094</v>
      </c>
      <c r="I66" s="32"/>
    </row>
    <row r="67" spans="2:9" ht="55.2" x14ac:dyDescent="0.3">
      <c r="B67" s="31" t="s">
        <v>45</v>
      </c>
      <c r="C67" s="30" t="s">
        <v>0</v>
      </c>
      <c r="D67" s="5">
        <v>240701</v>
      </c>
      <c r="E67" s="4">
        <v>30</v>
      </c>
      <c r="F67" s="4">
        <f>ROUND(D67*E67,0)</f>
        <v>7221030</v>
      </c>
      <c r="G67" s="13">
        <f>(F67/$F$114)</f>
        <v>7.8067777908264867E-4</v>
      </c>
      <c r="H67" s="20">
        <f t="shared" si="0"/>
        <v>0.98807307055836358</v>
      </c>
      <c r="I67" s="32"/>
    </row>
    <row r="68" spans="2:9" ht="27.6" x14ac:dyDescent="0.3">
      <c r="B68" s="31" t="s">
        <v>31</v>
      </c>
      <c r="C68" s="30" t="s">
        <v>2</v>
      </c>
      <c r="D68" s="5">
        <v>562325</v>
      </c>
      <c r="E68" s="4">
        <v>12.8</v>
      </c>
      <c r="F68" s="4">
        <f>ROUND(D68*E68,0)</f>
        <v>7197760</v>
      </c>
      <c r="G68" s="13">
        <f>(F68/$F$114)</f>
        <v>7.7816201998467331E-4</v>
      </c>
      <c r="H68" s="20">
        <f t="shared" si="0"/>
        <v>0.98885123257834828</v>
      </c>
      <c r="I68" s="32"/>
    </row>
    <row r="69" spans="2:9" ht="41.4" x14ac:dyDescent="0.3">
      <c r="B69" s="31" t="s">
        <v>72</v>
      </c>
      <c r="C69" s="30" t="s">
        <v>3</v>
      </c>
      <c r="D69" s="5">
        <v>1347656</v>
      </c>
      <c r="E69" s="4">
        <v>5.15</v>
      </c>
      <c r="F69" s="4">
        <f>ROUND(D69*E69,0)</f>
        <v>6940428</v>
      </c>
      <c r="G69" s="13">
        <f>(F69/$F$114)</f>
        <v>7.5034142178096884E-4</v>
      </c>
      <c r="H69" s="20">
        <f t="shared" si="0"/>
        <v>0.98960157400012927</v>
      </c>
      <c r="I69" s="32"/>
    </row>
    <row r="70" spans="2:9" ht="27.6" x14ac:dyDescent="0.3">
      <c r="B70" s="31" t="s">
        <v>48</v>
      </c>
      <c r="C70" s="30" t="s">
        <v>0</v>
      </c>
      <c r="D70" s="5">
        <v>154144</v>
      </c>
      <c r="E70" s="4">
        <v>44</v>
      </c>
      <c r="F70" s="4">
        <f>ROUND(D70*E70,0)</f>
        <v>6782336</v>
      </c>
      <c r="G70" s="13">
        <f>(F70/$F$114)</f>
        <v>7.3324982799853969E-4</v>
      </c>
      <c r="H70" s="20">
        <f t="shared" ref="H70:H113" si="1">H69+G70</f>
        <v>0.99033482382812776</v>
      </c>
      <c r="I70" s="32"/>
    </row>
    <row r="71" spans="2:9" ht="27.6" x14ac:dyDescent="0.3">
      <c r="B71" s="31" t="s">
        <v>122</v>
      </c>
      <c r="C71" s="30" t="s">
        <v>0</v>
      </c>
      <c r="D71" s="5">
        <v>1271128</v>
      </c>
      <c r="E71" s="4">
        <v>5</v>
      </c>
      <c r="F71" s="4">
        <f>ROUND(D71*E71,0)</f>
        <v>6355640</v>
      </c>
      <c r="G71" s="13">
        <f>(F71/$F$114)</f>
        <v>6.8711900100800654E-4</v>
      </c>
      <c r="H71" s="20">
        <f t="shared" si="1"/>
        <v>0.9910219428291358</v>
      </c>
      <c r="I71" s="32"/>
    </row>
    <row r="72" spans="2:9" ht="41.4" x14ac:dyDescent="0.3">
      <c r="B72" s="31" t="s">
        <v>65</v>
      </c>
      <c r="C72" s="30" t="s">
        <v>0</v>
      </c>
      <c r="D72" s="5">
        <v>5759144</v>
      </c>
      <c r="E72" s="4">
        <v>1</v>
      </c>
      <c r="F72" s="4">
        <f>ROUND(D72*E72,0)</f>
        <v>5759144</v>
      </c>
      <c r="G72" s="13">
        <f>(F72/$F$114)</f>
        <v>6.2263080853246168E-4</v>
      </c>
      <c r="H72" s="20">
        <f t="shared" si="1"/>
        <v>0.99164457363766823</v>
      </c>
      <c r="I72" s="32"/>
    </row>
    <row r="73" spans="2:9" ht="55.2" x14ac:dyDescent="0.3">
      <c r="B73" s="31" t="s">
        <v>113</v>
      </c>
      <c r="C73" s="30" t="s">
        <v>3</v>
      </c>
      <c r="D73" s="5">
        <v>1086989</v>
      </c>
      <c r="E73" s="4">
        <v>5</v>
      </c>
      <c r="F73" s="4">
        <f>ROUND(D73*E73,0)</f>
        <v>5434945</v>
      </c>
      <c r="G73" s="13">
        <f>(F73/$F$114)</f>
        <v>5.8758110574756597E-4</v>
      </c>
      <c r="H73" s="20">
        <f t="shared" si="1"/>
        <v>0.99223215474341575</v>
      </c>
      <c r="I73" s="32"/>
    </row>
    <row r="74" spans="2:9" ht="27.6" x14ac:dyDescent="0.3">
      <c r="B74" s="31" t="s">
        <v>108</v>
      </c>
      <c r="C74" s="30" t="s">
        <v>2</v>
      </c>
      <c r="D74" s="5">
        <v>118956</v>
      </c>
      <c r="E74" s="4">
        <v>45.44</v>
      </c>
      <c r="F74" s="4">
        <f>ROUND(D74*E74,0)</f>
        <v>5405361</v>
      </c>
      <c r="G74" s="13">
        <f>(F74/$F$114)</f>
        <v>5.8438272941948243E-4</v>
      </c>
      <c r="H74" s="20">
        <f t="shared" si="1"/>
        <v>0.99281653747283527</v>
      </c>
      <c r="I74" s="32"/>
    </row>
    <row r="75" spans="2:9" ht="27.6" x14ac:dyDescent="0.3">
      <c r="B75" s="31" t="s">
        <v>110</v>
      </c>
      <c r="C75" s="30" t="s">
        <v>1</v>
      </c>
      <c r="D75" s="5">
        <v>111894</v>
      </c>
      <c r="E75" s="4">
        <v>39.020000000000003</v>
      </c>
      <c r="F75" s="4">
        <f>ROUND(D75*E75,0)</f>
        <v>4366104</v>
      </c>
      <c r="G75" s="13">
        <f>(F75/$F$114)</f>
        <v>4.7202689560407155E-4</v>
      </c>
      <c r="H75" s="20">
        <f t="shared" si="1"/>
        <v>0.99328856436843938</v>
      </c>
      <c r="I75" s="32"/>
    </row>
    <row r="76" spans="2:9" ht="55.2" x14ac:dyDescent="0.3">
      <c r="B76" s="31" t="s">
        <v>96</v>
      </c>
      <c r="C76" s="30" t="s">
        <v>0</v>
      </c>
      <c r="D76" s="5">
        <v>613824</v>
      </c>
      <c r="E76" s="4">
        <v>7</v>
      </c>
      <c r="F76" s="4">
        <f>ROUND(D76*E76,0)</f>
        <v>4296768</v>
      </c>
      <c r="G76" s="13">
        <f>(F76/$F$114)</f>
        <v>4.6453086325266537E-4</v>
      </c>
      <c r="H76" s="20">
        <f t="shared" si="1"/>
        <v>0.99375309523169209</v>
      </c>
      <c r="I76" s="32"/>
    </row>
    <row r="77" spans="2:9" ht="27.6" x14ac:dyDescent="0.3">
      <c r="B77" s="31" t="s">
        <v>106</v>
      </c>
      <c r="C77" s="30" t="s">
        <v>2</v>
      </c>
      <c r="D77" s="5">
        <v>331644</v>
      </c>
      <c r="E77" s="4">
        <v>11</v>
      </c>
      <c r="F77" s="4">
        <f>ROUND(D77*E77,0)</f>
        <v>3648084</v>
      </c>
      <c r="G77" s="13">
        <f>(F77/$F$114)</f>
        <v>3.9440053773865297E-4</v>
      </c>
      <c r="H77" s="20">
        <f t="shared" si="1"/>
        <v>0.99414749576943073</v>
      </c>
      <c r="I77" s="32"/>
    </row>
    <row r="78" spans="2:9" ht="41.4" x14ac:dyDescent="0.3">
      <c r="B78" s="31" t="s">
        <v>119</v>
      </c>
      <c r="C78" s="30" t="s">
        <v>0</v>
      </c>
      <c r="D78" s="5">
        <v>1139535</v>
      </c>
      <c r="E78" s="4">
        <v>3</v>
      </c>
      <c r="F78" s="4">
        <f>ROUND(D78*E78,0)</f>
        <v>3418605</v>
      </c>
      <c r="G78" s="13">
        <f>(F78/$F$114)</f>
        <v>3.6959117452231029E-4</v>
      </c>
      <c r="H78" s="20">
        <f t="shared" si="1"/>
        <v>0.99451708694395302</v>
      </c>
      <c r="I78" s="32"/>
    </row>
    <row r="79" spans="2:9" ht="27.6" x14ac:dyDescent="0.3">
      <c r="B79" s="31" t="s">
        <v>105</v>
      </c>
      <c r="C79" s="30" t="s">
        <v>2</v>
      </c>
      <c r="D79" s="5">
        <v>328519</v>
      </c>
      <c r="E79" s="4">
        <v>10</v>
      </c>
      <c r="F79" s="4">
        <f>ROUND(D79*E79,0)</f>
        <v>3285190</v>
      </c>
      <c r="G79" s="13">
        <f>(F79/$F$114)</f>
        <v>3.5516745299002037E-4</v>
      </c>
      <c r="H79" s="20">
        <f t="shared" si="1"/>
        <v>0.99487225439694305</v>
      </c>
      <c r="I79" s="32"/>
    </row>
    <row r="80" spans="2:9" ht="41.4" x14ac:dyDescent="0.3">
      <c r="B80" s="31" t="s">
        <v>117</v>
      </c>
      <c r="C80" s="30" t="s">
        <v>2</v>
      </c>
      <c r="D80" s="5">
        <v>116263</v>
      </c>
      <c r="E80" s="4">
        <v>26.02</v>
      </c>
      <c r="F80" s="4">
        <f>ROUND(D80*E80,0)</f>
        <v>3025163</v>
      </c>
      <c r="G80" s="13">
        <f>(F80/$F$114)</f>
        <v>3.270554937734648E-4</v>
      </c>
      <c r="H80" s="20">
        <f t="shared" si="1"/>
        <v>0.99519930989071648</v>
      </c>
      <c r="I80" s="32"/>
    </row>
    <row r="81" spans="2:9" ht="15.6" x14ac:dyDescent="0.3">
      <c r="B81" s="31" t="s">
        <v>87</v>
      </c>
      <c r="C81" s="30" t="s">
        <v>2</v>
      </c>
      <c r="D81" s="5">
        <v>198015</v>
      </c>
      <c r="E81" s="4">
        <v>14</v>
      </c>
      <c r="F81" s="4">
        <f>ROUND(D81*E81,0)</f>
        <v>2772210</v>
      </c>
      <c r="G81" s="13">
        <f>(F81/$F$114)</f>
        <v>2.9970831667375838E-4</v>
      </c>
      <c r="H81" s="20">
        <f t="shared" si="1"/>
        <v>0.99549901820739028</v>
      </c>
      <c r="I81" s="32"/>
    </row>
    <row r="82" spans="2:9" ht="27.6" x14ac:dyDescent="0.3">
      <c r="B82" s="31" t="s">
        <v>25</v>
      </c>
      <c r="C82" s="30" t="s">
        <v>3</v>
      </c>
      <c r="D82" s="5">
        <v>146331</v>
      </c>
      <c r="E82" s="4">
        <v>18.25</v>
      </c>
      <c r="F82" s="4">
        <f>ROUND(D82*E82,0)</f>
        <v>2670541</v>
      </c>
      <c r="G82" s="13">
        <f>(F82/$F$114)</f>
        <v>2.8871670894999127E-4</v>
      </c>
      <c r="H82" s="20">
        <f t="shared" si="1"/>
        <v>0.99578773491634032</v>
      </c>
      <c r="I82" s="32"/>
    </row>
    <row r="83" spans="2:9" ht="27.6" x14ac:dyDescent="0.3">
      <c r="B83" s="31" t="s">
        <v>18</v>
      </c>
      <c r="C83" s="30" t="s">
        <v>3</v>
      </c>
      <c r="D83" s="5">
        <v>233530</v>
      </c>
      <c r="E83" s="4">
        <v>11.29</v>
      </c>
      <c r="F83" s="4">
        <f>ROUND(D83*E83,0)</f>
        <v>2636554</v>
      </c>
      <c r="G83" s="13">
        <f>(F83/$F$114)</f>
        <v>2.8504231683727582E-4</v>
      </c>
      <c r="H83" s="20">
        <f t="shared" si="1"/>
        <v>0.99607277723317755</v>
      </c>
      <c r="I83" s="32"/>
    </row>
    <row r="84" spans="2:9" ht="15.6" x14ac:dyDescent="0.3">
      <c r="B84" s="31" t="s">
        <v>99</v>
      </c>
      <c r="C84" s="30" t="s">
        <v>0</v>
      </c>
      <c r="D84" s="5">
        <v>2522081</v>
      </c>
      <c r="E84" s="4">
        <v>1</v>
      </c>
      <c r="F84" s="4">
        <f>ROUND(D84*E84,0)</f>
        <v>2522081</v>
      </c>
      <c r="G84" s="13">
        <f>(F84/$F$114)</f>
        <v>2.7266644699531031E-4</v>
      </c>
      <c r="H84" s="20">
        <f t="shared" si="1"/>
        <v>0.99634544368017286</v>
      </c>
      <c r="I84" s="32"/>
    </row>
    <row r="85" spans="2:9" ht="27.6" x14ac:dyDescent="0.3">
      <c r="B85" s="31" t="s">
        <v>107</v>
      </c>
      <c r="C85" s="30" t="s">
        <v>2</v>
      </c>
      <c r="D85" s="5">
        <v>85894</v>
      </c>
      <c r="E85" s="4">
        <v>28.57</v>
      </c>
      <c r="F85" s="4">
        <f>ROUND(D85*E85,0)</f>
        <v>2453992</v>
      </c>
      <c r="G85" s="13">
        <f>(F85/$F$114)</f>
        <v>2.6530522992517511E-4</v>
      </c>
      <c r="H85" s="20">
        <f t="shared" si="1"/>
        <v>0.99661074891009804</v>
      </c>
      <c r="I85" s="32"/>
    </row>
    <row r="86" spans="2:9" ht="27.6" x14ac:dyDescent="0.3">
      <c r="B86" s="31" t="s">
        <v>70</v>
      </c>
      <c r="C86" s="30" t="s">
        <v>0</v>
      </c>
      <c r="D86" s="5">
        <v>125543</v>
      </c>
      <c r="E86" s="4">
        <v>19</v>
      </c>
      <c r="F86" s="4">
        <f>ROUND(D86*E86,0)</f>
        <v>2385317</v>
      </c>
      <c r="G86" s="13">
        <f>(F86/$F$114)</f>
        <v>2.5788065940289491E-4</v>
      </c>
      <c r="H86" s="20">
        <f t="shared" si="1"/>
        <v>0.99686862956950095</v>
      </c>
      <c r="I86" s="32"/>
    </row>
    <row r="87" spans="2:9" ht="27.6" x14ac:dyDescent="0.3">
      <c r="B87" s="31" t="s">
        <v>123</v>
      </c>
      <c r="C87" s="30" t="s">
        <v>1</v>
      </c>
      <c r="D87" s="5">
        <v>46911</v>
      </c>
      <c r="E87" s="4">
        <v>50</v>
      </c>
      <c r="F87" s="4">
        <f>ROUND(D87*E87,0)</f>
        <v>2345550</v>
      </c>
      <c r="G87" s="13">
        <f>(F87/$F$114)</f>
        <v>2.5358138170417609E-4</v>
      </c>
      <c r="H87" s="20">
        <f t="shared" si="1"/>
        <v>0.99712221095120512</v>
      </c>
      <c r="I87" s="32"/>
    </row>
    <row r="88" spans="2:9" ht="27.6" x14ac:dyDescent="0.3">
      <c r="B88" s="31" t="s">
        <v>56</v>
      </c>
      <c r="C88" s="30" t="s">
        <v>2</v>
      </c>
      <c r="D88" s="5">
        <v>19132</v>
      </c>
      <c r="E88" s="4">
        <v>104.76</v>
      </c>
      <c r="F88" s="4">
        <f>ROUND(D88*E88,0)</f>
        <v>2004268</v>
      </c>
      <c r="G88" s="13">
        <f>(F88/$F$114)</f>
        <v>2.1668480686639192E-4</v>
      </c>
      <c r="H88" s="20">
        <f t="shared" si="1"/>
        <v>0.99733889575807155</v>
      </c>
      <c r="I88" s="32"/>
    </row>
    <row r="89" spans="2:9" ht="15.6" x14ac:dyDescent="0.3">
      <c r="B89" s="31" t="s">
        <v>93</v>
      </c>
      <c r="C89" s="30" t="s">
        <v>0</v>
      </c>
      <c r="D89" s="5">
        <v>398043</v>
      </c>
      <c r="E89" s="4">
        <v>5</v>
      </c>
      <c r="F89" s="4">
        <f>ROUND(D89*E89,0)</f>
        <v>1990215</v>
      </c>
      <c r="G89" s="13">
        <f>(F89/$F$114)</f>
        <v>2.1516551324353639E-4</v>
      </c>
      <c r="H89" s="20">
        <f t="shared" si="1"/>
        <v>0.99755406127131507</v>
      </c>
      <c r="I89" s="32"/>
    </row>
    <row r="90" spans="2:9" ht="15.6" x14ac:dyDescent="0.3">
      <c r="B90" s="31" t="s">
        <v>55</v>
      </c>
      <c r="C90" s="30" t="s">
        <v>1</v>
      </c>
      <c r="D90" s="5">
        <v>3720</v>
      </c>
      <c r="E90" s="4">
        <v>523.46</v>
      </c>
      <c r="F90" s="4">
        <f>ROUND(D90*E90,0)</f>
        <v>1947271</v>
      </c>
      <c r="G90" s="13">
        <f>(F90/$F$114)</f>
        <v>2.1052276469590188E-4</v>
      </c>
      <c r="H90" s="20">
        <f t="shared" si="1"/>
        <v>0.99776458403601098</v>
      </c>
      <c r="I90" s="32"/>
    </row>
    <row r="91" spans="2:9" ht="27.6" x14ac:dyDescent="0.3">
      <c r="B91" s="31" t="s">
        <v>102</v>
      </c>
      <c r="C91" s="30" t="s">
        <v>0</v>
      </c>
      <c r="D91" s="5">
        <v>940151</v>
      </c>
      <c r="E91" s="4">
        <v>2</v>
      </c>
      <c r="F91" s="4">
        <f>ROUND(D91*E91,0)</f>
        <v>1880302</v>
      </c>
      <c r="G91" s="13">
        <f>(F91/$F$114)</f>
        <v>2.0328263272201646E-4</v>
      </c>
      <c r="H91" s="20">
        <f t="shared" si="1"/>
        <v>0.99796786666873305</v>
      </c>
      <c r="I91" s="32"/>
    </row>
    <row r="92" spans="2:9" ht="27.6" x14ac:dyDescent="0.3">
      <c r="B92" s="31" t="s">
        <v>15</v>
      </c>
      <c r="C92" s="30" t="s">
        <v>2</v>
      </c>
      <c r="D92" s="5">
        <v>234229</v>
      </c>
      <c r="E92" s="4">
        <v>7.57</v>
      </c>
      <c r="F92" s="4">
        <f>ROUND(D92*E92,0)</f>
        <v>1773114</v>
      </c>
      <c r="G92" s="13">
        <f>(F92/$F$114)</f>
        <v>1.9169435656413996E-4</v>
      </c>
      <c r="H92" s="20">
        <f t="shared" si="1"/>
        <v>0.99815956102529724</v>
      </c>
      <c r="I92" s="32"/>
    </row>
    <row r="93" spans="2:9" ht="27.6" x14ac:dyDescent="0.3">
      <c r="B93" s="31" t="s">
        <v>103</v>
      </c>
      <c r="C93" s="30" t="s">
        <v>0</v>
      </c>
      <c r="D93" s="5">
        <v>798443</v>
      </c>
      <c r="E93" s="4">
        <v>2</v>
      </c>
      <c r="F93" s="4">
        <f>ROUND(D93*E93,0)</f>
        <v>1596886</v>
      </c>
      <c r="G93" s="13">
        <f>(F93/$F$114)</f>
        <v>1.7264204911600901E-4</v>
      </c>
      <c r="H93" s="20">
        <f t="shared" si="1"/>
        <v>0.99833220307441328</v>
      </c>
      <c r="I93" s="32"/>
    </row>
    <row r="94" spans="2:9" ht="27.6" x14ac:dyDescent="0.3">
      <c r="B94" s="31" t="s">
        <v>94</v>
      </c>
      <c r="C94" s="30" t="s">
        <v>0</v>
      </c>
      <c r="D94" s="5">
        <v>1558945</v>
      </c>
      <c r="E94" s="4">
        <v>1</v>
      </c>
      <c r="F94" s="4">
        <f>ROUND(D94*E94,0)</f>
        <v>1558945</v>
      </c>
      <c r="G94" s="13">
        <f>(F94/$F$114)</f>
        <v>1.6854018336885453E-4</v>
      </c>
      <c r="H94" s="20">
        <f t="shared" si="1"/>
        <v>0.99850074325778215</v>
      </c>
      <c r="I94" s="32"/>
    </row>
    <row r="95" spans="2:9" ht="15.6" x14ac:dyDescent="0.3">
      <c r="B95" s="31" t="s">
        <v>86</v>
      </c>
      <c r="C95" s="30" t="s">
        <v>2</v>
      </c>
      <c r="D95" s="5">
        <v>99181</v>
      </c>
      <c r="E95" s="4">
        <v>15</v>
      </c>
      <c r="F95" s="4">
        <f>ROUND(D95*E95,0)</f>
        <v>1487715</v>
      </c>
      <c r="G95" s="13">
        <f>(F95/$F$114)</f>
        <v>1.6083938747075453E-4</v>
      </c>
      <c r="H95" s="20">
        <f t="shared" si="1"/>
        <v>0.99866158264525295</v>
      </c>
      <c r="I95" s="32"/>
    </row>
    <row r="96" spans="2:9" ht="15.6" x14ac:dyDescent="0.3">
      <c r="B96" s="31" t="s">
        <v>85</v>
      </c>
      <c r="C96" s="30" t="s">
        <v>2</v>
      </c>
      <c r="D96" s="5">
        <v>47528</v>
      </c>
      <c r="E96" s="4">
        <v>30</v>
      </c>
      <c r="F96" s="4">
        <f>ROUND(D96*E96,0)</f>
        <v>1425840</v>
      </c>
      <c r="G96" s="13">
        <f>(F96/$F$114)</f>
        <v>1.5414997646141947E-4</v>
      </c>
      <c r="H96" s="20">
        <f t="shared" si="1"/>
        <v>0.99881573262171441</v>
      </c>
      <c r="I96" s="32"/>
    </row>
    <row r="97" spans="2:9" ht="15.6" x14ac:dyDescent="0.3">
      <c r="B97" s="31" t="s">
        <v>89</v>
      </c>
      <c r="C97" s="30" t="s">
        <v>0</v>
      </c>
      <c r="D97" s="5">
        <v>231173</v>
      </c>
      <c r="E97" s="4">
        <v>6</v>
      </c>
      <c r="F97" s="4">
        <f>ROUND(D97*E97,0)</f>
        <v>1387038</v>
      </c>
      <c r="G97" s="13">
        <f>(F97/$F$114)</f>
        <v>1.4995502654652299E-4</v>
      </c>
      <c r="H97" s="20">
        <f t="shared" si="1"/>
        <v>0.99896568764826099</v>
      </c>
      <c r="I97" s="32"/>
    </row>
    <row r="98" spans="2:9" ht="15.6" x14ac:dyDescent="0.3">
      <c r="B98" s="31" t="s">
        <v>90</v>
      </c>
      <c r="C98" s="30" t="s">
        <v>0</v>
      </c>
      <c r="D98" s="5">
        <v>442883</v>
      </c>
      <c r="E98" s="4">
        <v>3</v>
      </c>
      <c r="F98" s="4">
        <f>ROUND(D98*E98,0)</f>
        <v>1328649</v>
      </c>
      <c r="G98" s="13">
        <f>(F98/$F$114)</f>
        <v>1.4364249289926535E-4</v>
      </c>
      <c r="H98" s="20">
        <f t="shared" si="1"/>
        <v>0.99910933014116021</v>
      </c>
      <c r="I98" s="32"/>
    </row>
    <row r="99" spans="2:9" ht="27.6" x14ac:dyDescent="0.3">
      <c r="B99" s="31" t="s">
        <v>109</v>
      </c>
      <c r="C99" s="30" t="s">
        <v>2</v>
      </c>
      <c r="D99" s="5">
        <v>167655</v>
      </c>
      <c r="E99" s="4">
        <v>7.91</v>
      </c>
      <c r="F99" s="4">
        <f>ROUND(D99*E99,0)</f>
        <v>1326151</v>
      </c>
      <c r="G99" s="13">
        <f>(F99/$F$114)</f>
        <v>1.4337242988995109E-4</v>
      </c>
      <c r="H99" s="20">
        <f t="shared" si="1"/>
        <v>0.99925270257105014</v>
      </c>
      <c r="I99" s="32"/>
    </row>
    <row r="100" spans="2:9" ht="27.6" x14ac:dyDescent="0.3">
      <c r="B100" s="31" t="s">
        <v>121</v>
      </c>
      <c r="C100" s="30" t="s">
        <v>2</v>
      </c>
      <c r="D100" s="5">
        <v>69464</v>
      </c>
      <c r="E100" s="4">
        <v>16.059999999999999</v>
      </c>
      <c r="F100" s="4">
        <f>ROUND(D100*E100,0)</f>
        <v>1115592</v>
      </c>
      <c r="G100" s="13">
        <f>(F100/$F$114)</f>
        <v>1.2060853990668508E-4</v>
      </c>
      <c r="H100" s="20">
        <f t="shared" si="1"/>
        <v>0.99937331111095684</v>
      </c>
      <c r="I100" s="32"/>
    </row>
    <row r="101" spans="2:9" ht="27.6" x14ac:dyDescent="0.3">
      <c r="B101" s="31" t="s">
        <v>57</v>
      </c>
      <c r="C101" s="30" t="s">
        <v>2</v>
      </c>
      <c r="D101" s="5">
        <v>30088</v>
      </c>
      <c r="E101" s="4">
        <v>32.96</v>
      </c>
      <c r="F101" s="4">
        <f>ROUND(D101*E101,0)</f>
        <v>991700</v>
      </c>
      <c r="G101" s="13">
        <f>(F101/$F$114)</f>
        <v>1.0721436602759755E-4</v>
      </c>
      <c r="H101" s="20">
        <f t="shared" si="1"/>
        <v>0.9994805254769844</v>
      </c>
      <c r="I101" s="32"/>
    </row>
    <row r="102" spans="2:9" ht="27.6" x14ac:dyDescent="0.3">
      <c r="B102" s="31" t="s">
        <v>115</v>
      </c>
      <c r="C102" s="30" t="s">
        <v>2</v>
      </c>
      <c r="D102" s="5">
        <v>21349</v>
      </c>
      <c r="E102" s="4">
        <v>35.67</v>
      </c>
      <c r="F102" s="4">
        <f>ROUND(D102*E102,0)</f>
        <v>761519</v>
      </c>
      <c r="G102" s="13">
        <f>(F102/$F$114)</f>
        <v>8.2329108402712565E-5</v>
      </c>
      <c r="H102" s="20">
        <f t="shared" si="1"/>
        <v>0.99956285458538707</v>
      </c>
      <c r="I102" s="32"/>
    </row>
    <row r="103" spans="2:9" ht="15.6" x14ac:dyDescent="0.3">
      <c r="B103" s="31" t="s">
        <v>98</v>
      </c>
      <c r="C103" s="30" t="s">
        <v>0</v>
      </c>
      <c r="D103" s="5">
        <v>376645</v>
      </c>
      <c r="E103" s="4">
        <v>2</v>
      </c>
      <c r="F103" s="4">
        <f>ROUND(D103*E103,0)</f>
        <v>753290</v>
      </c>
      <c r="G103" s="13">
        <f>(F103/$F$114)</f>
        <v>8.1439457280355906E-5</v>
      </c>
      <c r="H103" s="20">
        <f t="shared" si="1"/>
        <v>0.99964429404266741</v>
      </c>
      <c r="I103" s="32"/>
    </row>
    <row r="104" spans="2:9" ht="27.6" x14ac:dyDescent="0.3">
      <c r="B104" s="31" t="s">
        <v>84</v>
      </c>
      <c r="C104" s="30" t="s">
        <v>74</v>
      </c>
      <c r="D104" s="5">
        <v>10530</v>
      </c>
      <c r="E104" s="4">
        <v>70</v>
      </c>
      <c r="F104" s="4">
        <f>ROUND(D104*E104,0)</f>
        <v>737100</v>
      </c>
      <c r="G104" s="13">
        <f>(F104/$F$114)</f>
        <v>7.9689128969388068E-5</v>
      </c>
      <c r="H104" s="20">
        <f t="shared" si="1"/>
        <v>0.9997239831716368</v>
      </c>
      <c r="I104" s="32"/>
    </row>
    <row r="105" spans="2:9" ht="27.6" x14ac:dyDescent="0.3">
      <c r="B105" s="31" t="s">
        <v>19</v>
      </c>
      <c r="C105" s="30" t="s">
        <v>3</v>
      </c>
      <c r="D105" s="5">
        <v>236901</v>
      </c>
      <c r="E105" s="4">
        <v>2.9599999999999995</v>
      </c>
      <c r="F105" s="4">
        <f>ROUND(D105*E105,0)</f>
        <v>701227</v>
      </c>
      <c r="G105" s="13">
        <f>(F105/$F$114)</f>
        <v>7.5810838203523389E-5</v>
      </c>
      <c r="H105" s="20">
        <f t="shared" si="1"/>
        <v>0.99979979400984031</v>
      </c>
      <c r="I105" s="32"/>
    </row>
    <row r="106" spans="2:9" ht="41.4" x14ac:dyDescent="0.3">
      <c r="B106" s="31" t="s">
        <v>50</v>
      </c>
      <c r="C106" s="30" t="s">
        <v>2</v>
      </c>
      <c r="D106" s="5">
        <v>4021</v>
      </c>
      <c r="E106" s="4">
        <v>104.76</v>
      </c>
      <c r="F106" s="4">
        <f>ROUND(D106*E106,0)</f>
        <v>421240</v>
      </c>
      <c r="G106" s="13">
        <f>(F106/$F$114)</f>
        <v>4.554096959308782E-5</v>
      </c>
      <c r="H106" s="20">
        <f t="shared" si="1"/>
        <v>0.9998453349794334</v>
      </c>
      <c r="I106" s="32"/>
    </row>
    <row r="107" spans="2:9" ht="15.6" x14ac:dyDescent="0.3">
      <c r="B107" s="31" t="s">
        <v>54</v>
      </c>
      <c r="C107" s="30" t="s">
        <v>74</v>
      </c>
      <c r="D107" s="5">
        <v>13986</v>
      </c>
      <c r="E107" s="4">
        <v>30</v>
      </c>
      <c r="F107" s="4">
        <f>ROUND(D107*E107,0)</f>
        <v>419580</v>
      </c>
      <c r="G107" s="13">
        <f>(F107/$F$114)</f>
        <v>4.5361504182574747E-5</v>
      </c>
      <c r="H107" s="20">
        <f t="shared" si="1"/>
        <v>0.99989069648361595</v>
      </c>
      <c r="I107" s="32"/>
    </row>
    <row r="108" spans="2:9" ht="27.6" x14ac:dyDescent="0.3">
      <c r="B108" s="31" t="s">
        <v>88</v>
      </c>
      <c r="C108" s="30" t="s">
        <v>0</v>
      </c>
      <c r="D108" s="5">
        <v>344583</v>
      </c>
      <c r="E108" s="4">
        <v>1</v>
      </c>
      <c r="F108" s="4">
        <f>ROUND(D108*E108,0)</f>
        <v>344583</v>
      </c>
      <c r="G108" s="13">
        <f>(F108/$F$114)</f>
        <v>3.7253451536641774E-5</v>
      </c>
      <c r="H108" s="20">
        <f t="shared" si="1"/>
        <v>0.99992794993515255</v>
      </c>
      <c r="I108" s="32"/>
    </row>
    <row r="109" spans="2:9" ht="27.6" x14ac:dyDescent="0.3">
      <c r="B109" s="31" t="s">
        <v>76</v>
      </c>
      <c r="C109" s="30" t="s">
        <v>126</v>
      </c>
      <c r="D109" s="5">
        <v>238608</v>
      </c>
      <c r="E109" s="4">
        <v>1</v>
      </c>
      <c r="F109" s="4">
        <f>ROUND(D109*E109,0)</f>
        <v>238608</v>
      </c>
      <c r="G109" s="13">
        <f>(F109/$F$114)</f>
        <v>2.5796314862471509E-5</v>
      </c>
      <c r="H109" s="20">
        <f t="shared" si="1"/>
        <v>0.99995374625001499</v>
      </c>
      <c r="I109" s="32"/>
    </row>
    <row r="110" spans="2:9" ht="27.6" x14ac:dyDescent="0.3">
      <c r="B110" s="31" t="s">
        <v>92</v>
      </c>
      <c r="C110" s="30" t="s">
        <v>0</v>
      </c>
      <c r="D110" s="5">
        <v>176145</v>
      </c>
      <c r="E110" s="4">
        <v>1</v>
      </c>
      <c r="F110" s="4">
        <f>ROUND(D110*E110,0)</f>
        <v>176145</v>
      </c>
      <c r="G110" s="13">
        <f>(F110/$F$114)</f>
        <v>1.9043334177605293E-5</v>
      </c>
      <c r="H110" s="20">
        <f t="shared" si="1"/>
        <v>0.99997278958419256</v>
      </c>
      <c r="I110" s="32"/>
    </row>
    <row r="111" spans="2:9" ht="15.6" x14ac:dyDescent="0.3">
      <c r="B111" s="31" t="s">
        <v>95</v>
      </c>
      <c r="C111" s="30" t="s">
        <v>0</v>
      </c>
      <c r="D111" s="5">
        <v>142874</v>
      </c>
      <c r="E111" s="4">
        <v>1</v>
      </c>
      <c r="F111" s="4">
        <f>ROUND(D111*E111,0)</f>
        <v>142874</v>
      </c>
      <c r="G111" s="13">
        <f>(F111/$F$114)</f>
        <v>1.5446350037135193E-5</v>
      </c>
      <c r="H111" s="20">
        <f t="shared" si="1"/>
        <v>0.9999882359342297</v>
      </c>
      <c r="I111" s="32"/>
    </row>
    <row r="112" spans="2:9" ht="27.6" x14ac:dyDescent="0.3">
      <c r="B112" s="31" t="s">
        <v>97</v>
      </c>
      <c r="C112" s="30" t="s">
        <v>0</v>
      </c>
      <c r="D112" s="5">
        <v>38882</v>
      </c>
      <c r="E112" s="4">
        <v>2</v>
      </c>
      <c r="F112" s="4">
        <f>ROUND(D112*E112,0)</f>
        <v>77764</v>
      </c>
      <c r="G112" s="13">
        <f>(F112/$F$114)</f>
        <v>8.4071977006857878E-6</v>
      </c>
      <c r="H112" s="20">
        <f t="shared" si="1"/>
        <v>0.99999664313193037</v>
      </c>
      <c r="I112" s="32"/>
    </row>
    <row r="113" spans="2:9" ht="15.6" x14ac:dyDescent="0.3">
      <c r="B113" s="31" t="s">
        <v>43</v>
      </c>
      <c r="C113" s="30" t="s">
        <v>2</v>
      </c>
      <c r="D113" s="5">
        <v>15525</v>
      </c>
      <c r="E113" s="4">
        <v>2</v>
      </c>
      <c r="F113" s="4">
        <f>ROUND(D113*E113,0)</f>
        <v>31050</v>
      </c>
      <c r="G113" s="13">
        <f>(F113/$F$114)</f>
        <v>3.3568680701390578E-6</v>
      </c>
      <c r="H113" s="20">
        <f t="shared" si="1"/>
        <v>1.0000000000000004</v>
      </c>
      <c r="I113" s="32"/>
    </row>
    <row r="114" spans="2:9" s="2" customFormat="1" x14ac:dyDescent="0.2">
      <c r="B114" s="3"/>
      <c r="C114" s="10"/>
      <c r="D114" s="10"/>
      <c r="E114" s="10"/>
      <c r="F114" s="12">
        <f>SUM(F4:F113)</f>
        <v>9249693271</v>
      </c>
      <c r="G114" s="9"/>
    </row>
  </sheetData>
  <autoFilter ref="B3:I3" xr:uid="{397901BB-C8BE-4C09-AB55-5A39E3925129}">
    <sortState xmlns:xlrd2="http://schemas.microsoft.com/office/spreadsheetml/2017/richdata2" ref="B4:I114">
      <sortCondition descending="1" ref="G3"/>
    </sortState>
  </autoFilter>
  <mergeCells count="1">
    <mergeCell ref="B2:I2"/>
  </mergeCells>
  <hyperlinks>
    <hyperlink ref="K5" r:id="rId1" xr:uid="{B2CB69FA-96EA-4321-85DF-3790F8FF11F8}"/>
  </hyperlinks>
  <pageMargins left="0.7" right="0.7" top="0.75" bottom="0.75" header="0.3" footer="0.3"/>
  <pageSetup scale="11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elements/1.1/"/>
    <ds:schemaRef ds:uri="http://www.w3.org/XML/1998/namespace"/>
    <ds:schemaRef ds:uri="http://purl.org/dc/terms/"/>
    <ds:schemaRef ds:uri="9d85dbaf-23eb-4e57-a637-93dcacc8b1a1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7C936614-B34C-494F-B43A-C11F330A8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BIENES RELEVANTES</vt:lpstr>
      <vt:lpstr>'BIENES RELEVANTES'!Área_de_impresión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Yerik Andrey Lopez Betancourt</cp:lastModifiedBy>
  <cp:revision/>
  <cp:lastPrinted>2021-07-22T21:21:55Z</cp:lastPrinted>
  <dcterms:created xsi:type="dcterms:W3CDTF">2006-06-27T16:47:25Z</dcterms:created>
  <dcterms:modified xsi:type="dcterms:W3CDTF">2026-08-18T03:44:15Z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