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2026\PROCESO  NUEVO RAEES\"/>
    </mc:Choice>
  </mc:AlternateContent>
  <xr:revisionPtr revIDLastSave="0" documentId="13_ncr:1_{E65560B6-C389-470F-8A4B-C50E6F517FE9}" xr6:coauthVersionLast="47" xr6:coauthVersionMax="47" xr10:uidLastSave="{00000000-0000-0000-0000-000000000000}"/>
  <bookViews>
    <workbookView xWindow="480" yWindow="1380" windowWidth="28320" windowHeight="14100" xr2:uid="{62E47212-EBC4-4435-A914-A2D752B2D10A}"/>
  </bookViews>
  <sheets>
    <sheet name="Elementos a entregar" sheetId="5" r:id="rId1"/>
    <sheet name="Elementos a solicitar " sheetId="4" r:id="rId2"/>
    <sheet name="CONTRATO 2025" sheetId="3" r:id="rId3"/>
  </sheets>
  <definedNames>
    <definedName name="_xlnm._FilterDatabase" localSheetId="0" hidden="1">'Elementos a entregar'!$A$3:$O$23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3" i="5" l="1"/>
  <c r="M23" i="5"/>
  <c r="L23" i="5"/>
  <c r="L24" i="5" s="1"/>
  <c r="H23" i="5"/>
  <c r="G23" i="5"/>
  <c r="F23" i="5"/>
  <c r="E23" i="5"/>
  <c r="D23" i="5"/>
  <c r="M16" i="4"/>
  <c r="L16" i="4"/>
  <c r="K16" i="4"/>
  <c r="H16" i="4"/>
  <c r="G16" i="4"/>
  <c r="F16" i="4"/>
  <c r="E16" i="4"/>
  <c r="D16" i="4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3" i="3"/>
</calcChain>
</file>

<file path=xl/sharedStrings.xml><?xml version="1.0" encoding="utf-8"?>
<sst xmlns="http://schemas.openxmlformats.org/spreadsheetml/2006/main" count="98" uniqueCount="66">
  <si>
    <t>ITEM</t>
  </si>
  <si>
    <t>Cant.</t>
  </si>
  <si>
    <t>AIRE ACONDICIONADO</t>
  </si>
  <si>
    <t>CAJAS DE SEGURIDAD</t>
  </si>
  <si>
    <t>COMPUTADOR DE ESCRITORIO</t>
  </si>
  <si>
    <t>COMPUTADOR PORTATIL</t>
  </si>
  <si>
    <t>IMPRESORA</t>
  </si>
  <si>
    <t>TELEFONOS Y TELEFAX</t>
  </si>
  <si>
    <t>REGULADOR DE VOLTAJE</t>
  </si>
  <si>
    <t>UPS</t>
  </si>
  <si>
    <t>ESCANÉR</t>
  </si>
  <si>
    <t>SILLA OPERATIVA DE OFICINA</t>
  </si>
  <si>
    <t>SILLA INTERLOCUTORA FIJA</t>
  </si>
  <si>
    <t>CARTÓN</t>
  </si>
  <si>
    <t>PAPEL</t>
  </si>
  <si>
    <t>PLÁSTICO PET</t>
  </si>
  <si>
    <t>ELEMENTOS METÁLICOS</t>
  </si>
  <si>
    <t>TÓNER</t>
  </si>
  <si>
    <t>VALOR TOTAL COTIZACIÓN</t>
  </si>
  <si>
    <t>Contenedor para tóner</t>
  </si>
  <si>
    <t>Contenedor para pilas</t>
  </si>
  <si>
    <t>Punto ecológico para interiores</t>
  </si>
  <si>
    <t>Contenedor móvil de residuos</t>
  </si>
  <si>
    <t>Estiba plástica</t>
  </si>
  <si>
    <t>Bolsas medianas blancas</t>
  </si>
  <si>
    <t>Báscula</t>
  </si>
  <si>
    <t>Und</t>
  </si>
  <si>
    <t xml:space="preserve">Kg </t>
  </si>
  <si>
    <t>SERVIECOLOGICO</t>
  </si>
  <si>
    <t>contrato 2025</t>
  </si>
  <si>
    <t>ipc</t>
  </si>
  <si>
    <t>Valor indexado</t>
  </si>
  <si>
    <t>DENOMINACION</t>
  </si>
  <si>
    <t>PROUTILES</t>
  </si>
  <si>
    <t>TRAEES</t>
  </si>
  <si>
    <t>GEA</t>
  </si>
  <si>
    <t>CONTRATO_2025</t>
  </si>
  <si>
    <t>VALORES_ATIPICOS</t>
  </si>
  <si>
    <t>N_DATOS_ORIGINALES</t>
  </si>
  <si>
    <t>N_DATOS_SIN_ATIPICOS</t>
  </si>
  <si>
    <t>MEDIA_GEOMETRICA_SIN_ATIPICOS</t>
  </si>
  <si>
    <t>MEDIA_ARITMETICA_SIN_ATIPICOS</t>
  </si>
  <si>
    <t>DESVIACION_ESTANDAR_SIN_ATIPICOS</t>
  </si>
  <si>
    <t>10000</t>
  </si>
  <si>
    <t>290;15000</t>
  </si>
  <si>
    <t>260;5000</t>
  </si>
  <si>
    <t>260;4000</t>
  </si>
  <si>
    <t>5000</t>
  </si>
  <si>
    <t>500;320</t>
  </si>
  <si>
    <t>260;841</t>
  </si>
  <si>
    <t>20</t>
  </si>
  <si>
    <t>PILAS ALCALINAS</t>
  </si>
  <si>
    <t>4500</t>
  </si>
  <si>
    <t>Rótulo de identificación</t>
  </si>
  <si>
    <t>180000</t>
  </si>
  <si>
    <t>Carro de servicio</t>
  </si>
  <si>
    <t>490000</t>
  </si>
  <si>
    <t>Estantería metálica industrial</t>
  </si>
  <si>
    <t>Bolsas medianas rojas</t>
  </si>
  <si>
    <t>50000</t>
  </si>
  <si>
    <t>952000</t>
  </si>
  <si>
    <t>Souvenir para campañas ambientales</t>
  </si>
  <si>
    <t>Total</t>
  </si>
  <si>
    <t>LUMINARIAS/BALASTROS</t>
  </si>
  <si>
    <t>CABLE DE COBRE RECUBIERTO</t>
  </si>
  <si>
    <r>
      <rPr>
        <b/>
        <sz val="11"/>
        <color theme="1"/>
        <rFont val="Aptos Narrow"/>
        <family val="2"/>
        <scheme val="minor"/>
      </rPr>
      <t>NOTA</t>
    </r>
    <r>
      <rPr>
        <sz val="11"/>
        <color theme="1"/>
        <rFont val="Aptos Narrow"/>
        <family val="2"/>
        <scheme val="minor"/>
      </rPr>
      <t xml:space="preserve">: En el caso de los Toner se presentan dos valores atipicos, estos obedecen a que  para el contrato ejecutado en la vigencia 2025,  el Contratista ofertó un valor de compensación de $1699 por Kilogramo, para este año  en la cotización recibida por la empresa GEA, se evidenció un cobro de $1500 por Kilogramo de Tóner. Por lo anterior,  estos valores se eliman del calculo de la media geometrica.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</si>
</sst>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.0_-;\-&quot;$&quot;\ * #,##0.0_-;_-&quot;$&quot;\ * &quot;-&quot;??_-;_-@_-"/>
    <numFmt numFmtId="165" formatCode="_-&quot;$&quot;\ * #,##0.0_-;\-&quot;$&quot;\ * #,##0.0_-;_-&quot;$&quot;\ * &quot;-&quot;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0"/>
      <name val="Verdana"/>
      <family val="2"/>
    </font>
    <font>
      <sz val="9"/>
      <color rgb="FF000000"/>
      <name val="Verdana"/>
      <family val="2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5" borderId="5" xfId="0" applyFont="1" applyFill="1" applyBorder="1" applyAlignment="1">
      <alignment horizontal="center" vertical="top"/>
    </xf>
    <xf numFmtId="0" fontId="5" fillId="5" borderId="6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6" fillId="2" borderId="0" xfId="0" applyFont="1" applyFill="1"/>
    <xf numFmtId="0" fontId="0" fillId="6" borderId="8" xfId="0" applyFill="1" applyBorder="1"/>
    <xf numFmtId="44" fontId="0" fillId="6" borderId="9" xfId="2" applyFont="1" applyFill="1" applyBorder="1"/>
    <xf numFmtId="0" fontId="4" fillId="0" borderId="13" xfId="0" applyFont="1" applyBorder="1"/>
    <xf numFmtId="44" fontId="4" fillId="0" borderId="14" xfId="0" applyNumberFormat="1" applyFont="1" applyBorder="1"/>
    <xf numFmtId="0" fontId="4" fillId="0" borderId="14" xfId="0" applyFont="1" applyBorder="1"/>
    <xf numFmtId="164" fontId="4" fillId="0" borderId="14" xfId="0" applyNumberFormat="1" applyFont="1" applyBorder="1"/>
    <xf numFmtId="0" fontId="4" fillId="0" borderId="11" xfId="0" applyFont="1" applyBorder="1"/>
    <xf numFmtId="0" fontId="0" fillId="7" borderId="9" xfId="0" applyFill="1" applyBorder="1"/>
    <xf numFmtId="164" fontId="0" fillId="7" borderId="9" xfId="2" applyNumberFormat="1" applyFont="1" applyFill="1" applyBorder="1"/>
    <xf numFmtId="0" fontId="0" fillId="7" borderId="10" xfId="0" applyFill="1" applyBorder="1"/>
    <xf numFmtId="0" fontId="4" fillId="0" borderId="15" xfId="0" applyFont="1" applyBorder="1"/>
    <xf numFmtId="0" fontId="5" fillId="2" borderId="9" xfId="0" applyFont="1" applyFill="1" applyBorder="1" applyAlignment="1">
      <alignment horizontal="center" vertical="top"/>
    </xf>
    <xf numFmtId="44" fontId="6" fillId="2" borderId="0" xfId="0" applyNumberFormat="1" applyFont="1" applyFill="1"/>
    <xf numFmtId="0" fontId="0" fillId="7" borderId="0" xfId="0" applyFill="1"/>
    <xf numFmtId="0" fontId="3" fillId="7" borderId="9" xfId="0" applyFont="1" applyFill="1" applyBorder="1" applyAlignment="1">
      <alignment horizontal="center" vertical="center"/>
    </xf>
    <xf numFmtId="44" fontId="0" fillId="7" borderId="0" xfId="2" applyFont="1" applyFill="1"/>
    <xf numFmtId="0" fontId="5" fillId="8" borderId="9" xfId="0" applyFont="1" applyFill="1" applyBorder="1" applyAlignment="1">
      <alignment horizontal="center" vertical="top"/>
    </xf>
    <xf numFmtId="0" fontId="0" fillId="9" borderId="0" xfId="0" applyFill="1"/>
    <xf numFmtId="44" fontId="0" fillId="9" borderId="0" xfId="2" applyFont="1" applyFill="1"/>
    <xf numFmtId="44" fontId="6" fillId="8" borderId="0" xfId="0" applyNumberFormat="1" applyFont="1" applyFill="1"/>
    <xf numFmtId="0" fontId="3" fillId="7" borderId="12" xfId="0" applyFont="1" applyFill="1" applyBorder="1" applyAlignment="1">
      <alignment horizontal="center" vertical="center"/>
    </xf>
    <xf numFmtId="164" fontId="0" fillId="3" borderId="9" xfId="2" applyNumberFormat="1" applyFont="1" applyFill="1" applyBorder="1"/>
    <xf numFmtId="44" fontId="5" fillId="8" borderId="9" xfId="2" applyFont="1" applyFill="1" applyBorder="1" applyAlignment="1">
      <alignment horizontal="center" vertical="top"/>
    </xf>
    <xf numFmtId="165" fontId="4" fillId="0" borderId="0" xfId="0" applyNumberFormat="1" applyFont="1"/>
    <xf numFmtId="0" fontId="0" fillId="0" borderId="0" xfId="0" applyAlignment="1">
      <alignment horizontal="center"/>
    </xf>
    <xf numFmtId="44" fontId="0" fillId="6" borderId="9" xfId="2" applyFont="1" applyFill="1" applyBorder="1" applyAlignment="1">
      <alignment horizontal="center"/>
    </xf>
    <xf numFmtId="44" fontId="4" fillId="0" borderId="14" xfId="0" applyNumberFormat="1" applyFont="1" applyBorder="1" applyAlignment="1">
      <alignment horizontal="center"/>
    </xf>
    <xf numFmtId="164" fontId="0" fillId="4" borderId="9" xfId="2" applyNumberFormat="1" applyFont="1" applyFill="1" applyBorder="1"/>
    <xf numFmtId="44" fontId="0" fillId="3" borderId="9" xfId="2" applyFont="1" applyFill="1" applyBorder="1"/>
    <xf numFmtId="44" fontId="0" fillId="3" borderId="0" xfId="2" applyFont="1" applyFill="1"/>
  </cellXfs>
  <cellStyles count="4">
    <cellStyle name="Moneda" xfId="2" builtinId="4"/>
    <cellStyle name="Moneda 2" xfId="1" xr:uid="{E543914F-5D79-44B8-AAC9-6A13D970438D}"/>
    <cellStyle name="Moneda 3" xfId="3" xr:uid="{B3AF5E0C-EE3E-427F-B043-222283BB0E6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C3C6-FA97-4E59-9205-B35AEA59582C}">
  <dimension ref="A2:N26"/>
  <sheetViews>
    <sheetView tabSelected="1"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C14" sqref="C13:C14"/>
    </sheetView>
  </sheetViews>
  <sheetFormatPr baseColWidth="10" defaultRowHeight="15" x14ac:dyDescent="0.25"/>
  <cols>
    <col min="1" max="1" width="26" bestFit="1" customWidth="1"/>
    <col min="2" max="2" width="23.7109375" customWidth="1"/>
    <col min="3" max="3" width="11.7109375" bestFit="1" customWidth="1"/>
    <col min="4" max="4" width="16.28515625" bestFit="1" customWidth="1"/>
    <col min="5" max="7" width="16.7109375" customWidth="1"/>
    <col min="8" max="8" width="26.42578125" style="36" customWidth="1"/>
    <col min="9" max="9" width="21.7109375" customWidth="1"/>
    <col min="10" max="10" width="24.5703125" hidden="1" customWidth="1"/>
    <col min="11" max="11" width="17.42578125" hidden="1" customWidth="1"/>
    <col min="12" max="12" width="30.85546875" bestFit="1" customWidth="1"/>
    <col min="13" max="13" width="29.7109375" bestFit="1" customWidth="1"/>
    <col min="14" max="14" width="27" customWidth="1"/>
  </cols>
  <sheetData>
    <row r="2" spans="1:14" ht="15.75" thickBot="1" x14ac:dyDescent="0.3"/>
    <row r="3" spans="1:14" ht="15.75" thickBot="1" x14ac:dyDescent="0.3">
      <c r="A3" s="1" t="s">
        <v>0</v>
      </c>
      <c r="B3" s="7" t="s">
        <v>32</v>
      </c>
      <c r="C3" s="2" t="s">
        <v>26</v>
      </c>
      <c r="D3" s="8" t="s">
        <v>33</v>
      </c>
      <c r="E3" s="8" t="s">
        <v>34</v>
      </c>
      <c r="F3" s="8" t="s">
        <v>28</v>
      </c>
      <c r="G3" s="8" t="s">
        <v>35</v>
      </c>
      <c r="H3" s="8" t="s">
        <v>36</v>
      </c>
      <c r="I3" s="9" t="s">
        <v>37</v>
      </c>
      <c r="J3" s="9" t="s">
        <v>38</v>
      </c>
      <c r="K3" s="9" t="s">
        <v>39</v>
      </c>
      <c r="L3" s="9" t="s">
        <v>40</v>
      </c>
      <c r="M3" s="9" t="s">
        <v>41</v>
      </c>
      <c r="N3" s="10" t="s">
        <v>42</v>
      </c>
    </row>
    <row r="4" spans="1:14" ht="15.75" thickBot="1" x14ac:dyDescent="0.3">
      <c r="A4" s="3">
        <v>1</v>
      </c>
      <c r="B4" s="12" t="s">
        <v>2</v>
      </c>
      <c r="C4" s="4" t="s">
        <v>27</v>
      </c>
      <c r="D4" s="13">
        <v>4500</v>
      </c>
      <c r="E4" s="13">
        <v>4600</v>
      </c>
      <c r="F4" s="13">
        <v>200</v>
      </c>
      <c r="G4" s="13">
        <v>10000</v>
      </c>
      <c r="H4" s="37">
        <v>2417</v>
      </c>
      <c r="I4" s="19" t="s">
        <v>43</v>
      </c>
      <c r="J4" s="19">
        <v>5</v>
      </c>
      <c r="K4" s="19">
        <v>4</v>
      </c>
      <c r="L4" s="33">
        <v>1778.56297777026</v>
      </c>
      <c r="M4" s="20">
        <v>2929.25</v>
      </c>
      <c r="N4" s="21">
        <v>2079.2520089365471</v>
      </c>
    </row>
    <row r="5" spans="1:14" ht="15.75" thickBot="1" x14ac:dyDescent="0.3">
      <c r="A5" s="3">
        <v>2</v>
      </c>
      <c r="B5" s="12" t="s">
        <v>3</v>
      </c>
      <c r="C5" s="4" t="s">
        <v>27</v>
      </c>
      <c r="D5" s="13">
        <v>400</v>
      </c>
      <c r="E5" s="13">
        <v>500</v>
      </c>
      <c r="F5" s="13">
        <v>20</v>
      </c>
      <c r="G5" s="13">
        <v>0</v>
      </c>
      <c r="H5" s="37">
        <v>315</v>
      </c>
      <c r="I5" s="19"/>
      <c r="J5" s="19">
        <v>5</v>
      </c>
      <c r="K5" s="19">
        <v>5</v>
      </c>
      <c r="L5" s="39">
        <v>0</v>
      </c>
      <c r="M5" s="33">
        <v>247</v>
      </c>
      <c r="N5" s="21">
        <v>226.15260334561711</v>
      </c>
    </row>
    <row r="6" spans="1:14" ht="15.75" thickBot="1" x14ac:dyDescent="0.3">
      <c r="A6" s="3">
        <v>3</v>
      </c>
      <c r="B6" s="12" t="s">
        <v>4</v>
      </c>
      <c r="C6" s="4" t="s">
        <v>27</v>
      </c>
      <c r="D6" s="13">
        <v>2500</v>
      </c>
      <c r="E6" s="13">
        <v>2600</v>
      </c>
      <c r="F6" s="13">
        <v>290</v>
      </c>
      <c r="G6" s="13">
        <v>15000</v>
      </c>
      <c r="H6" s="37">
        <v>3153</v>
      </c>
      <c r="I6" s="19" t="s">
        <v>44</v>
      </c>
      <c r="J6" s="19">
        <v>5</v>
      </c>
      <c r="K6" s="19">
        <v>3</v>
      </c>
      <c r="L6" s="33">
        <v>2736.6070563995172</v>
      </c>
      <c r="M6" s="20">
        <v>2751</v>
      </c>
      <c r="N6" s="21">
        <v>351.71437275152692</v>
      </c>
    </row>
    <row r="7" spans="1:14" ht="15.75" thickBot="1" x14ac:dyDescent="0.3">
      <c r="A7" s="3">
        <v>4</v>
      </c>
      <c r="B7" s="12" t="s">
        <v>5</v>
      </c>
      <c r="C7" s="4" t="s">
        <v>27</v>
      </c>
      <c r="D7" s="13">
        <v>12000</v>
      </c>
      <c r="E7" s="13">
        <v>12200</v>
      </c>
      <c r="F7" s="13">
        <v>290</v>
      </c>
      <c r="G7" s="13">
        <v>15000</v>
      </c>
      <c r="H7" s="37">
        <v>7357</v>
      </c>
      <c r="I7" s="19"/>
      <c r="J7" s="19">
        <v>5</v>
      </c>
      <c r="K7" s="19">
        <v>5</v>
      </c>
      <c r="L7" s="33">
        <v>5421.8340158135616</v>
      </c>
      <c r="M7" s="20">
        <v>9369.4</v>
      </c>
      <c r="N7" s="21">
        <v>5768.9094983367522</v>
      </c>
    </row>
    <row r="8" spans="1:14" ht="15.75" thickBot="1" x14ac:dyDescent="0.3">
      <c r="A8" s="3">
        <v>5</v>
      </c>
      <c r="B8" s="12" t="s">
        <v>6</v>
      </c>
      <c r="C8" s="4" t="s">
        <v>27</v>
      </c>
      <c r="D8" s="13">
        <v>1000</v>
      </c>
      <c r="E8" s="13">
        <v>1100</v>
      </c>
      <c r="F8" s="13">
        <v>290</v>
      </c>
      <c r="G8" s="13">
        <v>10000</v>
      </c>
      <c r="H8" s="37">
        <v>3153</v>
      </c>
      <c r="I8" s="19" t="s">
        <v>43</v>
      </c>
      <c r="J8" s="19">
        <v>5</v>
      </c>
      <c r="K8" s="19">
        <v>4</v>
      </c>
      <c r="L8" s="33">
        <v>1001.448599299207</v>
      </c>
      <c r="M8" s="20">
        <v>1385.75</v>
      </c>
      <c r="N8" s="21">
        <v>1232.1115682707739</v>
      </c>
    </row>
    <row r="9" spans="1:14" ht="15.75" thickBot="1" x14ac:dyDescent="0.3">
      <c r="A9" s="3">
        <v>6</v>
      </c>
      <c r="B9" s="12" t="s">
        <v>7</v>
      </c>
      <c r="C9" s="4" t="s">
        <v>27</v>
      </c>
      <c r="D9" s="13">
        <v>800</v>
      </c>
      <c r="E9" s="13">
        <v>900</v>
      </c>
      <c r="F9" s="13">
        <v>150</v>
      </c>
      <c r="G9" s="13">
        <v>500</v>
      </c>
      <c r="H9" s="37">
        <v>210</v>
      </c>
      <c r="I9" s="19"/>
      <c r="J9" s="19">
        <v>5</v>
      </c>
      <c r="K9" s="19">
        <v>5</v>
      </c>
      <c r="L9" s="33">
        <v>408.24663235762182</v>
      </c>
      <c r="M9" s="20">
        <v>512</v>
      </c>
      <c r="N9" s="21">
        <v>337.59443123369198</v>
      </c>
    </row>
    <row r="10" spans="1:14" ht="15.75" thickBot="1" x14ac:dyDescent="0.3">
      <c r="A10" s="3">
        <v>7</v>
      </c>
      <c r="B10" s="12" t="s">
        <v>8</v>
      </c>
      <c r="C10" s="4" t="s">
        <v>27</v>
      </c>
      <c r="D10" s="13">
        <v>1300</v>
      </c>
      <c r="E10" s="13">
        <v>1400</v>
      </c>
      <c r="F10" s="13">
        <v>260</v>
      </c>
      <c r="G10" s="13">
        <v>5000</v>
      </c>
      <c r="H10" s="37">
        <v>1577</v>
      </c>
      <c r="I10" s="19" t="s">
        <v>45</v>
      </c>
      <c r="J10" s="19">
        <v>5</v>
      </c>
      <c r="K10" s="19">
        <v>3</v>
      </c>
      <c r="L10" s="33">
        <v>1421.1318094164319</v>
      </c>
      <c r="M10" s="20">
        <v>1425.666666666667</v>
      </c>
      <c r="N10" s="21">
        <v>140.2723541305746</v>
      </c>
    </row>
    <row r="11" spans="1:14" ht="15.75" thickBot="1" x14ac:dyDescent="0.3">
      <c r="A11" s="3">
        <v>8</v>
      </c>
      <c r="B11" s="12" t="s">
        <v>9</v>
      </c>
      <c r="C11" s="4" t="s">
        <v>27</v>
      </c>
      <c r="D11" s="13">
        <v>2200</v>
      </c>
      <c r="E11" s="13">
        <v>2300</v>
      </c>
      <c r="F11" s="13">
        <v>260</v>
      </c>
      <c r="G11" s="13">
        <v>4000</v>
      </c>
      <c r="H11" s="37">
        <v>2102</v>
      </c>
      <c r="I11" s="19" t="s">
        <v>46</v>
      </c>
      <c r="J11" s="19">
        <v>5</v>
      </c>
      <c r="K11" s="19">
        <v>3</v>
      </c>
      <c r="L11" s="33">
        <v>2199.18151371058</v>
      </c>
      <c r="M11" s="20">
        <v>2200.666666666667</v>
      </c>
      <c r="N11" s="21">
        <v>99.001683487369704</v>
      </c>
    </row>
    <row r="12" spans="1:14" ht="15.75" thickBot="1" x14ac:dyDescent="0.3">
      <c r="A12" s="3">
        <v>9</v>
      </c>
      <c r="B12" s="12" t="s">
        <v>10</v>
      </c>
      <c r="C12" s="4" t="s">
        <v>27</v>
      </c>
      <c r="D12" s="13">
        <v>850</v>
      </c>
      <c r="E12" s="13">
        <v>950</v>
      </c>
      <c r="F12" s="13">
        <v>250</v>
      </c>
      <c r="G12" s="13">
        <v>500</v>
      </c>
      <c r="H12" s="37">
        <v>263</v>
      </c>
      <c r="I12" s="19"/>
      <c r="J12" s="19">
        <v>5</v>
      </c>
      <c r="K12" s="19">
        <v>5</v>
      </c>
      <c r="L12" s="33">
        <v>483.95129742964929</v>
      </c>
      <c r="M12" s="20">
        <v>562.6</v>
      </c>
      <c r="N12" s="21">
        <v>325.60528251243102</v>
      </c>
    </row>
    <row r="13" spans="1:14" ht="15.75" thickBot="1" x14ac:dyDescent="0.3">
      <c r="A13" s="3">
        <v>10</v>
      </c>
      <c r="B13" s="12" t="s">
        <v>11</v>
      </c>
      <c r="C13" s="4" t="s">
        <v>27</v>
      </c>
      <c r="D13" s="13">
        <v>1200</v>
      </c>
      <c r="E13" s="13">
        <v>1300</v>
      </c>
      <c r="F13" s="13">
        <v>3000</v>
      </c>
      <c r="G13" s="13">
        <v>5000</v>
      </c>
      <c r="H13" s="37">
        <v>3153</v>
      </c>
      <c r="I13" s="19"/>
      <c r="J13" s="19">
        <v>5</v>
      </c>
      <c r="K13" s="19">
        <v>5</v>
      </c>
      <c r="L13" s="33">
        <v>2363.6761093721029</v>
      </c>
      <c r="M13" s="20">
        <v>2730.6</v>
      </c>
      <c r="N13" s="21">
        <v>1564.490907611802</v>
      </c>
    </row>
    <row r="14" spans="1:14" ht="15.75" thickBot="1" x14ac:dyDescent="0.3">
      <c r="A14" s="3">
        <v>11</v>
      </c>
      <c r="B14" s="12" t="s">
        <v>12</v>
      </c>
      <c r="C14" s="4" t="s">
        <v>27</v>
      </c>
      <c r="D14" s="13">
        <v>1151</v>
      </c>
      <c r="E14" s="13">
        <v>1250</v>
      </c>
      <c r="F14" s="13">
        <v>2000</v>
      </c>
      <c r="G14" s="13">
        <v>5000</v>
      </c>
      <c r="H14" s="37">
        <v>2312</v>
      </c>
      <c r="I14" s="19" t="s">
        <v>47</v>
      </c>
      <c r="J14" s="19">
        <v>5</v>
      </c>
      <c r="K14" s="19">
        <v>4</v>
      </c>
      <c r="L14" s="33">
        <v>1606.0194127731161</v>
      </c>
      <c r="M14" s="20">
        <v>1678.25</v>
      </c>
      <c r="N14" s="21">
        <v>567.61276412709401</v>
      </c>
    </row>
    <row r="15" spans="1:14" ht="15.75" thickBot="1" x14ac:dyDescent="0.3">
      <c r="A15" s="3">
        <v>12</v>
      </c>
      <c r="B15" s="12" t="s">
        <v>13</v>
      </c>
      <c r="C15" s="4" t="s">
        <v>27</v>
      </c>
      <c r="D15" s="13">
        <v>400</v>
      </c>
      <c r="E15" s="13">
        <v>500</v>
      </c>
      <c r="F15" s="13">
        <v>320</v>
      </c>
      <c r="G15" s="13">
        <v>400</v>
      </c>
      <c r="H15" s="37">
        <v>420</v>
      </c>
      <c r="I15" s="19" t="s">
        <v>48</v>
      </c>
      <c r="J15" s="19">
        <v>5</v>
      </c>
      <c r="K15" s="19">
        <v>3</v>
      </c>
      <c r="L15" s="33">
        <v>406.55854272594149</v>
      </c>
      <c r="M15" s="20">
        <v>406.66666666666669</v>
      </c>
      <c r="N15" s="21">
        <v>11.547005383792509</v>
      </c>
    </row>
    <row r="16" spans="1:14" ht="15.75" thickBot="1" x14ac:dyDescent="0.3">
      <c r="A16" s="3">
        <v>13</v>
      </c>
      <c r="B16" s="12" t="s">
        <v>14</v>
      </c>
      <c r="C16" s="4" t="s">
        <v>27</v>
      </c>
      <c r="D16" s="13">
        <v>550</v>
      </c>
      <c r="E16" s="13">
        <v>650</v>
      </c>
      <c r="F16" s="13">
        <v>260</v>
      </c>
      <c r="G16" s="13">
        <v>600</v>
      </c>
      <c r="H16" s="37">
        <v>841</v>
      </c>
      <c r="I16" s="19" t="s">
        <v>49</v>
      </c>
      <c r="J16" s="19">
        <v>5</v>
      </c>
      <c r="K16" s="19">
        <v>3</v>
      </c>
      <c r="L16" s="33">
        <v>598.6078836291872</v>
      </c>
      <c r="M16" s="20">
        <v>600</v>
      </c>
      <c r="N16" s="21">
        <v>50</v>
      </c>
    </row>
    <row r="17" spans="1:14" ht="15.75" thickBot="1" x14ac:dyDescent="0.3">
      <c r="A17" s="3">
        <v>14</v>
      </c>
      <c r="B17" s="12" t="s">
        <v>15</v>
      </c>
      <c r="C17" s="4" t="s">
        <v>27</v>
      </c>
      <c r="D17" s="13">
        <v>1200</v>
      </c>
      <c r="E17" s="13">
        <v>1300</v>
      </c>
      <c r="F17" s="13">
        <v>250</v>
      </c>
      <c r="G17" s="13">
        <v>400</v>
      </c>
      <c r="H17" s="37">
        <v>1051</v>
      </c>
      <c r="I17" s="19"/>
      <c r="J17" s="19">
        <v>5</v>
      </c>
      <c r="K17" s="19">
        <v>5</v>
      </c>
      <c r="L17" s="33">
        <v>696.53903977609741</v>
      </c>
      <c r="M17" s="20">
        <v>840.2</v>
      </c>
      <c r="N17" s="21">
        <v>481.51344737192949</v>
      </c>
    </row>
    <row r="18" spans="1:14" ht="15.75" thickBot="1" x14ac:dyDescent="0.3">
      <c r="A18" s="3">
        <v>15</v>
      </c>
      <c r="B18" s="12" t="s">
        <v>16</v>
      </c>
      <c r="C18" s="4" t="s">
        <v>27</v>
      </c>
      <c r="D18" s="13">
        <v>500</v>
      </c>
      <c r="E18" s="13">
        <v>600</v>
      </c>
      <c r="F18" s="13">
        <v>200</v>
      </c>
      <c r="G18" s="13">
        <v>400</v>
      </c>
      <c r="H18" s="37">
        <v>788</v>
      </c>
      <c r="I18" s="19"/>
      <c r="J18" s="19">
        <v>5</v>
      </c>
      <c r="K18" s="19">
        <v>5</v>
      </c>
      <c r="L18" s="33">
        <v>452.21763233920439</v>
      </c>
      <c r="M18" s="20">
        <v>497.6</v>
      </c>
      <c r="N18" s="21">
        <v>219.61056440890999</v>
      </c>
    </row>
    <row r="19" spans="1:14" ht="15.75" thickBot="1" x14ac:dyDescent="0.3">
      <c r="A19" s="3">
        <v>16</v>
      </c>
      <c r="B19" s="12" t="s">
        <v>17</v>
      </c>
      <c r="C19" s="4" t="s">
        <v>27</v>
      </c>
      <c r="D19" s="13">
        <v>1</v>
      </c>
      <c r="E19" s="13">
        <v>1</v>
      </c>
      <c r="F19" s="13">
        <v>20</v>
      </c>
      <c r="G19" s="13">
        <v>-1500</v>
      </c>
      <c r="H19" s="37">
        <v>1699</v>
      </c>
      <c r="I19" s="19">
        <v>-1500.1699000000001</v>
      </c>
      <c r="J19" s="19">
        <v>5</v>
      </c>
      <c r="K19" s="19">
        <v>3</v>
      </c>
      <c r="L19" s="40">
        <v>2.71</v>
      </c>
      <c r="M19" s="20">
        <v>7.3333000000000004</v>
      </c>
      <c r="N19" s="21">
        <v>10.97</v>
      </c>
    </row>
    <row r="20" spans="1:14" ht="15.75" thickBot="1" x14ac:dyDescent="0.3">
      <c r="A20" s="3">
        <v>17</v>
      </c>
      <c r="B20" s="12" t="s">
        <v>63</v>
      </c>
      <c r="C20" s="4" t="s">
        <v>27</v>
      </c>
      <c r="D20" s="13">
        <v>600</v>
      </c>
      <c r="E20" s="13">
        <v>700</v>
      </c>
      <c r="F20" s="13">
        <v>20</v>
      </c>
      <c r="G20" s="13"/>
      <c r="H20" s="37">
        <v>526</v>
      </c>
      <c r="I20" s="19" t="s">
        <v>50</v>
      </c>
      <c r="J20" s="19">
        <v>4</v>
      </c>
      <c r="K20" s="19">
        <v>3</v>
      </c>
      <c r="L20" s="33">
        <v>604.52139823451375</v>
      </c>
      <c r="M20" s="20">
        <v>608.66666666666663</v>
      </c>
      <c r="N20" s="21">
        <v>87.323154623120061</v>
      </c>
    </row>
    <row r="21" spans="1:14" ht="15.75" thickBot="1" x14ac:dyDescent="0.3">
      <c r="A21" s="3">
        <v>18</v>
      </c>
      <c r="B21" s="12" t="s">
        <v>51</v>
      </c>
      <c r="C21" s="4" t="s">
        <v>27</v>
      </c>
      <c r="D21" s="13">
        <v>150</v>
      </c>
      <c r="E21" s="13">
        <v>250</v>
      </c>
      <c r="F21" s="13">
        <v>100</v>
      </c>
      <c r="G21" s="13"/>
      <c r="H21" s="37"/>
      <c r="I21" s="19"/>
      <c r="J21" s="19">
        <v>3</v>
      </c>
      <c r="K21" s="19">
        <v>3</v>
      </c>
      <c r="L21" s="33">
        <v>155.36162529769291</v>
      </c>
      <c r="M21" s="20">
        <v>166.66666666666671</v>
      </c>
      <c r="N21" s="21">
        <v>76.376261582597337</v>
      </c>
    </row>
    <row r="22" spans="1:14" ht="15.75" thickBot="1" x14ac:dyDescent="0.3">
      <c r="A22" s="3">
        <v>19</v>
      </c>
      <c r="B22" s="12" t="s">
        <v>64</v>
      </c>
      <c r="C22" s="4" t="s">
        <v>27</v>
      </c>
      <c r="D22" s="13">
        <v>7000</v>
      </c>
      <c r="E22" s="13">
        <v>7200</v>
      </c>
      <c r="F22" s="13">
        <v>4500</v>
      </c>
      <c r="G22" s="13">
        <v>8000</v>
      </c>
      <c r="H22" s="37"/>
      <c r="I22" s="19" t="s">
        <v>52</v>
      </c>
      <c r="J22" s="19">
        <v>4</v>
      </c>
      <c r="K22" s="19">
        <v>3</v>
      </c>
      <c r="L22" s="33">
        <v>7387.659001791324</v>
      </c>
      <c r="M22" s="20">
        <v>7400</v>
      </c>
      <c r="N22" s="21">
        <v>529.15026221291816</v>
      </c>
    </row>
    <row r="23" spans="1:14" ht="15.75" thickBot="1" x14ac:dyDescent="0.3">
      <c r="B23" s="14"/>
      <c r="C23" s="22"/>
      <c r="D23" s="15">
        <f>SUM(D4:D22)</f>
        <v>38302</v>
      </c>
      <c r="E23" s="15">
        <f>SUM(E4:E22)</f>
        <v>40301</v>
      </c>
      <c r="F23" s="15">
        <f>SUM(F4:F22)</f>
        <v>12680</v>
      </c>
      <c r="G23" s="15">
        <f>SUM(G4:G22)</f>
        <v>78300</v>
      </c>
      <c r="H23" s="38">
        <f>SUM(H4:H22)</f>
        <v>31337</v>
      </c>
      <c r="I23" s="16"/>
      <c r="J23" s="16"/>
      <c r="K23" s="16"/>
      <c r="L23" s="17">
        <f>SUM(L4:L22)</f>
        <v>29724.834548136008</v>
      </c>
      <c r="M23" s="17">
        <f>SUM(M4:M22)</f>
        <v>36319.316633333336</v>
      </c>
      <c r="N23" s="18">
        <f>SUM(N4:N22)</f>
        <v>14159.208170327447</v>
      </c>
    </row>
    <row r="24" spans="1:14" x14ac:dyDescent="0.25">
      <c r="L24" s="35">
        <f>+L23+M5</f>
        <v>29971.834548136008</v>
      </c>
    </row>
    <row r="26" spans="1:14" x14ac:dyDescent="0.25">
      <c r="A26" t="s">
        <v>65</v>
      </c>
    </row>
  </sheetData>
  <autoFilter ref="A3:O23" xr:uid="{A7D4C3C6-FA97-4E59-9205-B35AEA59582C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91D8B-6BEE-4493-9809-FCF946ED91F8}">
  <dimension ref="A2:M16"/>
  <sheetViews>
    <sheetView workbookViewId="0">
      <selection activeCell="F11" sqref="F11"/>
    </sheetView>
  </sheetViews>
  <sheetFormatPr baseColWidth="10" defaultRowHeight="15" x14ac:dyDescent="0.25"/>
  <cols>
    <col min="1" max="1" width="5.7109375" bestFit="1" customWidth="1"/>
    <col min="2" max="2" width="31.28515625" bestFit="1" customWidth="1"/>
    <col min="3" max="3" width="10.28515625" bestFit="1" customWidth="1"/>
    <col min="4" max="4" width="17.140625" style="6" bestFit="1" customWidth="1"/>
    <col min="5" max="8" width="17.140625" bestFit="1" customWidth="1"/>
    <col min="9" max="9" width="20.140625" hidden="1" customWidth="1"/>
    <col min="10" max="10" width="11.7109375" hidden="1" customWidth="1"/>
    <col min="11" max="11" width="29.85546875" bestFit="1" customWidth="1"/>
    <col min="12" max="12" width="31" bestFit="1" customWidth="1"/>
    <col min="13" max="13" width="14.28515625" bestFit="1" customWidth="1"/>
  </cols>
  <sheetData>
    <row r="2" spans="1:13" ht="15.75" thickBot="1" x14ac:dyDescent="0.3"/>
    <row r="3" spans="1:13" x14ac:dyDescent="0.25">
      <c r="A3" s="23" t="s">
        <v>0</v>
      </c>
      <c r="B3" s="23" t="s">
        <v>32</v>
      </c>
      <c r="C3" s="5" t="s">
        <v>1</v>
      </c>
      <c r="D3" s="23" t="s">
        <v>33</v>
      </c>
      <c r="E3" s="23" t="s">
        <v>34</v>
      </c>
      <c r="F3" s="23" t="s">
        <v>28</v>
      </c>
      <c r="G3" s="23" t="s">
        <v>35</v>
      </c>
      <c r="H3" s="34" t="s">
        <v>37</v>
      </c>
      <c r="I3" s="28" t="s">
        <v>38</v>
      </c>
      <c r="J3" s="28" t="s">
        <v>39</v>
      </c>
      <c r="K3" s="28" t="s">
        <v>41</v>
      </c>
      <c r="L3" s="28" t="s">
        <v>40</v>
      </c>
      <c r="M3" s="28" t="s">
        <v>42</v>
      </c>
    </row>
    <row r="4" spans="1:13" x14ac:dyDescent="0.25">
      <c r="A4" s="25">
        <v>1</v>
      </c>
      <c r="B4" s="25" t="s">
        <v>53</v>
      </c>
      <c r="C4" s="26">
        <v>1</v>
      </c>
      <c r="D4" s="27">
        <v>10000</v>
      </c>
      <c r="E4" s="27">
        <v>11000</v>
      </c>
      <c r="F4" s="27">
        <v>26000</v>
      </c>
      <c r="G4" s="27">
        <v>50000</v>
      </c>
      <c r="H4" s="30"/>
      <c r="I4" s="29">
        <v>4</v>
      </c>
      <c r="J4" s="29">
        <v>4</v>
      </c>
      <c r="K4" s="41">
        <v>24250</v>
      </c>
      <c r="L4" s="30">
        <v>19446.166923683981</v>
      </c>
      <c r="M4" s="30">
        <v>18661.457606521519</v>
      </c>
    </row>
    <row r="5" spans="1:13" x14ac:dyDescent="0.25">
      <c r="A5" s="25">
        <v>2</v>
      </c>
      <c r="B5" s="25" t="s">
        <v>19</v>
      </c>
      <c r="C5" s="26">
        <v>1</v>
      </c>
      <c r="D5" s="27">
        <v>1200000</v>
      </c>
      <c r="E5" s="27">
        <v>1300000</v>
      </c>
      <c r="F5" s="27">
        <v>580000</v>
      </c>
      <c r="G5" s="27">
        <v>371000</v>
      </c>
      <c r="H5" s="30"/>
      <c r="I5" s="29">
        <v>4</v>
      </c>
      <c r="J5" s="29">
        <v>4</v>
      </c>
      <c r="K5" s="41">
        <v>862750</v>
      </c>
      <c r="L5" s="30">
        <v>761169.93389517232</v>
      </c>
      <c r="M5" s="30">
        <v>457052.42223039002</v>
      </c>
    </row>
    <row r="6" spans="1:13" x14ac:dyDescent="0.25">
      <c r="A6" s="25">
        <v>3</v>
      </c>
      <c r="B6" s="25" t="s">
        <v>20</v>
      </c>
      <c r="C6" s="26">
        <v>1</v>
      </c>
      <c r="D6" s="27">
        <v>350000</v>
      </c>
      <c r="E6" s="27">
        <v>370000</v>
      </c>
      <c r="F6" s="27">
        <v>180000</v>
      </c>
      <c r="G6" s="27">
        <v>322000</v>
      </c>
      <c r="H6" s="30" t="s">
        <v>54</v>
      </c>
      <c r="I6" s="29">
        <v>4</v>
      </c>
      <c r="J6" s="29">
        <v>3</v>
      </c>
      <c r="K6" s="41">
        <v>347333.33333333331</v>
      </c>
      <c r="L6" s="30">
        <v>346770.28871426551</v>
      </c>
      <c r="M6" s="30">
        <v>24110.85509336683</v>
      </c>
    </row>
    <row r="7" spans="1:13" x14ac:dyDescent="0.25">
      <c r="A7" s="25">
        <v>4</v>
      </c>
      <c r="B7" s="25" t="s">
        <v>21</v>
      </c>
      <c r="C7" s="26">
        <v>1</v>
      </c>
      <c r="D7" s="27">
        <v>250000</v>
      </c>
      <c r="E7" s="27">
        <v>270000</v>
      </c>
      <c r="F7" s="27">
        <v>670000</v>
      </c>
      <c r="G7" s="27">
        <v>364000</v>
      </c>
      <c r="H7" s="30"/>
      <c r="I7" s="29">
        <v>4</v>
      </c>
      <c r="J7" s="29">
        <v>4</v>
      </c>
      <c r="K7" s="41">
        <v>388500</v>
      </c>
      <c r="L7" s="30">
        <v>358195.3880592545</v>
      </c>
      <c r="M7" s="30">
        <v>194136.54988177781</v>
      </c>
    </row>
    <row r="8" spans="1:13" x14ac:dyDescent="0.25">
      <c r="A8" s="25">
        <v>5</v>
      </c>
      <c r="B8" s="25" t="s">
        <v>55</v>
      </c>
      <c r="C8" s="26">
        <v>1</v>
      </c>
      <c r="D8" s="27">
        <v>400000</v>
      </c>
      <c r="E8" s="27">
        <v>450000</v>
      </c>
      <c r="F8" s="27">
        <v>570000</v>
      </c>
      <c r="G8" s="27">
        <v>537600</v>
      </c>
      <c r="H8" s="30"/>
      <c r="I8" s="29">
        <v>4</v>
      </c>
      <c r="J8" s="29">
        <v>4</v>
      </c>
      <c r="K8" s="41">
        <v>489400</v>
      </c>
      <c r="L8" s="30">
        <v>484620.35924661817</v>
      </c>
      <c r="M8" s="30">
        <v>78239.631900974578</v>
      </c>
    </row>
    <row r="9" spans="1:13" x14ac:dyDescent="0.25">
      <c r="A9" s="25">
        <v>6</v>
      </c>
      <c r="B9" s="25" t="s">
        <v>22</v>
      </c>
      <c r="C9" s="26">
        <v>1</v>
      </c>
      <c r="D9" s="27">
        <v>2000000</v>
      </c>
      <c r="E9" s="27">
        <v>2200000</v>
      </c>
      <c r="F9" s="27">
        <v>3700000</v>
      </c>
      <c r="G9" s="27">
        <v>2660000</v>
      </c>
      <c r="H9" s="30"/>
      <c r="I9" s="29">
        <v>4</v>
      </c>
      <c r="J9" s="29">
        <v>4</v>
      </c>
      <c r="K9" s="41">
        <v>2640000</v>
      </c>
      <c r="L9" s="30">
        <v>2565275.4758341359</v>
      </c>
      <c r="M9" s="30">
        <v>758770.93600989575</v>
      </c>
    </row>
    <row r="10" spans="1:13" x14ac:dyDescent="0.25">
      <c r="A10" s="25">
        <v>7</v>
      </c>
      <c r="B10" s="25" t="s">
        <v>23</v>
      </c>
      <c r="C10" s="32">
        <v>1</v>
      </c>
      <c r="D10" s="27">
        <v>290000</v>
      </c>
      <c r="E10" s="27">
        <v>310000</v>
      </c>
      <c r="F10" s="27">
        <v>330000</v>
      </c>
      <c r="G10" s="27">
        <v>490000</v>
      </c>
      <c r="H10" s="30" t="s">
        <v>56</v>
      </c>
      <c r="I10" s="29">
        <v>4</v>
      </c>
      <c r="J10" s="29">
        <v>3</v>
      </c>
      <c r="K10" s="41">
        <v>310000</v>
      </c>
      <c r="L10" s="30">
        <v>309569.29433939827</v>
      </c>
      <c r="M10" s="30">
        <v>20000</v>
      </c>
    </row>
    <row r="11" spans="1:13" x14ac:dyDescent="0.25">
      <c r="A11" s="25">
        <v>8</v>
      </c>
      <c r="B11" s="25" t="s">
        <v>57</v>
      </c>
      <c r="C11" s="26">
        <v>1</v>
      </c>
      <c r="D11" s="27">
        <v>1700000</v>
      </c>
      <c r="E11" s="27">
        <v>1750000</v>
      </c>
      <c r="F11" s="27">
        <v>1450000</v>
      </c>
      <c r="G11" s="27">
        <v>364000</v>
      </c>
      <c r="H11" s="30">
        <v>364000</v>
      </c>
      <c r="I11" s="29">
        <v>4</v>
      </c>
      <c r="J11" s="29">
        <v>3</v>
      </c>
      <c r="K11" s="41">
        <v>1633333</v>
      </c>
      <c r="L11" s="30">
        <v>1627865</v>
      </c>
      <c r="M11" s="30">
        <v>160728</v>
      </c>
    </row>
    <row r="12" spans="1:13" x14ac:dyDescent="0.25">
      <c r="A12" s="25">
        <v>9</v>
      </c>
      <c r="B12" s="25" t="s">
        <v>24</v>
      </c>
      <c r="C12" s="26">
        <v>1</v>
      </c>
      <c r="D12" s="27">
        <v>10000</v>
      </c>
      <c r="E12" s="27">
        <v>11000</v>
      </c>
      <c r="F12" s="27">
        <v>21000</v>
      </c>
      <c r="G12" s="27">
        <v>35000</v>
      </c>
      <c r="H12" s="30"/>
      <c r="I12" s="29">
        <v>4</v>
      </c>
      <c r="J12" s="29">
        <v>4</v>
      </c>
      <c r="K12" s="41">
        <v>19250</v>
      </c>
      <c r="L12" s="30">
        <v>16862.424029843929</v>
      </c>
      <c r="M12" s="30">
        <v>11615.363389350619</v>
      </c>
    </row>
    <row r="13" spans="1:13" x14ac:dyDescent="0.25">
      <c r="A13" s="25">
        <v>10</v>
      </c>
      <c r="B13" s="25" t="s">
        <v>58</v>
      </c>
      <c r="C13" s="26">
        <v>1</v>
      </c>
      <c r="D13" s="27">
        <v>25000</v>
      </c>
      <c r="E13" s="27">
        <v>26000</v>
      </c>
      <c r="F13" s="27">
        <v>22000</v>
      </c>
      <c r="G13" s="27">
        <v>50000</v>
      </c>
      <c r="H13" s="30" t="s">
        <v>59</v>
      </c>
      <c r="I13" s="29">
        <v>4</v>
      </c>
      <c r="J13" s="29">
        <v>3</v>
      </c>
      <c r="K13" s="41">
        <v>24333.333333333328</v>
      </c>
      <c r="L13" s="30">
        <v>24272.36042916945</v>
      </c>
      <c r="M13" s="30">
        <v>2081.6659994661331</v>
      </c>
    </row>
    <row r="14" spans="1:13" x14ac:dyDescent="0.25">
      <c r="A14" s="25">
        <v>11</v>
      </c>
      <c r="B14" s="25" t="s">
        <v>25</v>
      </c>
      <c r="C14" s="26">
        <v>1</v>
      </c>
      <c r="D14" s="27">
        <v>650000</v>
      </c>
      <c r="E14" s="27">
        <v>670000</v>
      </c>
      <c r="F14" s="27">
        <v>450000</v>
      </c>
      <c r="G14" s="27">
        <v>952000</v>
      </c>
      <c r="H14" s="30" t="s">
        <v>60</v>
      </c>
      <c r="I14" s="29">
        <v>4</v>
      </c>
      <c r="J14" s="29">
        <v>3</v>
      </c>
      <c r="K14" s="41">
        <v>590000</v>
      </c>
      <c r="L14" s="30">
        <v>580853.87508798996</v>
      </c>
      <c r="M14" s="30">
        <v>121655.25060596439</v>
      </c>
    </row>
    <row r="15" spans="1:13" x14ac:dyDescent="0.25">
      <c r="A15" s="25">
        <v>12</v>
      </c>
      <c r="B15" s="25" t="s">
        <v>61</v>
      </c>
      <c r="C15" s="26">
        <v>1</v>
      </c>
      <c r="D15" s="27">
        <v>16000</v>
      </c>
      <c r="E15" s="27">
        <v>17000</v>
      </c>
      <c r="F15" s="27">
        <v>48000</v>
      </c>
      <c r="G15" s="27">
        <v>80000</v>
      </c>
      <c r="H15" s="30"/>
      <c r="I15" s="29">
        <v>4</v>
      </c>
      <c r="J15" s="29">
        <v>4</v>
      </c>
      <c r="K15" s="41">
        <v>40250</v>
      </c>
      <c r="L15" s="30">
        <v>31968.704119043701</v>
      </c>
      <c r="M15" s="30">
        <v>30379.543555930311</v>
      </c>
    </row>
    <row r="16" spans="1:13" x14ac:dyDescent="0.25">
      <c r="A16" s="11"/>
      <c r="B16" s="11" t="s">
        <v>62</v>
      </c>
      <c r="C16" s="11"/>
      <c r="D16" s="24">
        <f>SUM(D4:D15)</f>
        <v>6901000</v>
      </c>
      <c r="E16" s="24">
        <f>SUM(E4:E15)</f>
        <v>7385000</v>
      </c>
      <c r="F16" s="24">
        <f>SUM(F4:F15)</f>
        <v>8047000</v>
      </c>
      <c r="G16" s="24">
        <f>SUM(G4:G15)</f>
        <v>6275600</v>
      </c>
      <c r="H16" s="31">
        <f>SUM(H4:H15)</f>
        <v>364000</v>
      </c>
      <c r="I16" s="31"/>
      <c r="J16" s="31"/>
      <c r="K16" s="31">
        <f>SUM(K4:K15)</f>
        <v>7369399.666666666</v>
      </c>
      <c r="L16" s="31">
        <f>SUM(L4:L15)</f>
        <v>7126869.2706785742</v>
      </c>
      <c r="M16" s="31">
        <f>SUM(M4:M15)</f>
        <v>1877431.6762736379</v>
      </c>
    </row>
  </sheetData>
  <pageMargins left="0.7" right="0.7" top="0.75" bottom="0.75" header="0.3" footer="0.3"/>
  <ignoredErrors>
    <ignoredError sqref="H6 H10 H13:H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4F2A2-A515-4219-B002-1DDBEAF75EB9}">
  <dimension ref="A2:D22"/>
  <sheetViews>
    <sheetView workbookViewId="0">
      <selection activeCell="D4" sqref="D4"/>
    </sheetView>
  </sheetViews>
  <sheetFormatPr baseColWidth="10" defaultRowHeight="15" x14ac:dyDescent="0.25"/>
  <sheetData>
    <row r="2" spans="1:4" x14ac:dyDescent="0.25">
      <c r="A2" t="s">
        <v>0</v>
      </c>
      <c r="B2" t="s">
        <v>29</v>
      </c>
      <c r="C2" t="s">
        <v>30</v>
      </c>
      <c r="D2" t="s">
        <v>31</v>
      </c>
    </row>
    <row r="3" spans="1:4" x14ac:dyDescent="0.25">
      <c r="A3">
        <v>1</v>
      </c>
      <c r="B3">
        <v>2300</v>
      </c>
      <c r="C3">
        <f>+B3*5.1%</f>
        <v>117.3</v>
      </c>
      <c r="D3">
        <f>ROUND((B3+C3),0)</f>
        <v>2417</v>
      </c>
    </row>
    <row r="4" spans="1:4" x14ac:dyDescent="0.25">
      <c r="A4">
        <v>2</v>
      </c>
      <c r="B4">
        <v>300</v>
      </c>
      <c r="C4">
        <f t="shared" ref="C4:C19" si="0">+B4*5.1%</f>
        <v>15.299999999999999</v>
      </c>
      <c r="D4">
        <f t="shared" ref="D4:D19" si="1">ROUND((B4+C4),0)</f>
        <v>315</v>
      </c>
    </row>
    <row r="5" spans="1:4" x14ac:dyDescent="0.25">
      <c r="A5">
        <v>3</v>
      </c>
      <c r="B5">
        <v>3000</v>
      </c>
      <c r="C5">
        <f t="shared" si="0"/>
        <v>153</v>
      </c>
      <c r="D5">
        <f t="shared" si="1"/>
        <v>3153</v>
      </c>
    </row>
    <row r="6" spans="1:4" x14ac:dyDescent="0.25">
      <c r="A6">
        <v>4</v>
      </c>
      <c r="B6">
        <v>7000</v>
      </c>
      <c r="C6">
        <f t="shared" si="0"/>
        <v>357</v>
      </c>
      <c r="D6">
        <f t="shared" si="1"/>
        <v>7357</v>
      </c>
    </row>
    <row r="7" spans="1:4" x14ac:dyDescent="0.25">
      <c r="A7">
        <v>5</v>
      </c>
      <c r="B7">
        <v>3000</v>
      </c>
      <c r="C7">
        <f t="shared" si="0"/>
        <v>153</v>
      </c>
      <c r="D7">
        <f t="shared" si="1"/>
        <v>3153</v>
      </c>
    </row>
    <row r="8" spans="1:4" x14ac:dyDescent="0.25">
      <c r="A8">
        <v>6</v>
      </c>
      <c r="B8">
        <v>200</v>
      </c>
      <c r="C8">
        <f t="shared" si="0"/>
        <v>10.199999999999999</v>
      </c>
      <c r="D8">
        <f t="shared" si="1"/>
        <v>210</v>
      </c>
    </row>
    <row r="9" spans="1:4" x14ac:dyDescent="0.25">
      <c r="A9">
        <v>7</v>
      </c>
      <c r="B9">
        <v>1500</v>
      </c>
      <c r="C9">
        <f t="shared" si="0"/>
        <v>76.5</v>
      </c>
      <c r="D9">
        <f t="shared" si="1"/>
        <v>1577</v>
      </c>
    </row>
    <row r="10" spans="1:4" x14ac:dyDescent="0.25">
      <c r="A10">
        <v>8</v>
      </c>
      <c r="B10">
        <v>2000</v>
      </c>
      <c r="C10">
        <f t="shared" si="0"/>
        <v>102</v>
      </c>
      <c r="D10">
        <f t="shared" si="1"/>
        <v>2102</v>
      </c>
    </row>
    <row r="11" spans="1:4" x14ac:dyDescent="0.25">
      <c r="A11">
        <v>9</v>
      </c>
      <c r="B11">
        <v>250</v>
      </c>
      <c r="C11">
        <f t="shared" si="0"/>
        <v>12.75</v>
      </c>
      <c r="D11">
        <f t="shared" si="1"/>
        <v>263</v>
      </c>
    </row>
    <row r="12" spans="1:4" x14ac:dyDescent="0.25">
      <c r="A12">
        <v>10</v>
      </c>
      <c r="B12">
        <v>3000</v>
      </c>
      <c r="C12">
        <f t="shared" si="0"/>
        <v>153</v>
      </c>
      <c r="D12">
        <f t="shared" si="1"/>
        <v>3153</v>
      </c>
    </row>
    <row r="13" spans="1:4" x14ac:dyDescent="0.25">
      <c r="A13">
        <v>11</v>
      </c>
      <c r="B13">
        <v>2200</v>
      </c>
      <c r="C13">
        <f t="shared" si="0"/>
        <v>112.19999999999999</v>
      </c>
      <c r="D13">
        <f t="shared" si="1"/>
        <v>2312</v>
      </c>
    </row>
    <row r="14" spans="1:4" x14ac:dyDescent="0.25">
      <c r="A14">
        <v>12</v>
      </c>
      <c r="B14">
        <v>400</v>
      </c>
      <c r="C14">
        <f t="shared" si="0"/>
        <v>20.399999999999999</v>
      </c>
      <c r="D14">
        <f t="shared" si="1"/>
        <v>420</v>
      </c>
    </row>
    <row r="15" spans="1:4" x14ac:dyDescent="0.25">
      <c r="A15">
        <v>13</v>
      </c>
      <c r="B15">
        <v>800</v>
      </c>
      <c r="C15">
        <f t="shared" si="0"/>
        <v>40.799999999999997</v>
      </c>
      <c r="D15">
        <f t="shared" si="1"/>
        <v>841</v>
      </c>
    </row>
    <row r="16" spans="1:4" x14ac:dyDescent="0.25">
      <c r="A16">
        <v>14</v>
      </c>
      <c r="B16">
        <v>1000</v>
      </c>
      <c r="C16">
        <f t="shared" si="0"/>
        <v>51</v>
      </c>
      <c r="D16">
        <f t="shared" si="1"/>
        <v>1051</v>
      </c>
    </row>
    <row r="17" spans="1:4" x14ac:dyDescent="0.25">
      <c r="A17">
        <v>15</v>
      </c>
      <c r="B17">
        <v>750</v>
      </c>
      <c r="C17">
        <f t="shared" si="0"/>
        <v>38.25</v>
      </c>
      <c r="D17">
        <f t="shared" si="1"/>
        <v>788</v>
      </c>
    </row>
    <row r="18" spans="1:4" x14ac:dyDescent="0.25">
      <c r="A18">
        <v>16</v>
      </c>
      <c r="B18">
        <v>1616.67</v>
      </c>
      <c r="C18">
        <f t="shared" si="0"/>
        <v>82.45017</v>
      </c>
      <c r="D18">
        <f t="shared" si="1"/>
        <v>1699</v>
      </c>
    </row>
    <row r="19" spans="1:4" x14ac:dyDescent="0.25">
      <c r="A19">
        <v>17</v>
      </c>
      <c r="B19">
        <v>500</v>
      </c>
      <c r="C19">
        <f t="shared" si="0"/>
        <v>25.5</v>
      </c>
      <c r="D19">
        <f t="shared" si="1"/>
        <v>526</v>
      </c>
    </row>
    <row r="20" spans="1:4" x14ac:dyDescent="0.25">
      <c r="A20">
        <v>18</v>
      </c>
    </row>
    <row r="21" spans="1:4" x14ac:dyDescent="0.25">
      <c r="A21">
        <v>19</v>
      </c>
    </row>
    <row r="22" spans="1:4" x14ac:dyDescent="0.25">
      <c r="A2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Elementos a entregar</vt:lpstr>
      <vt:lpstr>Elementos a solicitar </vt:lpstr>
      <vt:lpstr>CONTRATO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Xiomara Andrea Forero Cogollo</dc:creator>
  <cp:lastModifiedBy>Alba Lucia Salazar Sanchez</cp:lastModifiedBy>
  <dcterms:created xsi:type="dcterms:W3CDTF">2026-02-27T20:18:53Z</dcterms:created>
  <dcterms:modified xsi:type="dcterms:W3CDTF">2026-08-18T14:20:33Z</dcterms:modified>
</cp:coreProperties>
</file>