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7"/>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3" documentId="13_ncr:1_{BAAECFA3-9848-4534-AC3C-1B4D2FA5358F}" xr6:coauthVersionLast="47" xr6:coauthVersionMax="47" xr10:uidLastSave="{A66E42EF-2F79-44BB-B162-0D4BE40B6D69}"/>
  <bookViews>
    <workbookView xWindow="20370" yWindow="-120" windowWidth="29040" windowHeight="15720" xr2:uid="{00000000-000D-0000-FFFF-FFFF00000000}"/>
  </bookViews>
  <sheets>
    <sheet name="OFERTA ECONOMICA" sheetId="3" r:id="rId1"/>
    <sheet name="Hoja1" sheetId="2" state="hidden" r:id="rId2"/>
  </sheets>
  <definedNames>
    <definedName name="_Hlk127200600" localSheetId="0">'OFERTA ECONOMICA'!#REF!</definedName>
    <definedName name="_Hlk127200615" localSheetId="0">'OFERTA ECONOMICA'!#REF!</definedName>
    <definedName name="_xlnm.Print_Area" localSheetId="0">'OFERTA ECONOMICA'!$A$5:$L$12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3" l="1"/>
  <c r="H8" i="3"/>
  <c r="O58" i="3"/>
  <c r="O57" i="3"/>
  <c r="O56" i="3"/>
  <c r="O55" i="3"/>
  <c r="O54" i="3"/>
  <c r="O53" i="3"/>
  <c r="O52" i="3"/>
  <c r="O51" i="3"/>
  <c r="O50" i="3"/>
  <c r="O49" i="3"/>
  <c r="O48" i="3"/>
  <c r="O47" i="3"/>
  <c r="O46" i="3"/>
  <c r="O45" i="3"/>
  <c r="O44" i="3"/>
  <c r="O43" i="3"/>
  <c r="O42" i="3"/>
  <c r="O41" i="3"/>
  <c r="O40" i="3"/>
  <c r="O39" i="3"/>
  <c r="O38" i="3"/>
  <c r="O37" i="3"/>
  <c r="O36" i="3"/>
  <c r="O35" i="3"/>
  <c r="O34" i="3"/>
  <c r="O33" i="3"/>
  <c r="O32" i="3"/>
  <c r="O31" i="3"/>
  <c r="O30" i="3"/>
  <c r="O29" i="3"/>
  <c r="O28" i="3"/>
  <c r="O27" i="3"/>
  <c r="O26" i="3"/>
  <c r="O25" i="3"/>
  <c r="O24" i="3"/>
  <c r="O23" i="3"/>
  <c r="O22" i="3"/>
  <c r="O21" i="3"/>
  <c r="O20" i="3"/>
  <c r="O19" i="3"/>
  <c r="O18" i="3"/>
  <c r="O17" i="3"/>
  <c r="M16" i="3"/>
  <c r="O16" i="3"/>
  <c r="K58" i="3" l="1"/>
  <c r="L58" i="3" s="1"/>
  <c r="M58" i="3" s="1"/>
  <c r="N58" i="3" s="1"/>
  <c r="K57" i="3"/>
  <c r="L57" i="3" s="1"/>
  <c r="M57" i="3" s="1"/>
  <c r="N57" i="3" s="1"/>
  <c r="K56" i="3"/>
  <c r="L56" i="3" s="1"/>
  <c r="M56" i="3" s="1"/>
  <c r="N56" i="3" s="1"/>
  <c r="K55" i="3"/>
  <c r="L55" i="3" s="1"/>
  <c r="M55" i="3" s="1"/>
  <c r="N55" i="3" s="1"/>
  <c r="K54" i="3"/>
  <c r="L54" i="3" s="1"/>
  <c r="M54" i="3" s="1"/>
  <c r="N54" i="3" s="1"/>
  <c r="K53" i="3"/>
  <c r="L53" i="3" s="1"/>
  <c r="M53" i="3" s="1"/>
  <c r="N53" i="3" s="1"/>
  <c r="K52" i="3"/>
  <c r="L52" i="3" s="1"/>
  <c r="M52" i="3" s="1"/>
  <c r="N52" i="3" s="1"/>
  <c r="K51" i="3"/>
  <c r="L51" i="3" s="1"/>
  <c r="M51" i="3" s="1"/>
  <c r="N51" i="3" s="1"/>
  <c r="K50" i="3"/>
  <c r="L50" i="3" s="1"/>
  <c r="M50" i="3" s="1"/>
  <c r="N50" i="3" s="1"/>
  <c r="K49" i="3"/>
  <c r="L49" i="3" s="1"/>
  <c r="M49" i="3" s="1"/>
  <c r="N49" i="3" s="1"/>
  <c r="K48" i="3"/>
  <c r="L48" i="3" s="1"/>
  <c r="M48" i="3" s="1"/>
  <c r="N48" i="3" s="1"/>
  <c r="K47" i="3"/>
  <c r="L47" i="3" s="1"/>
  <c r="M47" i="3" s="1"/>
  <c r="N47" i="3" s="1"/>
  <c r="K46" i="3"/>
  <c r="L46" i="3" s="1"/>
  <c r="M46" i="3" s="1"/>
  <c r="N46" i="3" s="1"/>
  <c r="K45" i="3"/>
  <c r="L45" i="3" s="1"/>
  <c r="M45" i="3" s="1"/>
  <c r="N45" i="3" s="1"/>
  <c r="K44" i="3"/>
  <c r="L44" i="3" s="1"/>
  <c r="M44" i="3" s="1"/>
  <c r="N44" i="3" s="1"/>
  <c r="K43" i="3"/>
  <c r="L43" i="3" s="1"/>
  <c r="M43" i="3" s="1"/>
  <c r="N43" i="3" s="1"/>
  <c r="K42" i="3"/>
  <c r="L42" i="3" s="1"/>
  <c r="M42" i="3" s="1"/>
  <c r="N42" i="3" s="1"/>
  <c r="K41" i="3"/>
  <c r="L41" i="3" s="1"/>
  <c r="M41" i="3" s="1"/>
  <c r="N41" i="3" s="1"/>
  <c r="K40" i="3"/>
  <c r="L40" i="3" s="1"/>
  <c r="M40" i="3" s="1"/>
  <c r="N40" i="3" s="1"/>
  <c r="K39" i="3"/>
  <c r="L39" i="3" s="1"/>
  <c r="M39" i="3" s="1"/>
  <c r="N39" i="3" s="1"/>
  <c r="K38" i="3"/>
  <c r="L38" i="3" s="1"/>
  <c r="M38" i="3" s="1"/>
  <c r="N38" i="3" s="1"/>
  <c r="K37" i="3"/>
  <c r="L37" i="3" s="1"/>
  <c r="M37" i="3" s="1"/>
  <c r="N37" i="3" s="1"/>
  <c r="K36" i="3"/>
  <c r="L36" i="3" s="1"/>
  <c r="M36" i="3" s="1"/>
  <c r="N36" i="3" s="1"/>
  <c r="K35" i="3"/>
  <c r="L35" i="3" s="1"/>
  <c r="M35" i="3" s="1"/>
  <c r="N35" i="3" s="1"/>
  <c r="K34" i="3"/>
  <c r="L34" i="3" s="1"/>
  <c r="M34" i="3" s="1"/>
  <c r="N34" i="3" s="1"/>
  <c r="K33" i="3"/>
  <c r="L33" i="3" s="1"/>
  <c r="M33" i="3" s="1"/>
  <c r="N33" i="3" s="1"/>
  <c r="K32" i="3"/>
  <c r="L32" i="3" s="1"/>
  <c r="M32" i="3" s="1"/>
  <c r="N32" i="3" s="1"/>
  <c r="K31" i="3"/>
  <c r="L31" i="3" s="1"/>
  <c r="M31" i="3" s="1"/>
  <c r="N31" i="3" s="1"/>
  <c r="K30" i="3"/>
  <c r="L30" i="3" s="1"/>
  <c r="M30" i="3" s="1"/>
  <c r="N30" i="3" s="1"/>
  <c r="K29" i="3"/>
  <c r="L29" i="3" s="1"/>
  <c r="M29" i="3" s="1"/>
  <c r="N29" i="3" s="1"/>
  <c r="K28" i="3"/>
  <c r="L28" i="3" s="1"/>
  <c r="M28" i="3" s="1"/>
  <c r="N28" i="3" s="1"/>
  <c r="K27" i="3"/>
  <c r="L27" i="3" s="1"/>
  <c r="M27" i="3" s="1"/>
  <c r="N27" i="3" s="1"/>
  <c r="K26" i="3"/>
  <c r="L26" i="3" s="1"/>
  <c r="M26" i="3" s="1"/>
  <c r="N26" i="3" s="1"/>
  <c r="K25" i="3"/>
  <c r="L25" i="3" s="1"/>
  <c r="M25" i="3" s="1"/>
  <c r="N25" i="3" s="1"/>
  <c r="K24" i="3"/>
  <c r="L24" i="3" s="1"/>
  <c r="M24" i="3" s="1"/>
  <c r="N24" i="3" s="1"/>
  <c r="K23" i="3"/>
  <c r="L23" i="3" s="1"/>
  <c r="M23" i="3" s="1"/>
  <c r="N23" i="3" s="1"/>
  <c r="K22" i="3"/>
  <c r="L22" i="3" s="1"/>
  <c r="M22" i="3" s="1"/>
  <c r="N22" i="3" s="1"/>
  <c r="K21" i="3"/>
  <c r="L21" i="3" s="1"/>
  <c r="M21" i="3" s="1"/>
  <c r="N21" i="3" s="1"/>
  <c r="K20" i="3"/>
  <c r="L20" i="3" s="1"/>
  <c r="M20" i="3" s="1"/>
  <c r="N20" i="3" s="1"/>
  <c r="K19" i="3"/>
  <c r="L19" i="3" s="1"/>
  <c r="M19" i="3" s="1"/>
  <c r="N19" i="3" s="1"/>
  <c r="K18" i="3"/>
  <c r="L18" i="3" s="1"/>
  <c r="M18" i="3" s="1"/>
  <c r="N18" i="3" s="1"/>
  <c r="K17" i="3"/>
  <c r="L17" i="3" s="1"/>
  <c r="M17" i="3" s="1"/>
  <c r="N17" i="3" s="1"/>
  <c r="K16" i="3"/>
  <c r="L16" i="3" s="1"/>
  <c r="N16" i="3" s="1"/>
  <c r="M59" i="3" l="1"/>
  <c r="L59" i="3"/>
  <c r="I9" i="3"/>
  <c r="J9" i="3" s="1"/>
  <c r="K9" i="3" s="1"/>
  <c r="M9" i="3" s="1"/>
  <c r="I8" i="3"/>
  <c r="J8" i="3" s="1"/>
  <c r="K8" i="3" s="1"/>
  <c r="M8" i="3" s="1"/>
  <c r="L9" i="3" l="1"/>
  <c r="L8" i="3"/>
  <c r="K10" i="3" s="1"/>
  <c r="M62" i="3" s="1"/>
  <c r="J10" i="3"/>
</calcChain>
</file>

<file path=xl/sharedStrings.xml><?xml version="1.0" encoding="utf-8"?>
<sst xmlns="http://schemas.openxmlformats.org/spreadsheetml/2006/main" count="578" uniqueCount="219">
  <si>
    <t>RAZON SOCIAL</t>
  </si>
  <si>
    <t>NIT</t>
  </si>
  <si>
    <t>NOMBRE DEL REPRESENTANTE LEGAL</t>
  </si>
  <si>
    <t>No.</t>
  </si>
  <si>
    <t>DESCRIPCION</t>
  </si>
  <si>
    <t>UNIDAD</t>
  </si>
  <si>
    <t>No. DE MESES</t>
  </si>
  <si>
    <t>CANTIDAD DEL PERSONAL OPERATIVO</t>
  </si>
  <si>
    <t>PRECIO MENSUAL DE REFERENCIA CORRESPONDIENTE A LA CANTIDAD DE PERSONAL OPERATIVO REQUERIDA POR LA ENTIDAD</t>
  </si>
  <si>
    <t>A</t>
  </si>
  <si>
    <t>B</t>
  </si>
  <si>
    <t>C</t>
  </si>
  <si>
    <t>D
(A+B+C)</t>
  </si>
  <si>
    <t>E
(D * CANTIDAD DEL PERSONAL OPERATIVO)</t>
  </si>
  <si>
    <t>F
(E * N° MESES X VALOR TOTAL MENSUAL)</t>
  </si>
  <si>
    <t>VERIFICACIÓN DEL CUMPLIMIENTO DEL PRECIO DE REFERENCIA ESTABLECIDO POR LA ENTIDAD, SIN EXCEDER EL VALOR MÁXIMO DEFINIDO.</t>
  </si>
  <si>
    <t>VALOR MENSUAL (1 OPERARIO)</t>
  </si>
  <si>
    <t>AIU (VALOR MENSUAL X % AIU)</t>
  </si>
  <si>
    <t>IVA 19% (SOBRE EL AIU )</t>
  </si>
  <si>
    <t>VALOR TOTAL MENSUAL</t>
  </si>
  <si>
    <t>VALOR TOTAL MENSUAL ( POR EL PERSONAL OPERATIVO REQUERIDO)</t>
  </si>
  <si>
    <t>VALOR TOTAL</t>
  </si>
  <si>
    <r>
      <t xml:space="preserve">PRESTACIÓN DEL SERVICIO DE ASEO, CAFETERIA A TODO COSTO PARA LAS INSTALACIONES DEL GRUPO AÉREO DEL CASANARE (Según anexo técnico) 
</t>
    </r>
    <r>
      <rPr>
        <b/>
        <sz val="10"/>
        <color theme="1"/>
        <rFont val="Arial"/>
        <family val="2"/>
      </rPr>
      <t>NOTA: El servicio será prestado por 04 OPERARIOS</t>
    </r>
    <r>
      <rPr>
        <sz val="10"/>
        <color theme="1"/>
        <rFont val="Arial"/>
        <family val="2"/>
      </rPr>
      <t xml:space="preserve"> incluirá los insumos de acuerdo con lo establecido con el </t>
    </r>
    <r>
      <rPr>
        <b/>
        <u/>
        <sz val="10"/>
        <color theme="1"/>
        <rFont val="Arial"/>
        <family val="2"/>
      </rPr>
      <t>ANEXO ESPECIFICACIONES TÉCNICAS</t>
    </r>
  </si>
  <si>
    <t>MES</t>
  </si>
  <si>
    <r>
      <t xml:space="preserve">PRESTACIÓN DE SERVICIOS DE AMANTENIMIENTO EN LAS INSTALACIONES DEL GRUPO AÉREO DEL CASANARE  (Según anexo técnico) 
</t>
    </r>
    <r>
      <rPr>
        <b/>
        <sz val="10"/>
        <color theme="1"/>
        <rFont val="Arial"/>
        <family val="2"/>
      </rPr>
      <t xml:space="preserve">NOTA: </t>
    </r>
    <r>
      <rPr>
        <sz val="10"/>
        <color theme="1"/>
        <rFont val="Arial"/>
        <family val="2"/>
      </rPr>
      <t xml:space="preserve">El servicio será prestado por </t>
    </r>
    <r>
      <rPr>
        <b/>
        <u/>
        <sz val="10"/>
        <color theme="1"/>
        <rFont val="Arial"/>
        <family val="2"/>
      </rPr>
      <t>01 OPERARIO</t>
    </r>
    <r>
      <rPr>
        <sz val="10"/>
        <color theme="1"/>
        <rFont val="Arial"/>
        <family val="2"/>
      </rPr>
      <t xml:space="preserve"> de acuerdo con lo establecido con el </t>
    </r>
    <r>
      <rPr>
        <b/>
        <u/>
        <sz val="10"/>
        <color theme="1"/>
        <rFont val="Arial"/>
        <family val="2"/>
      </rPr>
      <t>ANEXO ESPECIFICACIONES TÉCNICAS</t>
    </r>
  </si>
  <si>
    <t>VALOR TOTAL OFERTADO - SERVICIO A TODO COSTO</t>
  </si>
  <si>
    <t>C
(A+B)</t>
  </si>
  <si>
    <t>D 
(C * CANTIDAD)</t>
  </si>
  <si>
    <t>E
(D * NECESIDAD EN MESES)</t>
  </si>
  <si>
    <t>ITEM    </t>
  </si>
  <si>
    <t xml:space="preserve">DESCRIPCION </t>
  </si>
  <si>
    <t>ELEMENTO</t>
  </si>
  <si>
    <t>PRESENTACION</t>
  </si>
  <si>
    <t>UNIDAD DE MEDIDA</t>
  </si>
  <si>
    <t>CANTIDAD   </t>
  </si>
  <si>
    <t>NECESIDAD ( MESES)</t>
  </si>
  <si>
    <t>FRECUENCIA   </t>
  </si>
  <si>
    <t>PRECIO MENSUAL DE REFERENCIA CORRESPONDIENTE A LA CANTIDAD DE ELEMENTOS MENSUALES REQUERIDOS POR LA ENTIDAD</t>
  </si>
  <si>
    <t>VALOR UNITARIO ANTES DE IVA</t>
  </si>
  <si>
    <t>IVA</t>
  </si>
  <si>
    <t>VALOR UNITARIO INCLUIDO IVA</t>
  </si>
  <si>
    <t>VALOR TOTAL DE ACUERDO A LA NECESIDAD MENSUAL</t>
  </si>
  <si>
    <t>VALOR TOTAL CANTIDAD DE MESES DE ACUERDO A LA NECESIDAD</t>
  </si>
  <si>
    <t>1  </t>
  </si>
  <si>
    <t>Todo tipo de uso 
Biodegradable  
No debe contener PVC o Poliestireno expandido u otros plásticos de un solo uso tanto en el envase como en el embalaje. </t>
  </si>
  <si>
    <t>Jabón en barra azul (Compra)  </t>
  </si>
  <si>
    <t>Barra, unidad con peso mínimo de 250 g en  envoltura individual</t>
  </si>
  <si>
    <t>MENSUAL  </t>
  </si>
  <si>
    <t>2  </t>
  </si>
  <si>
    <t>Con agente limpiador en una concentración mínima del 6%. 
Con agente antibacterial en una concentración mínima del 0,2%  
Con agente humectante en una concentración mínima del 3%   pH entre 5,5 a 7 
Disponible en mínimo (2) dos fragancias
Debe contener concentraciones de fósforo iguales o inferiores a 0.65% de fósforo (Resolución 0689 de 2016)</t>
  </si>
  <si>
    <t>Jabón de dispensador para manos 3 (Compra)  </t>
  </si>
  <si>
    <t>Líquido, en recipiente plástico con capacidad mínima de 3.785 ml  </t>
  </si>
  <si>
    <t xml:space="preserve">GALÓN </t>
  </si>
  <si>
    <t>3  </t>
  </si>
  <si>
    <t>Con agente(s) tensoactivo(s) principal(es) con efecto limpiador y desengrasante en una concentración mínima del 8%  
Disponible en mínimo (2) dos fragancias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t>
  </si>
  <si>
    <t>Limpiador multiusos 2 (Compra)  </t>
  </si>
  <si>
    <t>Líquido, en recipiente plástico con capacidad mínima de 500 ml, con  atomizador de pistola.  </t>
  </si>
  <si>
    <t>4  </t>
  </si>
  <si>
    <t> Con agente(s) tensoactivo(s) principal(es) con efecto limpiador y desengrasante en una concentración mínima del 10%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Debe contener concentraciones de fósforo iguales o inferiores a 0.65% de fósforo (Resolución 0689 de 2016)  </t>
  </si>
  <si>
    <t>Líquido desengrasante (Compra)  </t>
  </si>
  <si>
    <t>5  </t>
  </si>
  <si>
    <t>  Con agente tensoactivo de mínimo 60% de biodegradabilidad  
  Con efecto limpiador de mínimo 9%.  
  El  envase del producto deberá estar correctamente etiquetado bajo los parámetros: nombre comercial del producto, pictogramas de los compuestos peligrosos e instrucciones de uso  
 Debe contener concentraciones de fósforo iguales o inferiores a 0.65% de fósforo (Resolución 0689 de 2016)  </t>
  </si>
  <si>
    <t>Detergente biodegradable multiusos en polvo (Compra)  </t>
  </si>
  <si>
    <t>Polvo, en bolsa plástica o recipiente plástico  con un peso de 1.000 g  </t>
  </si>
  <si>
    <t xml:space="preserve">BOLSA </t>
  </si>
  <si>
    <t>6  </t>
  </si>
  <si>
    <t xml:space="preserve"> Con agentes bactericidas, fungicidas y virucidas.  </t>
  </si>
  <si>
    <t>Pastilla desinfectante para sanitario (Compra)  </t>
  </si>
  <si>
    <t>Unidad con peso mínimo de 45 g  </t>
  </si>
  <si>
    <t>7  </t>
  </si>
  <si>
    <t xml:space="preserve"> Con agente(s) principal(es) con efecto limpiador y desengrasante en una concentración mínima del 4%  
 Disponible mínimo en dos (2) fragancias  
 El envase debe estar  correctamente etiquetados bajo los parámetros establecidos en el sistema globalmente armonizado indicando: nombre comercial del producto, pictogramas de los compuestos peligrosos e instrucciones de uso  </t>
  </si>
  <si>
    <t>Líquido para limpiar vidrios 1 (Compra)  </t>
  </si>
  <si>
    <t>8  </t>
  </si>
  <si>
    <t xml:space="preserve"> Solución con una concentración mínima del 5%  
El  envase del producto deberá estar correctamente etiquetado, indicando: nombre comercial del producto, pictogramas de los compuestos peligrosos e instrucciones de uso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t>
  </si>
  <si>
    <t>Blanqueador o hipoclorito 1 (Compra)  </t>
  </si>
  <si>
    <t>Líquido, en recipiente plástico con capacidad  mínima de 3.785 ml  </t>
  </si>
  <si>
    <t>9  </t>
  </si>
  <si>
    <t>  Solución acuosa de alcohol etílico desnaturalizado con una concentración mínima de 70%   Desnaturalizado  </t>
  </si>
  <si>
    <t>Alcohol industrial 1 (Compra)  </t>
  </si>
  <si>
    <t>10  </t>
  </si>
  <si>
    <t xml:space="preserve"> Solución con una concentración mínima de fenoles de 4%  </t>
  </si>
  <si>
    <t>Creolina 2 (Compra)  </t>
  </si>
  <si>
    <t>11  </t>
  </si>
  <si>
    <t xml:space="preserve"> Con agentes limpiadores y abrillantadores en una concentración mínima del 5%   De color oscuro para coayudar a cubrir rasguños en maderas oscuras  </t>
  </si>
  <si>
    <t>Líquido cubre rasguños para madera (Compra)  </t>
  </si>
  <si>
    <t>En recipiente plástico  con capacidad mínima de 200 ml  </t>
  </si>
  <si>
    <t>FRASCO</t>
  </si>
  <si>
    <t>12  </t>
  </si>
  <si>
    <t xml:space="preserve"> Jabón neutro biodegradable multiusos  
 PH Neutro  
 No es corrosivo ni tóxico  
 Color: Azul claro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Elaborado en material reciclable, no debe contener PVC, Poliestireno expandido u otros plásticos de un solo uso tanto en el envase como en el embalaje.  
 Debe contener concentraciones de fósforo iguales o inferiores a 0.65% de fósforo (Resolución 0689 de 2016)  </t>
  </si>
  <si>
    <t>Jabón neutro para pisos 2 (Compra)  </t>
  </si>
  <si>
    <t>Líquido, en cuñete con capacidad de 20 L  </t>
  </si>
  <si>
    <t>CUÑETE</t>
  </si>
  <si>
    <t>13  </t>
  </si>
  <si>
    <t xml:space="preserve"> Solución con agentes desinfectantes, desmanchadores y desengrasantes en concentración mínima del 15%.  
 Biodegradable mínimo en un 95%  </t>
  </si>
  <si>
    <t>Varsol  ecológico 1 (Compra)  </t>
  </si>
  <si>
    <t>Líquido, en recipiente plástico con capacidad mínima de 1000 ml  </t>
  </si>
  <si>
    <t>LITRO</t>
  </si>
  <si>
    <t>14  </t>
  </si>
  <si>
    <t xml:space="preserve"> Con agente(s) tensoactivo(s) con efecto limpiador y desengrasante   
Para superficies de todo tipo.  </t>
  </si>
  <si>
    <t>Desmanchador multiusos (Compra)  </t>
  </si>
  <si>
    <t>Crema, en bolsa plástica de mínimo 500 g  </t>
  </si>
  <si>
    <t>15  </t>
  </si>
  <si>
    <t xml:space="preserve"> Solución con alcohol etílico y solventes.  
 Con fragancia en una concentración del 1,5%  
 En múltiples fragancias (Mínimo 5 tipos de fragancias)
 El envase debe estar correctamente etiquetado bajo los parámetros establecidos en el sistema globalmente armonizado (Decreto 1496 de 2018) indicando: nombre comercial del producto, pictogramas de los compuestos peligrosos si aplica e instrucciones de uso de acuerdo con los tiempos de transición descritos en el artículo 24 de la Resolución 773 de 2021.  </t>
  </si>
  <si>
    <t>Ambientador 1 (Compra)  </t>
  </si>
  <si>
    <t>16  </t>
  </si>
  <si>
    <t xml:space="preserve"> Solución con alcohol etílico y solventes.  
 Con fragancia en una concentración del 1,5%  
 En múltiples fragancias  
 libre de CFC  
 Envase correctamente etiquetado bajo los parámetros establecidos indicando: nombre comercial del producto, pictogramas de los compuestos peligrosos e instrucciones de uso.  
 Elaborado en material reciclable  </t>
  </si>
  <si>
    <t>Ambientador 2 (Compra)  </t>
  </si>
  <si>
    <t>Líquido, en aerosol seguro para la capa de ozono con capacidad mínima de 360 ml  </t>
  </si>
  <si>
    <t>17  </t>
  </si>
  <si>
    <t xml:space="preserve"> Para eliminar insectos rastreros.  
  Con acción residual hasta por 4 semanas o de larga duración  
 Sin fuertes olores químicos  
 Libre de CFC 
 El  envase del producto deberá estar correctamente etiquetado, indicando: nombre comercial del producto, pictogramas de los compuestos peligrosos e instrucciones de uso  </t>
  </si>
  <si>
    <t>Insecticida 1 (Compra)  </t>
  </si>
  <si>
    <t>Líquido, en aerosol seguro para la capa de ozono con capacidad
mínima de 350 ml    </t>
  </si>
  <si>
    <t>18  </t>
  </si>
  <si>
    <t xml:space="preserve"> Para eliminar insectos voladores  
  Con acción residual hasta por 4 semanas o de larga duración  
 Sin fuertes olores químicos  
 Libre de CFC  
 El  envase del producto deberá estar correctamente etiquetado, indicando: nombre comercial del producto, pictogramas de los compuestos peligrosos e instrucciones de uso  </t>
  </si>
  <si>
    <t>Insecticida 2 (Compra)  </t>
  </si>
  <si>
    <t>Líquido, en aerosol seguro para la capa de ozono con capacidad  mínima de 350 ml  </t>
  </si>
  <si>
    <t>19  </t>
  </si>
  <si>
    <t xml:space="preserve"> En tela de toalla fileteada  
 Color blanco sin estampado  
 Tamaño mínimo de 45cm de largo por 45cm de ancho.  </t>
  </si>
  <si>
    <t>Limpiones 1 (Compra)  </t>
  </si>
  <si>
    <t>Unidad  </t>
  </si>
  <si>
    <t>20  </t>
  </si>
  <si>
    <t xml:space="preserve"> En tela de toalla fileteada  
 Color blanco sin estampado 
Tamaño mínimo de 100 cm de largo por 70 cm de ancho  </t>
  </si>
  <si>
    <t>Limpiones 2 (Compra)  </t>
  </si>
  <si>
    <t>21  </t>
  </si>
  <si>
    <t xml:space="preserve"> Elaborada con fibra de acero inoxidable para dar brillo  
 Tamaño mínimo de 5 cm de largo por 5 cm de ancho  </t>
  </si>
  <si>
    <t>Esponjilla 4 (Compra)  </t>
  </si>
  <si>
    <t>Paquete X 6 unidades  </t>
  </si>
  <si>
    <t>22  </t>
  </si>
  <si>
    <t xml:space="preserve">Esponjilla de espuma con fibra abrasiva para limpieza general. No debe contener PVC o poliestireno expandido y otros plásticoa </t>
  </si>
  <si>
    <t>Esponjilla 5 (Compra)  </t>
  </si>
  <si>
    <t>23  </t>
  </si>
  <si>
    <t xml:space="preserve"> Abrasiva  
Tamaño mínimo de 9 cm de largo por 12 cm de ancho
 No debe contener PVC o Poliestireno expandido u otros plásticos de un solo uso tanto en el envase como en el embalaje.  </t>
  </si>
  <si>
    <t>Esponjilla 7 (Compra)  </t>
  </si>
  <si>
    <t>24  </t>
  </si>
  <si>
    <t xml:space="preserve"> Cerdas suaves elaboradas con PET calibre entre 0,3 y 0,4 mm.  
 Área de barrido mínima de 35 cm de largo por 8 cm de ancho por 10 cm de alto  
 Mango de madera proveniente de explotación forestal sostenible certificada ( FSC, PEFC o equivalentes) y/o Mango y Fibra de plástico (reciclado o nuevo) de polipropileno (PP) o polietileno (PE) y/o cabo metálico que no contenga material plastificado  
 No debe contener PVC u otros plásticos con cloro.  
 Cabo de madera 140cm elaborada con fibra natural, con soporte para colgar, con capucha plástica protectora que evita que se desprendan las fibras o se deformen  </t>
  </si>
  <si>
    <t>Escoba 5 (Compra)  </t>
  </si>
  <si>
    <t>Unidad completa con cabezal</t>
  </si>
  <si>
    <t>25  </t>
  </si>
  <si>
    <t xml:space="preserve"> Extensión mínima de 140 cm  
Acople plástico o rosca para palos de escoba</t>
  </si>
  <si>
    <t>Mango metálico escoba 1 (Compra)  </t>
  </si>
  <si>
    <t xml:space="preserve">Longitud mínima de 1.40cm con rosca universal </t>
  </si>
  <si>
    <t>26  </t>
  </si>
  <si>
    <t xml:space="preserve"> Tipo plancha, con mango de plástico  
 Cuerpo elaborado en plástico
 Cerdas duras en fibra plástica  
 Tamaño mínimo de 15 cm de largo por 5cm de ancho por 6 cm de alto.  </t>
  </si>
  <si>
    <t>Cepillos 1 (Compra)  </t>
  </si>
  <si>
    <t xml:space="preserve">Tipo plancha </t>
  </si>
  <si>
    <t>27  </t>
  </si>
  <si>
    <t>  Elaborado con hilaza de algodón natural  
 Mecha con peso mínimo 250 gr y extensión mínima de 32 cm de  largo  
 Material de base en plástico con acople tipo rosca  </t>
  </si>
  <si>
    <t>Trapero 1 (Compra)  </t>
  </si>
  <si>
    <t xml:space="preserve">Unidad con mecha de algodón de 250g mínimo y acople tipo rosca </t>
  </si>
  <si>
    <t>28  </t>
  </si>
  <si>
    <t xml:space="preserve"> Extensión mínima de 140 cm  
 Acople plástico o rosca para palos de escoba  </t>
  </si>
  <si>
    <t>Mango madera trapero (Compra)  </t>
  </si>
  <si>
    <t>29  </t>
  </si>
  <si>
    <t xml:space="preserve"> Cerdas duras elaboradas en fibras plásticas  
 Extensión mínima de las cerdas es de 2,5 cm  
 Base y mango elaborados en plástico  
 Mango con longitud mínima de 33 cm (incluida la medida del cepillo)  </t>
  </si>
  <si>
    <t>Cepillo para sanitario (churrusco) (Compra)  </t>
  </si>
  <si>
    <t>Unidad</t>
  </si>
  <si>
    <t>30  </t>
  </si>
  <si>
    <t xml:space="preserve"> Elaborada en polietileno de baja densidad  
 De color negro  
 Calibre de mínimo 1  
 Tamaño de 40 cm de ancho por 55 cm de largo  </t>
  </si>
  <si>
    <t>Bolsas plásticas 1 (Compra)  </t>
  </si>
  <si>
    <t>Paquete de mínimo 6  </t>
  </si>
  <si>
    <t>Paquete</t>
  </si>
  <si>
    <t>31  </t>
  </si>
  <si>
    <t xml:space="preserve"> Elaborada en polietileno de baja densidad  
 De color blanco 
 Calibre de mínimo 1  
 Tamaño de 40 cm de ancho por 55 cm de largo  </t>
  </si>
  <si>
    <t>Bolsas plásticas 3 (Compra)  </t>
  </si>
  <si>
    <t>32  </t>
  </si>
  <si>
    <t xml:space="preserve"> Elaborada en polietileno de baja densidad  
 De color negro  
Calibre de mínimo 2  
 Tamaño de 60 cm de ancho por 70 cm de largo  </t>
  </si>
  <si>
    <t>Bolsas plásticas 8 (Compra)  </t>
  </si>
  <si>
    <t>33  </t>
  </si>
  <si>
    <t xml:space="preserve"> Elaborada en polietileno de baja densidad  
 De color blanco  
 Calibre de mínimo 2  
 Tamaño de 60 cm de ancho por 70 cm de largo  </t>
  </si>
  <si>
    <t>Bolsas plásticas 10 (Compra)  </t>
  </si>
  <si>
    <t>34  </t>
  </si>
  <si>
    <t xml:space="preserve"> Elaborada en polietileno de baja densidad  
 De color negro 
 Calibre de mínimo 2 
 Tamaño de 70 cm de ancho por 90 cm de largo   </t>
  </si>
  <si>
    <t>Bolsas plásticas 15 (Compra)  </t>
  </si>
  <si>
    <t>35  </t>
  </si>
  <si>
    <t xml:space="preserve"> Elaborada en polietileno de baja densidad  
 De color blanco  
 Calibre de mínimo 2  
 Tamaño de 70 cm de ancho por 90 cm de largo  </t>
  </si>
  <si>
    <t>Bolsas plásticas 17 (Compra)  </t>
  </si>
  <si>
    <t>36  </t>
  </si>
  <si>
    <t>  Rollo con longitud mínima de 20 metros  
 Doble hoja blanca  
 Sin fragancia  </t>
  </si>
  <si>
    <t>Papel higiénico 1 (Compra)  </t>
  </si>
  <si>
    <t>Rollo 20 metros doble hoja</t>
  </si>
  <si>
    <t>Rollo  </t>
  </si>
  <si>
    <t>37  </t>
  </si>
  <si>
    <t xml:space="preserve"> Rollo con longitud mínima de 250 metros  
 Doble hoja blanca  
 Sin fragancia  </t>
  </si>
  <si>
    <t>Papel higiénico 4 (Compra)  </t>
  </si>
  <si>
    <t>Rollo 250 metros doble hoja</t>
  </si>
  <si>
    <t>38  </t>
  </si>
  <si>
    <t xml:space="preserve"> Toallas interdobladas, paquete con mínimo 150 unidades  
 Doble hoja con un tamaño mínimo de 20 cm de largo por 15 cm de ancho  
 Hoja color blanco </t>
  </si>
  <si>
    <t>Toallas para manos 6 (Compra)  </t>
  </si>
  <si>
    <t>Paquete con mínimo 150 unidades</t>
  </si>
  <si>
    <t>39  </t>
  </si>
  <si>
    <t xml:space="preserve"> Toallas con precorte  
 Rollo con longitud mínima de 100 metros  
 Doble hoja con tamaño mínimo de 15 cms de ancho  
 Color Blanco  
 Sin fragancia  </t>
  </si>
  <si>
    <t>Toallas para manos 7 (Compra)  </t>
  </si>
  <si>
    <t>Rollo con longitud mínima de 100 metros </t>
  </si>
  <si>
    <t>40  </t>
  </si>
  <si>
    <t>  Cuerpo elaborado en plástico  
 Cerdas duras en fibra plástica  
 Largo mínimo de 140 cm  </t>
  </si>
  <si>
    <t>Cepillo para paredes y techos (Compra)  </t>
  </si>
  <si>
    <t>unidad con mango de 140 cm como mínimo</t>
  </si>
  <si>
    <t>41  </t>
  </si>
  <si>
    <t xml:space="preserve"> Tipo campana  
 Chupa elaborada en caucho  
 Diámetro mínimo de 12 cm  
 Mango elaborado en madera  
 Mango con longitud mínima de 33 cm  </t>
  </si>
  <si>
    <t>Destapador para sanitario (chupa) (Compra)  </t>
  </si>
  <si>
    <t xml:space="preserve">Unidad tipo campana con mango de madera </t>
  </si>
  <si>
    <t>42  </t>
  </si>
  <si>
    <t xml:space="preserve"> Fibras sintéticas  
 Mango de plástico  
 Largo total mínimo de 65 cm  
 Electrostático  </t>
  </si>
  <si>
    <t>Plumero o limpia polvo (Compra)  </t>
  </si>
  <si>
    <t xml:space="preserve">Unidad de mínimo 65 cm de longitud </t>
  </si>
  <si>
    <t>43  </t>
  </si>
  <si>
    <t xml:space="preserve"> Capacidad mínima de 10 litros  
 Con manija móvil  
 Con "pico" antiderrames  
 Disponibles en diferentes colores  
 Elaborado en material reciclable  
 Marcado de acuerdo con la norma ISO 11469 y ISO 1043.   </t>
  </si>
  <si>
    <t>Balde (Compra)  </t>
  </si>
  <si>
    <t xml:space="preserve">Unidad con capacidad mínima de 10 litros </t>
  </si>
  <si>
    <t>MENSUAL   </t>
  </si>
  <si>
    <t>VALOR TOTAL OFERTADO INSUMOS</t>
  </si>
  <si>
    <t>TOTAL OFERTA ECONOMICA
 SUMATORIA DEL SERVICIO PRESTADO POR EL PERSONAL OPERATIVO Y LOS INSUMOS REQUERIDOS</t>
  </si>
  <si>
    <r>
      <t>ITEM </t>
    </r>
    <r>
      <rPr>
        <sz val="9"/>
        <color rgb="FF000000"/>
        <rFont val="Arial"/>
        <family val="2"/>
      </rPr>
      <t>   </t>
    </r>
  </si>
  <si>
    <r>
      <t>CANTIDAD</t>
    </r>
    <r>
      <rPr>
        <sz val="9"/>
        <color rgb="FF000000"/>
        <rFont val="Arial"/>
        <family val="2"/>
      </rPr>
      <t>   </t>
    </r>
  </si>
  <si>
    <r>
      <t>FRECUENCIA</t>
    </r>
    <r>
      <rPr>
        <sz val="9"/>
        <color rgb="FF000000"/>
        <rFont val="Arial"/>
        <family val="2"/>
      </rPr>
      <t>   </t>
    </r>
  </si>
  <si>
    <t>80  </t>
  </si>
  <si>
    <t>0  </t>
  </si>
  <si>
    <t xml:space="preserve"> Abrasiva  
 Tamaño mínimo de 9 cm de largo por 12 cm de ancho
 No debe contener PVC o Poliestireno expandido u otros plásticos de un solo uso tanto en el envase como en el embalaje.  </t>
  </si>
  <si>
    <r>
      <t>MENSUAL</t>
    </r>
    <r>
      <rPr>
        <sz val="9"/>
        <color rgb="FF000000"/>
        <rFont val="Calibri"/>
        <family val="2"/>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</si>
</sst>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quot;$&quot;\ #,##0.00"/>
    <numFmt numFmtId="165" formatCode="_-&quot;XDR&quot;* #,##0.00_-;\-&quot;XDR&quot;* #,##0.00_-;_-&quot;XDR&quot;* &quot;-&quot;??_-;_-@_-"/>
    <numFmt numFmtId="166" formatCode="_-[$$-240A]\ * #,##0.00_-;\-[$$-240A]\ * #,##0.00_-;_-[$$-240A]\ * &quot;-&quot;??_-;_-@_-"/>
  </numFmts>
  <fonts count="15">
    <font>
      <sz val="11"/>
      <color theme="1"/>
      <name val="Calibri"/>
      <family val="2"/>
      <scheme val="minor"/>
    </font>
    <font>
      <sz val="11"/>
      <color theme="1"/>
      <name val="Calibri"/>
      <family val="2"/>
      <scheme val="minor"/>
    </font>
    <font>
      <b/>
      <sz val="9"/>
      <color theme="1"/>
      <name val="Arial"/>
      <family val="2"/>
    </font>
    <font>
      <sz val="9"/>
      <color theme="1"/>
      <name val="Arial"/>
      <family val="2"/>
    </font>
    <font>
      <b/>
      <sz val="9"/>
      <color rgb="FF000000"/>
      <name val="Arial"/>
      <family val="2"/>
    </font>
    <font>
      <sz val="9"/>
      <color rgb="FF000000"/>
      <name val="Arial"/>
      <family val="2"/>
    </font>
    <font>
      <sz val="9"/>
      <color theme="1"/>
      <name val="Calibri"/>
      <family val="2"/>
      <scheme val="minor"/>
    </font>
    <font>
      <sz val="9"/>
      <color rgb="FF000000"/>
      <name val="Calibri"/>
      <family val="2"/>
    </font>
    <font>
      <b/>
      <sz val="10"/>
      <color theme="1"/>
      <name val="Arial"/>
      <family val="2"/>
    </font>
    <font>
      <sz val="10"/>
      <color theme="0"/>
      <name val="Arial"/>
      <family val="2"/>
    </font>
    <font>
      <sz val="10"/>
      <color theme="1"/>
      <name val="Arial"/>
      <family val="2"/>
    </font>
    <font>
      <b/>
      <u/>
      <sz val="10"/>
      <color theme="1"/>
      <name val="Arial"/>
      <family val="2"/>
    </font>
    <font>
      <b/>
      <sz val="12"/>
      <color theme="1"/>
      <name val="Arial"/>
      <family val="2"/>
    </font>
    <font>
      <sz val="10"/>
      <color rgb="FFFFFFFF"/>
      <name val="Arial"/>
      <family val="2"/>
    </font>
    <font>
      <sz val="10"/>
      <color rgb="FF000000"/>
      <name val="Arial"/>
      <family val="2"/>
    </font>
  </fonts>
  <fills count="13">
    <fill>
      <patternFill patternType="none"/>
    </fill>
    <fill>
      <patternFill patternType="gray125"/>
    </fill>
    <fill>
      <patternFill patternType="solid">
        <fgColor theme="7" tint="0.59999389629810485"/>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D0CECE"/>
        <bgColor indexed="64"/>
      </patternFill>
    </fill>
    <fill>
      <patternFill patternType="solid">
        <fgColor rgb="FFFFFF00"/>
        <bgColor indexed="64"/>
      </patternFill>
    </fill>
    <fill>
      <patternFill patternType="solid">
        <fgColor theme="4" tint="-0.499984740745262"/>
        <bgColor indexed="64"/>
      </patternFill>
    </fill>
    <fill>
      <patternFill patternType="solid">
        <fgColor rgb="FF92D050"/>
        <bgColor indexed="64"/>
      </patternFill>
    </fill>
    <fill>
      <patternFill patternType="solid">
        <fgColor theme="4" tint="-0.499984740745262"/>
        <bgColor rgb="FF000000"/>
      </patternFill>
    </fill>
    <fill>
      <patternFill patternType="solid">
        <fgColor theme="5" tint="0.79998168889431442"/>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rgb="FF000000"/>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3">
    <xf numFmtId="166" fontId="0" fillId="0" borderId="0"/>
    <xf numFmtId="165" fontId="1" fillId="0" borderId="0" applyFont="0" applyFill="0" applyBorder="0" applyAlignment="0" applyProtection="0"/>
    <xf numFmtId="166" fontId="1" fillId="0" borderId="0"/>
  </cellStyleXfs>
  <cellXfs count="78">
    <xf numFmtId="166" fontId="0" fillId="0" borderId="0" xfId="0"/>
    <xf numFmtId="166" fontId="2" fillId="6" borderId="0" xfId="0" applyFont="1" applyFill="1" applyAlignment="1">
      <alignment vertical="center"/>
    </xf>
    <xf numFmtId="166" fontId="2" fillId="3" borderId="2" xfId="0" applyFont="1" applyFill="1" applyBorder="1" applyAlignment="1">
      <alignment vertical="center"/>
    </xf>
    <xf numFmtId="166" fontId="6" fillId="0" borderId="0" xfId="0" applyFont="1"/>
    <xf numFmtId="166" fontId="4" fillId="7" borderId="2" xfId="0" applyFont="1" applyFill="1" applyBorder="1" applyAlignment="1">
      <alignment horizontal="center" vertical="center" wrapText="1"/>
    </xf>
    <xf numFmtId="166" fontId="5" fillId="0" borderId="2" xfId="0" applyFont="1" applyBorder="1" applyAlignment="1">
      <alignment horizontal="left" vertical="center" wrapText="1"/>
    </xf>
    <xf numFmtId="166" fontId="5" fillId="0" borderId="2" xfId="0" applyFont="1" applyBorder="1" applyAlignment="1">
      <alignment horizontal="center" vertical="center" wrapText="1"/>
    </xf>
    <xf numFmtId="166" fontId="5" fillId="0" borderId="2" xfId="0" applyFont="1" applyBorder="1" applyAlignment="1">
      <alignment horizontal="center" vertical="center"/>
    </xf>
    <xf numFmtId="0" fontId="5" fillId="0" borderId="2" xfId="0" applyNumberFormat="1" applyFont="1" applyBorder="1" applyAlignment="1">
      <alignment horizontal="left" vertical="center" wrapText="1"/>
    </xf>
    <xf numFmtId="166" fontId="6" fillId="0" borderId="0" xfId="0" applyFont="1" applyAlignment="1">
      <alignment horizontal="center"/>
    </xf>
    <xf numFmtId="166" fontId="5" fillId="8" borderId="2" xfId="0" applyFont="1" applyFill="1" applyBorder="1" applyAlignment="1">
      <alignment horizontal="center" vertical="center" wrapText="1"/>
    </xf>
    <xf numFmtId="0" fontId="5" fillId="8" borderId="2" xfId="0" applyNumberFormat="1" applyFont="1" applyFill="1" applyBorder="1" applyAlignment="1">
      <alignment horizontal="left" vertical="center" wrapText="1"/>
    </xf>
    <xf numFmtId="0" fontId="5" fillId="0" borderId="2" xfId="0" applyNumberFormat="1" applyFont="1" applyBorder="1" applyAlignment="1">
      <alignment vertical="center" wrapText="1"/>
    </xf>
    <xf numFmtId="166" fontId="5" fillId="8" borderId="2" xfId="0" applyFont="1" applyFill="1" applyBorder="1" applyAlignment="1">
      <alignment vertical="center" wrapText="1"/>
    </xf>
    <xf numFmtId="166" fontId="5" fillId="6" borderId="2" xfId="0" applyFont="1" applyFill="1" applyBorder="1" applyAlignment="1">
      <alignment horizontal="center" vertical="center"/>
    </xf>
    <xf numFmtId="166" fontId="5" fillId="6" borderId="2" xfId="0" applyFont="1" applyFill="1" applyBorder="1" applyAlignment="1">
      <alignment horizontal="center" vertical="center" wrapText="1"/>
    </xf>
    <xf numFmtId="0" fontId="5" fillId="6" borderId="2" xfId="0" applyNumberFormat="1" applyFont="1" applyFill="1" applyBorder="1" applyAlignment="1">
      <alignment horizontal="left" vertical="center" wrapText="1"/>
    </xf>
    <xf numFmtId="166" fontId="6" fillId="8" borderId="2" xfId="0" applyFont="1" applyFill="1" applyBorder="1"/>
    <xf numFmtId="0" fontId="5" fillId="6" borderId="3" xfId="0" applyNumberFormat="1" applyFont="1" applyFill="1" applyBorder="1" applyAlignment="1">
      <alignment horizontal="left" vertical="center" wrapText="1"/>
    </xf>
    <xf numFmtId="166" fontId="3" fillId="6" borderId="2" xfId="0" applyFont="1" applyFill="1" applyBorder="1" applyAlignment="1">
      <alignment horizontal="center" vertical="center" wrapText="1"/>
    </xf>
    <xf numFmtId="166" fontId="2" fillId="6" borderId="6" xfId="0" applyFont="1" applyFill="1" applyBorder="1" applyAlignment="1">
      <alignment vertical="center"/>
    </xf>
    <xf numFmtId="1" fontId="5" fillId="6" borderId="3" xfId="0" applyNumberFormat="1" applyFont="1" applyFill="1" applyBorder="1" applyAlignment="1">
      <alignment horizontal="center" vertical="center" wrapText="1"/>
    </xf>
    <xf numFmtId="1" fontId="3" fillId="6" borderId="2" xfId="0" applyNumberFormat="1" applyFont="1" applyFill="1" applyBorder="1" applyAlignment="1">
      <alignment horizontal="center" vertical="center" wrapText="1"/>
    </xf>
    <xf numFmtId="166" fontId="10" fillId="2" borderId="1" xfId="0" applyFont="1" applyFill="1" applyBorder="1" applyAlignment="1">
      <alignment horizontal="center" vertical="center"/>
    </xf>
    <xf numFmtId="166" fontId="10" fillId="2" borderId="1" xfId="0" applyFont="1" applyFill="1" applyBorder="1" applyAlignment="1">
      <alignment horizontal="center" vertical="center" wrapText="1"/>
    </xf>
    <xf numFmtId="166" fontId="10" fillId="4" borderId="1" xfId="0" applyFont="1" applyFill="1" applyBorder="1" applyAlignment="1">
      <alignment horizontal="center" vertical="center" wrapText="1"/>
    </xf>
    <xf numFmtId="0" fontId="8" fillId="0" borderId="1" xfId="0" applyNumberFormat="1" applyFont="1" applyBorder="1" applyAlignment="1">
      <alignment horizontal="center" vertical="center" wrapText="1"/>
    </xf>
    <xf numFmtId="0" fontId="10" fillId="0" borderId="1" xfId="0" applyNumberFormat="1" applyFont="1" applyBorder="1" applyAlignment="1">
      <alignment vertical="center" wrapText="1"/>
    </xf>
    <xf numFmtId="166" fontId="10" fillId="0" borderId="1" xfId="0" applyFont="1" applyBorder="1" applyAlignment="1">
      <alignment horizontal="center" vertical="center" wrapText="1"/>
    </xf>
    <xf numFmtId="0" fontId="10" fillId="0" borderId="1" xfId="0" applyNumberFormat="1" applyFont="1" applyBorder="1" applyAlignment="1">
      <alignment horizontal="center" vertical="center" wrapText="1"/>
    </xf>
    <xf numFmtId="166" fontId="10" fillId="6" borderId="1" xfId="1" applyNumberFormat="1" applyFont="1" applyFill="1" applyBorder="1" applyAlignment="1">
      <alignment horizontal="center" vertical="center"/>
    </xf>
    <xf numFmtId="166" fontId="10" fillId="0" borderId="1" xfId="1" applyNumberFormat="1" applyFont="1" applyFill="1" applyBorder="1" applyAlignment="1">
      <alignment horizontal="center" vertical="center"/>
    </xf>
    <xf numFmtId="166" fontId="10" fillId="5" borderId="1" xfId="1" applyNumberFormat="1" applyFont="1" applyFill="1" applyBorder="1" applyAlignment="1">
      <alignment horizontal="center" vertical="center"/>
    </xf>
    <xf numFmtId="166" fontId="8" fillId="6" borderId="6" xfId="0" applyFont="1" applyFill="1" applyBorder="1" applyAlignment="1">
      <alignment vertical="center"/>
    </xf>
    <xf numFmtId="166" fontId="8" fillId="6" borderId="0" xfId="0" applyFont="1" applyFill="1" applyAlignment="1">
      <alignment vertical="center"/>
    </xf>
    <xf numFmtId="166" fontId="8" fillId="3" borderId="2" xfId="0" applyFont="1" applyFill="1" applyBorder="1" applyAlignment="1">
      <alignment vertical="center"/>
    </xf>
    <xf numFmtId="166" fontId="8" fillId="6" borderId="0" xfId="0" applyFont="1" applyFill="1" applyAlignment="1">
      <alignment horizontal="center" vertical="center"/>
    </xf>
    <xf numFmtId="166" fontId="9" fillId="9" borderId="2" xfId="0" applyFont="1" applyFill="1" applyBorder="1" applyAlignment="1">
      <alignment horizontal="center" vertical="center" wrapText="1"/>
    </xf>
    <xf numFmtId="166" fontId="5" fillId="6" borderId="8" xfId="0" applyFont="1" applyFill="1" applyBorder="1" applyAlignment="1">
      <alignment horizontal="center" vertical="center" wrapText="1"/>
    </xf>
    <xf numFmtId="166" fontId="5" fillId="6" borderId="8" xfId="0" applyFont="1" applyFill="1" applyBorder="1" applyAlignment="1">
      <alignment horizontal="left" vertical="center" wrapText="1"/>
    </xf>
    <xf numFmtId="1" fontId="3" fillId="6" borderId="9" xfId="0" applyNumberFormat="1" applyFont="1" applyFill="1" applyBorder="1" applyAlignment="1">
      <alignment horizontal="center" vertical="center" wrapText="1"/>
    </xf>
    <xf numFmtId="1" fontId="3" fillId="6" borderId="8" xfId="0" applyNumberFormat="1" applyFont="1" applyFill="1" applyBorder="1" applyAlignment="1">
      <alignment horizontal="center" vertical="center" wrapText="1"/>
    </xf>
    <xf numFmtId="4" fontId="3" fillId="6" borderId="10" xfId="1" applyNumberFormat="1" applyFont="1" applyFill="1" applyBorder="1" applyAlignment="1">
      <alignment horizontal="center" vertical="center"/>
    </xf>
    <xf numFmtId="4" fontId="3" fillId="5" borderId="10" xfId="1" applyNumberFormat="1" applyFont="1" applyFill="1" applyBorder="1" applyAlignment="1">
      <alignment horizontal="center" vertical="center"/>
    </xf>
    <xf numFmtId="166" fontId="10" fillId="4" borderId="2" xfId="0" applyFont="1" applyFill="1" applyBorder="1" applyAlignment="1">
      <alignment horizontal="center" vertical="center" wrapText="1"/>
    </xf>
    <xf numFmtId="0" fontId="10" fillId="0" borderId="0" xfId="0" applyNumberFormat="1" applyFont="1"/>
    <xf numFmtId="166" fontId="10" fillId="0" borderId="0" xfId="0" applyFont="1" applyAlignment="1">
      <alignment vertical="center"/>
    </xf>
    <xf numFmtId="166" fontId="10" fillId="0" borderId="0" xfId="0" applyFont="1"/>
    <xf numFmtId="166" fontId="10" fillId="10" borderId="2" xfId="0" applyFont="1" applyFill="1" applyBorder="1"/>
    <xf numFmtId="164" fontId="10" fillId="12" borderId="1" xfId="1" applyNumberFormat="1" applyFont="1" applyFill="1" applyBorder="1" applyAlignment="1">
      <alignment horizontal="center" vertical="center" wrapText="1"/>
    </xf>
    <xf numFmtId="166" fontId="10" fillId="5" borderId="14" xfId="1" applyNumberFormat="1" applyFont="1" applyFill="1" applyBorder="1" applyAlignment="1">
      <alignment horizontal="center" vertical="center"/>
    </xf>
    <xf numFmtId="166" fontId="10" fillId="0" borderId="2" xfId="0" applyFont="1" applyBorder="1" applyAlignment="1">
      <alignment horizontal="center" vertical="center" wrapText="1"/>
    </xf>
    <xf numFmtId="166" fontId="10" fillId="4" borderId="4" xfId="0" applyFont="1" applyFill="1" applyBorder="1" applyAlignment="1">
      <alignment horizontal="center" vertical="center" wrapText="1"/>
    </xf>
    <xf numFmtId="4" fontId="3" fillId="6" borderId="16" xfId="1" applyNumberFormat="1" applyFont="1" applyFill="1" applyBorder="1" applyAlignment="1">
      <alignment horizontal="center" vertical="center"/>
    </xf>
    <xf numFmtId="4" fontId="3" fillId="6" borderId="17" xfId="1" applyNumberFormat="1" applyFont="1" applyFill="1" applyBorder="1" applyAlignment="1">
      <alignment horizontal="center" vertical="center"/>
    </xf>
    <xf numFmtId="4" fontId="3" fillId="5" borderId="9" xfId="1" applyNumberFormat="1" applyFont="1" applyFill="1" applyBorder="1" applyAlignment="1">
      <alignment horizontal="center" vertical="center"/>
    </xf>
    <xf numFmtId="166" fontId="13" fillId="11" borderId="3" xfId="0" applyFont="1" applyFill="1" applyBorder="1" applyAlignment="1">
      <alignment horizontal="left" vertical="center"/>
    </xf>
    <xf numFmtId="166" fontId="13" fillId="11" borderId="4" xfId="0" applyFont="1" applyFill="1" applyBorder="1" applyAlignment="1">
      <alignment horizontal="left" vertical="center"/>
    </xf>
    <xf numFmtId="166" fontId="13" fillId="11" borderId="11" xfId="0" applyFont="1" applyFill="1" applyBorder="1" applyAlignment="1">
      <alignment horizontal="left" vertical="center"/>
    </xf>
    <xf numFmtId="166" fontId="13" fillId="11" borderId="12" xfId="0" applyFont="1" applyFill="1" applyBorder="1" applyAlignment="1">
      <alignment horizontal="left" vertical="center"/>
    </xf>
    <xf numFmtId="166" fontId="8" fillId="3" borderId="2" xfId="0" applyFont="1" applyFill="1" applyBorder="1" applyAlignment="1">
      <alignment horizontal="center" vertical="center"/>
    </xf>
    <xf numFmtId="0" fontId="8" fillId="0" borderId="7" xfId="0" applyNumberFormat="1" applyFont="1" applyBorder="1" applyAlignment="1">
      <alignment horizontal="center" vertical="center" wrapText="1"/>
    </xf>
    <xf numFmtId="0" fontId="8" fillId="0" borderId="0" xfId="0" applyNumberFormat="1" applyFont="1" applyAlignment="1">
      <alignment horizontal="center" vertical="center" wrapText="1"/>
    </xf>
    <xf numFmtId="166" fontId="9" fillId="9" borderId="13" xfId="0" applyFont="1" applyFill="1" applyBorder="1" applyAlignment="1">
      <alignment horizontal="center" vertical="center" wrapText="1"/>
    </xf>
    <xf numFmtId="166" fontId="9" fillId="9" borderId="10" xfId="0" applyFont="1" applyFill="1" applyBorder="1" applyAlignment="1">
      <alignment horizontal="center" vertical="center" wrapText="1"/>
    </xf>
    <xf numFmtId="166" fontId="2" fillId="3" borderId="3" xfId="0" applyFont="1" applyFill="1" applyBorder="1" applyAlignment="1">
      <alignment horizontal="center" vertical="center"/>
    </xf>
    <xf numFmtId="166" fontId="2" fillId="3" borderId="5" xfId="0" applyFont="1" applyFill="1" applyBorder="1" applyAlignment="1">
      <alignment horizontal="center" vertical="center"/>
    </xf>
    <xf numFmtId="166" fontId="2" fillId="3" borderId="4" xfId="0" applyFont="1" applyFill="1" applyBorder="1" applyAlignment="1">
      <alignment horizontal="center" vertical="center"/>
    </xf>
    <xf numFmtId="166" fontId="12" fillId="0" borderId="2" xfId="0" applyFont="1" applyBorder="1" applyAlignment="1">
      <alignment horizontal="center" vertical="center" wrapText="1"/>
    </xf>
    <xf numFmtId="166" fontId="12" fillId="0" borderId="2" xfId="0" applyFont="1" applyBorder="1" applyAlignment="1">
      <alignment horizontal="center" vertical="center"/>
    </xf>
    <xf numFmtId="166" fontId="9" fillId="9" borderId="1" xfId="0" applyFont="1" applyFill="1" applyBorder="1" applyAlignment="1">
      <alignment horizontal="center" vertical="center" wrapText="1"/>
    </xf>
    <xf numFmtId="166" fontId="9" fillId="9" borderId="15" xfId="0" applyFont="1" applyFill="1" applyBorder="1" applyAlignment="1">
      <alignment horizontal="center" vertical="center" wrapText="1"/>
    </xf>
    <xf numFmtId="166" fontId="14" fillId="0" borderId="3" xfId="0" applyFont="1" applyBorder="1" applyAlignment="1">
      <alignment horizontal="center"/>
    </xf>
    <xf numFmtId="166" fontId="14" fillId="0" borderId="5" xfId="0" applyFont="1" applyBorder="1" applyAlignment="1">
      <alignment horizontal="center"/>
    </xf>
    <xf numFmtId="166" fontId="14" fillId="0" borderId="4" xfId="0" applyFont="1" applyBorder="1" applyAlignment="1">
      <alignment horizontal="center"/>
    </xf>
    <xf numFmtId="166" fontId="10" fillId="0" borderId="3" xfId="0" applyFont="1" applyBorder="1" applyAlignment="1">
      <alignment horizontal="center"/>
    </xf>
    <xf numFmtId="166" fontId="10" fillId="0" borderId="5" xfId="0" applyFont="1" applyBorder="1" applyAlignment="1">
      <alignment horizontal="center"/>
    </xf>
    <xf numFmtId="166" fontId="10" fillId="0" borderId="4" xfId="0" applyFont="1" applyBorder="1" applyAlignment="1">
      <alignment horizontal="center"/>
    </xf>
  </cellXfs>
  <cellStyles count="3">
    <cellStyle name="Moneda" xfId="1" builtinId="4"/>
    <cellStyle name="Normal" xfId="0" builtinId="0"/>
    <cellStyle name="Normal 2" xfId="2" xr:uid="{C42BE0BC-EEC8-4FE2-AC94-C1C47D26E26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F89A4-4530-4612-B754-CA842BE7FC4B}">
  <dimension ref="A2:O62"/>
  <sheetViews>
    <sheetView showGridLines="0" tabSelected="1" zoomScale="85" zoomScaleNormal="85" zoomScaleSheetLayoutView="100" workbookViewId="0">
      <selection activeCell="I8" sqref="I8"/>
    </sheetView>
  </sheetViews>
  <sheetFormatPr defaultColWidth="11.42578125" defaultRowHeight="12.75"/>
  <cols>
    <col min="1" max="1" width="6.7109375" style="45" customWidth="1"/>
    <col min="2" max="2" width="34.85546875" style="46" customWidth="1"/>
    <col min="3" max="4" width="10.140625" style="47" customWidth="1"/>
    <col min="5" max="5" width="13.28515625" style="47" customWidth="1"/>
    <col min="6" max="6" width="18.85546875" style="47" customWidth="1"/>
    <col min="7" max="7" width="15.5703125" style="47" customWidth="1"/>
    <col min="8" max="8" width="15.85546875" style="47" customWidth="1"/>
    <col min="9" max="9" width="17.140625" style="47" customWidth="1"/>
    <col min="10" max="10" width="16.140625" style="47" customWidth="1"/>
    <col min="11" max="11" width="18.42578125" style="47" customWidth="1"/>
    <col min="12" max="12" width="21" style="47" customWidth="1"/>
    <col min="13" max="13" width="19.7109375" style="47" customWidth="1"/>
    <col min="14" max="14" width="18.5703125" style="47" customWidth="1"/>
    <col min="15" max="15" width="21.140625" style="47" customWidth="1"/>
    <col min="16" max="16384" width="11.42578125" style="47"/>
  </cols>
  <sheetData>
    <row r="2" spans="1:15" ht="35.1" customHeight="1">
      <c r="A2" s="56" t="s">
        <v>0</v>
      </c>
      <c r="B2" s="57"/>
      <c r="C2" s="72"/>
      <c r="D2" s="73"/>
      <c r="E2" s="73"/>
      <c r="F2" s="73"/>
      <c r="G2" s="73"/>
      <c r="H2" s="73"/>
      <c r="I2" s="73"/>
      <c r="J2" s="73"/>
      <c r="K2" s="74"/>
    </row>
    <row r="3" spans="1:15" ht="35.1" customHeight="1">
      <c r="A3" s="56" t="s">
        <v>1</v>
      </c>
      <c r="B3" s="57"/>
      <c r="C3" s="75"/>
      <c r="D3" s="76"/>
      <c r="E3" s="76"/>
      <c r="F3" s="76"/>
      <c r="G3" s="76"/>
      <c r="H3" s="76"/>
      <c r="I3" s="76"/>
      <c r="J3" s="76"/>
      <c r="K3" s="77"/>
    </row>
    <row r="4" spans="1:15" ht="35.1" customHeight="1">
      <c r="A4" s="58" t="s">
        <v>2</v>
      </c>
      <c r="B4" s="59"/>
      <c r="C4" s="72"/>
      <c r="D4" s="73"/>
      <c r="E4" s="73"/>
      <c r="F4" s="73"/>
      <c r="G4" s="73"/>
      <c r="H4" s="73"/>
      <c r="I4" s="73"/>
      <c r="J4" s="73"/>
      <c r="K4" s="74"/>
    </row>
    <row r="5" spans="1:15" ht="33.75" customHeight="1">
      <c r="A5" s="61"/>
      <c r="B5" s="61"/>
      <c r="C5" s="61"/>
      <c r="D5" s="61"/>
      <c r="E5" s="61"/>
      <c r="F5" s="61"/>
      <c r="G5" s="61"/>
      <c r="H5" s="61"/>
      <c r="I5" s="61"/>
      <c r="J5" s="61"/>
      <c r="K5" s="61"/>
      <c r="L5" s="62"/>
    </row>
    <row r="6" spans="1:15" ht="60.75" customHeight="1">
      <c r="A6" s="70" t="s">
        <v>3</v>
      </c>
      <c r="B6" s="70" t="s">
        <v>4</v>
      </c>
      <c r="C6" s="70" t="s">
        <v>5</v>
      </c>
      <c r="D6" s="70" t="s">
        <v>6</v>
      </c>
      <c r="E6" s="70" t="s">
        <v>7</v>
      </c>
      <c r="F6" s="63" t="s">
        <v>8</v>
      </c>
      <c r="G6" s="23" t="s">
        <v>9</v>
      </c>
      <c r="H6" s="23" t="s">
        <v>10</v>
      </c>
      <c r="I6" s="23" t="s">
        <v>11</v>
      </c>
      <c r="J6" s="24" t="s">
        <v>12</v>
      </c>
      <c r="K6" s="24" t="s">
        <v>13</v>
      </c>
      <c r="L6" s="24" t="s">
        <v>14</v>
      </c>
      <c r="M6" s="63" t="s">
        <v>15</v>
      </c>
    </row>
    <row r="7" spans="1:15" ht="63.75">
      <c r="A7" s="70"/>
      <c r="B7" s="70"/>
      <c r="C7" s="70"/>
      <c r="D7" s="70"/>
      <c r="E7" s="70"/>
      <c r="F7" s="64"/>
      <c r="G7" s="25" t="s">
        <v>16</v>
      </c>
      <c r="H7" s="25" t="s">
        <v>17</v>
      </c>
      <c r="I7" s="25" t="s">
        <v>18</v>
      </c>
      <c r="J7" s="25" t="s">
        <v>19</v>
      </c>
      <c r="K7" s="25" t="s">
        <v>20</v>
      </c>
      <c r="L7" s="25" t="s">
        <v>21</v>
      </c>
      <c r="M7" s="71"/>
    </row>
    <row r="8" spans="1:15" ht="135.75" customHeight="1">
      <c r="A8" s="26">
        <v>1</v>
      </c>
      <c r="B8" s="27" t="s">
        <v>22</v>
      </c>
      <c r="C8" s="28" t="s">
        <v>23</v>
      </c>
      <c r="D8" s="29">
        <v>3</v>
      </c>
      <c r="E8" s="29">
        <v>4</v>
      </c>
      <c r="F8" s="49">
        <v>20602512</v>
      </c>
      <c r="G8" s="30"/>
      <c r="H8" s="30">
        <f>G8*10%</f>
        <v>0</v>
      </c>
      <c r="I8" s="31">
        <f>+H8*19%</f>
        <v>0</v>
      </c>
      <c r="J8" s="31">
        <f>+I8+H8+G8</f>
        <v>0</v>
      </c>
      <c r="K8" s="32">
        <f>J8*E8</f>
        <v>0</v>
      </c>
      <c r="L8" s="50">
        <f>+K8*D8</f>
        <v>0</v>
      </c>
      <c r="M8" s="51" t="str">
        <f>IF(K8&gt;F8,"INCURSO EN CAUSAL DE RECHAZO", "OK")</f>
        <v>OK</v>
      </c>
    </row>
    <row r="9" spans="1:15" ht="115.5" customHeight="1">
      <c r="A9" s="26">
        <v>2</v>
      </c>
      <c r="B9" s="27" t="s">
        <v>24</v>
      </c>
      <c r="C9" s="28" t="s">
        <v>23</v>
      </c>
      <c r="D9" s="29">
        <v>3</v>
      </c>
      <c r="E9" s="29">
        <v>1</v>
      </c>
      <c r="F9" s="49">
        <v>5150628</v>
      </c>
      <c r="G9" s="30"/>
      <c r="H9" s="30">
        <f>G9*10%</f>
        <v>0</v>
      </c>
      <c r="I9" s="31">
        <f>+H9*19%</f>
        <v>0</v>
      </c>
      <c r="J9" s="31">
        <f>+I9+H9+G9</f>
        <v>0</v>
      </c>
      <c r="K9" s="32">
        <f>J9*E9</f>
        <v>0</v>
      </c>
      <c r="L9" s="50">
        <f>+K9*D9</f>
        <v>0</v>
      </c>
      <c r="M9" s="51" t="str">
        <f>IF(K9&gt;F9,"INCURSO EN CAUSAL DE RECHAZO", "OK")</f>
        <v>OK</v>
      </c>
    </row>
    <row r="10" spans="1:15" ht="27" customHeight="1">
      <c r="A10" s="60" t="s">
        <v>25</v>
      </c>
      <c r="B10" s="60"/>
      <c r="C10" s="60"/>
      <c r="D10" s="60"/>
      <c r="E10" s="60"/>
      <c r="F10" s="60"/>
      <c r="G10" s="33"/>
      <c r="H10" s="34"/>
      <c r="I10" s="34"/>
      <c r="J10" s="35">
        <f>SUM(K8:K9)</f>
        <v>0</v>
      </c>
      <c r="K10" s="35">
        <f>SUM(L8:L8)</f>
        <v>0</v>
      </c>
    </row>
    <row r="11" spans="1:15">
      <c r="A11" s="36"/>
      <c r="B11" s="36"/>
      <c r="C11" s="36"/>
      <c r="D11" s="36"/>
      <c r="E11" s="36"/>
      <c r="F11" s="36"/>
      <c r="G11" s="36"/>
      <c r="H11" s="36"/>
      <c r="I11" s="36"/>
      <c r="J11" s="36"/>
      <c r="K11" s="36"/>
      <c r="L11" s="34"/>
    </row>
    <row r="12" spans="1:15">
      <c r="A12" s="36"/>
      <c r="B12" s="36"/>
      <c r="C12" s="36"/>
      <c r="D12" s="36"/>
      <c r="E12" s="36"/>
      <c r="F12" s="36"/>
      <c r="G12" s="36"/>
      <c r="H12" s="36"/>
      <c r="I12" s="36"/>
      <c r="J12" s="36"/>
      <c r="K12" s="36"/>
      <c r="L12" s="34"/>
    </row>
    <row r="14" spans="1:15" ht="59.25" customHeight="1">
      <c r="J14" s="23" t="s">
        <v>9</v>
      </c>
      <c r="K14" s="23" t="s">
        <v>10</v>
      </c>
      <c r="L14" s="24" t="s">
        <v>26</v>
      </c>
      <c r="M14" s="24" t="s">
        <v>27</v>
      </c>
      <c r="N14" s="24" t="s">
        <v>28</v>
      </c>
      <c r="O14" s="63" t="s">
        <v>15</v>
      </c>
    </row>
    <row r="15" spans="1:15" ht="150.75" customHeight="1">
      <c r="A15" s="37" t="s">
        <v>29</v>
      </c>
      <c r="B15" s="37" t="s">
        <v>30</v>
      </c>
      <c r="C15" s="37" t="s">
        <v>31</v>
      </c>
      <c r="D15" s="37" t="s">
        <v>32</v>
      </c>
      <c r="E15" s="37" t="s">
        <v>33</v>
      </c>
      <c r="F15" s="37" t="s">
        <v>34</v>
      </c>
      <c r="G15" s="37" t="s">
        <v>35</v>
      </c>
      <c r="H15" s="37" t="s">
        <v>36</v>
      </c>
      <c r="I15" s="37" t="s">
        <v>37</v>
      </c>
      <c r="J15" s="52" t="s">
        <v>38</v>
      </c>
      <c r="K15" s="44" t="s">
        <v>39</v>
      </c>
      <c r="L15" s="44" t="s">
        <v>40</v>
      </c>
      <c r="M15" s="44" t="s">
        <v>41</v>
      </c>
      <c r="N15" s="44" t="s">
        <v>42</v>
      </c>
      <c r="O15" s="71"/>
    </row>
    <row r="16" spans="1:15" ht="84">
      <c r="A16" s="38" t="s">
        <v>43</v>
      </c>
      <c r="B16" s="39" t="s">
        <v>44</v>
      </c>
      <c r="C16" s="38" t="s">
        <v>45</v>
      </c>
      <c r="D16" s="38" t="s">
        <v>46</v>
      </c>
      <c r="E16" s="38" t="s">
        <v>5</v>
      </c>
      <c r="F16" s="40">
        <v>4</v>
      </c>
      <c r="G16" s="41">
        <v>3</v>
      </c>
      <c r="H16" s="38" t="s">
        <v>47</v>
      </c>
      <c r="I16" s="15">
        <v>19548</v>
      </c>
      <c r="J16" s="53"/>
      <c r="K16" s="42">
        <f>J16*19%</f>
        <v>0</v>
      </c>
      <c r="L16" s="42">
        <f>J16+K16</f>
        <v>0</v>
      </c>
      <c r="M16" s="43">
        <f>L16*F16</f>
        <v>0</v>
      </c>
      <c r="N16" s="55">
        <f>M16*G16</f>
        <v>0</v>
      </c>
      <c r="O16" s="51" t="str">
        <f>IF(M16&gt;I16,"INCURSO EN CAUSAL DE RECHAZO", "OK")</f>
        <v>OK</v>
      </c>
    </row>
    <row r="17" spans="1:15" ht="132">
      <c r="A17" s="15" t="s">
        <v>48</v>
      </c>
      <c r="B17" s="16" t="s">
        <v>49</v>
      </c>
      <c r="C17" s="15" t="s">
        <v>50</v>
      </c>
      <c r="D17" s="15" t="s">
        <v>51</v>
      </c>
      <c r="E17" s="15" t="s">
        <v>52</v>
      </c>
      <c r="F17" s="21">
        <v>2</v>
      </c>
      <c r="G17" s="22">
        <v>3</v>
      </c>
      <c r="H17" s="15" t="s">
        <v>47</v>
      </c>
      <c r="I17" s="15">
        <v>15470</v>
      </c>
      <c r="J17" s="54"/>
      <c r="K17" s="42">
        <f t="shared" ref="K17:K58" si="0">J17*19%</f>
        <v>0</v>
      </c>
      <c r="L17" s="42">
        <f t="shared" ref="L17:L58" si="1">J17+K17</f>
        <v>0</v>
      </c>
      <c r="M17" s="43">
        <f>L17*F17</f>
        <v>0</v>
      </c>
      <c r="N17" s="43">
        <f>M17*G17</f>
        <v>0</v>
      </c>
      <c r="O17" s="51" t="str">
        <f t="shared" ref="O17:O58" si="2">IF(M17&gt;I17,"INCURSO EN CAUSAL DE RECHAZO", "OK")</f>
        <v>OK</v>
      </c>
    </row>
    <row r="18" spans="1:15" ht="168">
      <c r="A18" s="15" t="s">
        <v>53</v>
      </c>
      <c r="B18" s="16" t="s">
        <v>54</v>
      </c>
      <c r="C18" s="15" t="s">
        <v>55</v>
      </c>
      <c r="D18" s="15" t="s">
        <v>56</v>
      </c>
      <c r="E18" s="15" t="s">
        <v>5</v>
      </c>
      <c r="F18" s="21">
        <v>4</v>
      </c>
      <c r="G18" s="22">
        <v>3</v>
      </c>
      <c r="H18" s="15" t="s">
        <v>47</v>
      </c>
      <c r="I18" s="15">
        <v>31321</v>
      </c>
      <c r="J18" s="54"/>
      <c r="K18" s="42">
        <f t="shared" si="0"/>
        <v>0</v>
      </c>
      <c r="L18" s="42">
        <f t="shared" si="1"/>
        <v>0</v>
      </c>
      <c r="M18" s="43">
        <f>L18*F18</f>
        <v>0</v>
      </c>
      <c r="N18" s="43">
        <f>M18*G18</f>
        <v>0</v>
      </c>
      <c r="O18" s="51" t="str">
        <f t="shared" si="2"/>
        <v>OK</v>
      </c>
    </row>
    <row r="19" spans="1:15" ht="192">
      <c r="A19" s="15" t="s">
        <v>57</v>
      </c>
      <c r="B19" s="16" t="s">
        <v>58</v>
      </c>
      <c r="C19" s="15" t="s">
        <v>59</v>
      </c>
      <c r="D19" s="15" t="s">
        <v>51</v>
      </c>
      <c r="E19" s="15" t="s">
        <v>52</v>
      </c>
      <c r="F19" s="21">
        <v>5</v>
      </c>
      <c r="G19" s="22">
        <v>3</v>
      </c>
      <c r="H19" s="15" t="s">
        <v>47</v>
      </c>
      <c r="I19" s="15">
        <v>115049</v>
      </c>
      <c r="J19" s="54"/>
      <c r="K19" s="42">
        <f t="shared" si="0"/>
        <v>0</v>
      </c>
      <c r="L19" s="42">
        <f t="shared" si="1"/>
        <v>0</v>
      </c>
      <c r="M19" s="43">
        <f>L19*F19</f>
        <v>0</v>
      </c>
      <c r="N19" s="43">
        <f>M19*G19</f>
        <v>0</v>
      </c>
      <c r="O19" s="51" t="str">
        <f t="shared" si="2"/>
        <v>OK</v>
      </c>
    </row>
    <row r="20" spans="1:15" ht="132">
      <c r="A20" s="15" t="s">
        <v>60</v>
      </c>
      <c r="B20" s="16" t="s">
        <v>61</v>
      </c>
      <c r="C20" s="15" t="s">
        <v>62</v>
      </c>
      <c r="D20" s="15" t="s">
        <v>63</v>
      </c>
      <c r="E20" s="15" t="s">
        <v>64</v>
      </c>
      <c r="F20" s="21">
        <v>80</v>
      </c>
      <c r="G20" s="22">
        <v>3</v>
      </c>
      <c r="H20" s="15" t="s">
        <v>47</v>
      </c>
      <c r="I20" s="15">
        <v>723172</v>
      </c>
      <c r="J20" s="54"/>
      <c r="K20" s="42">
        <f t="shared" si="0"/>
        <v>0</v>
      </c>
      <c r="L20" s="42">
        <f t="shared" si="1"/>
        <v>0</v>
      </c>
      <c r="M20" s="43">
        <f>L20*F20</f>
        <v>0</v>
      </c>
      <c r="N20" s="43">
        <f>M20*G20</f>
        <v>0</v>
      </c>
      <c r="O20" s="51" t="str">
        <f t="shared" si="2"/>
        <v>OK</v>
      </c>
    </row>
    <row r="21" spans="1:15" ht="60">
      <c r="A21" s="14" t="s">
        <v>65</v>
      </c>
      <c r="B21" s="16" t="s">
        <v>66</v>
      </c>
      <c r="C21" s="15" t="s">
        <v>67</v>
      </c>
      <c r="D21" s="15" t="s">
        <v>68</v>
      </c>
      <c r="E21" s="15" t="s">
        <v>5</v>
      </c>
      <c r="F21" s="21">
        <v>26</v>
      </c>
      <c r="G21" s="22">
        <v>3</v>
      </c>
      <c r="H21" s="15" t="s">
        <v>47</v>
      </c>
      <c r="I21" s="15">
        <v>224872</v>
      </c>
      <c r="J21" s="54"/>
      <c r="K21" s="42">
        <f t="shared" si="0"/>
        <v>0</v>
      </c>
      <c r="L21" s="42">
        <f t="shared" si="1"/>
        <v>0</v>
      </c>
      <c r="M21" s="43">
        <f>L21*F21</f>
        <v>0</v>
      </c>
      <c r="N21" s="43">
        <f>M21*G21</f>
        <v>0</v>
      </c>
      <c r="O21" s="51" t="str">
        <f t="shared" si="2"/>
        <v>OK</v>
      </c>
    </row>
    <row r="22" spans="1:15" ht="132">
      <c r="A22" s="15" t="s">
        <v>69</v>
      </c>
      <c r="B22" s="16" t="s">
        <v>70</v>
      </c>
      <c r="C22" s="15" t="s">
        <v>71</v>
      </c>
      <c r="D22" s="15" t="s">
        <v>51</v>
      </c>
      <c r="E22" s="15" t="s">
        <v>52</v>
      </c>
      <c r="F22" s="21">
        <v>2</v>
      </c>
      <c r="G22" s="22">
        <v>3</v>
      </c>
      <c r="H22" s="15" t="s">
        <v>47</v>
      </c>
      <c r="I22" s="15">
        <v>52157</v>
      </c>
      <c r="J22" s="54"/>
      <c r="K22" s="42">
        <f t="shared" si="0"/>
        <v>0</v>
      </c>
      <c r="L22" s="42">
        <f t="shared" si="1"/>
        <v>0</v>
      </c>
      <c r="M22" s="43">
        <f>L22*F22</f>
        <v>0</v>
      </c>
      <c r="N22" s="43">
        <f>M22*G22</f>
        <v>0</v>
      </c>
      <c r="O22" s="51" t="str">
        <f t="shared" si="2"/>
        <v>OK</v>
      </c>
    </row>
    <row r="23" spans="1:15" ht="204">
      <c r="A23" s="15" t="s">
        <v>72</v>
      </c>
      <c r="B23" s="16" t="s">
        <v>73</v>
      </c>
      <c r="C23" s="15" t="s">
        <v>74</v>
      </c>
      <c r="D23" s="15" t="s">
        <v>75</v>
      </c>
      <c r="E23" s="15" t="s">
        <v>52</v>
      </c>
      <c r="F23" s="21">
        <v>10</v>
      </c>
      <c r="G23" s="22">
        <v>3</v>
      </c>
      <c r="H23" s="15" t="s">
        <v>47</v>
      </c>
      <c r="I23" s="15">
        <v>142288</v>
      </c>
      <c r="J23" s="54"/>
      <c r="K23" s="42">
        <f t="shared" si="0"/>
        <v>0</v>
      </c>
      <c r="L23" s="42">
        <f t="shared" si="1"/>
        <v>0</v>
      </c>
      <c r="M23" s="43">
        <f>L23*F23</f>
        <v>0</v>
      </c>
      <c r="N23" s="43">
        <f>M23*G23</f>
        <v>0</v>
      </c>
      <c r="O23" s="51" t="str">
        <f t="shared" si="2"/>
        <v>OK</v>
      </c>
    </row>
    <row r="24" spans="1:15" ht="84">
      <c r="A24" s="15" t="s">
        <v>76</v>
      </c>
      <c r="B24" s="16" t="s">
        <v>77</v>
      </c>
      <c r="C24" s="15" t="s">
        <v>78</v>
      </c>
      <c r="D24" s="15" t="s">
        <v>51</v>
      </c>
      <c r="E24" s="15" t="s">
        <v>52</v>
      </c>
      <c r="F24" s="21">
        <v>1</v>
      </c>
      <c r="G24" s="22">
        <v>3</v>
      </c>
      <c r="H24" s="15" t="s">
        <v>47</v>
      </c>
      <c r="I24" s="15">
        <v>40460</v>
      </c>
      <c r="J24" s="54"/>
      <c r="K24" s="42">
        <f t="shared" si="0"/>
        <v>0</v>
      </c>
      <c r="L24" s="42">
        <f t="shared" si="1"/>
        <v>0</v>
      </c>
      <c r="M24" s="43">
        <f>L24*F24</f>
        <v>0</v>
      </c>
      <c r="N24" s="43">
        <f>M24*G24</f>
        <v>0</v>
      </c>
      <c r="O24" s="51" t="str">
        <f t="shared" si="2"/>
        <v>OK</v>
      </c>
    </row>
    <row r="25" spans="1:15" ht="84">
      <c r="A25" s="15" t="s">
        <v>79</v>
      </c>
      <c r="B25" s="16" t="s">
        <v>80</v>
      </c>
      <c r="C25" s="15" t="s">
        <v>81</v>
      </c>
      <c r="D25" s="15" t="s">
        <v>75</v>
      </c>
      <c r="E25" s="15" t="s">
        <v>52</v>
      </c>
      <c r="F25" s="21">
        <v>1</v>
      </c>
      <c r="G25" s="22">
        <v>3</v>
      </c>
      <c r="H25" s="15" t="s">
        <v>47</v>
      </c>
      <c r="I25" s="15">
        <v>31633</v>
      </c>
      <c r="J25" s="54"/>
      <c r="K25" s="42">
        <f t="shared" si="0"/>
        <v>0</v>
      </c>
      <c r="L25" s="42">
        <f t="shared" si="1"/>
        <v>0</v>
      </c>
      <c r="M25" s="43">
        <f>L25*F25</f>
        <v>0</v>
      </c>
      <c r="N25" s="43">
        <f>M25*G25</f>
        <v>0</v>
      </c>
      <c r="O25" s="51" t="str">
        <f t="shared" si="2"/>
        <v>OK</v>
      </c>
    </row>
    <row r="26" spans="1:15" ht="84">
      <c r="A26" s="15" t="s">
        <v>82</v>
      </c>
      <c r="B26" s="16" t="s">
        <v>83</v>
      </c>
      <c r="C26" s="15" t="s">
        <v>84</v>
      </c>
      <c r="D26" s="15" t="s">
        <v>85</v>
      </c>
      <c r="E26" s="15" t="s">
        <v>86</v>
      </c>
      <c r="F26" s="21">
        <v>4</v>
      </c>
      <c r="G26" s="22">
        <v>3</v>
      </c>
      <c r="H26" s="15" t="s">
        <v>47</v>
      </c>
      <c r="I26" s="15">
        <v>32165</v>
      </c>
      <c r="J26" s="54"/>
      <c r="K26" s="42">
        <f t="shared" si="0"/>
        <v>0</v>
      </c>
      <c r="L26" s="42">
        <f t="shared" si="1"/>
        <v>0</v>
      </c>
      <c r="M26" s="43">
        <f>L26*F26</f>
        <v>0</v>
      </c>
      <c r="N26" s="43">
        <f>M26*G26</f>
        <v>0</v>
      </c>
      <c r="O26" s="51" t="str">
        <f t="shared" si="2"/>
        <v>OK</v>
      </c>
    </row>
    <row r="27" spans="1:15" ht="252">
      <c r="A27" s="15" t="s">
        <v>87</v>
      </c>
      <c r="B27" s="16" t="s">
        <v>88</v>
      </c>
      <c r="C27" s="15" t="s">
        <v>89</v>
      </c>
      <c r="D27" s="15" t="s">
        <v>90</v>
      </c>
      <c r="E27" s="15" t="s">
        <v>91</v>
      </c>
      <c r="F27" s="21">
        <v>1</v>
      </c>
      <c r="G27" s="22">
        <v>3</v>
      </c>
      <c r="H27" s="15" t="s">
        <v>47</v>
      </c>
      <c r="I27" s="15">
        <v>97309</v>
      </c>
      <c r="J27" s="54"/>
      <c r="K27" s="42">
        <f t="shared" si="0"/>
        <v>0</v>
      </c>
      <c r="L27" s="42">
        <f t="shared" si="1"/>
        <v>0</v>
      </c>
      <c r="M27" s="43">
        <f>L27*F27</f>
        <v>0</v>
      </c>
      <c r="N27" s="43">
        <f>M27*G27</f>
        <v>0</v>
      </c>
      <c r="O27" s="51" t="str">
        <f t="shared" si="2"/>
        <v>OK</v>
      </c>
    </row>
    <row r="28" spans="1:15" ht="84">
      <c r="A28" s="15" t="s">
        <v>92</v>
      </c>
      <c r="B28" s="16" t="s">
        <v>93</v>
      </c>
      <c r="C28" s="15" t="s">
        <v>94</v>
      </c>
      <c r="D28" s="15" t="s">
        <v>95</v>
      </c>
      <c r="E28" s="15" t="s">
        <v>96</v>
      </c>
      <c r="F28" s="21">
        <v>1</v>
      </c>
      <c r="G28" s="22">
        <v>3</v>
      </c>
      <c r="H28" s="15" t="s">
        <v>47</v>
      </c>
      <c r="I28" s="15">
        <v>12371</v>
      </c>
      <c r="J28" s="54"/>
      <c r="K28" s="42">
        <f t="shared" si="0"/>
        <v>0</v>
      </c>
      <c r="L28" s="42">
        <f t="shared" si="1"/>
        <v>0</v>
      </c>
      <c r="M28" s="43">
        <f>L28*F28</f>
        <v>0</v>
      </c>
      <c r="N28" s="43">
        <f>M28*G28</f>
        <v>0</v>
      </c>
      <c r="O28" s="51" t="str">
        <f t="shared" si="2"/>
        <v>OK</v>
      </c>
    </row>
    <row r="29" spans="1:15" ht="60">
      <c r="A29" s="15" t="s">
        <v>97</v>
      </c>
      <c r="B29" s="16" t="s">
        <v>98</v>
      </c>
      <c r="C29" s="15" t="s">
        <v>99</v>
      </c>
      <c r="D29" s="15" t="s">
        <v>100</v>
      </c>
      <c r="E29" s="15" t="s">
        <v>64</v>
      </c>
      <c r="F29" s="21">
        <v>2</v>
      </c>
      <c r="G29" s="22">
        <v>3</v>
      </c>
      <c r="H29" s="15" t="s">
        <v>47</v>
      </c>
      <c r="I29" s="15">
        <v>16660</v>
      </c>
      <c r="J29" s="54"/>
      <c r="K29" s="42">
        <f t="shared" si="0"/>
        <v>0</v>
      </c>
      <c r="L29" s="42">
        <f t="shared" si="1"/>
        <v>0</v>
      </c>
      <c r="M29" s="43">
        <f>L29*F29</f>
        <v>0</v>
      </c>
      <c r="N29" s="43">
        <f>M29*G29</f>
        <v>0</v>
      </c>
      <c r="O29" s="51" t="str">
        <f t="shared" si="2"/>
        <v>OK</v>
      </c>
    </row>
    <row r="30" spans="1:15" ht="180">
      <c r="A30" s="15" t="s">
        <v>101</v>
      </c>
      <c r="B30" s="18" t="s">
        <v>102</v>
      </c>
      <c r="C30" s="15" t="s">
        <v>103</v>
      </c>
      <c r="D30" s="15" t="s">
        <v>75</v>
      </c>
      <c r="E30" s="15" t="s">
        <v>52</v>
      </c>
      <c r="F30" s="21">
        <v>10</v>
      </c>
      <c r="G30" s="22">
        <v>3</v>
      </c>
      <c r="H30" s="15" t="s">
        <v>47</v>
      </c>
      <c r="I30" s="15">
        <v>185371</v>
      </c>
      <c r="J30" s="54"/>
      <c r="K30" s="42">
        <f t="shared" si="0"/>
        <v>0</v>
      </c>
      <c r="L30" s="42">
        <f t="shared" si="1"/>
        <v>0</v>
      </c>
      <c r="M30" s="43">
        <f>L30*F30</f>
        <v>0</v>
      </c>
      <c r="N30" s="43">
        <f>M30*G30</f>
        <v>0</v>
      </c>
      <c r="O30" s="51" t="str">
        <f t="shared" si="2"/>
        <v>OK</v>
      </c>
    </row>
    <row r="31" spans="1:15" ht="132">
      <c r="A31" s="15" t="s">
        <v>104</v>
      </c>
      <c r="B31" s="16" t="s">
        <v>105</v>
      </c>
      <c r="C31" s="15" t="s">
        <v>106</v>
      </c>
      <c r="D31" s="15" t="s">
        <v>107</v>
      </c>
      <c r="E31" s="15" t="s">
        <v>5</v>
      </c>
      <c r="F31" s="21">
        <v>8</v>
      </c>
      <c r="G31" s="22">
        <v>3</v>
      </c>
      <c r="H31" s="15" t="s">
        <v>47</v>
      </c>
      <c r="I31" s="15">
        <v>133369</v>
      </c>
      <c r="J31" s="54"/>
      <c r="K31" s="42">
        <f t="shared" si="0"/>
        <v>0</v>
      </c>
      <c r="L31" s="42">
        <f t="shared" si="1"/>
        <v>0</v>
      </c>
      <c r="M31" s="43">
        <f>L31*F31</f>
        <v>0</v>
      </c>
      <c r="N31" s="43">
        <f>M31*G31</f>
        <v>0</v>
      </c>
      <c r="O31" s="51" t="str">
        <f t="shared" si="2"/>
        <v>OK</v>
      </c>
    </row>
    <row r="32" spans="1:15" ht="120">
      <c r="A32" s="15" t="s">
        <v>108</v>
      </c>
      <c r="B32" s="16" t="s">
        <v>109</v>
      </c>
      <c r="C32" s="15" t="s">
        <v>110</v>
      </c>
      <c r="D32" s="15" t="s">
        <v>111</v>
      </c>
      <c r="E32" s="15" t="s">
        <v>5</v>
      </c>
      <c r="F32" s="21">
        <v>1</v>
      </c>
      <c r="G32" s="22">
        <v>3</v>
      </c>
      <c r="H32" s="15" t="s">
        <v>47</v>
      </c>
      <c r="I32" s="15">
        <v>32466</v>
      </c>
      <c r="J32" s="54"/>
      <c r="K32" s="42">
        <f t="shared" si="0"/>
        <v>0</v>
      </c>
      <c r="L32" s="42">
        <f t="shared" si="1"/>
        <v>0</v>
      </c>
      <c r="M32" s="43">
        <f>L32*F32</f>
        <v>0</v>
      </c>
      <c r="N32" s="43">
        <f>M32*G32</f>
        <v>0</v>
      </c>
      <c r="O32" s="51" t="str">
        <f t="shared" si="2"/>
        <v>OK</v>
      </c>
    </row>
    <row r="33" spans="1:15" ht="120">
      <c r="A33" s="15" t="s">
        <v>112</v>
      </c>
      <c r="B33" s="16" t="s">
        <v>113</v>
      </c>
      <c r="C33" s="15" t="s">
        <v>114</v>
      </c>
      <c r="D33" s="15" t="s">
        <v>115</v>
      </c>
      <c r="E33" s="15" t="s">
        <v>5</v>
      </c>
      <c r="F33" s="21">
        <v>1</v>
      </c>
      <c r="G33" s="22">
        <v>3</v>
      </c>
      <c r="H33" s="15" t="s">
        <v>47</v>
      </c>
      <c r="I33" s="15">
        <v>32466</v>
      </c>
      <c r="J33" s="54"/>
      <c r="K33" s="42">
        <f t="shared" si="0"/>
        <v>0</v>
      </c>
      <c r="L33" s="42">
        <f t="shared" si="1"/>
        <v>0</v>
      </c>
      <c r="M33" s="43">
        <f>L33*F33</f>
        <v>0</v>
      </c>
      <c r="N33" s="43">
        <f>M33*G33</f>
        <v>0</v>
      </c>
      <c r="O33" s="51" t="str">
        <f t="shared" si="2"/>
        <v>OK</v>
      </c>
    </row>
    <row r="34" spans="1:15" ht="48">
      <c r="A34" s="15" t="s">
        <v>116</v>
      </c>
      <c r="B34" s="16" t="s">
        <v>117</v>
      </c>
      <c r="C34" s="15" t="s">
        <v>118</v>
      </c>
      <c r="D34" s="15" t="s">
        <v>119</v>
      </c>
      <c r="E34" s="15" t="s">
        <v>5</v>
      </c>
      <c r="F34" s="21">
        <v>10</v>
      </c>
      <c r="G34" s="22">
        <v>3</v>
      </c>
      <c r="H34" s="15" t="s">
        <v>47</v>
      </c>
      <c r="I34" s="15">
        <v>54498</v>
      </c>
      <c r="J34" s="54"/>
      <c r="K34" s="42">
        <f t="shared" si="0"/>
        <v>0</v>
      </c>
      <c r="L34" s="42">
        <f t="shared" si="1"/>
        <v>0</v>
      </c>
      <c r="M34" s="43">
        <f>L34*F34</f>
        <v>0</v>
      </c>
      <c r="N34" s="43">
        <f>M34*G34</f>
        <v>0</v>
      </c>
      <c r="O34" s="51" t="str">
        <f t="shared" si="2"/>
        <v>OK</v>
      </c>
    </row>
    <row r="35" spans="1:15" ht="48">
      <c r="A35" s="15" t="s">
        <v>120</v>
      </c>
      <c r="B35" s="16" t="s">
        <v>121</v>
      </c>
      <c r="C35" s="15" t="s">
        <v>122</v>
      </c>
      <c r="D35" s="15" t="s">
        <v>119</v>
      </c>
      <c r="E35" s="15" t="s">
        <v>5</v>
      </c>
      <c r="F35" s="21">
        <v>10</v>
      </c>
      <c r="G35" s="22">
        <v>3</v>
      </c>
      <c r="H35" s="15" t="s">
        <v>47</v>
      </c>
      <c r="I35" s="15">
        <v>83300</v>
      </c>
      <c r="J35" s="54"/>
      <c r="K35" s="42">
        <f t="shared" si="0"/>
        <v>0</v>
      </c>
      <c r="L35" s="42">
        <f t="shared" si="1"/>
        <v>0</v>
      </c>
      <c r="M35" s="43">
        <f>L35*F35</f>
        <v>0</v>
      </c>
      <c r="N35" s="43">
        <f>M35*G35</f>
        <v>0</v>
      </c>
      <c r="O35" s="51" t="str">
        <f t="shared" si="2"/>
        <v>OK</v>
      </c>
    </row>
    <row r="36" spans="1:15" ht="48">
      <c r="A36" s="15" t="s">
        <v>123</v>
      </c>
      <c r="B36" s="16" t="s">
        <v>124</v>
      </c>
      <c r="C36" s="15" t="s">
        <v>125</v>
      </c>
      <c r="D36" s="15" t="s">
        <v>126</v>
      </c>
      <c r="E36" s="15" t="s">
        <v>119</v>
      </c>
      <c r="F36" s="21">
        <v>1</v>
      </c>
      <c r="G36" s="22">
        <v>3</v>
      </c>
      <c r="H36" s="15" t="s">
        <v>47</v>
      </c>
      <c r="I36" s="15">
        <v>7777</v>
      </c>
      <c r="J36" s="54"/>
      <c r="K36" s="42">
        <f t="shared" si="0"/>
        <v>0</v>
      </c>
      <c r="L36" s="42">
        <f t="shared" si="1"/>
        <v>0</v>
      </c>
      <c r="M36" s="43">
        <f>L36*F36</f>
        <v>0</v>
      </c>
      <c r="N36" s="43">
        <f>M36*G36</f>
        <v>0</v>
      </c>
      <c r="O36" s="51" t="str">
        <f t="shared" si="2"/>
        <v>OK</v>
      </c>
    </row>
    <row r="37" spans="1:15" ht="48">
      <c r="A37" s="15" t="s">
        <v>127</v>
      </c>
      <c r="B37" s="16" t="s">
        <v>128</v>
      </c>
      <c r="C37" s="15" t="s">
        <v>129</v>
      </c>
      <c r="D37" s="15" t="s">
        <v>126</v>
      </c>
      <c r="E37" s="15" t="s">
        <v>119</v>
      </c>
      <c r="F37" s="21">
        <v>4</v>
      </c>
      <c r="G37" s="22">
        <v>3</v>
      </c>
      <c r="H37" s="15" t="s">
        <v>47</v>
      </c>
      <c r="I37" s="15">
        <v>39984</v>
      </c>
      <c r="J37" s="54"/>
      <c r="K37" s="42">
        <f t="shared" si="0"/>
        <v>0</v>
      </c>
      <c r="L37" s="42">
        <f t="shared" si="1"/>
        <v>0</v>
      </c>
      <c r="M37" s="43">
        <f>L37*F37</f>
        <v>0</v>
      </c>
      <c r="N37" s="43">
        <f>M37*G37</f>
        <v>0</v>
      </c>
      <c r="O37" s="51" t="str">
        <f t="shared" si="2"/>
        <v>OK</v>
      </c>
    </row>
    <row r="38" spans="1:15" ht="84">
      <c r="A38" s="15" t="s">
        <v>130</v>
      </c>
      <c r="B38" s="16" t="s">
        <v>131</v>
      </c>
      <c r="C38" s="15" t="s">
        <v>132</v>
      </c>
      <c r="D38" s="15" t="s">
        <v>126</v>
      </c>
      <c r="E38" s="15" t="s">
        <v>119</v>
      </c>
      <c r="F38" s="21">
        <v>10</v>
      </c>
      <c r="G38" s="22">
        <v>3</v>
      </c>
      <c r="H38" s="15" t="s">
        <v>47</v>
      </c>
      <c r="I38" s="15">
        <v>105910</v>
      </c>
      <c r="J38" s="54"/>
      <c r="K38" s="42">
        <f t="shared" si="0"/>
        <v>0</v>
      </c>
      <c r="L38" s="42">
        <f t="shared" si="1"/>
        <v>0</v>
      </c>
      <c r="M38" s="43">
        <f>L38*F38</f>
        <v>0</v>
      </c>
      <c r="N38" s="43">
        <f>M38*G38</f>
        <v>0</v>
      </c>
      <c r="O38" s="51" t="str">
        <f t="shared" si="2"/>
        <v>OK</v>
      </c>
    </row>
    <row r="39" spans="1:15" ht="216">
      <c r="A39" s="15" t="s">
        <v>133</v>
      </c>
      <c r="B39" s="16" t="s">
        <v>134</v>
      </c>
      <c r="C39" s="15" t="s">
        <v>135</v>
      </c>
      <c r="D39" s="19" t="s">
        <v>136</v>
      </c>
      <c r="E39" s="15" t="s">
        <v>119</v>
      </c>
      <c r="F39" s="21">
        <v>6</v>
      </c>
      <c r="G39" s="22">
        <v>3</v>
      </c>
      <c r="H39" s="15" t="s">
        <v>47</v>
      </c>
      <c r="I39" s="15">
        <v>64624</v>
      </c>
      <c r="J39" s="54"/>
      <c r="K39" s="42">
        <f t="shared" si="0"/>
        <v>0</v>
      </c>
      <c r="L39" s="42">
        <f t="shared" si="1"/>
        <v>0</v>
      </c>
      <c r="M39" s="43">
        <f>L39*F39</f>
        <v>0</v>
      </c>
      <c r="N39" s="43">
        <f>M39*G39</f>
        <v>0</v>
      </c>
      <c r="O39" s="51" t="str">
        <f t="shared" si="2"/>
        <v>OK</v>
      </c>
    </row>
    <row r="40" spans="1:15" ht="60">
      <c r="A40" s="15" t="s">
        <v>137</v>
      </c>
      <c r="B40" s="16" t="s">
        <v>138</v>
      </c>
      <c r="C40" s="15" t="s">
        <v>139</v>
      </c>
      <c r="D40" s="19" t="s">
        <v>140</v>
      </c>
      <c r="E40" s="15" t="s">
        <v>119</v>
      </c>
      <c r="F40" s="21">
        <v>2</v>
      </c>
      <c r="G40" s="22">
        <v>3</v>
      </c>
      <c r="H40" s="15" t="s">
        <v>47</v>
      </c>
      <c r="I40" s="15">
        <v>8568</v>
      </c>
      <c r="J40" s="54"/>
      <c r="K40" s="42">
        <f t="shared" si="0"/>
        <v>0</v>
      </c>
      <c r="L40" s="42">
        <f t="shared" si="1"/>
        <v>0</v>
      </c>
      <c r="M40" s="43">
        <f>L40*F40</f>
        <v>0</v>
      </c>
      <c r="N40" s="43">
        <f>M40*G40</f>
        <v>0</v>
      </c>
      <c r="O40" s="51" t="str">
        <f t="shared" si="2"/>
        <v>OK</v>
      </c>
    </row>
    <row r="41" spans="1:15" ht="60">
      <c r="A41" s="15" t="s">
        <v>141</v>
      </c>
      <c r="B41" s="16" t="s">
        <v>142</v>
      </c>
      <c r="C41" s="15" t="s">
        <v>143</v>
      </c>
      <c r="D41" s="19" t="s">
        <v>144</v>
      </c>
      <c r="E41" s="15" t="s">
        <v>119</v>
      </c>
      <c r="F41" s="21">
        <v>2</v>
      </c>
      <c r="G41" s="22">
        <v>3</v>
      </c>
      <c r="H41" s="15" t="s">
        <v>47</v>
      </c>
      <c r="I41" s="15">
        <v>14645</v>
      </c>
      <c r="J41" s="54"/>
      <c r="K41" s="42">
        <f t="shared" si="0"/>
        <v>0</v>
      </c>
      <c r="L41" s="42">
        <f t="shared" si="1"/>
        <v>0</v>
      </c>
      <c r="M41" s="43">
        <f>L41*F41</f>
        <v>0</v>
      </c>
      <c r="N41" s="43">
        <f>M41*G41</f>
        <v>0</v>
      </c>
      <c r="O41" s="51" t="str">
        <f t="shared" si="2"/>
        <v>OK</v>
      </c>
    </row>
    <row r="42" spans="1:15" ht="84">
      <c r="A42" s="15" t="s">
        <v>145</v>
      </c>
      <c r="B42" s="16" t="s">
        <v>146</v>
      </c>
      <c r="C42" s="15" t="s">
        <v>147</v>
      </c>
      <c r="D42" s="19" t="s">
        <v>148</v>
      </c>
      <c r="E42" s="15" t="s">
        <v>119</v>
      </c>
      <c r="F42" s="21">
        <v>6</v>
      </c>
      <c r="G42" s="22">
        <v>3</v>
      </c>
      <c r="H42" s="15" t="s">
        <v>47</v>
      </c>
      <c r="I42" s="15">
        <v>67116</v>
      </c>
      <c r="J42" s="54"/>
      <c r="K42" s="42">
        <f t="shared" si="0"/>
        <v>0</v>
      </c>
      <c r="L42" s="42">
        <f t="shared" si="1"/>
        <v>0</v>
      </c>
      <c r="M42" s="43">
        <f>L42*F42</f>
        <v>0</v>
      </c>
      <c r="N42" s="43">
        <f>M42*G42</f>
        <v>0</v>
      </c>
      <c r="O42" s="51" t="str">
        <f t="shared" si="2"/>
        <v>OK</v>
      </c>
    </row>
    <row r="43" spans="1:15" ht="60">
      <c r="A43" s="15" t="s">
        <v>149</v>
      </c>
      <c r="B43" s="16" t="s">
        <v>150</v>
      </c>
      <c r="C43" s="15" t="s">
        <v>151</v>
      </c>
      <c r="D43" s="19" t="s">
        <v>140</v>
      </c>
      <c r="E43" s="15" t="s">
        <v>119</v>
      </c>
      <c r="F43" s="21">
        <v>1</v>
      </c>
      <c r="G43" s="22">
        <v>3</v>
      </c>
      <c r="H43" s="15" t="s">
        <v>47</v>
      </c>
      <c r="I43" s="15">
        <v>5005</v>
      </c>
      <c r="J43" s="54"/>
      <c r="K43" s="42">
        <f t="shared" si="0"/>
        <v>0</v>
      </c>
      <c r="L43" s="42">
        <f t="shared" si="1"/>
        <v>0</v>
      </c>
      <c r="M43" s="43">
        <f>L43*F43</f>
        <v>0</v>
      </c>
      <c r="N43" s="43">
        <f>M43*G43</f>
        <v>0</v>
      </c>
      <c r="O43" s="51" t="str">
        <f t="shared" si="2"/>
        <v>OK</v>
      </c>
    </row>
    <row r="44" spans="1:15" ht="84">
      <c r="A44" s="15" t="s">
        <v>152</v>
      </c>
      <c r="B44" s="16" t="s">
        <v>153</v>
      </c>
      <c r="C44" s="15" t="s">
        <v>154</v>
      </c>
      <c r="D44" s="19" t="s">
        <v>155</v>
      </c>
      <c r="E44" s="15" t="s">
        <v>119</v>
      </c>
      <c r="F44" s="21">
        <v>2</v>
      </c>
      <c r="G44" s="22">
        <v>3</v>
      </c>
      <c r="H44" s="15" t="s">
        <v>47</v>
      </c>
      <c r="I44" s="15">
        <v>21655</v>
      </c>
      <c r="J44" s="54"/>
      <c r="K44" s="42">
        <f t="shared" si="0"/>
        <v>0</v>
      </c>
      <c r="L44" s="42">
        <f t="shared" si="1"/>
        <v>0</v>
      </c>
      <c r="M44" s="43">
        <f>L44*F44</f>
        <v>0</v>
      </c>
      <c r="N44" s="43">
        <f>M44*G44</f>
        <v>0</v>
      </c>
      <c r="O44" s="51" t="str">
        <f t="shared" si="2"/>
        <v>OK</v>
      </c>
    </row>
    <row r="45" spans="1:15" ht="72">
      <c r="A45" s="15" t="s">
        <v>156</v>
      </c>
      <c r="B45" s="16" t="s">
        <v>157</v>
      </c>
      <c r="C45" s="15" t="s">
        <v>158</v>
      </c>
      <c r="D45" s="15" t="s">
        <v>159</v>
      </c>
      <c r="E45" s="15" t="s">
        <v>160</v>
      </c>
      <c r="F45" s="21">
        <v>40</v>
      </c>
      <c r="G45" s="22">
        <v>3</v>
      </c>
      <c r="H45" s="15" t="s">
        <v>47</v>
      </c>
      <c r="I45" s="15">
        <v>428400</v>
      </c>
      <c r="J45" s="54"/>
      <c r="K45" s="42">
        <f t="shared" si="0"/>
        <v>0</v>
      </c>
      <c r="L45" s="42">
        <f t="shared" si="1"/>
        <v>0</v>
      </c>
      <c r="M45" s="43">
        <f>L45*F45</f>
        <v>0</v>
      </c>
      <c r="N45" s="43">
        <f>M45*G45</f>
        <v>0</v>
      </c>
      <c r="O45" s="51" t="str">
        <f t="shared" si="2"/>
        <v>OK</v>
      </c>
    </row>
    <row r="46" spans="1:15" ht="72">
      <c r="A46" s="15" t="s">
        <v>161</v>
      </c>
      <c r="B46" s="16" t="s">
        <v>162</v>
      </c>
      <c r="C46" s="15" t="s">
        <v>163</v>
      </c>
      <c r="D46" s="15" t="s">
        <v>159</v>
      </c>
      <c r="E46" s="15" t="s">
        <v>160</v>
      </c>
      <c r="F46" s="21">
        <v>40</v>
      </c>
      <c r="G46" s="22">
        <v>3</v>
      </c>
      <c r="H46" s="15" t="s">
        <v>47</v>
      </c>
      <c r="I46" s="15">
        <v>428400</v>
      </c>
      <c r="J46" s="54"/>
      <c r="K46" s="42">
        <f t="shared" si="0"/>
        <v>0</v>
      </c>
      <c r="L46" s="42">
        <f t="shared" si="1"/>
        <v>0</v>
      </c>
      <c r="M46" s="43">
        <f>L46*F46</f>
        <v>0</v>
      </c>
      <c r="N46" s="43">
        <f>M46*G46</f>
        <v>0</v>
      </c>
      <c r="O46" s="51" t="str">
        <f t="shared" si="2"/>
        <v>OK</v>
      </c>
    </row>
    <row r="47" spans="1:15" ht="72">
      <c r="A47" s="15" t="s">
        <v>164</v>
      </c>
      <c r="B47" s="16" t="s">
        <v>165</v>
      </c>
      <c r="C47" s="15" t="s">
        <v>166</v>
      </c>
      <c r="D47" s="15" t="s">
        <v>159</v>
      </c>
      <c r="E47" s="15" t="s">
        <v>160</v>
      </c>
      <c r="F47" s="21">
        <v>10</v>
      </c>
      <c r="G47" s="22">
        <v>3</v>
      </c>
      <c r="H47" s="15" t="s">
        <v>47</v>
      </c>
      <c r="I47" s="15">
        <v>86545</v>
      </c>
      <c r="J47" s="54"/>
      <c r="K47" s="42">
        <f t="shared" si="0"/>
        <v>0</v>
      </c>
      <c r="L47" s="42">
        <f t="shared" si="1"/>
        <v>0</v>
      </c>
      <c r="M47" s="43">
        <f>L47*F47</f>
        <v>0</v>
      </c>
      <c r="N47" s="43">
        <f>M47*G47</f>
        <v>0</v>
      </c>
      <c r="O47" s="51" t="str">
        <f t="shared" si="2"/>
        <v>OK</v>
      </c>
    </row>
    <row r="48" spans="1:15" ht="72">
      <c r="A48" s="15" t="s">
        <v>167</v>
      </c>
      <c r="B48" s="16" t="s">
        <v>168</v>
      </c>
      <c r="C48" s="15" t="s">
        <v>169</v>
      </c>
      <c r="D48" s="15" t="s">
        <v>159</v>
      </c>
      <c r="E48" s="15" t="s">
        <v>160</v>
      </c>
      <c r="F48" s="21">
        <v>10</v>
      </c>
      <c r="G48" s="22">
        <v>3</v>
      </c>
      <c r="H48" s="15" t="s">
        <v>47</v>
      </c>
      <c r="I48" s="15">
        <v>87144</v>
      </c>
      <c r="J48" s="54"/>
      <c r="K48" s="42">
        <f t="shared" si="0"/>
        <v>0</v>
      </c>
      <c r="L48" s="42">
        <f t="shared" si="1"/>
        <v>0</v>
      </c>
      <c r="M48" s="43">
        <f>L48*F48</f>
        <v>0</v>
      </c>
      <c r="N48" s="43">
        <f>M48*G48</f>
        <v>0</v>
      </c>
      <c r="O48" s="51" t="str">
        <f t="shared" si="2"/>
        <v>OK</v>
      </c>
    </row>
    <row r="49" spans="1:15" ht="72">
      <c r="A49" s="15" t="s">
        <v>170</v>
      </c>
      <c r="B49" s="16" t="s">
        <v>171</v>
      </c>
      <c r="C49" s="15" t="s">
        <v>172</v>
      </c>
      <c r="D49" s="15" t="s">
        <v>159</v>
      </c>
      <c r="E49" s="15" t="s">
        <v>160</v>
      </c>
      <c r="F49" s="21">
        <v>10</v>
      </c>
      <c r="G49" s="22">
        <v>3</v>
      </c>
      <c r="H49" s="15" t="s">
        <v>47</v>
      </c>
      <c r="I49" s="15">
        <v>91639</v>
      </c>
      <c r="J49" s="54"/>
      <c r="K49" s="42">
        <f t="shared" si="0"/>
        <v>0</v>
      </c>
      <c r="L49" s="42">
        <f t="shared" si="1"/>
        <v>0</v>
      </c>
      <c r="M49" s="43">
        <f>L49*F49</f>
        <v>0</v>
      </c>
      <c r="N49" s="43">
        <f>M49*G49</f>
        <v>0</v>
      </c>
      <c r="O49" s="51" t="str">
        <f t="shared" si="2"/>
        <v>OK</v>
      </c>
    </row>
    <row r="50" spans="1:15" ht="72">
      <c r="A50" s="15" t="s">
        <v>173</v>
      </c>
      <c r="B50" s="16" t="s">
        <v>174</v>
      </c>
      <c r="C50" s="15" t="s">
        <v>175</v>
      </c>
      <c r="D50" s="15" t="s">
        <v>159</v>
      </c>
      <c r="E50" s="15" t="s">
        <v>160</v>
      </c>
      <c r="F50" s="21">
        <v>10</v>
      </c>
      <c r="G50" s="22">
        <v>3</v>
      </c>
      <c r="H50" s="15" t="s">
        <v>47</v>
      </c>
      <c r="I50" s="15">
        <v>92877</v>
      </c>
      <c r="J50" s="54"/>
      <c r="K50" s="42">
        <f t="shared" si="0"/>
        <v>0</v>
      </c>
      <c r="L50" s="42">
        <f t="shared" si="1"/>
        <v>0</v>
      </c>
      <c r="M50" s="43">
        <f>L50*F50</f>
        <v>0</v>
      </c>
      <c r="N50" s="43">
        <f>M50*G50</f>
        <v>0</v>
      </c>
      <c r="O50" s="51" t="str">
        <f t="shared" si="2"/>
        <v>OK</v>
      </c>
    </row>
    <row r="51" spans="1:15" ht="36">
      <c r="A51" s="15" t="s">
        <v>176</v>
      </c>
      <c r="B51" s="16" t="s">
        <v>177</v>
      </c>
      <c r="C51" s="15" t="s">
        <v>178</v>
      </c>
      <c r="D51" s="19" t="s">
        <v>179</v>
      </c>
      <c r="E51" s="15" t="s">
        <v>180</v>
      </c>
      <c r="F51" s="21">
        <v>20</v>
      </c>
      <c r="G51" s="22">
        <v>3</v>
      </c>
      <c r="H51" s="15" t="s">
        <v>47</v>
      </c>
      <c r="I51" s="15">
        <v>67489</v>
      </c>
      <c r="J51" s="54"/>
      <c r="K51" s="42">
        <f t="shared" si="0"/>
        <v>0</v>
      </c>
      <c r="L51" s="42">
        <f t="shared" si="1"/>
        <v>0</v>
      </c>
      <c r="M51" s="43">
        <f>L51*F51</f>
        <v>0</v>
      </c>
      <c r="N51" s="43">
        <f>M51*G51</f>
        <v>0</v>
      </c>
      <c r="O51" s="51" t="str">
        <f t="shared" si="2"/>
        <v>OK</v>
      </c>
    </row>
    <row r="52" spans="1:15" ht="48">
      <c r="A52" s="15" t="s">
        <v>181</v>
      </c>
      <c r="B52" s="16" t="s">
        <v>182</v>
      </c>
      <c r="C52" s="15" t="s">
        <v>183</v>
      </c>
      <c r="D52" s="19" t="s">
        <v>184</v>
      </c>
      <c r="E52" s="15" t="s">
        <v>180</v>
      </c>
      <c r="F52" s="21">
        <v>20</v>
      </c>
      <c r="G52" s="22">
        <v>3</v>
      </c>
      <c r="H52" s="15" t="s">
        <v>47</v>
      </c>
      <c r="I52" s="15">
        <v>538522</v>
      </c>
      <c r="J52" s="54"/>
      <c r="K52" s="42">
        <f t="shared" si="0"/>
        <v>0</v>
      </c>
      <c r="L52" s="42">
        <f t="shared" si="1"/>
        <v>0</v>
      </c>
      <c r="M52" s="43">
        <f>L52*F52</f>
        <v>0</v>
      </c>
      <c r="N52" s="43">
        <f>M52*G52</f>
        <v>0</v>
      </c>
      <c r="O52" s="51" t="str">
        <f t="shared" si="2"/>
        <v>OK</v>
      </c>
    </row>
    <row r="53" spans="1:15" ht="60">
      <c r="A53" s="15" t="s">
        <v>185</v>
      </c>
      <c r="B53" s="16" t="s">
        <v>186</v>
      </c>
      <c r="C53" s="15" t="s">
        <v>187</v>
      </c>
      <c r="D53" s="19" t="s">
        <v>188</v>
      </c>
      <c r="E53" s="15" t="s">
        <v>119</v>
      </c>
      <c r="F53" s="21">
        <v>10</v>
      </c>
      <c r="G53" s="22">
        <v>3</v>
      </c>
      <c r="H53" s="15" t="s">
        <v>47</v>
      </c>
      <c r="I53" s="15">
        <v>165518</v>
      </c>
      <c r="J53" s="54"/>
      <c r="K53" s="42">
        <f t="shared" si="0"/>
        <v>0</v>
      </c>
      <c r="L53" s="42">
        <f t="shared" si="1"/>
        <v>0</v>
      </c>
      <c r="M53" s="43">
        <f>L53*F53</f>
        <v>0</v>
      </c>
      <c r="N53" s="43">
        <f>M53*G53</f>
        <v>0</v>
      </c>
      <c r="O53" s="51" t="str">
        <f t="shared" si="2"/>
        <v>OK</v>
      </c>
    </row>
    <row r="54" spans="1:15" ht="84">
      <c r="A54" s="15" t="s">
        <v>189</v>
      </c>
      <c r="B54" s="16" t="s">
        <v>190</v>
      </c>
      <c r="C54" s="15" t="s">
        <v>191</v>
      </c>
      <c r="D54" s="19" t="s">
        <v>192</v>
      </c>
      <c r="E54" s="15" t="s">
        <v>119</v>
      </c>
      <c r="F54" s="21">
        <v>20</v>
      </c>
      <c r="G54" s="22">
        <v>3</v>
      </c>
      <c r="H54" s="15" t="s">
        <v>47</v>
      </c>
      <c r="I54" s="15">
        <v>699723</v>
      </c>
      <c r="J54" s="54"/>
      <c r="K54" s="42">
        <f t="shared" si="0"/>
        <v>0</v>
      </c>
      <c r="L54" s="42">
        <f t="shared" si="1"/>
        <v>0</v>
      </c>
      <c r="M54" s="43">
        <f>L54*F54</f>
        <v>0</v>
      </c>
      <c r="N54" s="43">
        <f>M54*G54</f>
        <v>0</v>
      </c>
      <c r="O54" s="51" t="str">
        <f t="shared" si="2"/>
        <v>OK</v>
      </c>
    </row>
    <row r="55" spans="1:15" ht="60">
      <c r="A55" s="15" t="s">
        <v>193</v>
      </c>
      <c r="B55" s="16" t="s">
        <v>194</v>
      </c>
      <c r="C55" s="15" t="s">
        <v>195</v>
      </c>
      <c r="D55" s="19" t="s">
        <v>196</v>
      </c>
      <c r="E55" s="15" t="s">
        <v>119</v>
      </c>
      <c r="F55" s="21">
        <v>1</v>
      </c>
      <c r="G55" s="22">
        <v>3</v>
      </c>
      <c r="H55" s="15" t="s">
        <v>47</v>
      </c>
      <c r="I55" s="15">
        <v>15710</v>
      </c>
      <c r="J55" s="54"/>
      <c r="K55" s="42">
        <f t="shared" si="0"/>
        <v>0</v>
      </c>
      <c r="L55" s="42">
        <f t="shared" si="1"/>
        <v>0</v>
      </c>
      <c r="M55" s="43">
        <f>L55*F55</f>
        <v>0</v>
      </c>
      <c r="N55" s="43">
        <f>M55*G55</f>
        <v>0</v>
      </c>
      <c r="O55" s="51" t="str">
        <f t="shared" si="2"/>
        <v>OK</v>
      </c>
    </row>
    <row r="56" spans="1:15" ht="72">
      <c r="A56" s="15" t="s">
        <v>197</v>
      </c>
      <c r="B56" s="16" t="s">
        <v>198</v>
      </c>
      <c r="C56" s="15" t="s">
        <v>199</v>
      </c>
      <c r="D56" s="19" t="s">
        <v>200</v>
      </c>
      <c r="E56" s="15" t="s">
        <v>119</v>
      </c>
      <c r="F56" s="21">
        <v>2</v>
      </c>
      <c r="G56" s="22">
        <v>3</v>
      </c>
      <c r="H56" s="15" t="s">
        <v>47</v>
      </c>
      <c r="I56" s="15">
        <v>14280</v>
      </c>
      <c r="J56" s="54"/>
      <c r="K56" s="42">
        <f t="shared" si="0"/>
        <v>0</v>
      </c>
      <c r="L56" s="42">
        <f t="shared" si="1"/>
        <v>0</v>
      </c>
      <c r="M56" s="43">
        <f>L56*F56</f>
        <v>0</v>
      </c>
      <c r="N56" s="43">
        <f>M56*G56</f>
        <v>0</v>
      </c>
      <c r="O56" s="51" t="str">
        <f t="shared" si="2"/>
        <v>OK</v>
      </c>
    </row>
    <row r="57" spans="1:15" ht="48">
      <c r="A57" s="15" t="s">
        <v>201</v>
      </c>
      <c r="B57" s="16" t="s">
        <v>202</v>
      </c>
      <c r="C57" s="15" t="s">
        <v>203</v>
      </c>
      <c r="D57" s="19" t="s">
        <v>204</v>
      </c>
      <c r="E57" s="15" t="s">
        <v>119</v>
      </c>
      <c r="F57" s="21">
        <v>2</v>
      </c>
      <c r="G57" s="22">
        <v>3</v>
      </c>
      <c r="H57" s="15" t="s">
        <v>47</v>
      </c>
      <c r="I57" s="15">
        <v>38299</v>
      </c>
      <c r="J57" s="54"/>
      <c r="K57" s="42">
        <f t="shared" si="0"/>
        <v>0</v>
      </c>
      <c r="L57" s="42">
        <f t="shared" si="1"/>
        <v>0</v>
      </c>
      <c r="M57" s="43">
        <f>L57*F57</f>
        <v>0</v>
      </c>
      <c r="N57" s="43">
        <f>M57*G57</f>
        <v>0</v>
      </c>
      <c r="O57" s="51" t="str">
        <f t="shared" si="2"/>
        <v>OK</v>
      </c>
    </row>
    <row r="58" spans="1:15" ht="84">
      <c r="A58" s="15" t="s">
        <v>205</v>
      </c>
      <c r="B58" s="16" t="s">
        <v>206</v>
      </c>
      <c r="C58" s="15" t="s">
        <v>207</v>
      </c>
      <c r="D58" s="19" t="s">
        <v>208</v>
      </c>
      <c r="E58" s="15" t="s">
        <v>119</v>
      </c>
      <c r="F58" s="21">
        <v>4</v>
      </c>
      <c r="G58" s="22">
        <v>3</v>
      </c>
      <c r="H58" s="15" t="s">
        <v>209</v>
      </c>
      <c r="I58" s="15">
        <v>66367</v>
      </c>
      <c r="J58" s="54"/>
      <c r="K58" s="42">
        <f t="shared" si="0"/>
        <v>0</v>
      </c>
      <c r="L58" s="42">
        <f t="shared" si="1"/>
        <v>0</v>
      </c>
      <c r="M58" s="43">
        <f>L58*F58</f>
        <v>0</v>
      </c>
      <c r="N58" s="43">
        <f>M58*G58</f>
        <v>0</v>
      </c>
      <c r="O58" s="51" t="str">
        <f t="shared" si="2"/>
        <v>OK</v>
      </c>
    </row>
    <row r="59" spans="1:15">
      <c r="A59" s="65" t="s">
        <v>210</v>
      </c>
      <c r="B59" s="66"/>
      <c r="C59" s="66"/>
      <c r="D59" s="66"/>
      <c r="E59" s="66"/>
      <c r="F59" s="66"/>
      <c r="G59" s="66"/>
      <c r="H59" s="66"/>
      <c r="I59" s="67"/>
      <c r="J59" s="20"/>
      <c r="K59" s="1"/>
      <c r="L59" s="2">
        <f>SUM(M16:M58)</f>
        <v>0</v>
      </c>
      <c r="M59" s="2">
        <f>SUM(N16:N58)</f>
        <v>0</v>
      </c>
    </row>
    <row r="62" spans="1:15" ht="44.25" customHeight="1">
      <c r="A62" s="68" t="s">
        <v>211</v>
      </c>
      <c r="B62" s="69"/>
      <c r="C62" s="69"/>
      <c r="D62" s="69"/>
      <c r="E62" s="69"/>
      <c r="F62" s="69"/>
      <c r="G62" s="69"/>
      <c r="H62" s="69"/>
      <c r="I62" s="69"/>
      <c r="J62" s="69"/>
      <c r="K62" s="69"/>
      <c r="L62" s="69"/>
      <c r="M62" s="48">
        <f>M59+K10</f>
        <v>0</v>
      </c>
    </row>
  </sheetData>
  <mergeCells count="18">
    <mergeCell ref="M6:M7"/>
    <mergeCell ref="O14:O15"/>
    <mergeCell ref="C2:K2"/>
    <mergeCell ref="C3:K3"/>
    <mergeCell ref="C4:K4"/>
    <mergeCell ref="A59:I59"/>
    <mergeCell ref="A62:L62"/>
    <mergeCell ref="A3:B3"/>
    <mergeCell ref="A6:A7"/>
    <mergeCell ref="B6:B7"/>
    <mergeCell ref="C6:C7"/>
    <mergeCell ref="D6:D7"/>
    <mergeCell ref="E6:E7"/>
    <mergeCell ref="A2:B2"/>
    <mergeCell ref="A4:B4"/>
    <mergeCell ref="A10:F10"/>
    <mergeCell ref="A5:L5"/>
    <mergeCell ref="F6:F7"/>
  </mergeCells>
  <pageMargins left="0.7" right="0.7" top="0.75" bottom="0.75" header="0.3" footer="0.3"/>
  <pageSetup paperSize="9" scale="50"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H45"/>
  <sheetViews>
    <sheetView showGridLines="0" topLeftCell="A36" workbookViewId="0">
      <selection activeCell="B2" sqref="B2:H45"/>
    </sheetView>
  </sheetViews>
  <sheetFormatPr defaultColWidth="11.42578125" defaultRowHeight="12"/>
  <cols>
    <col min="1" max="1" width="11.42578125" style="3"/>
    <col min="2" max="2" width="5" style="9" customWidth="1"/>
    <col min="3" max="3" width="16.42578125" style="9" customWidth="1"/>
    <col min="4" max="4" width="112.85546875" style="3" customWidth="1"/>
    <col min="5" max="5" width="26.42578125" style="9" customWidth="1"/>
    <col min="6" max="6" width="26.42578125" style="3" customWidth="1"/>
    <col min="7" max="7" width="14.28515625" style="9" customWidth="1"/>
    <col min="8" max="8" width="12.42578125" style="9" customWidth="1"/>
    <col min="9" max="16384" width="11.42578125" style="3"/>
  </cols>
  <sheetData>
    <row r="2" spans="2:8" ht="24.75" customHeight="1">
      <c r="B2" s="4" t="s">
        <v>212</v>
      </c>
      <c r="C2" s="4" t="s">
        <v>31</v>
      </c>
      <c r="D2" s="4" t="s">
        <v>30</v>
      </c>
      <c r="E2" s="4" t="s">
        <v>32</v>
      </c>
      <c r="F2" s="4" t="s">
        <v>33</v>
      </c>
      <c r="G2" s="4" t="s">
        <v>213</v>
      </c>
      <c r="H2" s="4" t="s">
        <v>214</v>
      </c>
    </row>
    <row r="3" spans="2:8" ht="36">
      <c r="B3" s="6" t="s">
        <v>43</v>
      </c>
      <c r="C3" s="6" t="s">
        <v>45</v>
      </c>
      <c r="D3" s="5" t="s">
        <v>44</v>
      </c>
      <c r="E3" s="6" t="s">
        <v>46</v>
      </c>
      <c r="F3" s="10"/>
      <c r="G3" s="7" t="s">
        <v>57</v>
      </c>
      <c r="H3" s="6" t="s">
        <v>47</v>
      </c>
    </row>
    <row r="4" spans="2:8" ht="60">
      <c r="B4" s="6" t="s">
        <v>48</v>
      </c>
      <c r="C4" s="6" t="s">
        <v>50</v>
      </c>
      <c r="D4" s="8" t="s">
        <v>49</v>
      </c>
      <c r="E4" s="6" t="s">
        <v>51</v>
      </c>
      <c r="F4" s="13"/>
      <c r="G4" s="6" t="s">
        <v>48</v>
      </c>
      <c r="H4" s="6" t="s">
        <v>47</v>
      </c>
    </row>
    <row r="5" spans="2:8" ht="60">
      <c r="B5" s="6" t="s">
        <v>53</v>
      </c>
      <c r="C5" s="6" t="s">
        <v>55</v>
      </c>
      <c r="D5" s="8" t="s">
        <v>54</v>
      </c>
      <c r="E5" s="6" t="s">
        <v>56</v>
      </c>
      <c r="F5" s="10"/>
      <c r="G5" s="6" t="s">
        <v>57</v>
      </c>
      <c r="H5" s="6" t="s">
        <v>47</v>
      </c>
    </row>
    <row r="6" spans="2:8" ht="60">
      <c r="B6" s="6" t="s">
        <v>57</v>
      </c>
      <c r="C6" s="6" t="s">
        <v>59</v>
      </c>
      <c r="D6" s="8" t="s">
        <v>58</v>
      </c>
      <c r="E6" s="6" t="s">
        <v>51</v>
      </c>
      <c r="F6" s="13"/>
      <c r="G6" s="6" t="s">
        <v>60</v>
      </c>
      <c r="H6" s="6" t="s">
        <v>47</v>
      </c>
    </row>
    <row r="7" spans="2:8" ht="60">
      <c r="B7" s="6" t="s">
        <v>60</v>
      </c>
      <c r="C7" s="6" t="s">
        <v>62</v>
      </c>
      <c r="D7" s="8" t="s">
        <v>61</v>
      </c>
      <c r="E7" s="6" t="s">
        <v>63</v>
      </c>
      <c r="F7" s="10"/>
      <c r="G7" s="6" t="s">
        <v>215</v>
      </c>
      <c r="H7" s="6" t="s">
        <v>47</v>
      </c>
    </row>
    <row r="8" spans="2:8" ht="48">
      <c r="B8" s="14" t="s">
        <v>65</v>
      </c>
      <c r="C8" s="15" t="s">
        <v>67</v>
      </c>
      <c r="D8" s="16" t="s">
        <v>66</v>
      </c>
      <c r="E8" s="15" t="s">
        <v>68</v>
      </c>
      <c r="F8" s="10"/>
      <c r="G8" s="15" t="s">
        <v>141</v>
      </c>
      <c r="H8" s="15" t="s">
        <v>47</v>
      </c>
    </row>
    <row r="9" spans="2:8" ht="48">
      <c r="B9" s="6" t="s">
        <v>69</v>
      </c>
      <c r="C9" s="6" t="s">
        <v>71</v>
      </c>
      <c r="D9" s="8" t="s">
        <v>70</v>
      </c>
      <c r="E9" s="6" t="s">
        <v>51</v>
      </c>
      <c r="F9" s="10"/>
      <c r="G9" s="6" t="s">
        <v>48</v>
      </c>
      <c r="H9" s="6" t="s">
        <v>47</v>
      </c>
    </row>
    <row r="10" spans="2:8" ht="72">
      <c r="B10" s="6" t="s">
        <v>72</v>
      </c>
      <c r="C10" s="6" t="s">
        <v>74</v>
      </c>
      <c r="D10" s="8" t="s">
        <v>73</v>
      </c>
      <c r="E10" s="6" t="s">
        <v>75</v>
      </c>
      <c r="F10" s="10"/>
      <c r="G10" s="6" t="s">
        <v>79</v>
      </c>
      <c r="H10" s="6" t="s">
        <v>47</v>
      </c>
    </row>
    <row r="11" spans="2:8" ht="36">
      <c r="B11" s="6" t="s">
        <v>76</v>
      </c>
      <c r="C11" s="6" t="s">
        <v>78</v>
      </c>
      <c r="D11" s="8" t="s">
        <v>77</v>
      </c>
      <c r="E11" s="6" t="s">
        <v>51</v>
      </c>
      <c r="F11" s="10"/>
      <c r="G11" s="6" t="s">
        <v>43</v>
      </c>
      <c r="H11" s="6" t="s">
        <v>47</v>
      </c>
    </row>
    <row r="12" spans="2:8" ht="36">
      <c r="B12" s="6" t="s">
        <v>79</v>
      </c>
      <c r="C12" s="6" t="s">
        <v>81</v>
      </c>
      <c r="D12" s="12" t="s">
        <v>80</v>
      </c>
      <c r="E12" s="6" t="s">
        <v>75</v>
      </c>
      <c r="F12" s="10"/>
      <c r="G12" s="6" t="s">
        <v>43</v>
      </c>
      <c r="H12" s="6" t="s">
        <v>47</v>
      </c>
    </row>
    <row r="13" spans="2:8" ht="36">
      <c r="B13" s="6" t="s">
        <v>82</v>
      </c>
      <c r="C13" s="6" t="s">
        <v>84</v>
      </c>
      <c r="D13" s="8" t="s">
        <v>83</v>
      </c>
      <c r="E13" s="6" t="s">
        <v>85</v>
      </c>
      <c r="F13" s="10"/>
      <c r="G13" s="6" t="s">
        <v>57</v>
      </c>
      <c r="H13" s="6" t="s">
        <v>47</v>
      </c>
    </row>
    <row r="14" spans="2:8" ht="120">
      <c r="B14" s="6" t="s">
        <v>87</v>
      </c>
      <c r="C14" s="6" t="s">
        <v>89</v>
      </c>
      <c r="D14" s="8" t="s">
        <v>88</v>
      </c>
      <c r="E14" s="6" t="s">
        <v>90</v>
      </c>
      <c r="F14" s="13"/>
      <c r="G14" s="6" t="s">
        <v>43</v>
      </c>
      <c r="H14" s="6" t="s">
        <v>47</v>
      </c>
    </row>
    <row r="15" spans="2:8" ht="36">
      <c r="B15" s="6" t="s">
        <v>92</v>
      </c>
      <c r="C15" s="6" t="s">
        <v>94</v>
      </c>
      <c r="D15" s="8" t="s">
        <v>93</v>
      </c>
      <c r="E15" s="6" t="s">
        <v>95</v>
      </c>
      <c r="F15" s="13"/>
      <c r="G15" s="6" t="s">
        <v>43</v>
      </c>
      <c r="H15" s="6" t="s">
        <v>47</v>
      </c>
    </row>
    <row r="16" spans="2:8" ht="36">
      <c r="B16" s="6" t="s">
        <v>97</v>
      </c>
      <c r="C16" s="6" t="s">
        <v>99</v>
      </c>
      <c r="D16" s="8" t="s">
        <v>98</v>
      </c>
      <c r="E16" s="6" t="s">
        <v>100</v>
      </c>
      <c r="F16" s="13"/>
      <c r="G16" s="6" t="s">
        <v>48</v>
      </c>
      <c r="H16" s="6" t="s">
        <v>47</v>
      </c>
    </row>
    <row r="17" spans="2:8" ht="72">
      <c r="B17" s="6" t="s">
        <v>101</v>
      </c>
      <c r="C17" s="6" t="s">
        <v>103</v>
      </c>
      <c r="D17" s="8" t="s">
        <v>102</v>
      </c>
      <c r="E17" s="6" t="s">
        <v>75</v>
      </c>
      <c r="F17" s="10"/>
      <c r="G17" s="6" t="s">
        <v>79</v>
      </c>
      <c r="H17" s="6" t="s">
        <v>47</v>
      </c>
    </row>
    <row r="18" spans="2:8" ht="84">
      <c r="B18" s="6" t="s">
        <v>104</v>
      </c>
      <c r="C18" s="6" t="s">
        <v>106</v>
      </c>
      <c r="D18" s="8" t="s">
        <v>105</v>
      </c>
      <c r="E18" s="6" t="s">
        <v>107</v>
      </c>
      <c r="F18" s="13"/>
      <c r="G18" s="6" t="s">
        <v>72</v>
      </c>
      <c r="H18" s="6" t="s">
        <v>47</v>
      </c>
    </row>
    <row r="19" spans="2:8" ht="72">
      <c r="B19" s="6" t="s">
        <v>108</v>
      </c>
      <c r="C19" s="6" t="s">
        <v>110</v>
      </c>
      <c r="D19" s="8" t="s">
        <v>109</v>
      </c>
      <c r="E19" s="6" t="s">
        <v>111</v>
      </c>
      <c r="F19" s="10"/>
      <c r="G19" s="6" t="s">
        <v>43</v>
      </c>
      <c r="H19" s="6" t="s">
        <v>47</v>
      </c>
    </row>
    <row r="20" spans="2:8" ht="72">
      <c r="B20" s="6" t="s">
        <v>112</v>
      </c>
      <c r="C20" s="6" t="s">
        <v>114</v>
      </c>
      <c r="D20" s="8" t="s">
        <v>113</v>
      </c>
      <c r="E20" s="6" t="s">
        <v>115</v>
      </c>
      <c r="F20" s="10"/>
      <c r="G20" s="6" t="s">
        <v>43</v>
      </c>
      <c r="H20" s="6" t="s">
        <v>47</v>
      </c>
    </row>
    <row r="21" spans="2:8" ht="36">
      <c r="B21" s="6" t="s">
        <v>116</v>
      </c>
      <c r="C21" s="6" t="s">
        <v>118</v>
      </c>
      <c r="D21" s="8" t="s">
        <v>117</v>
      </c>
      <c r="E21" s="6" t="s">
        <v>119</v>
      </c>
      <c r="F21" s="10"/>
      <c r="G21" s="6" t="s">
        <v>79</v>
      </c>
      <c r="H21" s="6" t="s">
        <v>47</v>
      </c>
    </row>
    <row r="22" spans="2:8" ht="36">
      <c r="B22" s="6" t="s">
        <v>120</v>
      </c>
      <c r="C22" s="6" t="s">
        <v>122</v>
      </c>
      <c r="D22" s="8" t="s">
        <v>121</v>
      </c>
      <c r="E22" s="6" t="s">
        <v>119</v>
      </c>
      <c r="F22" s="10"/>
      <c r="G22" s="6" t="s">
        <v>79</v>
      </c>
      <c r="H22" s="6" t="s">
        <v>47</v>
      </c>
    </row>
    <row r="23" spans="2:8" ht="24">
      <c r="B23" s="6" t="s">
        <v>123</v>
      </c>
      <c r="C23" s="6" t="s">
        <v>125</v>
      </c>
      <c r="D23" s="8" t="s">
        <v>124</v>
      </c>
      <c r="E23" s="6" t="s">
        <v>126</v>
      </c>
      <c r="F23" s="6" t="s">
        <v>119</v>
      </c>
      <c r="G23" s="6" t="s">
        <v>43</v>
      </c>
      <c r="H23" s="6" t="s">
        <v>47</v>
      </c>
    </row>
    <row r="24" spans="2:8" ht="24">
      <c r="B24" s="6" t="s">
        <v>127</v>
      </c>
      <c r="C24" s="6" t="s">
        <v>129</v>
      </c>
      <c r="D24" s="11" t="s">
        <v>216</v>
      </c>
      <c r="E24" s="10"/>
      <c r="F24" s="10"/>
      <c r="G24" s="6" t="s">
        <v>57</v>
      </c>
      <c r="H24" s="6" t="s">
        <v>47</v>
      </c>
    </row>
    <row r="25" spans="2:8" ht="36">
      <c r="B25" s="6" t="s">
        <v>130</v>
      </c>
      <c r="C25" s="6" t="s">
        <v>132</v>
      </c>
      <c r="D25" s="8" t="s">
        <v>217</v>
      </c>
      <c r="E25" s="17"/>
      <c r="F25" s="6" t="s">
        <v>119</v>
      </c>
      <c r="G25" s="6" t="s">
        <v>79</v>
      </c>
      <c r="H25" s="6" t="s">
        <v>47</v>
      </c>
    </row>
    <row r="26" spans="2:8" ht="84">
      <c r="B26" s="6" t="s">
        <v>133</v>
      </c>
      <c r="C26" s="6" t="s">
        <v>135</v>
      </c>
      <c r="D26" s="8" t="s">
        <v>134</v>
      </c>
      <c r="E26" s="17"/>
      <c r="F26" s="6" t="s">
        <v>119</v>
      </c>
      <c r="G26" s="6" t="s">
        <v>65</v>
      </c>
      <c r="H26" s="6" t="s">
        <v>47</v>
      </c>
    </row>
    <row r="27" spans="2:8" ht="36">
      <c r="B27" s="6" t="s">
        <v>137</v>
      </c>
      <c r="C27" s="6" t="s">
        <v>139</v>
      </c>
      <c r="D27" s="8" t="s">
        <v>138</v>
      </c>
      <c r="E27" s="17"/>
      <c r="F27" s="6" t="s">
        <v>119</v>
      </c>
      <c r="G27" s="6" t="s">
        <v>48</v>
      </c>
      <c r="H27" s="6" t="s">
        <v>47</v>
      </c>
    </row>
    <row r="28" spans="2:8" ht="48">
      <c r="B28" s="6" t="s">
        <v>141</v>
      </c>
      <c r="C28" s="6" t="s">
        <v>143</v>
      </c>
      <c r="D28" s="8" t="s">
        <v>142</v>
      </c>
      <c r="E28" s="17"/>
      <c r="F28" s="6" t="s">
        <v>119</v>
      </c>
      <c r="G28" s="6" t="s">
        <v>48</v>
      </c>
      <c r="H28" s="6" t="s">
        <v>47</v>
      </c>
    </row>
    <row r="29" spans="2:8" ht="36">
      <c r="B29" s="6" t="s">
        <v>145</v>
      </c>
      <c r="C29" s="6" t="s">
        <v>147</v>
      </c>
      <c r="D29" s="8" t="s">
        <v>146</v>
      </c>
      <c r="E29" s="17"/>
      <c r="F29" s="6" t="s">
        <v>119</v>
      </c>
      <c r="G29" s="6" t="s">
        <v>65</v>
      </c>
      <c r="H29" s="6" t="s">
        <v>47</v>
      </c>
    </row>
    <row r="30" spans="2:8" ht="24">
      <c r="B30" s="6" t="s">
        <v>149</v>
      </c>
      <c r="C30" s="6" t="s">
        <v>151</v>
      </c>
      <c r="D30" s="8" t="s">
        <v>150</v>
      </c>
      <c r="E30" s="17"/>
      <c r="F30" s="6" t="s">
        <v>119</v>
      </c>
      <c r="G30" s="6" t="s">
        <v>43</v>
      </c>
      <c r="H30" s="6" t="s">
        <v>47</v>
      </c>
    </row>
    <row r="31" spans="2:8" ht="48">
      <c r="B31" s="6" t="s">
        <v>152</v>
      </c>
      <c r="C31" s="6" t="s">
        <v>154</v>
      </c>
      <c r="D31" s="8" t="s">
        <v>153</v>
      </c>
      <c r="E31" s="17"/>
      <c r="F31" s="6" t="s">
        <v>119</v>
      </c>
      <c r="G31" s="6" t="s">
        <v>48</v>
      </c>
      <c r="H31" s="6" t="s">
        <v>47</v>
      </c>
    </row>
    <row r="32" spans="2:8" ht="48">
      <c r="B32" s="6" t="s">
        <v>156</v>
      </c>
      <c r="C32" s="6" t="s">
        <v>158</v>
      </c>
      <c r="D32" s="8" t="s">
        <v>157</v>
      </c>
      <c r="E32" s="6" t="s">
        <v>159</v>
      </c>
      <c r="F32" s="6" t="s">
        <v>160</v>
      </c>
      <c r="G32" s="6" t="s">
        <v>193</v>
      </c>
      <c r="H32" s="6" t="s">
        <v>47</v>
      </c>
    </row>
    <row r="33" spans="2:8" ht="48">
      <c r="B33" s="6" t="s">
        <v>161</v>
      </c>
      <c r="C33" s="6" t="s">
        <v>163</v>
      </c>
      <c r="D33" s="8" t="s">
        <v>162</v>
      </c>
      <c r="E33" s="6" t="s">
        <v>159</v>
      </c>
      <c r="F33" s="6" t="s">
        <v>160</v>
      </c>
      <c r="G33" s="6" t="s">
        <v>193</v>
      </c>
      <c r="H33" s="6" t="s">
        <v>47</v>
      </c>
    </row>
    <row r="34" spans="2:8" ht="48">
      <c r="B34" s="6" t="s">
        <v>164</v>
      </c>
      <c r="C34" s="6" t="s">
        <v>166</v>
      </c>
      <c r="D34" s="8" t="s">
        <v>165</v>
      </c>
      <c r="E34" s="6" t="s">
        <v>159</v>
      </c>
      <c r="F34" s="6" t="s">
        <v>160</v>
      </c>
      <c r="G34" s="6" t="s">
        <v>79</v>
      </c>
      <c r="H34" s="6" t="s">
        <v>47</v>
      </c>
    </row>
    <row r="35" spans="2:8" ht="48">
      <c r="B35" s="6" t="s">
        <v>167</v>
      </c>
      <c r="C35" s="6" t="s">
        <v>169</v>
      </c>
      <c r="D35" s="8" t="s">
        <v>168</v>
      </c>
      <c r="E35" s="6" t="s">
        <v>159</v>
      </c>
      <c r="F35" s="6" t="s">
        <v>160</v>
      </c>
      <c r="G35" s="6" t="s">
        <v>79</v>
      </c>
      <c r="H35" s="6" t="s">
        <v>47</v>
      </c>
    </row>
    <row r="36" spans="2:8" ht="48">
      <c r="B36" s="6" t="s">
        <v>170</v>
      </c>
      <c r="C36" s="6" t="s">
        <v>172</v>
      </c>
      <c r="D36" s="8" t="s">
        <v>171</v>
      </c>
      <c r="E36" s="6" t="s">
        <v>159</v>
      </c>
      <c r="F36" s="6" t="s">
        <v>160</v>
      </c>
      <c r="G36" s="6" t="s">
        <v>79</v>
      </c>
      <c r="H36" s="6" t="s">
        <v>47</v>
      </c>
    </row>
    <row r="37" spans="2:8" ht="48">
      <c r="B37" s="6" t="s">
        <v>173</v>
      </c>
      <c r="C37" s="6" t="s">
        <v>175</v>
      </c>
      <c r="D37" s="8" t="s">
        <v>174</v>
      </c>
      <c r="E37" s="6" t="s">
        <v>159</v>
      </c>
      <c r="F37" s="6" t="s">
        <v>160</v>
      </c>
      <c r="G37" s="6" t="s">
        <v>79</v>
      </c>
      <c r="H37" s="6" t="s">
        <v>47</v>
      </c>
    </row>
    <row r="38" spans="2:8" ht="36">
      <c r="B38" s="6" t="s">
        <v>176</v>
      </c>
      <c r="C38" s="6" t="s">
        <v>178</v>
      </c>
      <c r="D38" s="8" t="s">
        <v>177</v>
      </c>
      <c r="E38" s="17"/>
      <c r="F38" s="6" t="s">
        <v>180</v>
      </c>
      <c r="G38" s="6" t="s">
        <v>120</v>
      </c>
      <c r="H38" s="6" t="s">
        <v>47</v>
      </c>
    </row>
    <row r="39" spans="2:8" ht="36">
      <c r="B39" s="6" t="s">
        <v>181</v>
      </c>
      <c r="C39" s="6" t="s">
        <v>183</v>
      </c>
      <c r="D39" s="8" t="s">
        <v>182</v>
      </c>
      <c r="E39" s="17"/>
      <c r="F39" s="6" t="s">
        <v>180</v>
      </c>
      <c r="G39" s="6" t="s">
        <v>120</v>
      </c>
      <c r="H39" s="6" t="s">
        <v>47</v>
      </c>
    </row>
    <row r="40" spans="2:8" ht="36">
      <c r="B40" s="6" t="s">
        <v>185</v>
      </c>
      <c r="C40" s="6" t="s">
        <v>187</v>
      </c>
      <c r="D40" s="8" t="s">
        <v>186</v>
      </c>
      <c r="E40" s="17"/>
      <c r="F40" s="6" t="s">
        <v>119</v>
      </c>
      <c r="G40" s="6" t="s">
        <v>79</v>
      </c>
      <c r="H40" s="6" t="s">
        <v>47</v>
      </c>
    </row>
    <row r="41" spans="2:8" ht="60">
      <c r="B41" s="6" t="s">
        <v>189</v>
      </c>
      <c r="C41" s="6" t="s">
        <v>191</v>
      </c>
      <c r="D41" s="8" t="s">
        <v>190</v>
      </c>
      <c r="E41" s="17"/>
      <c r="F41" s="6" t="s">
        <v>119</v>
      </c>
      <c r="G41" s="6" t="s">
        <v>120</v>
      </c>
      <c r="H41" s="6" t="s">
        <v>47</v>
      </c>
    </row>
    <row r="42" spans="2:8" ht="36">
      <c r="B42" s="6" t="s">
        <v>193</v>
      </c>
      <c r="C42" s="6" t="s">
        <v>195</v>
      </c>
      <c r="D42" s="8" t="s">
        <v>194</v>
      </c>
      <c r="E42" s="17"/>
      <c r="F42" s="6" t="s">
        <v>119</v>
      </c>
      <c r="G42" s="6" t="s">
        <v>43</v>
      </c>
      <c r="H42" s="6" t="s">
        <v>47</v>
      </c>
    </row>
    <row r="43" spans="2:8" ht="60">
      <c r="B43" s="6" t="s">
        <v>197</v>
      </c>
      <c r="C43" s="6" t="s">
        <v>199</v>
      </c>
      <c r="D43" s="8" t="s">
        <v>198</v>
      </c>
      <c r="E43" s="17"/>
      <c r="F43" s="6" t="s">
        <v>119</v>
      </c>
      <c r="G43" s="6" t="s">
        <v>48</v>
      </c>
      <c r="H43" s="6" t="s">
        <v>47</v>
      </c>
    </row>
    <row r="44" spans="2:8" ht="48">
      <c r="B44" s="6" t="s">
        <v>201</v>
      </c>
      <c r="C44" s="6" t="s">
        <v>203</v>
      </c>
      <c r="D44" s="8" t="s">
        <v>202</v>
      </c>
      <c r="E44" s="17"/>
      <c r="F44" s="6" t="s">
        <v>119</v>
      </c>
      <c r="G44" s="6" t="s">
        <v>48</v>
      </c>
      <c r="H44" s="6" t="s">
        <v>47</v>
      </c>
    </row>
    <row r="45" spans="2:8" ht="72">
      <c r="B45" s="6" t="s">
        <v>205</v>
      </c>
      <c r="C45" s="6" t="s">
        <v>207</v>
      </c>
      <c r="D45" s="8" t="s">
        <v>206</v>
      </c>
      <c r="E45" s="17"/>
      <c r="F45" s="6" t="s">
        <v>119</v>
      </c>
      <c r="G45" s="6" t="s">
        <v>57</v>
      </c>
      <c r="H45" s="6" t="s">
        <v>218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E8A92E-5C9B-4864-A920-EA7D338EFACD}"/>
</file>

<file path=customXml/itemProps2.xml><?xml version="1.0" encoding="utf-8"?>
<ds:datastoreItem xmlns:ds="http://schemas.openxmlformats.org/officeDocument/2006/customXml" ds:itemID="{877812B0-54DE-4B61-9EE6-5C41F3DCF0F0}"/>
</file>

<file path=customXml/itemProps3.xml><?xml version="1.0" encoding="utf-8"?>
<ds:datastoreItem xmlns:ds="http://schemas.openxmlformats.org/officeDocument/2006/customXml" ds:itemID="{ABC59322-3541-4920-8D28-897F4F72812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 NIXON GUILLERMO DURAN SIACHOQUE</dc:creator>
  <cp:keywords/>
  <dc:description/>
  <cp:lastModifiedBy>LIZETH ALEJANDRA CASTRO VIANCHA</cp:lastModifiedBy>
  <cp:revision/>
  <dcterms:created xsi:type="dcterms:W3CDTF">2023-03-24T16:18:44Z</dcterms:created>
  <dcterms:modified xsi:type="dcterms:W3CDTF">2026-08-23T20:29:03Z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