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ancolombia-my.sharepoint.com/personal/hriosm_dian_gov_co/Documents/1. SD Compras y contratos/1. Precontractual/CD-00-074-2026_Equipos_Strudend/2_Sustanciacion_precontractual/"/>
    </mc:Choice>
  </mc:AlternateContent>
  <xr:revisionPtr revIDLastSave="2" documentId="8_{17D046D9-F61A-4FB5-BAED-FA5A123907B0}" xr6:coauthVersionLast="47" xr6:coauthVersionMax="47" xr10:uidLastSave="{246B564B-C04B-4C96-B46E-9510ADDAED20}"/>
  <bookViews>
    <workbookView xWindow="-120" yWindow="-120" windowWidth="20730" windowHeight="11040" xr2:uid="{C6DF1B87-2427-43F5-9466-7EABC7D31452}"/>
  </bookViews>
  <sheets>
    <sheet name="PUR" sheetId="2" r:id="rId1"/>
    <sheet name="Historicos" sheetId="4" state="hidden" r:id="rId2"/>
  </sheets>
  <definedNames>
    <definedName name="_xlnm._FilterDatabase" localSheetId="1" hidden="1">Historicos!$A$2:$K$10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/>
  <c r="F5" i="2"/>
  <c r="F6" i="2"/>
  <c r="F7" i="2"/>
  <c r="F8" i="2"/>
  <c r="F9" i="2"/>
  <c r="F3" i="2"/>
  <c r="I7" i="4"/>
  <c r="I4" i="4"/>
  <c r="J4" i="4" s="1"/>
  <c r="H7" i="4"/>
  <c r="H4" i="4"/>
  <c r="J7" i="4" l="1"/>
  <c r="K9" i="4"/>
  <c r="K8" i="4"/>
  <c r="K7" i="4"/>
  <c r="K6" i="4"/>
  <c r="K5" i="4"/>
  <c r="K4" i="4"/>
  <c r="K3" i="4"/>
  <c r="G4" i="2"/>
  <c r="G5" i="2"/>
  <c r="G6" i="2"/>
  <c r="G7" i="2"/>
  <c r="G8" i="2"/>
  <c r="G9" i="2"/>
  <c r="G3" i="2"/>
  <c r="G10" i="2" l="1"/>
  <c r="K10" i="4"/>
</calcChain>
</file>

<file path=xl/sharedStrings.xml><?xml version="1.0" encoding="utf-8"?>
<sst xmlns="http://schemas.openxmlformats.org/spreadsheetml/2006/main" count="50" uniqueCount="24">
  <si>
    <t>DESCRIPCIÓN</t>
  </si>
  <si>
    <t>No. ÍTEM</t>
  </si>
  <si>
    <t>CANTIDAD</t>
  </si>
  <si>
    <t>MEDIDA</t>
  </si>
  <si>
    <t xml:space="preserve">PRECIO UNITARIO DE REFERENCIA IVA INCLUIDA </t>
  </si>
  <si>
    <t>VALOR TOTAL</t>
  </si>
  <si>
    <t>TOTAL PRESUPUESTO OFICIAL</t>
  </si>
  <si>
    <t>ANEXO No. 2 PRECIOS UNITARIOS DE REFERENCIA</t>
  </si>
  <si>
    <t>Und</t>
  </si>
  <si>
    <t>Clips de fijación, 6 mm diá. 100 uds..Clip de metal para sujetar muestras pequeñas y finas durante el proceso de embutición. Referencia 40300025</t>
  </si>
  <si>
    <t>Clips de fijación, 9 mm diá. 100 uds..Clip de metal para sujetar muestras pequeñas y finas durante el proceso de embutición.  Referencia 40300026</t>
  </si>
  <si>
    <t>MD-Gekko, 250 mm diá. 2 ud. Adaptador para el uso con lámina SiC o consumibles autoadhesivos en el sistema MD, para facilitar el quitar y poner. Para la fijación magnética en MD-Disc.  Referencia 49900048</t>
  </si>
  <si>
    <t>Disco de corte 60A30, diámetro de 300 mm (12"). x 2,0 mm x 32 mm de diámetro metalografía. 10 uds..  Referencia 40009145</t>
  </si>
  <si>
    <t>Aditivo Cooli Plus, 4 L. Fluido de refrigeración y anticorrosión.  Referencia 49900072</t>
  </si>
  <si>
    <t>Recipiente para residuos desechable para pulidora metalográfica. Labopol-60. 5 uds.  Referencia 49900062</t>
  </si>
  <si>
    <t>Soporte flexible para muestras de 140 mm de diámetro. Incluye. Accesorio para distancia de la pieza (17069006) Referencia 07066961</t>
  </si>
  <si>
    <t xml:space="preserve">VIGENCIA 2023 PRECIO UNITARIO DE REFERENCIA IVA INCLUIDA </t>
  </si>
  <si>
    <t xml:space="preserve">VIGENCIA 2025 PRECIO UNITARIO DE REFERENCIA IVA INCLUIDA </t>
  </si>
  <si>
    <t>Promedio</t>
  </si>
  <si>
    <t>Desviacion estandar</t>
  </si>
  <si>
    <t>Coeficiente de variacion</t>
  </si>
  <si>
    <t xml:space="preserve">PRECIO UNITARIO DE REFERENCIA </t>
  </si>
  <si>
    <t>Clips de fijación, 6 mm diá. 100 uds. Clip de metal para sujetar muestras pequeñas y finas durante el proceso de embutición. Referencia 40300025</t>
  </si>
  <si>
    <t>Clips de fijación, 9 mm diá. 100 uds. Clip de metal para sujetar muestras pequeñas y finas durante el proceso de embutición.  Referencia 40300026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</si>
</sst>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5" x14ac:knownFonts="1">
    <font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E5F6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0"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/>
    </xf>
    <xf numFmtId="6" fontId="2" fillId="0" borderId="5" xfId="0" applyNumberFormat="1" applyFont="1" applyBorder="1" applyAlignment="1">
      <alignment horizontal="right" vertical="center"/>
    </xf>
    <xf numFmtId="6" fontId="2" fillId="2" borderId="5" xfId="0" applyNumberFormat="1" applyFont="1" applyFill="1" applyBorder="1" applyAlignment="1">
      <alignment horizontal="right" vertical="center"/>
    </xf>
    <xf numFmtId="0" fontId="2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9" fontId="2" fillId="0" borderId="5" xfId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CA630-291B-4980-A3AC-5536D05017C6}">
  <dimension ref="A1:G10"/>
  <sheetViews>
    <sheetView tabSelected="1" workbookViewId="0">
      <selection activeCell="B20" sqref="B20"/>
    </sheetView>
  </sheetViews>
  <sheetFormatPr baseColWidth="10" defaultRowHeight="15" x14ac:dyDescent="0.25"/>
  <cols>
    <col min="2" max="2" width="42.140625" customWidth="1"/>
    <col min="3" max="3" width="10.28515625" customWidth="1"/>
    <col min="5" max="5" width="16" customWidth="1"/>
    <col min="6" max="6" width="16.85546875" customWidth="1"/>
    <col min="7" max="7" width="21.140625" customWidth="1"/>
  </cols>
  <sheetData>
    <row r="1" spans="1:7" ht="21.75" customHeight="1" thickBot="1" x14ac:dyDescent="0.3">
      <c r="A1" s="17" t="s">
        <v>7</v>
      </c>
      <c r="B1" s="18"/>
      <c r="C1" s="18"/>
      <c r="D1" s="18"/>
      <c r="E1" s="18"/>
      <c r="F1" s="18"/>
      <c r="G1" s="19"/>
    </row>
    <row r="2" spans="1:7" ht="51.75" thickBot="1" x14ac:dyDescent="0.3">
      <c r="A2" s="1" t="s">
        <v>1</v>
      </c>
      <c r="B2" s="2" t="s">
        <v>0</v>
      </c>
      <c r="C2" s="2" t="s">
        <v>2</v>
      </c>
      <c r="D2" s="2" t="s">
        <v>3</v>
      </c>
      <c r="E2" s="2" t="s">
        <v>21</v>
      </c>
      <c r="F2" s="2" t="s">
        <v>4</v>
      </c>
      <c r="G2" s="2" t="s">
        <v>5</v>
      </c>
    </row>
    <row r="3" spans="1:7" ht="51.75" thickBot="1" x14ac:dyDescent="0.3">
      <c r="A3" s="3">
        <v>1</v>
      </c>
      <c r="B3" s="4" t="s">
        <v>22</v>
      </c>
      <c r="C3" s="10">
        <v>2</v>
      </c>
      <c r="D3" s="5" t="s">
        <v>8</v>
      </c>
      <c r="E3" s="6">
        <v>820000</v>
      </c>
      <c r="F3" s="6">
        <f>+E3*1.19</f>
        <v>975800</v>
      </c>
      <c r="G3" s="6">
        <f>+C3*F3</f>
        <v>1951600</v>
      </c>
    </row>
    <row r="4" spans="1:7" ht="51.75" thickBot="1" x14ac:dyDescent="0.3">
      <c r="A4" s="3">
        <v>2</v>
      </c>
      <c r="B4" s="8" t="s">
        <v>23</v>
      </c>
      <c r="C4" s="11">
        <v>2</v>
      </c>
      <c r="D4" s="5" t="s">
        <v>8</v>
      </c>
      <c r="E4" s="6">
        <v>720000</v>
      </c>
      <c r="F4" s="6">
        <f t="shared" ref="F4:F9" si="0">+E4*1.19</f>
        <v>856800</v>
      </c>
      <c r="G4" s="6">
        <f t="shared" ref="G4:G9" si="1">+C4*F4</f>
        <v>1713600</v>
      </c>
    </row>
    <row r="5" spans="1:7" ht="64.5" thickBot="1" x14ac:dyDescent="0.3">
      <c r="A5" s="3">
        <v>3</v>
      </c>
      <c r="B5" s="9" t="s">
        <v>11</v>
      </c>
      <c r="C5" s="11">
        <v>10</v>
      </c>
      <c r="D5" s="5" t="s">
        <v>8</v>
      </c>
      <c r="E5" s="6">
        <v>844000</v>
      </c>
      <c r="F5" s="6">
        <f t="shared" si="0"/>
        <v>1004360</v>
      </c>
      <c r="G5" s="6">
        <f t="shared" si="1"/>
        <v>10043600</v>
      </c>
    </row>
    <row r="6" spans="1:7" ht="39" thickBot="1" x14ac:dyDescent="0.3">
      <c r="A6" s="3">
        <v>4</v>
      </c>
      <c r="B6" s="9" t="s">
        <v>12</v>
      </c>
      <c r="C6" s="11">
        <v>3</v>
      </c>
      <c r="D6" s="5" t="s">
        <v>8</v>
      </c>
      <c r="E6" s="6">
        <v>2395000</v>
      </c>
      <c r="F6" s="6">
        <f t="shared" si="0"/>
        <v>2850050</v>
      </c>
      <c r="G6" s="6">
        <f t="shared" si="1"/>
        <v>8550150</v>
      </c>
    </row>
    <row r="7" spans="1:7" ht="26.25" thickBot="1" x14ac:dyDescent="0.3">
      <c r="A7" s="3">
        <v>5</v>
      </c>
      <c r="B7" s="9" t="s">
        <v>13</v>
      </c>
      <c r="C7" s="11">
        <v>3</v>
      </c>
      <c r="D7" s="5" t="s">
        <v>8</v>
      </c>
      <c r="E7" s="6">
        <v>1537200</v>
      </c>
      <c r="F7" s="6">
        <f t="shared" si="0"/>
        <v>1829268</v>
      </c>
      <c r="G7" s="6">
        <f t="shared" si="1"/>
        <v>5487804</v>
      </c>
    </row>
    <row r="8" spans="1:7" ht="39" thickBot="1" x14ac:dyDescent="0.3">
      <c r="A8" s="3">
        <v>6</v>
      </c>
      <c r="B8" s="9" t="s">
        <v>14</v>
      </c>
      <c r="C8" s="11">
        <v>2</v>
      </c>
      <c r="D8" s="5" t="s">
        <v>8</v>
      </c>
      <c r="E8" s="6">
        <v>1050000</v>
      </c>
      <c r="F8" s="6">
        <f t="shared" si="0"/>
        <v>1249500</v>
      </c>
      <c r="G8" s="6">
        <f t="shared" si="1"/>
        <v>2499000</v>
      </c>
    </row>
    <row r="9" spans="1:7" ht="39" thickBot="1" x14ac:dyDescent="0.3">
      <c r="A9" s="3">
        <v>7</v>
      </c>
      <c r="B9" s="9" t="s">
        <v>15</v>
      </c>
      <c r="C9" s="11">
        <v>1</v>
      </c>
      <c r="D9" s="5" t="s">
        <v>8</v>
      </c>
      <c r="E9" s="6">
        <v>11980000</v>
      </c>
      <c r="F9" s="6">
        <f t="shared" si="0"/>
        <v>14256200</v>
      </c>
      <c r="G9" s="6">
        <f t="shared" si="1"/>
        <v>14256200</v>
      </c>
    </row>
    <row r="10" spans="1:7" ht="30" customHeight="1" thickBot="1" x14ac:dyDescent="0.3">
      <c r="A10" s="14" t="s">
        <v>6</v>
      </c>
      <c r="B10" s="15"/>
      <c r="C10" s="15"/>
      <c r="D10" s="15"/>
      <c r="E10" s="15"/>
      <c r="F10" s="16"/>
      <c r="G10" s="7">
        <f>SUM(G3:G9)</f>
        <v>44501954</v>
      </c>
    </row>
  </sheetData>
  <mergeCells count="2">
    <mergeCell ref="A10:F10"/>
    <mergeCell ref="A1:G1"/>
  </mergeCells>
  <pageMargins left="0.7" right="0.7" top="0.75" bottom="0.75" header="0.3" footer="0.3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87C2B-9E60-460E-BD59-C1DADD0B90A9}">
  <sheetPr filterMode="1"/>
  <dimension ref="A1:K10"/>
  <sheetViews>
    <sheetView topLeftCell="B1" workbookViewId="0">
      <selection activeCell="E14" sqref="E14"/>
    </sheetView>
  </sheetViews>
  <sheetFormatPr baseColWidth="10" defaultRowHeight="15" x14ac:dyDescent="0.25"/>
  <cols>
    <col min="2" max="2" width="42.140625" customWidth="1"/>
    <col min="3" max="3" width="10.28515625" customWidth="1"/>
    <col min="4" max="4" width="11.42578125" customWidth="1"/>
    <col min="5" max="5" width="18.7109375" customWidth="1"/>
    <col min="6" max="6" width="17.85546875" customWidth="1"/>
    <col min="7" max="7" width="20.140625" customWidth="1"/>
    <col min="8" max="10" width="13.140625" customWidth="1"/>
    <col min="11" max="11" width="21.140625" customWidth="1"/>
  </cols>
  <sheetData>
    <row r="1" spans="1:11" ht="21.75" customHeight="1" thickBot="1" x14ac:dyDescent="0.3">
      <c r="A1" s="17" t="s">
        <v>7</v>
      </c>
      <c r="B1" s="18"/>
      <c r="C1" s="18"/>
      <c r="D1" s="18"/>
      <c r="E1" s="18"/>
      <c r="F1" s="18"/>
      <c r="G1" s="18"/>
      <c r="H1" s="18"/>
      <c r="I1" s="18"/>
      <c r="J1" s="18"/>
      <c r="K1" s="19"/>
    </row>
    <row r="2" spans="1:11" ht="51.75" thickBot="1" x14ac:dyDescent="0.3">
      <c r="A2" s="1" t="s">
        <v>1</v>
      </c>
      <c r="B2" s="2" t="s">
        <v>0</v>
      </c>
      <c r="C2" s="2" t="s">
        <v>2</v>
      </c>
      <c r="D2" s="2" t="s">
        <v>3</v>
      </c>
      <c r="E2" s="2" t="s">
        <v>16</v>
      </c>
      <c r="F2" s="2" t="s">
        <v>17</v>
      </c>
      <c r="G2" s="2" t="s">
        <v>4</v>
      </c>
      <c r="H2" s="2" t="s">
        <v>18</v>
      </c>
      <c r="I2" s="2" t="s">
        <v>19</v>
      </c>
      <c r="J2" s="2" t="s">
        <v>20</v>
      </c>
      <c r="K2" s="2" t="s">
        <v>5</v>
      </c>
    </row>
    <row r="3" spans="1:11" ht="51.75" hidden="1" thickBot="1" x14ac:dyDescent="0.3">
      <c r="A3" s="3">
        <v>1</v>
      </c>
      <c r="B3" s="4" t="s">
        <v>9</v>
      </c>
      <c r="C3" s="10">
        <v>2</v>
      </c>
      <c r="D3" s="5" t="s">
        <v>8</v>
      </c>
      <c r="E3" s="5"/>
      <c r="F3" s="5"/>
      <c r="G3" s="6">
        <v>975800</v>
      </c>
      <c r="H3" s="6"/>
      <c r="I3" s="6"/>
      <c r="J3" s="6"/>
      <c r="K3" s="6">
        <f>+C3*G3</f>
        <v>1951600</v>
      </c>
    </row>
    <row r="4" spans="1:11" ht="51.75" thickBot="1" x14ac:dyDescent="0.3">
      <c r="A4" s="3">
        <v>2</v>
      </c>
      <c r="B4" s="8" t="s">
        <v>10</v>
      </c>
      <c r="C4" s="11">
        <v>2</v>
      </c>
      <c r="D4" s="5" t="s">
        <v>8</v>
      </c>
      <c r="E4" s="6">
        <v>1023400</v>
      </c>
      <c r="F4" s="6">
        <v>840000</v>
      </c>
      <c r="G4" s="6">
        <v>856800</v>
      </c>
      <c r="H4" s="6">
        <f>+AVERAGE(D4:G4)</f>
        <v>906733.33333333337</v>
      </c>
      <c r="I4" s="6">
        <f>+STDEVA(E4:G4)</f>
        <v>101384.87724179249</v>
      </c>
      <c r="J4" s="13">
        <f>+I4/H4</f>
        <v>0.11181333421269667</v>
      </c>
      <c r="K4" s="6">
        <f t="shared" ref="K4:K9" si="0">+C4*G4</f>
        <v>1713600</v>
      </c>
    </row>
    <row r="5" spans="1:11" ht="64.5" hidden="1" thickBot="1" x14ac:dyDescent="0.3">
      <c r="A5" s="3">
        <v>3</v>
      </c>
      <c r="B5" s="9" t="s">
        <v>11</v>
      </c>
      <c r="C5" s="11">
        <v>10</v>
      </c>
      <c r="D5" s="5" t="s">
        <v>8</v>
      </c>
      <c r="E5" s="5"/>
      <c r="F5" s="5"/>
      <c r="G5" s="6">
        <v>1004360</v>
      </c>
      <c r="H5" s="6"/>
      <c r="I5" s="6"/>
      <c r="J5" s="6"/>
      <c r="K5" s="6">
        <f t="shared" si="0"/>
        <v>10043600</v>
      </c>
    </row>
    <row r="6" spans="1:11" ht="39" hidden="1" thickBot="1" x14ac:dyDescent="0.3">
      <c r="A6" s="3">
        <v>4</v>
      </c>
      <c r="B6" s="9" t="s">
        <v>12</v>
      </c>
      <c r="C6" s="11">
        <v>3</v>
      </c>
      <c r="D6" s="5" t="s">
        <v>8</v>
      </c>
      <c r="E6" s="5"/>
      <c r="F6" s="5"/>
      <c r="G6" s="6">
        <v>2850050</v>
      </c>
      <c r="H6" s="6"/>
      <c r="I6" s="6"/>
      <c r="J6" s="6"/>
      <c r="K6" s="6">
        <f t="shared" si="0"/>
        <v>8550150</v>
      </c>
    </row>
    <row r="7" spans="1:11" ht="26.25" thickBot="1" x14ac:dyDescent="0.3">
      <c r="A7" s="3">
        <v>5</v>
      </c>
      <c r="B7" s="9" t="s">
        <v>13</v>
      </c>
      <c r="C7" s="11">
        <v>3</v>
      </c>
      <c r="D7" s="5" t="s">
        <v>8</v>
      </c>
      <c r="E7" s="6">
        <v>2068220</v>
      </c>
      <c r="F7" s="6">
        <v>1965000</v>
      </c>
      <c r="G7" s="6">
        <v>1829268</v>
      </c>
      <c r="H7" s="6">
        <f>+AVERAGE(D7:G7)</f>
        <v>1954162.6666666667</v>
      </c>
      <c r="I7" s="6">
        <f>+STDEVA(E7:G7)</f>
        <v>119844.06710944574</v>
      </c>
      <c r="J7" s="13">
        <f>+I7/H7</f>
        <v>6.1327579916297857E-2</v>
      </c>
      <c r="K7" s="6">
        <f t="shared" si="0"/>
        <v>5487804</v>
      </c>
    </row>
    <row r="8" spans="1:11" ht="39" hidden="1" thickBot="1" x14ac:dyDescent="0.3">
      <c r="A8" s="3">
        <v>6</v>
      </c>
      <c r="B8" s="9" t="s">
        <v>14</v>
      </c>
      <c r="C8" s="11">
        <v>2</v>
      </c>
      <c r="D8" s="5" t="s">
        <v>8</v>
      </c>
      <c r="E8" s="5"/>
      <c r="F8" s="5"/>
      <c r="G8" s="6">
        <v>1249500</v>
      </c>
      <c r="H8" s="6"/>
      <c r="I8" s="6"/>
      <c r="J8" s="6"/>
      <c r="K8" s="6">
        <f t="shared" si="0"/>
        <v>2499000</v>
      </c>
    </row>
    <row r="9" spans="1:11" ht="39" hidden="1" thickBot="1" x14ac:dyDescent="0.3">
      <c r="A9" s="3">
        <v>7</v>
      </c>
      <c r="B9" s="9" t="s">
        <v>15</v>
      </c>
      <c r="C9" s="11">
        <v>1</v>
      </c>
      <c r="D9" s="5" t="s">
        <v>8</v>
      </c>
      <c r="E9" s="5"/>
      <c r="F9" s="5"/>
      <c r="G9" s="6">
        <v>14256200</v>
      </c>
      <c r="H9" s="6"/>
      <c r="I9" s="6"/>
      <c r="J9" s="6"/>
      <c r="K9" s="6">
        <f t="shared" si="0"/>
        <v>14256200</v>
      </c>
    </row>
    <row r="10" spans="1:11" ht="30" hidden="1" customHeight="1" thickBot="1" x14ac:dyDescent="0.3">
      <c r="A10" s="14" t="s">
        <v>6</v>
      </c>
      <c r="B10" s="15"/>
      <c r="C10" s="15"/>
      <c r="D10" s="15"/>
      <c r="E10" s="15"/>
      <c r="F10" s="15"/>
      <c r="G10" s="16"/>
      <c r="H10" s="12"/>
      <c r="I10" s="12"/>
      <c r="J10" s="12"/>
      <c r="K10" s="7">
        <f>SUM(K3:K9)</f>
        <v>44501954</v>
      </c>
    </row>
  </sheetData>
  <autoFilter ref="A2:K10" xr:uid="{96E87C2B-9E60-460E-BD59-C1DADD0B90A9}">
    <filterColumn colId="4">
      <customFilters>
        <customFilter operator="notEqual" val=" "/>
      </customFilters>
    </filterColumn>
  </autoFilter>
  <mergeCells count="2">
    <mergeCell ref="A1:K1"/>
    <mergeCell ref="A10:G10"/>
  </mergeCells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PUR</vt:lpstr>
      <vt:lpstr>Historicos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Ospina Varon</dc:creator>
  <cp:lastModifiedBy>Hicsa Lorena Rios Marta</cp:lastModifiedBy>
  <dcterms:created xsi:type="dcterms:W3CDTF">2025-08-21T21:18:43Z</dcterms:created>
  <dcterms:modified xsi:type="dcterms:W3CDTF">2026-08-31T22:35:45Z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2025-08-21T21:23:38Z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5f6cda62-9ced-40e2-8c14-7a6362d1598f</vt:lpwstr>
  </property>
  <property fmtid="{D5CDD505-2E9C-101B-9397-08002B2CF9AE}" pid="8" name="MSIP_Label_9238af61-cfb1-43e3-a724-fe68a71eee05_ContentBits">
    <vt:lpwstr>2</vt:lpwstr>
  </property>
</Properties>
</file>