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b8255e069a5f37/Escritorio/CONTRATACION ESTATAL CENAC/PROCESO  2026/ESTRUCTURACIÓN 2026/202-CENACAVIACION-2026-MATERIAL DE CANINOS/"/>
    </mc:Choice>
  </mc:AlternateContent>
  <xr:revisionPtr revIDLastSave="5" documentId="8_{1B8E1DA6-0E59-4E8B-893E-0F0ADE32C797}" xr6:coauthVersionLast="47" xr6:coauthVersionMax="47" xr10:uidLastSave="{66D661F9-CBAE-4FE7-BFCE-F5B5B15B8C05}"/>
  <bookViews>
    <workbookView xWindow="-120" yWindow="-120" windowWidth="20730" windowHeight="11040" activeTab="1" xr2:uid="{9C031F0F-6A0F-4D84-A711-5A24FC919C3D}"/>
  </bookViews>
  <sheets>
    <sheet name="Precios de Referencia" sheetId="1" r:id="rId1"/>
    <sheet name="Hoja2" sheetId="2" r:id="rId2"/>
  </sheets>
  <externalReferences>
    <externalReference r:id="rId3"/>
  </externalReferences>
  <definedNames>
    <definedName name="Rubr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8" i="1" l="1"/>
  <c r="H38" i="1" s="1"/>
  <c r="H37" i="1"/>
  <c r="F37" i="1"/>
  <c r="I37" i="1" s="1"/>
  <c r="F36" i="1"/>
  <c r="H36" i="1" s="1"/>
  <c r="H35" i="1"/>
  <c r="F35" i="1"/>
  <c r="I35" i="1" s="1"/>
  <c r="O34" i="1"/>
  <c r="H34" i="1"/>
  <c r="F34" i="1"/>
  <c r="I34" i="1" s="1"/>
  <c r="F33" i="1"/>
  <c r="H32" i="1"/>
  <c r="F32" i="1"/>
  <c r="I32" i="1" s="1"/>
  <c r="N32" i="1" s="1"/>
  <c r="I31" i="1"/>
  <c r="J31" i="1" s="1"/>
  <c r="F31" i="1"/>
  <c r="H31" i="1" s="1"/>
  <c r="H30" i="1"/>
  <c r="F30" i="1"/>
  <c r="I30" i="1" s="1"/>
  <c r="N30" i="1" s="1"/>
  <c r="I29" i="1"/>
  <c r="J29" i="1" s="1"/>
  <c r="F29" i="1"/>
  <c r="H29" i="1" s="1"/>
  <c r="H28" i="1"/>
  <c r="F28" i="1"/>
  <c r="I28" i="1" s="1"/>
  <c r="N28" i="1" s="1"/>
  <c r="I27" i="1"/>
  <c r="J27" i="1" s="1"/>
  <c r="F27" i="1"/>
  <c r="H27" i="1" s="1"/>
  <c r="H26" i="1"/>
  <c r="F26" i="1"/>
  <c r="I26" i="1" s="1"/>
  <c r="N26" i="1" s="1"/>
  <c r="I25" i="1"/>
  <c r="J25" i="1" s="1"/>
  <c r="F25" i="1"/>
  <c r="H25" i="1" s="1"/>
  <c r="H24" i="1"/>
  <c r="F24" i="1"/>
  <c r="I24" i="1" s="1"/>
  <c r="N24" i="1" s="1"/>
  <c r="I23" i="1"/>
  <c r="J23" i="1" s="1"/>
  <c r="F23" i="1"/>
  <c r="H23" i="1" s="1"/>
  <c r="H22" i="1"/>
  <c r="F22" i="1"/>
  <c r="I22" i="1" s="1"/>
  <c r="N22" i="1" s="1"/>
  <c r="I21" i="1"/>
  <c r="J21" i="1" s="1"/>
  <c r="F21" i="1"/>
  <c r="H21" i="1" s="1"/>
  <c r="H20" i="1"/>
  <c r="F20" i="1"/>
  <c r="I20" i="1" s="1"/>
  <c r="N20" i="1" s="1"/>
  <c r="I19" i="1"/>
  <c r="J19" i="1" s="1"/>
  <c r="F19" i="1"/>
  <c r="H19" i="1" s="1"/>
  <c r="H18" i="1"/>
  <c r="F18" i="1"/>
  <c r="I18" i="1" s="1"/>
  <c r="N18" i="1" s="1"/>
  <c r="I17" i="1"/>
  <c r="J17" i="1" s="1"/>
  <c r="F17" i="1"/>
  <c r="H17" i="1" s="1"/>
  <c r="H16" i="1"/>
  <c r="F16" i="1"/>
  <c r="I16" i="1" s="1"/>
  <c r="N16" i="1" s="1"/>
  <c r="I15" i="1"/>
  <c r="J15" i="1" s="1"/>
  <c r="F15" i="1"/>
  <c r="H15" i="1" s="1"/>
  <c r="H14" i="1"/>
  <c r="F14" i="1"/>
  <c r="I14" i="1" s="1"/>
  <c r="N14" i="1" s="1"/>
  <c r="I13" i="1"/>
  <c r="J13" i="1" s="1"/>
  <c r="F13" i="1"/>
  <c r="H13" i="1" s="1"/>
  <c r="H12" i="1"/>
  <c r="F12" i="1"/>
  <c r="I12" i="1" s="1"/>
  <c r="N12" i="1" s="1"/>
  <c r="I11" i="1"/>
  <c r="J11" i="1" s="1"/>
  <c r="F11" i="1"/>
  <c r="H11" i="1" s="1"/>
  <c r="H10" i="1"/>
  <c r="F10" i="1"/>
  <c r="I10" i="1" s="1"/>
  <c r="N10" i="1" s="1"/>
  <c r="I9" i="1"/>
  <c r="J9" i="1" s="1"/>
  <c r="F9" i="1"/>
  <c r="H9" i="1" s="1"/>
  <c r="H8" i="1"/>
  <c r="F8" i="1"/>
  <c r="I8" i="1" s="1"/>
  <c r="N8" i="1" s="1"/>
  <c r="I7" i="1"/>
  <c r="J7" i="1" s="1"/>
  <c r="F7" i="1"/>
  <c r="H7" i="1" s="1"/>
  <c r="O6" i="1"/>
  <c r="F6" i="1"/>
  <c r="H6" i="1" s="1"/>
  <c r="H5" i="1"/>
  <c r="F5" i="1"/>
  <c r="F4" i="1"/>
  <c r="H4" i="1" s="1"/>
  <c r="H3" i="1"/>
  <c r="F3" i="1"/>
  <c r="O2" i="1"/>
  <c r="H2" i="1"/>
  <c r="F2" i="1"/>
  <c r="I2" i="1" s="1"/>
  <c r="I3" i="1" l="1"/>
  <c r="I4" i="1"/>
  <c r="I5" i="1"/>
  <c r="I6" i="1"/>
  <c r="N7" i="1"/>
  <c r="N9" i="1"/>
  <c r="N11" i="1"/>
  <c r="N13" i="1"/>
  <c r="N15" i="1"/>
  <c r="N17" i="1"/>
  <c r="N19" i="1"/>
  <c r="N21" i="1"/>
  <c r="N23" i="1"/>
  <c r="N25" i="1"/>
  <c r="N27" i="1"/>
  <c r="N29" i="1"/>
  <c r="N31" i="1"/>
  <c r="H33" i="1"/>
  <c r="I33" i="1" s="1"/>
  <c r="N35" i="1"/>
  <c r="J35" i="1"/>
  <c r="N2" i="1"/>
  <c r="J2" i="1"/>
  <c r="J8" i="1"/>
  <c r="J10" i="1"/>
  <c r="J12" i="1"/>
  <c r="J14" i="1"/>
  <c r="J16" i="1"/>
  <c r="J18" i="1"/>
  <c r="J20" i="1"/>
  <c r="J22" i="1"/>
  <c r="J24" i="1"/>
  <c r="J26" i="1"/>
  <c r="J28" i="1"/>
  <c r="J30" i="1"/>
  <c r="J32" i="1"/>
  <c r="N34" i="1"/>
  <c r="J34" i="1"/>
  <c r="N37" i="1"/>
  <c r="J37" i="1"/>
  <c r="I38" i="1"/>
  <c r="I36" i="1"/>
  <c r="J33" i="1" l="1"/>
  <c r="N33" i="1"/>
  <c r="I39" i="1"/>
  <c r="J36" i="1"/>
  <c r="N36" i="1"/>
  <c r="J38" i="1"/>
  <c r="N38" i="1"/>
  <c r="J6" i="1"/>
  <c r="N6" i="1"/>
  <c r="P6" i="1" s="1"/>
  <c r="Q6" i="1" s="1"/>
  <c r="J4" i="1"/>
  <c r="N4" i="1"/>
  <c r="P34" i="1"/>
  <c r="Q34" i="1" s="1"/>
  <c r="N5" i="1"/>
  <c r="J5" i="1"/>
  <c r="N3" i="1"/>
  <c r="P2" i="1" s="1"/>
  <c r="Q2" i="1" s="1"/>
  <c r="J3" i="1"/>
  <c r="J39" i="1" s="1"/>
  <c r="N39" i="1" l="1"/>
</calcChain>
</file>

<file path=xl/sharedStrings.xml><?xml version="1.0" encoding="utf-8"?>
<sst xmlns="http://schemas.openxmlformats.org/spreadsheetml/2006/main" count="181" uniqueCount="90">
  <si>
    <t>ITEM</t>
  </si>
  <si>
    <t xml:space="preserve">DESCRIPCIÓN DEL BIEN Y/O SERVICIO </t>
  </si>
  <si>
    <t>UNIDAD MEDIDA</t>
  </si>
  <si>
    <t>CANTIDAD UNITARIA</t>
  </si>
  <si>
    <t>CANTIDAD TOTAL</t>
  </si>
  <si>
    <t xml:space="preserve">VALOR UNITARIO </t>
  </si>
  <si>
    <t>% IVA</t>
  </si>
  <si>
    <t xml:space="preserve">VALOR IVA </t>
  </si>
  <si>
    <t>VALOR UNITARIO INCLUIDO IVA (CUANDO APLIQUE)</t>
  </si>
  <si>
    <t>VALOR TOTAL DE REFERENCIA</t>
  </si>
  <si>
    <t>PRECIO UNITARIO DE REFERENCIA (redondeado al peso más cercano)</t>
  </si>
  <si>
    <t>NECESIDAD TOTAL</t>
  </si>
  <si>
    <t>VALOR TOTAL NECESIDAD</t>
  </si>
  <si>
    <t>PRESUPUESTO ASIGANADO POR RUBROS</t>
  </si>
  <si>
    <t>VALOR TOTAL POR CANTIDADES Y RUBROS</t>
  </si>
  <si>
    <t>CUBRIMIENTO</t>
  </si>
  <si>
    <t>LIMITACION</t>
  </si>
  <si>
    <t>SOBRANTE</t>
  </si>
  <si>
    <t>CONCENTRADO  PARA PERRO ADULTO RAZA MED/GRA X 22,7 KGS O SUPERIOR</t>
  </si>
  <si>
    <t>BULTO DE 22,7 KG</t>
  </si>
  <si>
    <t>HUESO COMESTIBLE PERRO CARNADA DE 11" PULGADAS</t>
  </si>
  <si>
    <t>UNIDAD</t>
  </si>
  <si>
    <t xml:space="preserve">GALLETAS  </t>
  </si>
  <si>
    <t>BOLSA DE 600 GRS</t>
  </si>
  <si>
    <t xml:space="preserve">COMIDA HÚMEDA </t>
  </si>
  <si>
    <t>BOLSA DE 250 GRS</t>
  </si>
  <si>
    <t xml:space="preserve">CREOLINA </t>
  </si>
  <si>
    <t>GALON (3.78541 litros)</t>
  </si>
  <si>
    <t xml:space="preserve">ANTISÉPTICO Y LARVICIDA EN AEROSOL </t>
  </si>
  <si>
    <t>FRASCO DE AEROSOL 400 ML</t>
  </si>
  <si>
    <t>JABON POLVO X BULTO</t>
  </si>
  <si>
    <t>BULTO DE 20 KILOS</t>
  </si>
  <si>
    <t>POMADA</t>
  </si>
  <si>
    <t>FRASCO 220 GR</t>
  </si>
  <si>
    <t>TRAILLA (correa o cuerda para pasear perros) Peso: 190 gr. (aprox.) Medidas: Ø 15 mm, 160cm</t>
  </si>
  <si>
    <t>MEDICAMENTO DE PIEL Y MUCOSAS SHAMPOO</t>
  </si>
  <si>
    <t xml:space="preserve"> FRASCO DE 220ML</t>
  </si>
  <si>
    <t xml:space="preserve">DESPARASITANTE INTERNO </t>
  </si>
  <si>
    <t>JERINGA DOSIFICADA DE 10 ML</t>
  </si>
  <si>
    <t xml:space="preserve">ANTIPARASITARIO DE PERROS DE 20 A 40 KG </t>
  </si>
  <si>
    <t>TABLETA 1000 MG</t>
  </si>
  <si>
    <t xml:space="preserve">MEDICAMENTO  VITAMINICO EN FRANCO </t>
  </si>
  <si>
    <t xml:space="preserve">4 LITRO </t>
  </si>
  <si>
    <t xml:space="preserve">ALCOHOL </t>
  </si>
  <si>
    <t xml:space="preserve">SOLUCIÓN ORAL EN FRASCO (GOTERO) </t>
  </si>
  <si>
    <t>GOTERO DE 10 ML</t>
  </si>
  <si>
    <t xml:space="preserve">SOLUCIÓN ANTISÉPTICA Y DESINFECTANTE EN FRASCO </t>
  </si>
  <si>
    <t>FRASCO DE 120ML</t>
  </si>
  <si>
    <t>SHAMPOO Y ACONDICIONADOR CON CLORHEXIDINA EN FRASCO</t>
  </si>
  <si>
    <t>FRASCO DE 240 ML</t>
  </si>
  <si>
    <t>SOLUCIÓN OFTÁLMICA (OJOS) Y ÓTICA (OÍDOS).</t>
  </si>
  <si>
    <t>FRASCO EN GOTERO X 10ML</t>
  </si>
  <si>
    <t>COLLAR ANTIPULGAS DE 63 CM CON CORREA (UEGO COMPLETO)</t>
  </si>
  <si>
    <t xml:space="preserve">GLICERINA CARBONATADA </t>
  </si>
  <si>
    <t>FRASCO DE 30 ML</t>
  </si>
  <si>
    <t>SOLUCIÓN INYECTABLE FORMULADA CON VITAMINA K1</t>
  </si>
  <si>
    <t>FRASCO DE 20 ML</t>
  </si>
  <si>
    <t xml:space="preserve">LORATADINA EN TABLETA </t>
  </si>
  <si>
    <t xml:space="preserve">CAJAX 10 TABLETAS 10 MG </t>
  </si>
  <si>
    <t>MEDICAMENTO CON ACCIÓN ANALGÉSICA, ANTIINFLAMATORIA Y ANTIPIRÉTICA EN FRASCO (GOTERO)</t>
  </si>
  <si>
    <t>FRASCO GOTERO DE 30 ML</t>
  </si>
  <si>
    <t>OXITETRACILCINA EN FRASCO</t>
  </si>
  <si>
    <t>FRASCO DE 50 ML</t>
  </si>
  <si>
    <t xml:space="preserve">SULFATO FERROSO </t>
  </si>
  <si>
    <t xml:space="preserve">CAJAX 10 TABLETAS </t>
  </si>
  <si>
    <t>TOALLA PARA SECADO Ancho: 97 cm Alto : 1.5 cm</t>
  </si>
  <si>
    <t>VACUNA OCTUPLE</t>
  </si>
  <si>
    <t>DOSIS DE 1 ml</t>
  </si>
  <si>
    <t>YODO</t>
  </si>
  <si>
    <t>FRASCO X 4 LITROS</t>
  </si>
  <si>
    <t>VACUNA PARA LA PREVENCIÓN DE LA TRAQUEOBRONQUITIS INFECCIOSA CANINA DOSIS</t>
  </si>
  <si>
    <t>DOSIS DE  1ML</t>
  </si>
  <si>
    <t>GASA ROLLO X 100 YARDAS</t>
  </si>
  <si>
    <t>ROLLO DE 1X100 YARDAS TEJIDO DE 20X12</t>
  </si>
  <si>
    <t xml:space="preserve">SUPLEMENTO NUTRICIONAL </t>
  </si>
  <si>
    <t xml:space="preserve">FRASCO DE 120 ML. </t>
  </si>
  <si>
    <t xml:space="preserve">GUANTES DE EXAMEN DESECHABLES </t>
  </si>
  <si>
    <t>CAJA X 100 UND</t>
  </si>
  <si>
    <t xml:space="preserve">POZUELO EN ACERO </t>
  </si>
  <si>
    <t>TERMÓMETRO CLÍNICO VETERINARIO DIGITAL.</t>
  </si>
  <si>
    <t xml:space="preserve">UNIDAD </t>
  </si>
  <si>
    <t>CEPILLOS PARA MASCOTAS</t>
  </si>
  <si>
    <t>KIT</t>
  </si>
  <si>
    <t>CORTAUÑAS ELECTRICO</t>
  </si>
  <si>
    <t>LIMA ELECTRICO</t>
  </si>
  <si>
    <t>VALOR ENTIDAD</t>
  </si>
  <si>
    <t>VALOR OFERTA</t>
  </si>
  <si>
    <t>VALOR UNITARIO OFERTADO</t>
  </si>
  <si>
    <t>VALOR UNITARIO  OFERTADO INCLUIDO IVA (CUANDO APLIQUE)</t>
  </si>
  <si>
    <t xml:space="preserve">FORMULARIO PROPUESTA VALORACION ECONOMICA MC-202-2026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</si>
</sst>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5"/>
      <color theme="1"/>
      <name val="Aptos Narrow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9" fontId="7" fillId="0" borderId="1" xfId="1" applyFont="1" applyBorder="1" applyAlignment="1">
      <alignment horizontal="center" vertical="center"/>
    </xf>
    <xf numFmtId="164" fontId="8" fillId="0" borderId="2" xfId="0" applyNumberFormat="1" applyFont="1" applyBorder="1" applyAlignment="1">
      <alignment vertical="center"/>
    </xf>
    <xf numFmtId="164" fontId="8" fillId="0" borderId="3" xfId="0" applyNumberFormat="1" applyFont="1" applyBorder="1" applyAlignment="1">
      <alignment horizontal="center" vertical="center"/>
    </xf>
    <xf numFmtId="9" fontId="8" fillId="0" borderId="3" xfId="1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9" fontId="8" fillId="0" borderId="4" xfId="1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9" fontId="8" fillId="0" borderId="5" xfId="1" applyFont="1" applyBorder="1" applyAlignment="1">
      <alignment horizontal="center" vertical="center"/>
    </xf>
    <xf numFmtId="9" fontId="9" fillId="0" borderId="5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8" fillId="0" borderId="1" xfId="1" applyFont="1" applyBorder="1" applyAlignment="1">
      <alignment horizontal="center" vertical="center"/>
    </xf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165" fontId="0" fillId="0" borderId="1" xfId="0" applyNumberFormat="1" applyBorder="1"/>
    <xf numFmtId="0" fontId="0" fillId="0" borderId="1" xfId="0" applyBorder="1" applyAlignment="1">
      <alignment horizontal="left"/>
    </xf>
    <xf numFmtId="0" fontId="10" fillId="2" borderId="3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0" fillId="8" borderId="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udio%20de%20marcado%20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es"/>
      <sheetName val="Precios de Referencia"/>
      <sheetName val="UNIDADES"/>
      <sheetName val="Cubrimiento por rubro"/>
    </sheetNames>
    <sheetDataSet>
      <sheetData sheetId="0" refreshError="1"/>
      <sheetData sheetId="1" refreshError="1"/>
      <sheetData sheetId="2" refreshError="1"/>
      <sheetData sheetId="3">
        <row r="2">
          <cell r="C2">
            <v>7615188</v>
          </cell>
        </row>
        <row r="3">
          <cell r="C3">
            <v>4921128</v>
          </cell>
        </row>
        <row r="4">
          <cell r="C4">
            <v>186516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EB15-E937-4913-A1AE-3005B16083A1}">
  <dimension ref="A1:S39"/>
  <sheetViews>
    <sheetView zoomScale="140" zoomScaleNormal="140" workbookViewId="0">
      <pane ySplit="1" topLeftCell="A31" activePane="bottomLeft" state="frozen"/>
      <selection activeCell="D51" sqref="D51"/>
      <selection pane="bottomLeft" sqref="A1:J38"/>
    </sheetView>
  </sheetViews>
  <sheetFormatPr baseColWidth="10" defaultRowHeight="15" x14ac:dyDescent="0.25"/>
  <cols>
    <col min="1" max="1" width="3.5703125" bestFit="1" customWidth="1"/>
    <col min="2" max="2" width="17.140625" customWidth="1"/>
    <col min="3" max="3" width="9.5703125" customWidth="1"/>
    <col min="4" max="4" width="8.140625" bestFit="1" customWidth="1"/>
    <col min="5" max="5" width="6.5703125" bestFit="1" customWidth="1"/>
    <col min="6" max="6" width="8.7109375" bestFit="1" customWidth="1"/>
    <col min="7" max="7" width="4.28515625" bestFit="1" customWidth="1"/>
    <col min="8" max="8" width="8" bestFit="1" customWidth="1"/>
    <col min="9" max="9" width="14.5703125" customWidth="1"/>
    <col min="10" max="10" width="15.28515625" bestFit="1" customWidth="1"/>
    <col min="11" max="11" width="5.140625" customWidth="1"/>
    <col min="12" max="12" width="14.5703125" customWidth="1"/>
    <col min="13" max="13" width="9.140625" customWidth="1"/>
    <col min="14" max="14" width="16.85546875" customWidth="1"/>
    <col min="15" max="15" width="14.140625" bestFit="1" customWidth="1"/>
    <col min="16" max="16" width="15.28515625" bestFit="1" customWidth="1"/>
  </cols>
  <sheetData>
    <row r="1" spans="1:19" ht="5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L1" s="5" t="s">
        <v>10</v>
      </c>
      <c r="M1" s="6" t="s">
        <v>11</v>
      </c>
      <c r="N1" s="7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</row>
    <row r="2" spans="1:19" ht="33" x14ac:dyDescent="0.25">
      <c r="A2" s="9">
        <v>1</v>
      </c>
      <c r="B2" s="10" t="s">
        <v>18</v>
      </c>
      <c r="C2" s="11" t="s">
        <v>19</v>
      </c>
      <c r="D2" s="11">
        <v>1</v>
      </c>
      <c r="E2" s="11">
        <v>48</v>
      </c>
      <c r="F2" s="12">
        <f>L2/1.05</f>
        <v>214285.71428571429</v>
      </c>
      <c r="G2" s="13">
        <v>0.05</v>
      </c>
      <c r="H2" s="12">
        <f>ROUND(F2*G2,2)</f>
        <v>10714.29</v>
      </c>
      <c r="I2" s="12">
        <f>ROUND(F2+H2,2)</f>
        <v>225000</v>
      </c>
      <c r="J2" s="14">
        <f>ROUND(I2*E2,2)</f>
        <v>10800000</v>
      </c>
      <c r="L2" s="12">
        <v>225000</v>
      </c>
      <c r="M2" s="11">
        <v>48</v>
      </c>
      <c r="N2" s="12">
        <f>I2*M2</f>
        <v>10800000</v>
      </c>
      <c r="O2" s="15">
        <f>'[1]Cubrimiento por rubro'!C2</f>
        <v>7615188</v>
      </c>
      <c r="P2" s="15">
        <f>SUM(N2:N5)</f>
        <v>12802187</v>
      </c>
      <c r="Q2" s="16">
        <f>O2/P2</f>
        <v>0.59483492937573867</v>
      </c>
      <c r="R2" s="17">
        <v>0.41</v>
      </c>
      <c r="S2" s="15">
        <v>0</v>
      </c>
    </row>
    <row r="3" spans="1:19" ht="42" customHeight="1" x14ac:dyDescent="0.25">
      <c r="A3" s="9">
        <v>2</v>
      </c>
      <c r="B3" s="10" t="s">
        <v>20</v>
      </c>
      <c r="C3" s="11" t="s">
        <v>21</v>
      </c>
      <c r="D3" s="11">
        <v>1</v>
      </c>
      <c r="E3" s="11">
        <v>33</v>
      </c>
      <c r="F3" s="12">
        <f t="shared" ref="F3:F5" si="0">L3/1.05</f>
        <v>13267.619047619048</v>
      </c>
      <c r="G3" s="13">
        <v>0.05</v>
      </c>
      <c r="H3" s="12">
        <f t="shared" ref="H3:H38" si="1">ROUND(F3*G3,2)</f>
        <v>663.38</v>
      </c>
      <c r="I3" s="12">
        <f t="shared" ref="I3:I38" si="2">ROUND(F3+H3,2)</f>
        <v>13931</v>
      </c>
      <c r="J3" s="14">
        <f t="shared" ref="J3:J38" si="3">ROUND(I3*E3,2)</f>
        <v>459723</v>
      </c>
      <c r="L3" s="12">
        <v>13931</v>
      </c>
      <c r="M3" s="11">
        <v>33</v>
      </c>
      <c r="N3" s="12">
        <f t="shared" ref="N3:N37" si="4">I3*M3</f>
        <v>459723</v>
      </c>
      <c r="O3" s="18"/>
      <c r="P3" s="18"/>
      <c r="Q3" s="19"/>
      <c r="R3" s="20"/>
      <c r="S3" s="18"/>
    </row>
    <row r="4" spans="1:19" ht="35.25" customHeight="1" x14ac:dyDescent="0.25">
      <c r="A4" s="9">
        <v>3</v>
      </c>
      <c r="B4" s="10" t="s">
        <v>22</v>
      </c>
      <c r="C4" s="11" t="s">
        <v>23</v>
      </c>
      <c r="D4" s="11">
        <v>1</v>
      </c>
      <c r="E4" s="11">
        <v>56</v>
      </c>
      <c r="F4" s="12">
        <f t="shared" si="0"/>
        <v>15689.523809523809</v>
      </c>
      <c r="G4" s="13">
        <v>0.05</v>
      </c>
      <c r="H4" s="12">
        <f t="shared" si="1"/>
        <v>784.48</v>
      </c>
      <c r="I4" s="12">
        <f t="shared" si="2"/>
        <v>16474</v>
      </c>
      <c r="J4" s="14">
        <f t="shared" si="3"/>
        <v>922544</v>
      </c>
      <c r="L4" s="12">
        <v>16474</v>
      </c>
      <c r="M4" s="11">
        <v>56</v>
      </c>
      <c r="N4" s="12">
        <f t="shared" si="4"/>
        <v>922544</v>
      </c>
      <c r="O4" s="18"/>
      <c r="P4" s="18"/>
      <c r="Q4" s="19"/>
      <c r="R4" s="20"/>
      <c r="S4" s="18"/>
    </row>
    <row r="5" spans="1:19" ht="35.25" customHeight="1" x14ac:dyDescent="0.25">
      <c r="A5" s="9">
        <v>4</v>
      </c>
      <c r="B5" s="11" t="s">
        <v>24</v>
      </c>
      <c r="C5" s="11" t="s">
        <v>25</v>
      </c>
      <c r="D5" s="11">
        <v>1</v>
      </c>
      <c r="E5" s="11">
        <v>126</v>
      </c>
      <c r="F5" s="12">
        <f t="shared" si="0"/>
        <v>4685.7142857142853</v>
      </c>
      <c r="G5" s="13">
        <v>0.05</v>
      </c>
      <c r="H5" s="12">
        <f t="shared" si="1"/>
        <v>234.29</v>
      </c>
      <c r="I5" s="12">
        <f t="shared" si="2"/>
        <v>4920</v>
      </c>
      <c r="J5" s="14">
        <f t="shared" si="3"/>
        <v>619920</v>
      </c>
      <c r="L5" s="12">
        <v>4920</v>
      </c>
      <c r="M5" s="11">
        <v>126</v>
      </c>
      <c r="N5" s="12">
        <f t="shared" si="4"/>
        <v>619920</v>
      </c>
      <c r="O5" s="21"/>
      <c r="P5" s="21"/>
      <c r="Q5" s="22"/>
      <c r="R5" s="23"/>
      <c r="S5" s="21"/>
    </row>
    <row r="6" spans="1:19" ht="43.5" customHeight="1" x14ac:dyDescent="0.25">
      <c r="A6" s="9">
        <v>1</v>
      </c>
      <c r="B6" s="11" t="s">
        <v>26</v>
      </c>
      <c r="C6" s="10" t="s">
        <v>27</v>
      </c>
      <c r="D6" s="11">
        <v>1</v>
      </c>
      <c r="E6" s="11">
        <v>22</v>
      </c>
      <c r="F6" s="12">
        <f>L6</f>
        <v>74632</v>
      </c>
      <c r="G6" s="13">
        <v>0</v>
      </c>
      <c r="H6" s="12">
        <f t="shared" si="1"/>
        <v>0</v>
      </c>
      <c r="I6" s="12">
        <f t="shared" si="2"/>
        <v>74632</v>
      </c>
      <c r="J6" s="14">
        <f t="shared" si="3"/>
        <v>1641904</v>
      </c>
      <c r="L6" s="12">
        <v>74632</v>
      </c>
      <c r="M6" s="11">
        <v>22</v>
      </c>
      <c r="N6" s="12">
        <f t="shared" si="4"/>
        <v>1641904</v>
      </c>
      <c r="O6" s="15">
        <f>'[1]Cubrimiento por rubro'!C3</f>
        <v>4921128</v>
      </c>
      <c r="P6" s="15">
        <f>SUM(N6:N33)</f>
        <v>28449015</v>
      </c>
      <c r="Q6" s="16">
        <f>O6/P6</f>
        <v>0.17298061110375879</v>
      </c>
      <c r="R6" s="24">
        <v>0.83</v>
      </c>
      <c r="S6" s="15">
        <v>0</v>
      </c>
    </row>
    <row r="7" spans="1:19" ht="44.25" customHeight="1" x14ac:dyDescent="0.25">
      <c r="A7" s="9">
        <v>2</v>
      </c>
      <c r="B7" s="10" t="s">
        <v>28</v>
      </c>
      <c r="C7" s="10" t="s">
        <v>29</v>
      </c>
      <c r="D7" s="11">
        <v>1</v>
      </c>
      <c r="E7" s="11">
        <v>16</v>
      </c>
      <c r="F7" s="12">
        <f>L7</f>
        <v>64838</v>
      </c>
      <c r="G7" s="13">
        <v>0</v>
      </c>
      <c r="H7" s="12">
        <f t="shared" si="1"/>
        <v>0</v>
      </c>
      <c r="I7" s="12">
        <f t="shared" si="2"/>
        <v>64838</v>
      </c>
      <c r="J7" s="14">
        <f t="shared" si="3"/>
        <v>1037408</v>
      </c>
      <c r="L7" s="12">
        <v>64838</v>
      </c>
      <c r="M7" s="11">
        <v>16</v>
      </c>
      <c r="N7" s="12">
        <f t="shared" si="4"/>
        <v>1037408</v>
      </c>
      <c r="O7" s="18"/>
      <c r="P7" s="18"/>
      <c r="Q7" s="19"/>
      <c r="R7" s="25"/>
      <c r="S7" s="18"/>
    </row>
    <row r="8" spans="1:19" ht="47.25" customHeight="1" x14ac:dyDescent="0.25">
      <c r="A8" s="9">
        <v>3</v>
      </c>
      <c r="B8" s="11" t="s">
        <v>30</v>
      </c>
      <c r="C8" s="11" t="s">
        <v>31</v>
      </c>
      <c r="D8" s="11">
        <v>1</v>
      </c>
      <c r="E8" s="11">
        <v>15</v>
      </c>
      <c r="F8" s="12">
        <f t="shared" ref="F8:F11" si="5">L8/1.19</f>
        <v>101831.0924369748</v>
      </c>
      <c r="G8" s="13">
        <v>0.19</v>
      </c>
      <c r="H8" s="12">
        <f t="shared" si="1"/>
        <v>19347.91</v>
      </c>
      <c r="I8" s="12">
        <f t="shared" si="2"/>
        <v>121179</v>
      </c>
      <c r="J8" s="14">
        <f t="shared" si="3"/>
        <v>1817685</v>
      </c>
      <c r="L8" s="12">
        <v>121179</v>
      </c>
      <c r="M8" s="11">
        <v>15</v>
      </c>
      <c r="N8" s="12">
        <f t="shared" si="4"/>
        <v>1817685</v>
      </c>
      <c r="O8" s="18"/>
      <c r="P8" s="18"/>
      <c r="Q8" s="19"/>
      <c r="R8" s="25"/>
      <c r="S8" s="18"/>
    </row>
    <row r="9" spans="1:19" x14ac:dyDescent="0.25">
      <c r="A9" s="9">
        <v>4</v>
      </c>
      <c r="B9" s="11" t="s">
        <v>32</v>
      </c>
      <c r="C9" s="11" t="s">
        <v>33</v>
      </c>
      <c r="D9" s="11">
        <v>1</v>
      </c>
      <c r="E9" s="11">
        <v>13</v>
      </c>
      <c r="F9" s="12">
        <f>L9</f>
        <v>39914</v>
      </c>
      <c r="G9" s="13">
        <v>0</v>
      </c>
      <c r="H9" s="12">
        <f t="shared" si="1"/>
        <v>0</v>
      </c>
      <c r="I9" s="12">
        <f t="shared" si="2"/>
        <v>39914</v>
      </c>
      <c r="J9" s="14">
        <f t="shared" si="3"/>
        <v>518882</v>
      </c>
      <c r="L9" s="12">
        <v>39914</v>
      </c>
      <c r="M9" s="11">
        <v>13</v>
      </c>
      <c r="N9" s="12">
        <f t="shared" si="4"/>
        <v>518882</v>
      </c>
      <c r="O9" s="18"/>
      <c r="P9" s="18"/>
      <c r="Q9" s="19"/>
      <c r="R9" s="25"/>
      <c r="S9" s="18"/>
    </row>
    <row r="10" spans="1:19" ht="33" x14ac:dyDescent="0.25">
      <c r="A10" s="9">
        <v>5</v>
      </c>
      <c r="B10" s="10" t="s">
        <v>34</v>
      </c>
      <c r="C10" s="11" t="s">
        <v>21</v>
      </c>
      <c r="D10" s="11">
        <v>1</v>
      </c>
      <c r="E10" s="11">
        <v>18</v>
      </c>
      <c r="F10" s="12">
        <f t="shared" si="5"/>
        <v>44319.327731092439</v>
      </c>
      <c r="G10" s="13">
        <v>0.19</v>
      </c>
      <c r="H10" s="12">
        <f t="shared" si="1"/>
        <v>8420.67</v>
      </c>
      <c r="I10" s="12">
        <f t="shared" si="2"/>
        <v>52740</v>
      </c>
      <c r="J10" s="14">
        <f t="shared" si="3"/>
        <v>949320</v>
      </c>
      <c r="L10" s="12">
        <v>52740</v>
      </c>
      <c r="M10" s="11">
        <v>18</v>
      </c>
      <c r="N10" s="12">
        <f t="shared" si="4"/>
        <v>949320</v>
      </c>
      <c r="O10" s="18"/>
      <c r="P10" s="18"/>
      <c r="Q10" s="19"/>
      <c r="R10" s="25"/>
      <c r="S10" s="18"/>
    </row>
    <row r="11" spans="1:19" ht="16.5" x14ac:dyDescent="0.25">
      <c r="A11" s="9">
        <v>6</v>
      </c>
      <c r="B11" s="10" t="s">
        <v>35</v>
      </c>
      <c r="C11" s="11" t="s">
        <v>36</v>
      </c>
      <c r="D11" s="11">
        <v>1</v>
      </c>
      <c r="E11" s="11">
        <v>28</v>
      </c>
      <c r="F11" s="12">
        <f t="shared" si="5"/>
        <v>50453.781512605041</v>
      </c>
      <c r="G11" s="13">
        <v>0.19</v>
      </c>
      <c r="H11" s="12">
        <f t="shared" si="1"/>
        <v>9586.2199999999993</v>
      </c>
      <c r="I11" s="12">
        <f t="shared" si="2"/>
        <v>60040</v>
      </c>
      <c r="J11" s="14">
        <f t="shared" si="3"/>
        <v>1681120</v>
      </c>
      <c r="L11" s="12">
        <v>60040</v>
      </c>
      <c r="M11" s="11">
        <v>28</v>
      </c>
      <c r="N11" s="12">
        <f t="shared" si="4"/>
        <v>1681120</v>
      </c>
      <c r="O11" s="18"/>
      <c r="P11" s="18"/>
      <c r="Q11" s="19"/>
      <c r="R11" s="25"/>
      <c r="S11" s="18"/>
    </row>
    <row r="12" spans="1:19" ht="24.75" x14ac:dyDescent="0.25">
      <c r="A12" s="9">
        <v>7</v>
      </c>
      <c r="B12" s="10" t="s">
        <v>37</v>
      </c>
      <c r="C12" s="10" t="s">
        <v>38</v>
      </c>
      <c r="D12" s="11">
        <v>1</v>
      </c>
      <c r="E12" s="11">
        <v>23</v>
      </c>
      <c r="F12" s="12">
        <f t="shared" ref="F12:F26" si="6">L12</f>
        <v>15016</v>
      </c>
      <c r="G12" s="13">
        <v>0</v>
      </c>
      <c r="H12" s="12">
        <f t="shared" si="1"/>
        <v>0</v>
      </c>
      <c r="I12" s="12">
        <f t="shared" si="2"/>
        <v>15016</v>
      </c>
      <c r="J12" s="14">
        <f t="shared" si="3"/>
        <v>345368</v>
      </c>
      <c r="L12" s="12">
        <v>15016</v>
      </c>
      <c r="M12" s="11">
        <v>23</v>
      </c>
      <c r="N12" s="12">
        <f t="shared" si="4"/>
        <v>345368</v>
      </c>
      <c r="O12" s="18"/>
      <c r="P12" s="18"/>
      <c r="Q12" s="19"/>
      <c r="R12" s="25"/>
      <c r="S12" s="18"/>
    </row>
    <row r="13" spans="1:19" ht="16.5" x14ac:dyDescent="0.25">
      <c r="A13" s="9">
        <v>8</v>
      </c>
      <c r="B13" s="10" t="s">
        <v>39</v>
      </c>
      <c r="C13" s="11" t="s">
        <v>40</v>
      </c>
      <c r="D13" s="11">
        <v>1</v>
      </c>
      <c r="E13" s="11">
        <v>23</v>
      </c>
      <c r="F13" s="12">
        <f t="shared" si="6"/>
        <v>151481</v>
      </c>
      <c r="G13" s="13">
        <v>0</v>
      </c>
      <c r="H13" s="12">
        <f t="shared" si="1"/>
        <v>0</v>
      </c>
      <c r="I13" s="12">
        <f t="shared" si="2"/>
        <v>151481</v>
      </c>
      <c r="J13" s="14">
        <f t="shared" si="3"/>
        <v>3484063</v>
      </c>
      <c r="L13" s="12">
        <v>151481</v>
      </c>
      <c r="M13" s="11">
        <v>23</v>
      </c>
      <c r="N13" s="12">
        <f t="shared" si="4"/>
        <v>3484063</v>
      </c>
      <c r="O13" s="18"/>
      <c r="P13" s="18"/>
      <c r="Q13" s="19"/>
      <c r="R13" s="25"/>
      <c r="S13" s="18"/>
    </row>
    <row r="14" spans="1:19" ht="16.5" x14ac:dyDescent="0.25">
      <c r="A14" s="9">
        <v>9</v>
      </c>
      <c r="B14" s="10" t="s">
        <v>41</v>
      </c>
      <c r="C14" s="11" t="s">
        <v>42</v>
      </c>
      <c r="D14" s="11">
        <v>1</v>
      </c>
      <c r="E14" s="11">
        <v>7</v>
      </c>
      <c r="F14" s="12">
        <f t="shared" si="6"/>
        <v>218071</v>
      </c>
      <c r="G14" s="13">
        <v>0</v>
      </c>
      <c r="H14" s="12">
        <f t="shared" si="1"/>
        <v>0</v>
      </c>
      <c r="I14" s="12">
        <f t="shared" si="2"/>
        <v>218071</v>
      </c>
      <c r="J14" s="14">
        <f t="shared" si="3"/>
        <v>1526497</v>
      </c>
      <c r="L14" s="12">
        <v>218071</v>
      </c>
      <c r="M14" s="11">
        <v>7</v>
      </c>
      <c r="N14" s="12">
        <f t="shared" si="4"/>
        <v>1526497</v>
      </c>
      <c r="O14" s="18"/>
      <c r="P14" s="18"/>
      <c r="Q14" s="19"/>
      <c r="R14" s="25"/>
      <c r="S14" s="18"/>
    </row>
    <row r="15" spans="1:19" ht="16.5" x14ac:dyDescent="0.25">
      <c r="A15" s="9">
        <v>10</v>
      </c>
      <c r="B15" s="11" t="s">
        <v>43</v>
      </c>
      <c r="C15" s="10" t="s">
        <v>27</v>
      </c>
      <c r="D15" s="11">
        <v>1</v>
      </c>
      <c r="E15" s="11">
        <v>11</v>
      </c>
      <c r="F15" s="12">
        <f t="shared" si="6"/>
        <v>49202</v>
      </c>
      <c r="G15" s="13">
        <v>0</v>
      </c>
      <c r="H15" s="12">
        <f t="shared" si="1"/>
        <v>0</v>
      </c>
      <c r="I15" s="12">
        <f t="shared" si="2"/>
        <v>49202</v>
      </c>
      <c r="J15" s="14">
        <f t="shared" si="3"/>
        <v>541222</v>
      </c>
      <c r="L15" s="12">
        <v>49202</v>
      </c>
      <c r="M15" s="11">
        <v>11</v>
      </c>
      <c r="N15" s="12">
        <f t="shared" si="4"/>
        <v>541222</v>
      </c>
      <c r="O15" s="18"/>
      <c r="P15" s="18"/>
      <c r="Q15" s="19"/>
      <c r="R15" s="25"/>
      <c r="S15" s="18"/>
    </row>
    <row r="16" spans="1:19" ht="16.5" x14ac:dyDescent="0.25">
      <c r="A16" s="9">
        <v>11</v>
      </c>
      <c r="B16" s="10" t="s">
        <v>44</v>
      </c>
      <c r="C16" s="11" t="s">
        <v>45</v>
      </c>
      <c r="D16" s="11">
        <v>1</v>
      </c>
      <c r="E16" s="11">
        <v>12</v>
      </c>
      <c r="F16" s="12">
        <f t="shared" si="6"/>
        <v>93100</v>
      </c>
      <c r="G16" s="13">
        <v>0</v>
      </c>
      <c r="H16" s="12">
        <f t="shared" si="1"/>
        <v>0</v>
      </c>
      <c r="I16" s="12">
        <f t="shared" si="2"/>
        <v>93100</v>
      </c>
      <c r="J16" s="14">
        <f t="shared" si="3"/>
        <v>1117200</v>
      </c>
      <c r="L16" s="12">
        <v>93100</v>
      </c>
      <c r="M16" s="11">
        <v>12</v>
      </c>
      <c r="N16" s="12">
        <f t="shared" si="4"/>
        <v>1117200</v>
      </c>
      <c r="O16" s="18"/>
      <c r="P16" s="18"/>
      <c r="Q16" s="19"/>
      <c r="R16" s="25"/>
      <c r="S16" s="18"/>
    </row>
    <row r="17" spans="1:19" ht="24.75" x14ac:dyDescent="0.25">
      <c r="A17" s="9">
        <v>12</v>
      </c>
      <c r="B17" s="10" t="s">
        <v>46</v>
      </c>
      <c r="C17" s="11" t="s">
        <v>47</v>
      </c>
      <c r="D17" s="11">
        <v>1</v>
      </c>
      <c r="E17" s="11">
        <v>12</v>
      </c>
      <c r="F17" s="12">
        <f t="shared" si="6"/>
        <v>40326</v>
      </c>
      <c r="G17" s="13">
        <v>0</v>
      </c>
      <c r="H17" s="12">
        <f t="shared" si="1"/>
        <v>0</v>
      </c>
      <c r="I17" s="12">
        <f t="shared" si="2"/>
        <v>40326</v>
      </c>
      <c r="J17" s="14">
        <f t="shared" si="3"/>
        <v>483912</v>
      </c>
      <c r="L17" s="12">
        <v>40326</v>
      </c>
      <c r="M17" s="11">
        <v>12</v>
      </c>
      <c r="N17" s="12">
        <f t="shared" si="4"/>
        <v>483912</v>
      </c>
      <c r="O17" s="18"/>
      <c r="P17" s="18"/>
      <c r="Q17" s="19"/>
      <c r="R17" s="25"/>
      <c r="S17" s="18"/>
    </row>
    <row r="18" spans="1:19" ht="24.75" x14ac:dyDescent="0.25">
      <c r="A18" s="9">
        <v>13</v>
      </c>
      <c r="B18" s="10" t="s">
        <v>48</v>
      </c>
      <c r="C18" s="11" t="s">
        <v>49</v>
      </c>
      <c r="D18" s="11">
        <v>1</v>
      </c>
      <c r="E18" s="11">
        <v>11</v>
      </c>
      <c r="F18" s="12">
        <f t="shared" si="6"/>
        <v>46035</v>
      </c>
      <c r="G18" s="13">
        <v>0</v>
      </c>
      <c r="H18" s="12">
        <f t="shared" si="1"/>
        <v>0</v>
      </c>
      <c r="I18" s="12">
        <f t="shared" si="2"/>
        <v>46035</v>
      </c>
      <c r="J18" s="14">
        <f t="shared" si="3"/>
        <v>506385</v>
      </c>
      <c r="L18" s="12">
        <v>46035</v>
      </c>
      <c r="M18" s="11">
        <v>11</v>
      </c>
      <c r="N18" s="12">
        <f t="shared" si="4"/>
        <v>506385</v>
      </c>
      <c r="O18" s="18"/>
      <c r="P18" s="18"/>
      <c r="Q18" s="19"/>
      <c r="R18" s="25"/>
      <c r="S18" s="18"/>
    </row>
    <row r="19" spans="1:19" ht="24.75" x14ac:dyDescent="0.25">
      <c r="A19" s="9">
        <v>14</v>
      </c>
      <c r="B19" s="10" t="s">
        <v>50</v>
      </c>
      <c r="C19" s="10" t="s">
        <v>51</v>
      </c>
      <c r="D19" s="11">
        <v>1</v>
      </c>
      <c r="E19" s="11">
        <v>13</v>
      </c>
      <c r="F19" s="12">
        <f t="shared" si="6"/>
        <v>22194</v>
      </c>
      <c r="G19" s="13">
        <v>0</v>
      </c>
      <c r="H19" s="12">
        <f t="shared" si="1"/>
        <v>0</v>
      </c>
      <c r="I19" s="12">
        <f t="shared" si="2"/>
        <v>22194</v>
      </c>
      <c r="J19" s="14">
        <f t="shared" si="3"/>
        <v>288522</v>
      </c>
      <c r="L19" s="12">
        <v>22194</v>
      </c>
      <c r="M19" s="11">
        <v>13</v>
      </c>
      <c r="N19" s="12">
        <f t="shared" si="4"/>
        <v>288522</v>
      </c>
      <c r="O19" s="18"/>
      <c r="P19" s="18"/>
      <c r="Q19" s="19"/>
      <c r="R19" s="25"/>
      <c r="S19" s="18"/>
    </row>
    <row r="20" spans="1:19" ht="24.75" x14ac:dyDescent="0.25">
      <c r="A20" s="9">
        <v>15</v>
      </c>
      <c r="B20" s="10" t="s">
        <v>52</v>
      </c>
      <c r="C20" s="11" t="s">
        <v>21</v>
      </c>
      <c r="D20" s="11">
        <v>1</v>
      </c>
      <c r="E20" s="11">
        <v>14</v>
      </c>
      <c r="F20" s="12">
        <f t="shared" si="6"/>
        <v>63575</v>
      </c>
      <c r="G20" s="13">
        <v>0</v>
      </c>
      <c r="H20" s="12">
        <f t="shared" si="1"/>
        <v>0</v>
      </c>
      <c r="I20" s="12">
        <f t="shared" si="2"/>
        <v>63575</v>
      </c>
      <c r="J20" s="14">
        <f t="shared" si="3"/>
        <v>890050</v>
      </c>
      <c r="L20" s="12">
        <v>63575</v>
      </c>
      <c r="M20" s="11">
        <v>14</v>
      </c>
      <c r="N20" s="12">
        <f t="shared" si="4"/>
        <v>890050</v>
      </c>
      <c r="O20" s="18"/>
      <c r="P20" s="18"/>
      <c r="Q20" s="19"/>
      <c r="R20" s="25"/>
      <c r="S20" s="18"/>
    </row>
    <row r="21" spans="1:19" x14ac:dyDescent="0.25">
      <c r="A21" s="9">
        <v>16</v>
      </c>
      <c r="B21" s="10" t="s">
        <v>53</v>
      </c>
      <c r="C21" s="11" t="s">
        <v>54</v>
      </c>
      <c r="D21" s="11">
        <v>1</v>
      </c>
      <c r="E21" s="11">
        <v>16</v>
      </c>
      <c r="F21" s="12">
        <f t="shared" si="6"/>
        <v>17480</v>
      </c>
      <c r="G21" s="13">
        <v>0</v>
      </c>
      <c r="H21" s="12">
        <f t="shared" si="1"/>
        <v>0</v>
      </c>
      <c r="I21" s="12">
        <f t="shared" si="2"/>
        <v>17480</v>
      </c>
      <c r="J21" s="14">
        <f t="shared" si="3"/>
        <v>279680</v>
      </c>
      <c r="L21" s="12">
        <v>17480</v>
      </c>
      <c r="M21" s="11">
        <v>16</v>
      </c>
      <c r="N21" s="12">
        <f t="shared" si="4"/>
        <v>279680</v>
      </c>
      <c r="O21" s="18"/>
      <c r="P21" s="18"/>
      <c r="Q21" s="19"/>
      <c r="R21" s="25"/>
      <c r="S21" s="18"/>
    </row>
    <row r="22" spans="1:19" ht="24.75" x14ac:dyDescent="0.25">
      <c r="A22" s="9">
        <v>17</v>
      </c>
      <c r="B22" s="10" t="s">
        <v>55</v>
      </c>
      <c r="C22" s="11" t="s">
        <v>56</v>
      </c>
      <c r="D22" s="11">
        <v>1</v>
      </c>
      <c r="E22" s="11">
        <v>11</v>
      </c>
      <c r="F22" s="12">
        <f t="shared" si="6"/>
        <v>110935</v>
      </c>
      <c r="G22" s="13">
        <v>0</v>
      </c>
      <c r="H22" s="12">
        <f t="shared" si="1"/>
        <v>0</v>
      </c>
      <c r="I22" s="12">
        <f t="shared" si="2"/>
        <v>110935</v>
      </c>
      <c r="J22" s="14">
        <f t="shared" si="3"/>
        <v>1220285</v>
      </c>
      <c r="L22" s="12">
        <v>110935</v>
      </c>
      <c r="M22" s="11">
        <v>11</v>
      </c>
      <c r="N22" s="12">
        <f t="shared" si="4"/>
        <v>1220285</v>
      </c>
      <c r="O22" s="18"/>
      <c r="P22" s="18"/>
      <c r="Q22" s="19"/>
      <c r="R22" s="25"/>
      <c r="S22" s="18"/>
    </row>
    <row r="23" spans="1:19" ht="24.75" x14ac:dyDescent="0.25">
      <c r="A23" s="9">
        <v>18</v>
      </c>
      <c r="B23" s="11" t="s">
        <v>57</v>
      </c>
      <c r="C23" s="10" t="s">
        <v>58</v>
      </c>
      <c r="D23" s="11">
        <v>1</v>
      </c>
      <c r="E23" s="11">
        <v>15</v>
      </c>
      <c r="F23" s="12">
        <f t="shared" si="6"/>
        <v>8930</v>
      </c>
      <c r="G23" s="13">
        <v>0</v>
      </c>
      <c r="H23" s="12">
        <f t="shared" si="1"/>
        <v>0</v>
      </c>
      <c r="I23" s="12">
        <f t="shared" si="2"/>
        <v>8930</v>
      </c>
      <c r="J23" s="14">
        <f t="shared" si="3"/>
        <v>133950</v>
      </c>
      <c r="L23" s="12">
        <v>8930</v>
      </c>
      <c r="M23" s="11">
        <v>15</v>
      </c>
      <c r="N23" s="12">
        <f t="shared" si="4"/>
        <v>133950</v>
      </c>
      <c r="O23" s="18"/>
      <c r="P23" s="18"/>
      <c r="Q23" s="19"/>
      <c r="R23" s="25"/>
      <c r="S23" s="18"/>
    </row>
    <row r="24" spans="1:19" ht="41.25" x14ac:dyDescent="0.25">
      <c r="A24" s="9">
        <v>19</v>
      </c>
      <c r="B24" s="10" t="s">
        <v>59</v>
      </c>
      <c r="C24" s="10" t="s">
        <v>60</v>
      </c>
      <c r="D24" s="11">
        <v>1</v>
      </c>
      <c r="E24" s="11">
        <v>11</v>
      </c>
      <c r="F24" s="12">
        <f t="shared" si="6"/>
        <v>39442</v>
      </c>
      <c r="G24" s="13">
        <v>0</v>
      </c>
      <c r="H24" s="12">
        <f t="shared" si="1"/>
        <v>0</v>
      </c>
      <c r="I24" s="12">
        <f t="shared" si="2"/>
        <v>39442</v>
      </c>
      <c r="J24" s="14">
        <f t="shared" si="3"/>
        <v>433862</v>
      </c>
      <c r="L24" s="12">
        <v>39442</v>
      </c>
      <c r="M24" s="11">
        <v>11</v>
      </c>
      <c r="N24" s="12">
        <f t="shared" si="4"/>
        <v>433862</v>
      </c>
      <c r="O24" s="18"/>
      <c r="P24" s="18"/>
      <c r="Q24" s="19"/>
      <c r="R24" s="25"/>
      <c r="S24" s="18"/>
    </row>
    <row r="25" spans="1:19" ht="16.5" x14ac:dyDescent="0.25">
      <c r="A25" s="9">
        <v>20</v>
      </c>
      <c r="B25" s="10" t="s">
        <v>61</v>
      </c>
      <c r="C25" s="11" t="s">
        <v>62</v>
      </c>
      <c r="D25" s="11">
        <v>1</v>
      </c>
      <c r="E25" s="11">
        <v>11</v>
      </c>
      <c r="F25" s="12">
        <f t="shared" si="6"/>
        <v>14104</v>
      </c>
      <c r="G25" s="13">
        <v>0</v>
      </c>
      <c r="H25" s="12">
        <f t="shared" si="1"/>
        <v>0</v>
      </c>
      <c r="I25" s="12">
        <f t="shared" si="2"/>
        <v>14104</v>
      </c>
      <c r="J25" s="14">
        <f t="shared" si="3"/>
        <v>155144</v>
      </c>
      <c r="L25" s="12">
        <v>14104</v>
      </c>
      <c r="M25" s="11">
        <v>11</v>
      </c>
      <c r="N25" s="12">
        <f t="shared" si="4"/>
        <v>155144</v>
      </c>
      <c r="O25" s="18"/>
      <c r="P25" s="18"/>
      <c r="Q25" s="19"/>
      <c r="R25" s="25"/>
      <c r="S25" s="18"/>
    </row>
    <row r="26" spans="1:19" x14ac:dyDescent="0.25">
      <c r="A26" s="9">
        <v>21</v>
      </c>
      <c r="B26" s="10" t="s">
        <v>63</v>
      </c>
      <c r="C26" s="11" t="s">
        <v>64</v>
      </c>
      <c r="D26" s="11">
        <v>1</v>
      </c>
      <c r="E26" s="11">
        <v>15</v>
      </c>
      <c r="F26" s="12">
        <f t="shared" si="6"/>
        <v>2470</v>
      </c>
      <c r="G26" s="13">
        <v>0</v>
      </c>
      <c r="H26" s="12">
        <f t="shared" si="1"/>
        <v>0</v>
      </c>
      <c r="I26" s="12">
        <f t="shared" si="2"/>
        <v>2470</v>
      </c>
      <c r="J26" s="14">
        <f t="shared" si="3"/>
        <v>37050</v>
      </c>
      <c r="L26" s="12">
        <v>2470</v>
      </c>
      <c r="M26" s="11">
        <v>15</v>
      </c>
      <c r="N26" s="12">
        <f t="shared" si="4"/>
        <v>37050</v>
      </c>
      <c r="O26" s="18"/>
      <c r="P26" s="18"/>
      <c r="Q26" s="19"/>
      <c r="R26" s="25"/>
      <c r="S26" s="18"/>
    </row>
    <row r="27" spans="1:19" ht="16.5" x14ac:dyDescent="0.25">
      <c r="A27" s="9">
        <v>22</v>
      </c>
      <c r="B27" s="10" t="s">
        <v>65</v>
      </c>
      <c r="C27" s="11" t="s">
        <v>21</v>
      </c>
      <c r="D27" s="11">
        <v>1</v>
      </c>
      <c r="E27" s="11">
        <v>17</v>
      </c>
      <c r="F27" s="12">
        <f t="shared" ref="F27" si="7">L27/1.19</f>
        <v>11335.294117647059</v>
      </c>
      <c r="G27" s="13">
        <v>0.19</v>
      </c>
      <c r="H27" s="12">
        <f t="shared" si="1"/>
        <v>2153.71</v>
      </c>
      <c r="I27" s="12">
        <f t="shared" si="2"/>
        <v>13489</v>
      </c>
      <c r="J27" s="14">
        <f t="shared" si="3"/>
        <v>229313</v>
      </c>
      <c r="L27" s="12">
        <v>13489</v>
      </c>
      <c r="M27" s="11">
        <v>17</v>
      </c>
      <c r="N27" s="12">
        <f t="shared" si="4"/>
        <v>229313</v>
      </c>
      <c r="O27" s="18"/>
      <c r="P27" s="18"/>
      <c r="Q27" s="19"/>
      <c r="R27" s="25"/>
      <c r="S27" s="18"/>
    </row>
    <row r="28" spans="1:19" x14ac:dyDescent="0.25">
      <c r="A28" s="9">
        <v>23</v>
      </c>
      <c r="B28" s="11" t="s">
        <v>66</v>
      </c>
      <c r="C28" s="11" t="s">
        <v>67</v>
      </c>
      <c r="D28" s="11">
        <v>1</v>
      </c>
      <c r="E28" s="11">
        <v>13</v>
      </c>
      <c r="F28" s="12">
        <f>L28</f>
        <v>54840</v>
      </c>
      <c r="G28" s="13">
        <v>0</v>
      </c>
      <c r="H28" s="12">
        <f t="shared" si="1"/>
        <v>0</v>
      </c>
      <c r="I28" s="12">
        <f t="shared" si="2"/>
        <v>54840</v>
      </c>
      <c r="J28" s="14">
        <f t="shared" si="3"/>
        <v>712920</v>
      </c>
      <c r="L28" s="12">
        <v>54840</v>
      </c>
      <c r="M28" s="11">
        <v>13</v>
      </c>
      <c r="N28" s="12">
        <f t="shared" si="4"/>
        <v>712920</v>
      </c>
      <c r="O28" s="18"/>
      <c r="P28" s="18"/>
      <c r="Q28" s="19"/>
      <c r="R28" s="25"/>
      <c r="S28" s="18"/>
    </row>
    <row r="29" spans="1:19" x14ac:dyDescent="0.25">
      <c r="A29" s="9">
        <v>24</v>
      </c>
      <c r="B29" s="11" t="s">
        <v>68</v>
      </c>
      <c r="C29" s="11" t="s">
        <v>69</v>
      </c>
      <c r="D29" s="11">
        <v>1</v>
      </c>
      <c r="E29" s="11">
        <v>19</v>
      </c>
      <c r="F29" s="12">
        <f>L29</f>
        <v>362362</v>
      </c>
      <c r="G29" s="13">
        <v>0</v>
      </c>
      <c r="H29" s="12">
        <f t="shared" si="1"/>
        <v>0</v>
      </c>
      <c r="I29" s="12">
        <f t="shared" si="2"/>
        <v>362362</v>
      </c>
      <c r="J29" s="14">
        <f t="shared" si="3"/>
        <v>6884878</v>
      </c>
      <c r="L29" s="12">
        <v>362362</v>
      </c>
      <c r="M29" s="11">
        <v>19</v>
      </c>
      <c r="N29" s="12">
        <f t="shared" si="4"/>
        <v>6884878</v>
      </c>
      <c r="O29" s="18"/>
      <c r="P29" s="18"/>
      <c r="Q29" s="19"/>
      <c r="R29" s="25"/>
      <c r="S29" s="18"/>
    </row>
    <row r="30" spans="1:19" ht="33" x14ac:dyDescent="0.25">
      <c r="A30" s="9">
        <v>25</v>
      </c>
      <c r="B30" s="10" t="s">
        <v>70</v>
      </c>
      <c r="C30" s="11" t="s">
        <v>71</v>
      </c>
      <c r="D30" s="11">
        <v>1</v>
      </c>
      <c r="E30" s="11">
        <v>10</v>
      </c>
      <c r="F30" s="12">
        <f>L30</f>
        <v>43010</v>
      </c>
      <c r="G30" s="13">
        <v>0</v>
      </c>
      <c r="H30" s="12">
        <f t="shared" si="1"/>
        <v>0</v>
      </c>
      <c r="I30" s="12">
        <f t="shared" si="2"/>
        <v>43010</v>
      </c>
      <c r="J30" s="14">
        <f t="shared" si="3"/>
        <v>430100</v>
      </c>
      <c r="L30" s="12">
        <v>43010</v>
      </c>
      <c r="M30" s="11">
        <v>10</v>
      </c>
      <c r="N30" s="12">
        <f t="shared" si="4"/>
        <v>430100</v>
      </c>
      <c r="O30" s="18"/>
      <c r="P30" s="18"/>
      <c r="Q30" s="19"/>
      <c r="R30" s="25"/>
      <c r="S30" s="18"/>
    </row>
    <row r="31" spans="1:19" ht="33" x14ac:dyDescent="0.25">
      <c r="A31" s="9">
        <v>26</v>
      </c>
      <c r="B31" s="10" t="s">
        <v>72</v>
      </c>
      <c r="C31" s="10" t="s">
        <v>73</v>
      </c>
      <c r="D31" s="11">
        <v>1</v>
      </c>
      <c r="E31" s="11">
        <v>5</v>
      </c>
      <c r="F31" s="12">
        <f>L31</f>
        <v>79800</v>
      </c>
      <c r="G31" s="13">
        <v>0</v>
      </c>
      <c r="H31" s="12">
        <f t="shared" si="1"/>
        <v>0</v>
      </c>
      <c r="I31" s="12">
        <f t="shared" si="2"/>
        <v>79800</v>
      </c>
      <c r="J31" s="14">
        <f t="shared" si="3"/>
        <v>399000</v>
      </c>
      <c r="L31" s="12">
        <v>79800</v>
      </c>
      <c r="M31" s="11">
        <v>5</v>
      </c>
      <c r="N31" s="12">
        <f t="shared" si="4"/>
        <v>399000</v>
      </c>
      <c r="O31" s="18"/>
      <c r="P31" s="18"/>
      <c r="Q31" s="19"/>
      <c r="R31" s="25"/>
      <c r="S31" s="18"/>
    </row>
    <row r="32" spans="1:19" x14ac:dyDescent="0.25">
      <c r="A32" s="9">
        <v>27</v>
      </c>
      <c r="B32" s="10" t="s">
        <v>74</v>
      </c>
      <c r="C32" s="11" t="s">
        <v>75</v>
      </c>
      <c r="D32" s="11">
        <v>1</v>
      </c>
      <c r="E32" s="11">
        <v>5</v>
      </c>
      <c r="F32" s="12">
        <f t="shared" ref="F32" si="8">L32/1.05</f>
        <v>65199.047619047618</v>
      </c>
      <c r="G32" s="13">
        <v>0.05</v>
      </c>
      <c r="H32" s="12">
        <f t="shared" si="1"/>
        <v>3259.95</v>
      </c>
      <c r="I32" s="12">
        <f t="shared" si="2"/>
        <v>68459</v>
      </c>
      <c r="J32" s="14">
        <f t="shared" si="3"/>
        <v>342295</v>
      </c>
      <c r="L32" s="12">
        <v>68459</v>
      </c>
      <c r="M32" s="11">
        <v>5</v>
      </c>
      <c r="N32" s="12">
        <f t="shared" si="4"/>
        <v>342295</v>
      </c>
      <c r="O32" s="18"/>
      <c r="P32" s="18"/>
      <c r="Q32" s="19"/>
      <c r="R32" s="25"/>
      <c r="S32" s="18"/>
    </row>
    <row r="33" spans="1:19" ht="16.5" x14ac:dyDescent="0.25">
      <c r="A33" s="9">
        <v>28</v>
      </c>
      <c r="B33" s="10" t="s">
        <v>76</v>
      </c>
      <c r="C33" s="11" t="s">
        <v>77</v>
      </c>
      <c r="D33" s="11">
        <v>1</v>
      </c>
      <c r="E33" s="11">
        <v>5</v>
      </c>
      <c r="F33" s="12">
        <f t="shared" ref="F33:F38" si="9">L33/1.19</f>
        <v>60672.268907563026</v>
      </c>
      <c r="G33" s="13">
        <v>0.19</v>
      </c>
      <c r="H33" s="12">
        <f t="shared" si="1"/>
        <v>11527.73</v>
      </c>
      <c r="I33" s="12">
        <f t="shared" si="2"/>
        <v>72200</v>
      </c>
      <c r="J33" s="14">
        <f t="shared" si="3"/>
        <v>361000</v>
      </c>
      <c r="L33" s="12">
        <v>72200</v>
      </c>
      <c r="M33" s="11">
        <v>5</v>
      </c>
      <c r="N33" s="12">
        <f t="shared" si="4"/>
        <v>361000</v>
      </c>
      <c r="O33" s="21"/>
      <c r="P33" s="21"/>
      <c r="Q33" s="22"/>
      <c r="R33" s="26"/>
      <c r="S33" s="21"/>
    </row>
    <row r="34" spans="1:19" x14ac:dyDescent="0.25">
      <c r="A34" s="9">
        <v>1</v>
      </c>
      <c r="B34" s="11" t="s">
        <v>78</v>
      </c>
      <c r="C34" s="11" t="s">
        <v>21</v>
      </c>
      <c r="D34" s="11">
        <v>1</v>
      </c>
      <c r="E34" s="11">
        <v>3</v>
      </c>
      <c r="F34" s="12">
        <f t="shared" si="9"/>
        <v>35126.050420168067</v>
      </c>
      <c r="G34" s="13">
        <v>0.19</v>
      </c>
      <c r="H34" s="12">
        <f t="shared" si="1"/>
        <v>6673.95</v>
      </c>
      <c r="I34" s="12">
        <f t="shared" si="2"/>
        <v>41800</v>
      </c>
      <c r="J34" s="14">
        <f t="shared" si="3"/>
        <v>125400</v>
      </c>
      <c r="L34" s="12">
        <v>41800</v>
      </c>
      <c r="M34" s="11">
        <v>3</v>
      </c>
      <c r="N34" s="12">
        <f t="shared" si="4"/>
        <v>125400</v>
      </c>
      <c r="O34" s="15">
        <f>'[1]Cubrimiento por rubro'!C4</f>
        <v>186516</v>
      </c>
      <c r="P34" s="15">
        <f>SUM(N34:N38)</f>
        <v>5037392</v>
      </c>
      <c r="Q34" s="27">
        <f>O34/P34</f>
        <v>3.7026302499388569E-2</v>
      </c>
      <c r="R34" s="24">
        <v>0.96</v>
      </c>
      <c r="S34" s="15">
        <v>0</v>
      </c>
    </row>
    <row r="35" spans="1:19" ht="16.5" x14ac:dyDescent="0.25">
      <c r="A35" s="9">
        <v>2</v>
      </c>
      <c r="B35" s="10" t="s">
        <v>79</v>
      </c>
      <c r="C35" s="11" t="s">
        <v>80</v>
      </c>
      <c r="D35" s="11">
        <v>1</v>
      </c>
      <c r="E35" s="11">
        <v>4</v>
      </c>
      <c r="F35" s="12">
        <f t="shared" si="9"/>
        <v>12078.151260504203</v>
      </c>
      <c r="G35" s="13">
        <v>0.19</v>
      </c>
      <c r="H35" s="12">
        <f t="shared" si="1"/>
        <v>2294.85</v>
      </c>
      <c r="I35" s="12">
        <f t="shared" si="2"/>
        <v>14373</v>
      </c>
      <c r="J35" s="14">
        <f t="shared" si="3"/>
        <v>57492</v>
      </c>
      <c r="L35" s="12">
        <v>14373</v>
      </c>
      <c r="M35" s="11">
        <v>4</v>
      </c>
      <c r="N35" s="12">
        <f t="shared" si="4"/>
        <v>57492</v>
      </c>
      <c r="O35" s="18"/>
      <c r="P35" s="18"/>
      <c r="Q35" s="27"/>
      <c r="R35" s="25"/>
      <c r="S35" s="18"/>
    </row>
    <row r="36" spans="1:19" x14ac:dyDescent="0.25">
      <c r="A36" s="9">
        <v>3</v>
      </c>
      <c r="B36" s="11" t="s">
        <v>81</v>
      </c>
      <c r="C36" s="11" t="s">
        <v>82</v>
      </c>
      <c r="D36" s="11">
        <v>1</v>
      </c>
      <c r="E36" s="11">
        <v>11</v>
      </c>
      <c r="F36" s="12">
        <f t="shared" si="9"/>
        <v>279411.76470588235</v>
      </c>
      <c r="G36" s="13">
        <v>0.19</v>
      </c>
      <c r="H36" s="12">
        <f t="shared" si="1"/>
        <v>53088.24</v>
      </c>
      <c r="I36" s="12">
        <f t="shared" si="2"/>
        <v>332500</v>
      </c>
      <c r="J36" s="14">
        <f t="shared" si="3"/>
        <v>3657500</v>
      </c>
      <c r="L36" s="12">
        <v>332500</v>
      </c>
      <c r="M36" s="11">
        <v>11</v>
      </c>
      <c r="N36" s="12">
        <f t="shared" si="4"/>
        <v>3657500</v>
      </c>
      <c r="O36" s="18"/>
      <c r="P36" s="18"/>
      <c r="Q36" s="27"/>
      <c r="R36" s="25"/>
      <c r="S36" s="18"/>
    </row>
    <row r="37" spans="1:19" x14ac:dyDescent="0.25">
      <c r="A37" s="9">
        <v>4</v>
      </c>
      <c r="B37" s="11" t="s">
        <v>83</v>
      </c>
      <c r="C37" s="11" t="s">
        <v>21</v>
      </c>
      <c r="D37" s="11">
        <v>1</v>
      </c>
      <c r="E37" s="11">
        <v>5</v>
      </c>
      <c r="F37" s="12">
        <f t="shared" si="9"/>
        <v>143697.47899159664</v>
      </c>
      <c r="G37" s="13">
        <v>0.19</v>
      </c>
      <c r="H37" s="12">
        <f t="shared" si="1"/>
        <v>27302.52</v>
      </c>
      <c r="I37" s="12">
        <f t="shared" si="2"/>
        <v>171000</v>
      </c>
      <c r="J37" s="14">
        <f t="shared" si="3"/>
        <v>855000</v>
      </c>
      <c r="L37" s="12">
        <v>171000</v>
      </c>
      <c r="M37" s="11">
        <v>5</v>
      </c>
      <c r="N37" s="12">
        <f t="shared" si="4"/>
        <v>855000</v>
      </c>
      <c r="O37" s="18"/>
      <c r="P37" s="18"/>
      <c r="Q37" s="27"/>
      <c r="R37" s="25"/>
      <c r="S37" s="18"/>
    </row>
    <row r="38" spans="1:19" x14ac:dyDescent="0.25">
      <c r="A38" s="9">
        <v>5</v>
      </c>
      <c r="B38" s="11" t="s">
        <v>84</v>
      </c>
      <c r="C38" s="11" t="s">
        <v>80</v>
      </c>
      <c r="D38" s="11">
        <v>1</v>
      </c>
      <c r="E38" s="11">
        <v>6</v>
      </c>
      <c r="F38" s="12">
        <f t="shared" si="9"/>
        <v>47899.159663865546</v>
      </c>
      <c r="G38" s="13">
        <v>0.19</v>
      </c>
      <c r="H38" s="12">
        <f t="shared" si="1"/>
        <v>9100.84</v>
      </c>
      <c r="I38" s="12">
        <f t="shared" si="2"/>
        <v>57000</v>
      </c>
      <c r="J38" s="14">
        <f t="shared" si="3"/>
        <v>342000</v>
      </c>
      <c r="L38" s="12">
        <v>57000</v>
      </c>
      <c r="M38" s="11">
        <v>6</v>
      </c>
      <c r="N38" s="12">
        <f>I38*M38</f>
        <v>342000</v>
      </c>
      <c r="O38" s="21"/>
      <c r="P38" s="21"/>
      <c r="Q38" s="27"/>
      <c r="R38" s="26"/>
      <c r="S38" s="18"/>
    </row>
    <row r="39" spans="1:19" x14ac:dyDescent="0.25">
      <c r="I39" s="28">
        <f>SUM(I2:I38)</f>
        <v>2876862</v>
      </c>
      <c r="J39" s="28">
        <f>SUM(J2:J38)</f>
        <v>46288594</v>
      </c>
      <c r="N39" s="28">
        <f>SUM(N2:N38)</f>
        <v>46288594</v>
      </c>
    </row>
  </sheetData>
  <mergeCells count="15">
    <mergeCell ref="O34:O38"/>
    <mergeCell ref="P34:P38"/>
    <mergeCell ref="Q34:Q38"/>
    <mergeCell ref="R34:R38"/>
    <mergeCell ref="S34:S38"/>
    <mergeCell ref="O2:O5"/>
    <mergeCell ref="P2:P5"/>
    <mergeCell ref="Q2:Q5"/>
    <mergeCell ref="R2:R5"/>
    <mergeCell ref="S2:S5"/>
    <mergeCell ref="O6:O33"/>
    <mergeCell ref="P6:P33"/>
    <mergeCell ref="Q6:Q33"/>
    <mergeCell ref="R6:R33"/>
    <mergeCell ref="S6:S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B795-591E-4604-BDE6-F510E899414D}">
  <dimension ref="A1:L40"/>
  <sheetViews>
    <sheetView tabSelected="1" workbookViewId="0">
      <selection activeCell="C16" sqref="C16"/>
    </sheetView>
  </sheetViews>
  <sheetFormatPr baseColWidth="10" defaultRowHeight="15" x14ac:dyDescent="0.25"/>
  <cols>
    <col min="1" max="1" width="7.85546875" customWidth="1"/>
    <col min="2" max="2" width="37.85546875" customWidth="1"/>
    <col min="3" max="3" width="19.140625" customWidth="1"/>
    <col min="4" max="4" width="14.42578125" customWidth="1"/>
    <col min="5" max="5" width="16.5703125" customWidth="1"/>
    <col min="7" max="7" width="14.85546875" customWidth="1"/>
    <col min="8" max="8" width="18.7109375" customWidth="1"/>
    <col min="12" max="12" width="15.42578125" customWidth="1"/>
  </cols>
  <sheetData>
    <row r="1" spans="1:12" x14ac:dyDescent="0.25">
      <c r="A1" s="42" t="s">
        <v>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5" customHeight="1" x14ac:dyDescent="0.25">
      <c r="A2" s="34" t="s">
        <v>0</v>
      </c>
      <c r="B2" s="34" t="s">
        <v>1</v>
      </c>
      <c r="C2" s="34" t="s">
        <v>2</v>
      </c>
      <c r="D2" s="34" t="s">
        <v>3</v>
      </c>
      <c r="E2" s="35" t="s">
        <v>85</v>
      </c>
      <c r="F2" s="36"/>
      <c r="G2" s="36"/>
      <c r="H2" s="36"/>
      <c r="I2" s="37" t="s">
        <v>86</v>
      </c>
      <c r="J2" s="38"/>
      <c r="K2" s="38"/>
      <c r="L2" s="38"/>
    </row>
    <row r="3" spans="1:12" ht="77.25" customHeight="1" x14ac:dyDescent="0.25">
      <c r="A3" s="39"/>
      <c r="B3" s="39"/>
      <c r="C3" s="39"/>
      <c r="D3" s="39"/>
      <c r="E3" s="40" t="s">
        <v>5</v>
      </c>
      <c r="F3" s="40" t="s">
        <v>6</v>
      </c>
      <c r="G3" s="40" t="s">
        <v>7</v>
      </c>
      <c r="H3" s="40" t="s">
        <v>8</v>
      </c>
      <c r="I3" s="41" t="s">
        <v>87</v>
      </c>
      <c r="J3" s="41" t="s">
        <v>6</v>
      </c>
      <c r="K3" s="41" t="s">
        <v>7</v>
      </c>
      <c r="L3" s="41" t="s">
        <v>88</v>
      </c>
    </row>
    <row r="4" spans="1:12" ht="35.25" customHeight="1" x14ac:dyDescent="0.25">
      <c r="A4" s="30">
        <v>1</v>
      </c>
      <c r="B4" s="33" t="s">
        <v>18</v>
      </c>
      <c r="C4" s="33" t="s">
        <v>19</v>
      </c>
      <c r="D4" s="30">
        <v>1</v>
      </c>
      <c r="E4" s="32">
        <v>214285.71428571429</v>
      </c>
      <c r="F4" s="31">
        <v>0.05</v>
      </c>
      <c r="G4" s="32">
        <v>10714.29</v>
      </c>
      <c r="H4" s="32">
        <v>225000</v>
      </c>
      <c r="I4" s="29"/>
      <c r="J4" s="29"/>
      <c r="K4" s="29"/>
      <c r="L4" s="29"/>
    </row>
    <row r="5" spans="1:12" x14ac:dyDescent="0.25">
      <c r="A5" s="30">
        <v>2</v>
      </c>
      <c r="B5" s="33" t="s">
        <v>20</v>
      </c>
      <c r="C5" s="33" t="s">
        <v>21</v>
      </c>
      <c r="D5" s="30">
        <v>1</v>
      </c>
      <c r="E5" s="32">
        <v>13267.619047619048</v>
      </c>
      <c r="F5" s="31">
        <v>0.05</v>
      </c>
      <c r="G5" s="32">
        <v>663.38</v>
      </c>
      <c r="H5" s="32">
        <v>13931</v>
      </c>
      <c r="I5" s="29"/>
      <c r="J5" s="29"/>
      <c r="K5" s="29"/>
      <c r="L5" s="29"/>
    </row>
    <row r="6" spans="1:12" x14ac:dyDescent="0.25">
      <c r="A6" s="30">
        <v>3</v>
      </c>
      <c r="B6" s="33" t="s">
        <v>22</v>
      </c>
      <c r="C6" s="33" t="s">
        <v>23</v>
      </c>
      <c r="D6" s="30">
        <v>1</v>
      </c>
      <c r="E6" s="32">
        <v>15689.523809523809</v>
      </c>
      <c r="F6" s="31">
        <v>0.05</v>
      </c>
      <c r="G6" s="32">
        <v>784.48</v>
      </c>
      <c r="H6" s="32">
        <v>16474</v>
      </c>
      <c r="I6" s="29"/>
      <c r="J6" s="29"/>
      <c r="K6" s="29"/>
      <c r="L6" s="29"/>
    </row>
    <row r="7" spans="1:12" x14ac:dyDescent="0.25">
      <c r="A7" s="30">
        <v>4</v>
      </c>
      <c r="B7" s="33" t="s">
        <v>24</v>
      </c>
      <c r="C7" s="33" t="s">
        <v>25</v>
      </c>
      <c r="D7" s="30">
        <v>1</v>
      </c>
      <c r="E7" s="32">
        <v>4685.7142857142853</v>
      </c>
      <c r="F7" s="31">
        <v>0.05</v>
      </c>
      <c r="G7" s="32">
        <v>234.29</v>
      </c>
      <c r="H7" s="32">
        <v>4920</v>
      </c>
      <c r="I7" s="29"/>
      <c r="J7" s="29"/>
      <c r="K7" s="29"/>
      <c r="L7" s="29"/>
    </row>
    <row r="8" spans="1:12" x14ac:dyDescent="0.25">
      <c r="A8" s="30">
        <v>1</v>
      </c>
      <c r="B8" s="33" t="s">
        <v>26</v>
      </c>
      <c r="C8" s="33" t="s">
        <v>27</v>
      </c>
      <c r="D8" s="30">
        <v>1</v>
      </c>
      <c r="E8" s="32">
        <v>74632</v>
      </c>
      <c r="F8" s="31">
        <v>0</v>
      </c>
      <c r="G8" s="32">
        <v>0</v>
      </c>
      <c r="H8" s="32">
        <v>74632</v>
      </c>
      <c r="I8" s="29"/>
      <c r="J8" s="29"/>
      <c r="K8" s="29"/>
      <c r="L8" s="29"/>
    </row>
    <row r="9" spans="1:12" x14ac:dyDescent="0.25">
      <c r="A9" s="30">
        <v>2</v>
      </c>
      <c r="B9" s="33" t="s">
        <v>28</v>
      </c>
      <c r="C9" s="33" t="s">
        <v>29</v>
      </c>
      <c r="D9" s="30">
        <v>1</v>
      </c>
      <c r="E9" s="32">
        <v>64838</v>
      </c>
      <c r="F9" s="31">
        <v>0</v>
      </c>
      <c r="G9" s="32">
        <v>0</v>
      </c>
      <c r="H9" s="32">
        <v>64838</v>
      </c>
      <c r="I9" s="29"/>
      <c r="J9" s="29"/>
      <c r="K9" s="29"/>
      <c r="L9" s="29"/>
    </row>
    <row r="10" spans="1:12" x14ac:dyDescent="0.25">
      <c r="A10" s="30">
        <v>3</v>
      </c>
      <c r="B10" s="33" t="s">
        <v>30</v>
      </c>
      <c r="C10" s="33" t="s">
        <v>31</v>
      </c>
      <c r="D10" s="30">
        <v>1</v>
      </c>
      <c r="E10" s="32">
        <v>101831.0924369748</v>
      </c>
      <c r="F10" s="31">
        <v>0.19</v>
      </c>
      <c r="G10" s="32">
        <v>19347.91</v>
      </c>
      <c r="H10" s="32">
        <v>121179</v>
      </c>
      <c r="I10" s="29"/>
      <c r="J10" s="29"/>
      <c r="K10" s="29"/>
      <c r="L10" s="29"/>
    </row>
    <row r="11" spans="1:12" x14ac:dyDescent="0.25">
      <c r="A11" s="30">
        <v>4</v>
      </c>
      <c r="B11" s="33" t="s">
        <v>32</v>
      </c>
      <c r="C11" s="33" t="s">
        <v>33</v>
      </c>
      <c r="D11" s="30">
        <v>1</v>
      </c>
      <c r="E11" s="32">
        <v>39914</v>
      </c>
      <c r="F11" s="31">
        <v>0</v>
      </c>
      <c r="G11" s="32">
        <v>0</v>
      </c>
      <c r="H11" s="32">
        <v>39914</v>
      </c>
      <c r="I11" s="29"/>
      <c r="J11" s="29"/>
      <c r="K11" s="29"/>
      <c r="L11" s="29"/>
    </row>
    <row r="12" spans="1:12" x14ac:dyDescent="0.25">
      <c r="A12" s="30">
        <v>5</v>
      </c>
      <c r="B12" s="33" t="s">
        <v>34</v>
      </c>
      <c r="C12" s="33" t="s">
        <v>21</v>
      </c>
      <c r="D12" s="30">
        <v>1</v>
      </c>
      <c r="E12" s="32">
        <v>44319.327731092439</v>
      </c>
      <c r="F12" s="31">
        <v>0.19</v>
      </c>
      <c r="G12" s="32">
        <v>8420.67</v>
      </c>
      <c r="H12" s="32">
        <v>52740</v>
      </c>
      <c r="I12" s="29"/>
      <c r="J12" s="29"/>
      <c r="K12" s="29"/>
      <c r="L12" s="29"/>
    </row>
    <row r="13" spans="1:12" x14ac:dyDescent="0.25">
      <c r="A13" s="30">
        <v>6</v>
      </c>
      <c r="B13" s="43" t="s">
        <v>35</v>
      </c>
      <c r="C13" s="33" t="s">
        <v>36</v>
      </c>
      <c r="D13" s="30">
        <v>1</v>
      </c>
      <c r="E13" s="32">
        <v>50453.781512605041</v>
      </c>
      <c r="F13" s="31">
        <v>0.19</v>
      </c>
      <c r="G13" s="32">
        <v>9586.2199999999993</v>
      </c>
      <c r="H13" s="32">
        <v>60040</v>
      </c>
      <c r="I13" s="29"/>
      <c r="J13" s="29"/>
      <c r="K13" s="29"/>
      <c r="L13" s="29"/>
    </row>
    <row r="14" spans="1:12" x14ac:dyDescent="0.25">
      <c r="A14" s="30">
        <v>7</v>
      </c>
      <c r="B14" s="33" t="s">
        <v>37</v>
      </c>
      <c r="C14" s="33" t="s">
        <v>38</v>
      </c>
      <c r="D14" s="30">
        <v>1</v>
      </c>
      <c r="E14" s="32">
        <v>15016</v>
      </c>
      <c r="F14" s="31">
        <v>0</v>
      </c>
      <c r="G14" s="32">
        <v>0</v>
      </c>
      <c r="H14" s="32">
        <v>15016</v>
      </c>
      <c r="I14" s="29"/>
      <c r="J14" s="29"/>
      <c r="K14" s="29"/>
      <c r="L14" s="29"/>
    </row>
    <row r="15" spans="1:12" x14ac:dyDescent="0.25">
      <c r="A15" s="30">
        <v>8</v>
      </c>
      <c r="B15" s="33" t="s">
        <v>39</v>
      </c>
      <c r="C15" s="33" t="s">
        <v>40</v>
      </c>
      <c r="D15" s="30">
        <v>1</v>
      </c>
      <c r="E15" s="32">
        <v>151481</v>
      </c>
      <c r="F15" s="31">
        <v>0</v>
      </c>
      <c r="G15" s="32">
        <v>0</v>
      </c>
      <c r="H15" s="32">
        <v>151481</v>
      </c>
      <c r="I15" s="29"/>
      <c r="J15" s="29"/>
      <c r="K15" s="29"/>
      <c r="L15" s="29"/>
    </row>
    <row r="16" spans="1:12" x14ac:dyDescent="0.25">
      <c r="A16" s="30">
        <v>9</v>
      </c>
      <c r="B16" s="33" t="s">
        <v>41</v>
      </c>
      <c r="C16" s="33" t="s">
        <v>42</v>
      </c>
      <c r="D16" s="30">
        <v>1</v>
      </c>
      <c r="E16" s="32">
        <v>218071</v>
      </c>
      <c r="F16" s="31">
        <v>0</v>
      </c>
      <c r="G16" s="32">
        <v>0</v>
      </c>
      <c r="H16" s="32">
        <v>218071</v>
      </c>
      <c r="I16" s="29"/>
      <c r="J16" s="29"/>
      <c r="K16" s="29"/>
      <c r="L16" s="29"/>
    </row>
    <row r="17" spans="1:12" x14ac:dyDescent="0.25">
      <c r="A17" s="30">
        <v>10</v>
      </c>
      <c r="B17" s="33" t="s">
        <v>43</v>
      </c>
      <c r="C17" s="33" t="s">
        <v>27</v>
      </c>
      <c r="D17" s="30">
        <v>1</v>
      </c>
      <c r="E17" s="32">
        <v>49202</v>
      </c>
      <c r="F17" s="31">
        <v>0</v>
      </c>
      <c r="G17" s="32">
        <v>0</v>
      </c>
      <c r="H17" s="32">
        <v>49202</v>
      </c>
      <c r="I17" s="29"/>
      <c r="J17" s="29"/>
      <c r="K17" s="29"/>
      <c r="L17" s="29"/>
    </row>
    <row r="18" spans="1:12" x14ac:dyDescent="0.25">
      <c r="A18" s="30">
        <v>11</v>
      </c>
      <c r="B18" s="33" t="s">
        <v>44</v>
      </c>
      <c r="C18" s="33" t="s">
        <v>45</v>
      </c>
      <c r="D18" s="30">
        <v>1</v>
      </c>
      <c r="E18" s="32">
        <v>93100</v>
      </c>
      <c r="F18" s="31">
        <v>0</v>
      </c>
      <c r="G18" s="32">
        <v>0</v>
      </c>
      <c r="H18" s="32">
        <v>93100</v>
      </c>
      <c r="I18" s="29"/>
      <c r="J18" s="29"/>
      <c r="K18" s="29"/>
      <c r="L18" s="29"/>
    </row>
    <row r="19" spans="1:12" x14ac:dyDescent="0.25">
      <c r="A19" s="30">
        <v>12</v>
      </c>
      <c r="B19" s="33" t="s">
        <v>46</v>
      </c>
      <c r="C19" s="33" t="s">
        <v>47</v>
      </c>
      <c r="D19" s="30">
        <v>1</v>
      </c>
      <c r="E19" s="32">
        <v>40326</v>
      </c>
      <c r="F19" s="31">
        <v>0</v>
      </c>
      <c r="G19" s="32">
        <v>0</v>
      </c>
      <c r="H19" s="32">
        <v>40326</v>
      </c>
      <c r="I19" s="29"/>
      <c r="J19" s="29"/>
      <c r="K19" s="29"/>
      <c r="L19" s="29"/>
    </row>
    <row r="20" spans="1:12" x14ac:dyDescent="0.25">
      <c r="A20" s="30">
        <v>13</v>
      </c>
      <c r="B20" s="43" t="s">
        <v>48</v>
      </c>
      <c r="C20" s="33" t="s">
        <v>49</v>
      </c>
      <c r="D20" s="30">
        <v>1</v>
      </c>
      <c r="E20" s="32">
        <v>46035</v>
      </c>
      <c r="F20" s="31">
        <v>0</v>
      </c>
      <c r="G20" s="32">
        <v>0</v>
      </c>
      <c r="H20" s="32">
        <v>46035</v>
      </c>
      <c r="I20" s="29"/>
      <c r="J20" s="29"/>
      <c r="K20" s="29"/>
      <c r="L20" s="29"/>
    </row>
    <row r="21" spans="1:12" x14ac:dyDescent="0.25">
      <c r="A21" s="30">
        <v>14</v>
      </c>
      <c r="B21" s="33" t="s">
        <v>50</v>
      </c>
      <c r="C21" s="33" t="s">
        <v>51</v>
      </c>
      <c r="D21" s="30">
        <v>1</v>
      </c>
      <c r="E21" s="32">
        <v>22194</v>
      </c>
      <c r="F21" s="31">
        <v>0</v>
      </c>
      <c r="G21" s="32">
        <v>0</v>
      </c>
      <c r="H21" s="32">
        <v>22194</v>
      </c>
      <c r="I21" s="29"/>
      <c r="J21" s="29"/>
      <c r="K21" s="29"/>
      <c r="L21" s="29"/>
    </row>
    <row r="22" spans="1:12" x14ac:dyDescent="0.25">
      <c r="A22" s="30">
        <v>15</v>
      </c>
      <c r="B22" s="33" t="s">
        <v>52</v>
      </c>
      <c r="C22" s="33" t="s">
        <v>21</v>
      </c>
      <c r="D22" s="30">
        <v>1</v>
      </c>
      <c r="E22" s="32">
        <v>63575</v>
      </c>
      <c r="F22" s="31">
        <v>0</v>
      </c>
      <c r="G22" s="32">
        <v>0</v>
      </c>
      <c r="H22" s="32">
        <v>63575</v>
      </c>
      <c r="I22" s="29"/>
      <c r="J22" s="29"/>
      <c r="K22" s="29"/>
      <c r="L22" s="29"/>
    </row>
    <row r="23" spans="1:12" x14ac:dyDescent="0.25">
      <c r="A23" s="30">
        <v>16</v>
      </c>
      <c r="B23" s="33" t="s">
        <v>53</v>
      </c>
      <c r="C23" s="33" t="s">
        <v>54</v>
      </c>
      <c r="D23" s="30">
        <v>1</v>
      </c>
      <c r="E23" s="32">
        <v>17480</v>
      </c>
      <c r="F23" s="31">
        <v>0</v>
      </c>
      <c r="G23" s="32">
        <v>0</v>
      </c>
      <c r="H23" s="32">
        <v>17480</v>
      </c>
      <c r="I23" s="29"/>
      <c r="J23" s="29"/>
      <c r="K23" s="29"/>
      <c r="L23" s="29"/>
    </row>
    <row r="24" spans="1:12" x14ac:dyDescent="0.25">
      <c r="A24" s="30">
        <v>17</v>
      </c>
      <c r="B24" s="33" t="s">
        <v>55</v>
      </c>
      <c r="C24" s="33" t="s">
        <v>56</v>
      </c>
      <c r="D24" s="30">
        <v>1</v>
      </c>
      <c r="E24" s="32">
        <v>110935</v>
      </c>
      <c r="F24" s="31">
        <v>0</v>
      </c>
      <c r="G24" s="32">
        <v>0</v>
      </c>
      <c r="H24" s="32">
        <v>110935</v>
      </c>
      <c r="I24" s="29"/>
      <c r="J24" s="29"/>
      <c r="K24" s="29"/>
      <c r="L24" s="29"/>
    </row>
    <row r="25" spans="1:12" x14ac:dyDescent="0.25">
      <c r="A25" s="30">
        <v>18</v>
      </c>
      <c r="B25" s="33" t="s">
        <v>57</v>
      </c>
      <c r="C25" s="33" t="s">
        <v>58</v>
      </c>
      <c r="D25" s="30">
        <v>1</v>
      </c>
      <c r="E25" s="32">
        <v>8930</v>
      </c>
      <c r="F25" s="31">
        <v>0</v>
      </c>
      <c r="G25" s="32">
        <v>0</v>
      </c>
      <c r="H25" s="32">
        <v>8930</v>
      </c>
      <c r="I25" s="29"/>
      <c r="J25" s="29"/>
      <c r="K25" s="29"/>
      <c r="L25" s="29"/>
    </row>
    <row r="26" spans="1:12" x14ac:dyDescent="0.25">
      <c r="A26" s="30">
        <v>19</v>
      </c>
      <c r="B26" s="33" t="s">
        <v>59</v>
      </c>
      <c r="C26" s="33" t="s">
        <v>60</v>
      </c>
      <c r="D26" s="30">
        <v>1</v>
      </c>
      <c r="E26" s="32">
        <v>39442</v>
      </c>
      <c r="F26" s="31">
        <v>0</v>
      </c>
      <c r="G26" s="32">
        <v>0</v>
      </c>
      <c r="H26" s="32">
        <v>39442</v>
      </c>
      <c r="I26" s="29"/>
      <c r="J26" s="29"/>
      <c r="K26" s="29"/>
      <c r="L26" s="29"/>
    </row>
    <row r="27" spans="1:12" x14ac:dyDescent="0.25">
      <c r="A27" s="30">
        <v>20</v>
      </c>
      <c r="B27" s="33" t="s">
        <v>61</v>
      </c>
      <c r="C27" s="33" t="s">
        <v>62</v>
      </c>
      <c r="D27" s="30">
        <v>1</v>
      </c>
      <c r="E27" s="32">
        <v>14104</v>
      </c>
      <c r="F27" s="31">
        <v>0</v>
      </c>
      <c r="G27" s="32">
        <v>0</v>
      </c>
      <c r="H27" s="32">
        <v>14104</v>
      </c>
      <c r="I27" s="29"/>
      <c r="J27" s="29"/>
      <c r="K27" s="29"/>
      <c r="L27" s="29"/>
    </row>
    <row r="28" spans="1:12" x14ac:dyDescent="0.25">
      <c r="A28" s="30">
        <v>21</v>
      </c>
      <c r="B28" s="33" t="s">
        <v>63</v>
      </c>
      <c r="C28" s="33" t="s">
        <v>64</v>
      </c>
      <c r="D28" s="30">
        <v>1</v>
      </c>
      <c r="E28" s="32">
        <v>2470</v>
      </c>
      <c r="F28" s="31">
        <v>0</v>
      </c>
      <c r="G28" s="32">
        <v>0</v>
      </c>
      <c r="H28" s="32">
        <v>2470</v>
      </c>
      <c r="I28" s="29"/>
      <c r="J28" s="29"/>
      <c r="K28" s="29"/>
      <c r="L28" s="29"/>
    </row>
    <row r="29" spans="1:12" x14ac:dyDescent="0.25">
      <c r="A29" s="30">
        <v>22</v>
      </c>
      <c r="B29" s="33" t="s">
        <v>65</v>
      </c>
      <c r="C29" s="33" t="s">
        <v>21</v>
      </c>
      <c r="D29" s="30">
        <v>1</v>
      </c>
      <c r="E29" s="32">
        <v>11335.294117647059</v>
      </c>
      <c r="F29" s="31">
        <v>0.19</v>
      </c>
      <c r="G29" s="32">
        <v>2153.71</v>
      </c>
      <c r="H29" s="32">
        <v>13489</v>
      </c>
      <c r="I29" s="29"/>
      <c r="J29" s="29"/>
      <c r="K29" s="29"/>
      <c r="L29" s="29"/>
    </row>
    <row r="30" spans="1:12" x14ac:dyDescent="0.25">
      <c r="A30" s="30">
        <v>23</v>
      </c>
      <c r="B30" s="33" t="s">
        <v>66</v>
      </c>
      <c r="C30" s="33" t="s">
        <v>67</v>
      </c>
      <c r="D30" s="30">
        <v>1</v>
      </c>
      <c r="E30" s="32">
        <v>54840</v>
      </c>
      <c r="F30" s="31">
        <v>0</v>
      </c>
      <c r="G30" s="32">
        <v>0</v>
      </c>
      <c r="H30" s="32">
        <v>54840</v>
      </c>
      <c r="I30" s="29"/>
      <c r="J30" s="29"/>
      <c r="K30" s="29"/>
      <c r="L30" s="29"/>
    </row>
    <row r="31" spans="1:12" x14ac:dyDescent="0.25">
      <c r="A31" s="30">
        <v>24</v>
      </c>
      <c r="B31" s="33" t="s">
        <v>68</v>
      </c>
      <c r="C31" s="33" t="s">
        <v>69</v>
      </c>
      <c r="D31" s="30">
        <v>1</v>
      </c>
      <c r="E31" s="32">
        <v>362362</v>
      </c>
      <c r="F31" s="31">
        <v>0</v>
      </c>
      <c r="G31" s="32">
        <v>0</v>
      </c>
      <c r="H31" s="32">
        <v>362362</v>
      </c>
      <c r="I31" s="29"/>
      <c r="J31" s="29"/>
      <c r="K31" s="29"/>
      <c r="L31" s="29"/>
    </row>
    <row r="32" spans="1:12" x14ac:dyDescent="0.25">
      <c r="A32" s="30">
        <v>25</v>
      </c>
      <c r="B32" s="33" t="s">
        <v>70</v>
      </c>
      <c r="C32" s="33" t="s">
        <v>71</v>
      </c>
      <c r="D32" s="30">
        <v>1</v>
      </c>
      <c r="E32" s="32">
        <v>43010</v>
      </c>
      <c r="F32" s="31">
        <v>0</v>
      </c>
      <c r="G32" s="32">
        <v>0</v>
      </c>
      <c r="H32" s="32">
        <v>43010</v>
      </c>
      <c r="I32" s="29"/>
      <c r="J32" s="29"/>
      <c r="K32" s="29"/>
      <c r="L32" s="29"/>
    </row>
    <row r="33" spans="1:12" x14ac:dyDescent="0.25">
      <c r="A33" s="30">
        <v>26</v>
      </c>
      <c r="B33" s="33" t="s">
        <v>72</v>
      </c>
      <c r="C33" s="33" t="s">
        <v>73</v>
      </c>
      <c r="D33" s="30">
        <v>1</v>
      </c>
      <c r="E33" s="32">
        <v>79800</v>
      </c>
      <c r="F33" s="31">
        <v>0</v>
      </c>
      <c r="G33" s="32">
        <v>0</v>
      </c>
      <c r="H33" s="32">
        <v>79800</v>
      </c>
      <c r="I33" s="29"/>
      <c r="J33" s="29"/>
      <c r="K33" s="29"/>
      <c r="L33" s="29"/>
    </row>
    <row r="34" spans="1:12" x14ac:dyDescent="0.25">
      <c r="A34" s="30">
        <v>27</v>
      </c>
      <c r="B34" s="33" t="s">
        <v>74</v>
      </c>
      <c r="C34" s="33" t="s">
        <v>75</v>
      </c>
      <c r="D34" s="30">
        <v>1</v>
      </c>
      <c r="E34" s="32">
        <v>65199.047619047618</v>
      </c>
      <c r="F34" s="31">
        <v>0.05</v>
      </c>
      <c r="G34" s="32">
        <v>3259.95</v>
      </c>
      <c r="H34" s="32">
        <v>68459</v>
      </c>
      <c r="I34" s="29"/>
      <c r="J34" s="29"/>
      <c r="K34" s="29"/>
      <c r="L34" s="29"/>
    </row>
    <row r="35" spans="1:12" x14ac:dyDescent="0.25">
      <c r="A35" s="30">
        <v>28</v>
      </c>
      <c r="B35" s="33" t="s">
        <v>76</v>
      </c>
      <c r="C35" s="33" t="s">
        <v>77</v>
      </c>
      <c r="D35" s="30">
        <v>1</v>
      </c>
      <c r="E35" s="32">
        <v>60672.268907563026</v>
      </c>
      <c r="F35" s="31">
        <v>0.19</v>
      </c>
      <c r="G35" s="32">
        <v>11527.73</v>
      </c>
      <c r="H35" s="32">
        <v>72200</v>
      </c>
      <c r="I35" s="29"/>
      <c r="J35" s="29"/>
      <c r="K35" s="29"/>
      <c r="L35" s="29"/>
    </row>
    <row r="36" spans="1:12" x14ac:dyDescent="0.25">
      <c r="A36" s="30">
        <v>1</v>
      </c>
      <c r="B36" s="33" t="s">
        <v>78</v>
      </c>
      <c r="C36" s="33" t="s">
        <v>21</v>
      </c>
      <c r="D36" s="30">
        <v>1</v>
      </c>
      <c r="E36" s="32">
        <v>35126.050420168067</v>
      </c>
      <c r="F36" s="31">
        <v>0.19</v>
      </c>
      <c r="G36" s="32">
        <v>6673.95</v>
      </c>
      <c r="H36" s="32">
        <v>41800</v>
      </c>
      <c r="I36" s="29"/>
      <c r="J36" s="29"/>
      <c r="K36" s="29"/>
      <c r="L36" s="29"/>
    </row>
    <row r="37" spans="1:12" x14ac:dyDescent="0.25">
      <c r="A37" s="30">
        <v>2</v>
      </c>
      <c r="B37" s="33" t="s">
        <v>79</v>
      </c>
      <c r="C37" s="33" t="s">
        <v>80</v>
      </c>
      <c r="D37" s="30">
        <v>1</v>
      </c>
      <c r="E37" s="32">
        <v>12078.151260504203</v>
      </c>
      <c r="F37" s="31">
        <v>0.19</v>
      </c>
      <c r="G37" s="32">
        <v>2294.85</v>
      </c>
      <c r="H37" s="32">
        <v>14373</v>
      </c>
      <c r="I37" s="29"/>
      <c r="J37" s="29"/>
      <c r="K37" s="29"/>
      <c r="L37" s="29"/>
    </row>
    <row r="38" spans="1:12" x14ac:dyDescent="0.25">
      <c r="A38" s="30">
        <v>3</v>
      </c>
      <c r="B38" s="33" t="s">
        <v>81</v>
      </c>
      <c r="C38" s="33" t="s">
        <v>82</v>
      </c>
      <c r="D38" s="30">
        <v>1</v>
      </c>
      <c r="E38" s="32">
        <v>279411.76470588235</v>
      </c>
      <c r="F38" s="31">
        <v>0.19</v>
      </c>
      <c r="G38" s="32">
        <v>53088.24</v>
      </c>
      <c r="H38" s="32">
        <v>332500</v>
      </c>
      <c r="I38" s="29"/>
      <c r="J38" s="29"/>
      <c r="K38" s="29"/>
      <c r="L38" s="29"/>
    </row>
    <row r="39" spans="1:12" x14ac:dyDescent="0.25">
      <c r="A39" s="30">
        <v>4</v>
      </c>
      <c r="B39" s="33" t="s">
        <v>83</v>
      </c>
      <c r="C39" s="33" t="s">
        <v>21</v>
      </c>
      <c r="D39" s="30">
        <v>1</v>
      </c>
      <c r="E39" s="32">
        <v>143697.47899159664</v>
      </c>
      <c r="F39" s="31">
        <v>0.19</v>
      </c>
      <c r="G39" s="32">
        <v>27302.52</v>
      </c>
      <c r="H39" s="32">
        <v>171000</v>
      </c>
      <c r="I39" s="29"/>
      <c r="J39" s="29"/>
      <c r="K39" s="29"/>
      <c r="L39" s="29"/>
    </row>
    <row r="40" spans="1:12" x14ac:dyDescent="0.25">
      <c r="A40" s="30">
        <v>5</v>
      </c>
      <c r="B40" s="33" t="s">
        <v>84</v>
      </c>
      <c r="C40" s="33" t="s">
        <v>80</v>
      </c>
      <c r="D40" s="30">
        <v>1</v>
      </c>
      <c r="E40" s="32">
        <v>47899.159663865546</v>
      </c>
      <c r="F40" s="31">
        <v>0.19</v>
      </c>
      <c r="G40" s="32">
        <v>9100.84</v>
      </c>
      <c r="H40" s="32">
        <v>57000</v>
      </c>
      <c r="I40" s="29"/>
      <c r="J40" s="29"/>
      <c r="K40" s="29"/>
      <c r="L40" s="29"/>
    </row>
  </sheetData>
  <mergeCells count="7">
    <mergeCell ref="A1:L1"/>
    <mergeCell ref="E2:H2"/>
    <mergeCell ref="A2:A3"/>
    <mergeCell ref="B2:B3"/>
    <mergeCell ref="C2:C3"/>
    <mergeCell ref="D2:D3"/>
    <mergeCell ref="I2:L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de Referencia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Anny yuricsa Miranda camargo</dc:creator>
  <cp:lastModifiedBy>Anny yuricsa Miranda camargo</cp:lastModifiedBy>
  <dcterms:created xsi:type="dcterms:W3CDTF">2026-09-01T20:57:16Z</dcterms:created>
  <dcterms:modified xsi:type="dcterms:W3CDTF">2026-09-01T21:42:21Z</dcterms:modified>
</cp:coreProperties>
</file>