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94" documentId="11_AA21CA45D7B8A32E730579DE1D1B40D976C9DD6B" xr6:coauthVersionLast="47" xr6:coauthVersionMax="47" xr10:uidLastSave="{4B9A0A78-FD09-40DE-8B1F-7A4D9C69AC9B}"/>
  <bookViews>
    <workbookView xWindow="-120" yWindow="-120" windowWidth="29040" windowHeight="15840" activeTab="1" xr2:uid="{00000000-000D-0000-FFFF-FFFF00000000}"/>
  </bookViews>
  <sheets>
    <sheet name="SMMLV" sheetId="4" r:id="rId1"/>
    <sheet name="PLANTILLA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6" i="5" l="1"/>
  <c r="R21" i="5"/>
  <c r="Q21" i="5"/>
  <c r="Q22" i="5"/>
  <c r="Q23" i="5"/>
  <c r="Q24" i="5"/>
  <c r="Q25" i="5"/>
  <c r="R25" i="5" s="1"/>
  <c r="R23" i="5"/>
  <c r="R22" i="5"/>
  <c r="R24" i="5"/>
  <c r="M21" i="5"/>
  <c r="M22" i="5"/>
  <c r="M23" i="5"/>
  <c r="M24" i="5"/>
  <c r="M25" i="5"/>
  <c r="M26" i="5" l="1"/>
  <c r="M28" i="5" s="1"/>
  <c r="R28" i="5"/>
</calcChain>
</file>

<file path=xl/sharedStrings.xml><?xml version="1.0" encoding="utf-8"?>
<sst xmlns="http://schemas.openxmlformats.org/spreadsheetml/2006/main" count="37" uniqueCount="34">
  <si>
    <t>Año</t>
  </si>
  <si>
    <t>Salario Mínimo</t>
  </si>
  <si>
    <t>(Pesos Colombianos)</t>
  </si>
  <si>
    <t>Rama Judicial del Poder Público</t>
  </si>
  <si>
    <t>Consejo Superior de la Judicatura</t>
  </si>
  <si>
    <t>Dirección Ejecutiva de Administración Judicial</t>
  </si>
  <si>
    <t>VERIFICACION DE EXPERIENCIA DEL PROPONENTE</t>
  </si>
  <si>
    <t>NUMERO DE PROCESO:</t>
  </si>
  <si>
    <t>OBJETO DEL PROCESO:</t>
  </si>
  <si>
    <t xml:space="preserve">NOMBRE DEL PROPONENTE: </t>
  </si>
  <si>
    <t>Integrantes:</t>
  </si>
  <si>
    <t>N/A</t>
  </si>
  <si>
    <t>EXPERIENCIA ESPECíFICA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</si>
  <si>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</si>
  <si>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</si>
  <si>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</si>
  <si>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</si>
  <si>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</si>
  <si>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</si>
  <si>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</si>
  <si>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</si>
  <si>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</si>
  <si>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</si>
  <si>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</si>
  <si>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</si>
  <si>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</si>
  <si>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</si>
  <si>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Valor en SMMLV
(La conversión se realiza con el SMMLV del año
de terminación del contrato)</t>
  </si>
  <si>
    <t>Valor ponderado de acuerdo con la participación en el contrato en SMMLV</t>
  </si>
  <si>
    <t>TOTAL (SMMLV)</t>
  </si>
  <si>
    <t>SMMLV Min</t>
  </si>
  <si>
    <t>Los contratos deben tener por objeto o alcance o actividades venta o suministro o adquisición de licencias o productos Adobe y AutoCAD.</t>
  </si>
  <si>
    <t>Adquirir y renovar las licencias de AutoCAD, AEC Collection y Adobe Stock, para uso de la Rama Judicial</t>
  </si>
  <si>
    <t>SI-06-2026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</si>
</sst>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13" fillId="9" borderId="11" xfId="0" applyFont="1" applyFill="1" applyBorder="1" applyAlignment="1">
      <alignment horizontal="center" wrapText="1"/>
    </xf>
    <xf numFmtId="0" fontId="14" fillId="9" borderId="1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4" fontId="5" fillId="0" borderId="14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5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17" xfId="2" applyFont="1" applyFill="1" applyBorder="1" applyAlignment="1" applyProtection="1">
      <alignment horizontal="center" vertical="center" wrapText="1"/>
      <protection locked="0"/>
    </xf>
    <xf numFmtId="9" fontId="5" fillId="0" borderId="18" xfId="2" applyFont="1" applyFill="1" applyBorder="1" applyAlignment="1" applyProtection="1">
      <alignment horizontal="center" vertical="center" wrapText="1"/>
      <protection locked="0"/>
    </xf>
    <xf numFmtId="4" fontId="5" fillId="0" borderId="34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6" borderId="8" xfId="0" applyFont="1" applyFill="1" applyBorder="1" applyAlignment="1">
      <alignment horizontal="center" vertical="center" wrapText="1"/>
    </xf>
    <xf numFmtId="1" fontId="12" fillId="3" borderId="9" xfId="0" applyNumberFormat="1" applyFont="1" applyFill="1" applyBorder="1" applyAlignment="1">
      <alignment horizontal="center" vertical="center" shrinkToFit="1"/>
    </xf>
    <xf numFmtId="2" fontId="5" fillId="3" borderId="31" xfId="0" applyNumberFormat="1" applyFont="1" applyFill="1" applyBorder="1" applyAlignment="1">
      <alignment horizontal="center" vertical="center" wrapText="1"/>
    </xf>
    <xf numFmtId="4" fontId="5" fillId="11" borderId="14" xfId="0" applyNumberFormat="1" applyFont="1" applyFill="1" applyBorder="1" applyAlignment="1">
      <alignment horizontal="center" vertical="center" wrapText="1"/>
    </xf>
    <xf numFmtId="1" fontId="12" fillId="3" borderId="10" xfId="0" applyNumberFormat="1" applyFont="1" applyFill="1" applyBorder="1" applyAlignment="1">
      <alignment horizontal="center" vertical="center" shrinkToFit="1"/>
    </xf>
    <xf numFmtId="2" fontId="5" fillId="3" borderId="23" xfId="0" applyNumberFormat="1" applyFont="1" applyFill="1" applyBorder="1" applyAlignment="1">
      <alignment horizontal="center" vertical="center" wrapText="1"/>
    </xf>
    <xf numFmtId="4" fontId="11" fillId="7" borderId="20" xfId="0" applyNumberFormat="1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8" fillId="7" borderId="4" xfId="0" applyNumberFormat="1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top"/>
    </xf>
    <xf numFmtId="3" fontId="0" fillId="0" borderId="0" xfId="0" applyNumberFormat="1"/>
    <xf numFmtId="4" fontId="5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 vertical="center" wrapText="1"/>
      <protection locked="0"/>
    </xf>
    <xf numFmtId="0" fontId="17" fillId="0" borderId="16" xfId="0" applyFont="1" applyBorder="1" applyAlignment="1" applyProtection="1">
      <alignment horizontal="center" vertical="center"/>
      <protection locked="0"/>
    </xf>
    <xf numFmtId="0" fontId="17" fillId="0" borderId="28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8" fillId="7" borderId="19" xfId="0" applyFont="1" applyFill="1" applyBorder="1" applyAlignment="1">
      <alignment horizontal="center" vertical="center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12" borderId="39" xfId="0" applyFont="1" applyFill="1" applyBorder="1" applyAlignment="1" applyProtection="1">
      <alignment horizontal="center" vertical="center" wrapText="1"/>
      <protection locked="0"/>
    </xf>
    <xf numFmtId="0" fontId="5" fillId="12" borderId="40" xfId="0" applyFont="1" applyFill="1" applyBorder="1" applyAlignment="1" applyProtection="1">
      <alignment horizontal="center" vertical="center" wrapText="1"/>
      <protection locked="0"/>
    </xf>
    <xf numFmtId="0" fontId="5" fillId="12" borderId="41" xfId="0" applyFont="1" applyFill="1" applyBorder="1" applyAlignment="1" applyProtection="1">
      <alignment horizontal="center" vertical="center" wrapText="1"/>
      <protection locked="0"/>
    </xf>
    <xf numFmtId="0" fontId="5" fillId="12" borderId="42" xfId="0" applyFont="1" applyFill="1" applyBorder="1" applyAlignment="1" applyProtection="1">
      <alignment horizontal="center" vertical="center" wrapText="1"/>
      <protection locked="0"/>
    </xf>
    <xf numFmtId="0" fontId="5" fillId="0" borderId="41" xfId="0" applyFont="1" applyBorder="1" applyAlignment="1" applyProtection="1">
      <alignment horizontal="center" vertical="center" wrapText="1"/>
      <protection locked="0"/>
    </xf>
    <xf numFmtId="0" fontId="5" fillId="0" borderId="42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top"/>
    </xf>
    <xf numFmtId="0" fontId="2" fillId="6" borderId="19" xfId="0" applyFont="1" applyFill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4" fontId="8" fillId="7" borderId="36" xfId="0" applyNumberFormat="1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4" borderId="0" xfId="0" quotePrefix="1" applyFont="1" applyFill="1" applyAlignment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0" fillId="10" borderId="4" xfId="0" applyFill="1" applyBorder="1" applyAlignment="1">
      <alignment horizontal="center" vertical="top"/>
    </xf>
    <xf numFmtId="0" fontId="0" fillId="10" borderId="2" xfId="0" applyFill="1" applyBorder="1" applyAlignment="1">
      <alignment horizontal="center" vertical="top"/>
    </xf>
    <xf numFmtId="0" fontId="8" fillId="7" borderId="19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2" fillId="6" borderId="4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 wrapText="1"/>
    </xf>
    <xf numFmtId="0" fontId="15" fillId="6" borderId="32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wrapText="1"/>
    </xf>
    <xf numFmtId="0" fontId="13" fillId="9" borderId="12" xfId="0" applyFont="1" applyFill="1" applyBorder="1" applyAlignment="1">
      <alignment horizontal="center" wrapText="1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5"/>
  <sheetViews>
    <sheetView workbookViewId="0">
      <selection activeCell="D6" sqref="D6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82" t="s">
        <v>0</v>
      </c>
      <c r="B1" s="1" t="s">
        <v>1</v>
      </c>
    </row>
    <row r="2" spans="1:2" ht="29.25" thickBot="1" x14ac:dyDescent="0.3">
      <c r="A2" s="83"/>
      <c r="B2" s="2" t="s">
        <v>2</v>
      </c>
    </row>
    <row r="3" spans="1:2" ht="15.75" thickTop="1" x14ac:dyDescent="0.25">
      <c r="A3" s="3">
        <v>2026</v>
      </c>
      <c r="B3" s="4">
        <v>1750905</v>
      </c>
    </row>
    <row r="4" spans="1:2" x14ac:dyDescent="0.25">
      <c r="A4" s="3">
        <v>2025</v>
      </c>
      <c r="B4" s="4">
        <v>1423500</v>
      </c>
    </row>
    <row r="5" spans="1:2" x14ac:dyDescent="0.25">
      <c r="A5" s="3">
        <v>2024</v>
      </c>
      <c r="B5" s="4">
        <v>1300000</v>
      </c>
    </row>
    <row r="6" spans="1:2" x14ac:dyDescent="0.25">
      <c r="A6" s="3">
        <v>2023</v>
      </c>
      <c r="B6" s="4">
        <v>1160000</v>
      </c>
    </row>
    <row r="7" spans="1:2" x14ac:dyDescent="0.25">
      <c r="A7" s="3">
        <v>2022</v>
      </c>
      <c r="B7" s="4">
        <v>1000000</v>
      </c>
    </row>
    <row r="8" spans="1:2" x14ac:dyDescent="0.25">
      <c r="A8" s="3">
        <v>2021</v>
      </c>
      <c r="B8" s="4">
        <v>908526</v>
      </c>
    </row>
    <row r="9" spans="1:2" x14ac:dyDescent="0.25">
      <c r="A9" s="3">
        <v>2020</v>
      </c>
      <c r="B9" s="4">
        <v>877803</v>
      </c>
    </row>
    <row r="10" spans="1:2" x14ac:dyDescent="0.25">
      <c r="A10" s="3">
        <v>2019</v>
      </c>
      <c r="B10" s="4">
        <v>828116</v>
      </c>
    </row>
    <row r="11" spans="1:2" x14ac:dyDescent="0.25">
      <c r="A11" s="3">
        <v>2018</v>
      </c>
      <c r="B11" s="4">
        <v>781242</v>
      </c>
    </row>
    <row r="12" spans="1:2" x14ac:dyDescent="0.25">
      <c r="A12" s="3">
        <v>2017</v>
      </c>
      <c r="B12" s="4">
        <v>737717</v>
      </c>
    </row>
    <row r="13" spans="1:2" x14ac:dyDescent="0.25">
      <c r="A13" s="3">
        <v>2016</v>
      </c>
      <c r="B13" s="4">
        <v>689455</v>
      </c>
    </row>
    <row r="14" spans="1:2" x14ac:dyDescent="0.25">
      <c r="A14" s="3">
        <v>2015</v>
      </c>
      <c r="B14" s="4">
        <v>644350</v>
      </c>
    </row>
    <row r="15" spans="1:2" x14ac:dyDescent="0.25">
      <c r="A15" s="3">
        <v>2014</v>
      </c>
      <c r="B15" s="4">
        <v>616000</v>
      </c>
    </row>
    <row r="16" spans="1:2" x14ac:dyDescent="0.25">
      <c r="A16" s="3">
        <v>2013</v>
      </c>
      <c r="B16" s="4">
        <v>589500</v>
      </c>
    </row>
    <row r="17" spans="1:2" x14ac:dyDescent="0.25">
      <c r="A17" s="3">
        <v>2012</v>
      </c>
      <c r="B17" s="4">
        <v>566700</v>
      </c>
    </row>
    <row r="18" spans="1:2" x14ac:dyDescent="0.25">
      <c r="A18" s="3">
        <v>2011</v>
      </c>
      <c r="B18" s="4">
        <v>535600</v>
      </c>
    </row>
    <row r="19" spans="1:2" x14ac:dyDescent="0.25">
      <c r="A19" s="3">
        <v>2010</v>
      </c>
      <c r="B19" s="4">
        <v>515000</v>
      </c>
    </row>
    <row r="20" spans="1:2" x14ac:dyDescent="0.25">
      <c r="A20" s="3">
        <v>2009</v>
      </c>
      <c r="B20" s="4">
        <v>496900</v>
      </c>
    </row>
    <row r="21" spans="1:2" x14ac:dyDescent="0.25">
      <c r="A21" s="3">
        <v>2008</v>
      </c>
      <c r="B21" s="4">
        <v>461500</v>
      </c>
    </row>
    <row r="22" spans="1:2" x14ac:dyDescent="0.25">
      <c r="A22" s="3">
        <v>2007</v>
      </c>
      <c r="B22" s="4">
        <v>433700</v>
      </c>
    </row>
    <row r="23" spans="1:2" x14ac:dyDescent="0.25">
      <c r="A23" s="3">
        <v>2006</v>
      </c>
      <c r="B23" s="4">
        <v>408000</v>
      </c>
    </row>
    <row r="24" spans="1:2" x14ac:dyDescent="0.25">
      <c r="A24" s="3">
        <v>2005</v>
      </c>
      <c r="B24" s="4">
        <v>381500</v>
      </c>
    </row>
    <row r="25" spans="1:2" x14ac:dyDescent="0.25">
      <c r="A25" s="3">
        <v>2004</v>
      </c>
      <c r="B25" s="4">
        <v>358000</v>
      </c>
    </row>
    <row r="26" spans="1:2" x14ac:dyDescent="0.25">
      <c r="A26" s="3">
        <v>2003</v>
      </c>
      <c r="B26" s="4">
        <v>332000</v>
      </c>
    </row>
    <row r="27" spans="1:2" x14ac:dyDescent="0.25">
      <c r="A27" s="3">
        <v>2002</v>
      </c>
      <c r="B27" s="4">
        <v>309000</v>
      </c>
    </row>
    <row r="28" spans="1:2" x14ac:dyDescent="0.25">
      <c r="A28" s="3">
        <v>2001</v>
      </c>
      <c r="B28" s="4">
        <v>286000</v>
      </c>
    </row>
    <row r="29" spans="1:2" x14ac:dyDescent="0.25">
      <c r="A29" s="3">
        <v>2000</v>
      </c>
      <c r="B29" s="4">
        <v>260100</v>
      </c>
    </row>
    <row r="30" spans="1:2" x14ac:dyDescent="0.25">
      <c r="A30" s="3">
        <v>1999</v>
      </c>
      <c r="B30" s="4">
        <v>236460</v>
      </c>
    </row>
    <row r="31" spans="1:2" x14ac:dyDescent="0.25">
      <c r="A31" s="3">
        <v>1998</v>
      </c>
      <c r="B31" s="4">
        <v>203826</v>
      </c>
    </row>
    <row r="32" spans="1:2" x14ac:dyDescent="0.25">
      <c r="A32" s="3">
        <v>1997</v>
      </c>
      <c r="B32" s="4">
        <v>172005</v>
      </c>
    </row>
    <row r="33" spans="1:2" x14ac:dyDescent="0.25">
      <c r="A33" s="3">
        <v>1996</v>
      </c>
      <c r="B33" s="4">
        <v>142125</v>
      </c>
    </row>
    <row r="34" spans="1:2" x14ac:dyDescent="0.25">
      <c r="A34" s="3">
        <v>1995</v>
      </c>
      <c r="B34" s="4">
        <v>118934</v>
      </c>
    </row>
    <row r="35" spans="1:2" x14ac:dyDescent="0.25">
      <c r="A35" s="3">
        <v>1994</v>
      </c>
      <c r="B35" s="4">
        <v>98700</v>
      </c>
    </row>
    <row r="36" spans="1:2" x14ac:dyDescent="0.25">
      <c r="A36" s="3">
        <v>1993</v>
      </c>
      <c r="B36" s="4">
        <v>81510</v>
      </c>
    </row>
    <row r="37" spans="1:2" x14ac:dyDescent="0.25">
      <c r="A37" s="3">
        <v>1992</v>
      </c>
      <c r="B37" s="4">
        <v>65190</v>
      </c>
    </row>
    <row r="38" spans="1:2" x14ac:dyDescent="0.25">
      <c r="A38" s="3">
        <v>1991</v>
      </c>
      <c r="B38" s="4">
        <v>51720</v>
      </c>
    </row>
    <row r="39" spans="1:2" x14ac:dyDescent="0.25">
      <c r="A39" s="3">
        <v>1990</v>
      </c>
      <c r="B39" s="4">
        <v>41025</v>
      </c>
    </row>
    <row r="40" spans="1:2" x14ac:dyDescent="0.25">
      <c r="A40" s="3">
        <v>1989</v>
      </c>
      <c r="B40" s="4">
        <v>32560</v>
      </c>
    </row>
    <row r="41" spans="1:2" x14ac:dyDescent="0.25">
      <c r="A41" s="3">
        <v>1988</v>
      </c>
      <c r="B41" s="4">
        <v>25637</v>
      </c>
    </row>
    <row r="42" spans="1:2" x14ac:dyDescent="0.25">
      <c r="A42" s="3">
        <v>1987</v>
      </c>
      <c r="B42" s="4">
        <v>20510</v>
      </c>
    </row>
    <row r="43" spans="1:2" x14ac:dyDescent="0.25">
      <c r="A43" s="3">
        <v>1986</v>
      </c>
      <c r="B43" s="4">
        <v>16811</v>
      </c>
    </row>
    <row r="44" spans="1:2" x14ac:dyDescent="0.25">
      <c r="A44" s="3">
        <v>1985</v>
      </c>
      <c r="B44" s="4">
        <v>13558</v>
      </c>
    </row>
    <row r="45" spans="1:2" x14ac:dyDescent="0.25">
      <c r="A45" s="3">
        <v>1984</v>
      </c>
      <c r="B45" s="4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31"/>
  <sheetViews>
    <sheetView tabSelected="1" topLeftCell="A5" zoomScale="70" zoomScaleNormal="70" workbookViewId="0">
      <selection activeCell="N30" sqref="N30"/>
    </sheetView>
  </sheetViews>
  <sheetFormatPr baseColWidth="10" defaultColWidth="8" defaultRowHeight="15" x14ac:dyDescent="0.25"/>
  <cols>
    <col min="1" max="1" width="7" style="11" customWidth="1"/>
    <col min="2" max="2" width="16.85546875" style="11" customWidth="1"/>
    <col min="3" max="3" width="28.42578125" style="11" customWidth="1"/>
    <col min="4" max="4" width="28" style="11" customWidth="1"/>
    <col min="5" max="5" width="30.28515625" style="11" customWidth="1"/>
    <col min="6" max="6" width="6" style="11" bestFit="1" customWidth="1"/>
    <col min="7" max="10" width="4.42578125" style="11" customWidth="1"/>
    <col min="11" max="12" width="17.7109375" style="11" customWidth="1"/>
    <col min="13" max="13" width="20.85546875" style="11" customWidth="1"/>
    <col min="14" max="14" width="29.28515625" style="11" customWidth="1"/>
    <col min="15" max="15" width="29.42578125" style="11" customWidth="1"/>
    <col min="16" max="16" width="12.7109375" style="11" customWidth="1"/>
    <col min="17" max="17" width="23" style="11" customWidth="1"/>
    <col min="18" max="18" width="20.7109375" style="11" customWidth="1"/>
    <col min="19" max="19" width="37.7109375" style="11" customWidth="1"/>
    <col min="20" max="16384" width="8" style="11"/>
  </cols>
  <sheetData>
    <row r="2" spans="1:19" ht="20.25" customHeight="1" x14ac:dyDescent="0.25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19" ht="20.25" customHeight="1" x14ac:dyDescent="0.25">
      <c r="A3" s="54" t="s">
        <v>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ht="20.25" customHeight="1" x14ac:dyDescent="0.25">
      <c r="A4" s="54" t="s">
        <v>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ht="20.25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37"/>
    </row>
    <row r="6" spans="1:19" x14ac:dyDescent="0.25">
      <c r="A6" s="12"/>
      <c r="B6" s="13"/>
      <c r="C6" s="13"/>
      <c r="D6" s="13"/>
      <c r="E6" s="13"/>
    </row>
    <row r="7" spans="1:19" ht="27.75" customHeight="1" x14ac:dyDescent="0.25">
      <c r="A7" s="55" t="s">
        <v>6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</row>
    <row r="8" spans="1:19" s="14" customFormat="1" ht="27.75" customHeight="1" x14ac:dyDescent="0.25">
      <c r="A8" s="53" t="s">
        <v>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</row>
    <row r="9" spans="1:19" ht="43.5" customHeight="1" x14ac:dyDescent="0.25">
      <c r="A9" s="56" t="s">
        <v>33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</row>
    <row r="10" spans="1:19" s="14" customFormat="1" ht="27.75" customHeight="1" x14ac:dyDescent="0.25">
      <c r="A10" s="53" t="s">
        <v>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ht="43.5" customHeight="1" x14ac:dyDescent="0.25">
      <c r="A11" s="57" t="s">
        <v>32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4" customFormat="1" ht="27.75" customHeight="1" x14ac:dyDescent="0.25">
      <c r="A12" s="53" t="s">
        <v>9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</row>
    <row r="13" spans="1:19" ht="35.25" customHeight="1" x14ac:dyDescent="0.25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</row>
    <row r="14" spans="1:19" ht="19.5" customHeight="1" x14ac:dyDescent="0.25">
      <c r="A14" s="53" t="s">
        <v>10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</row>
    <row r="15" spans="1:19" ht="35.25" customHeight="1" x14ac:dyDescent="0.25">
      <c r="A15" s="58" t="s">
        <v>11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</row>
    <row r="16" spans="1:19" ht="35.25" customHeight="1" x14ac:dyDescent="0.25">
      <c r="A16" s="58" t="s">
        <v>11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</row>
    <row r="17" spans="1:19" x14ac:dyDescent="0.25">
      <c r="A17" s="12"/>
      <c r="B17" s="13"/>
      <c r="C17" s="13"/>
      <c r="D17" s="13"/>
      <c r="E17" s="13"/>
    </row>
    <row r="18" spans="1:19" ht="23.25" customHeight="1" x14ac:dyDescent="0.25">
      <c r="A18" s="15"/>
      <c r="B18" s="16"/>
      <c r="C18" s="16"/>
      <c r="D18" s="16"/>
      <c r="E18" s="16"/>
      <c r="F18" s="76" t="s">
        <v>12</v>
      </c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8"/>
      <c r="S18" s="64" t="s">
        <v>13</v>
      </c>
    </row>
    <row r="19" spans="1:19" s="18" customFormat="1" ht="40.5" customHeight="1" x14ac:dyDescent="0.25">
      <c r="A19" s="67" t="s">
        <v>14</v>
      </c>
      <c r="B19" s="67" t="s">
        <v>15</v>
      </c>
      <c r="C19" s="67" t="s">
        <v>16</v>
      </c>
      <c r="D19" s="67" t="s">
        <v>17</v>
      </c>
      <c r="E19" s="17" t="s">
        <v>18</v>
      </c>
      <c r="F19" s="52" t="s">
        <v>19</v>
      </c>
      <c r="G19" s="52"/>
      <c r="H19" s="52"/>
      <c r="I19" s="52"/>
      <c r="J19" s="52"/>
      <c r="K19" s="71" t="s">
        <v>20</v>
      </c>
      <c r="L19" s="73" t="s">
        <v>21</v>
      </c>
      <c r="M19" s="74" t="s">
        <v>22</v>
      </c>
      <c r="N19" s="79" t="s">
        <v>31</v>
      </c>
      <c r="O19" s="80"/>
      <c r="P19" s="80"/>
      <c r="Q19" s="80"/>
      <c r="R19" s="81"/>
      <c r="S19" s="65"/>
    </row>
    <row r="20" spans="1:19" s="18" customFormat="1" ht="108.75" customHeight="1" x14ac:dyDescent="0.25">
      <c r="A20" s="68"/>
      <c r="B20" s="68"/>
      <c r="C20" s="68"/>
      <c r="D20" s="68"/>
      <c r="E20" s="19" t="s">
        <v>23</v>
      </c>
      <c r="F20" s="20">
        <v>43232100</v>
      </c>
      <c r="G20" s="20">
        <v>43232200</v>
      </c>
      <c r="H20" s="20">
        <v>43232600</v>
      </c>
      <c r="I20" s="20">
        <v>81112200</v>
      </c>
      <c r="J20" s="20">
        <v>81112500</v>
      </c>
      <c r="K20" s="72"/>
      <c r="L20" s="72"/>
      <c r="M20" s="75"/>
      <c r="N20" s="48" t="s">
        <v>24</v>
      </c>
      <c r="O20" s="21" t="s">
        <v>25</v>
      </c>
      <c r="P20" s="21" t="s">
        <v>26</v>
      </c>
      <c r="Q20" s="21" t="s">
        <v>27</v>
      </c>
      <c r="R20" s="21" t="s">
        <v>28</v>
      </c>
      <c r="S20" s="66"/>
    </row>
    <row r="21" spans="1:19" x14ac:dyDescent="0.25">
      <c r="A21" s="22">
        <v>1</v>
      </c>
      <c r="B21" s="41"/>
      <c r="C21" s="41"/>
      <c r="D21" s="41"/>
      <c r="E21" s="42"/>
      <c r="F21" s="39"/>
      <c r="G21" s="39"/>
      <c r="H21" s="39"/>
      <c r="I21" s="39"/>
      <c r="J21" s="39"/>
      <c r="K21" s="5"/>
      <c r="L21" s="7"/>
      <c r="M21" s="26">
        <f t="shared" ref="M21:M25" si="0">ROUND(K21*L21,2)</f>
        <v>0</v>
      </c>
      <c r="N21" s="49"/>
      <c r="O21" s="9"/>
      <c r="P21" s="10"/>
      <c r="Q21" s="24" t="e">
        <f>ROUND(O21/(VLOOKUP(P21,SMMLV!$A$3:$B$45,2,FALSE)),2)</f>
        <v>#N/A</v>
      </c>
      <c r="R21" s="23" t="e">
        <f>ROUND(Q21*L21,2)</f>
        <v>#N/A</v>
      </c>
      <c r="S21" s="36"/>
    </row>
    <row r="22" spans="1:19" x14ac:dyDescent="0.25">
      <c r="A22" s="25">
        <v>2</v>
      </c>
      <c r="B22" s="43"/>
      <c r="C22" s="43"/>
      <c r="D22" s="43"/>
      <c r="E22" s="44"/>
      <c r="F22" s="40"/>
      <c r="G22" s="40"/>
      <c r="H22" s="40"/>
      <c r="I22" s="40"/>
      <c r="J22" s="40"/>
      <c r="K22" s="6"/>
      <c r="L22" s="8"/>
      <c r="M22" s="26">
        <f t="shared" si="0"/>
        <v>0</v>
      </c>
      <c r="N22" s="50"/>
      <c r="O22" s="33"/>
      <c r="P22" s="34"/>
      <c r="Q22" s="24" t="e">
        <f>ROUND(O22/(VLOOKUP(P22,SMMLV!$A$3:$B$45,2,FALSE)),2)</f>
        <v>#N/A</v>
      </c>
      <c r="R22" s="23" t="e">
        <f t="shared" ref="R21:R25" si="1">ROUND(Q22*L22,2)</f>
        <v>#N/A</v>
      </c>
      <c r="S22" s="35"/>
    </row>
    <row r="23" spans="1:19" x14ac:dyDescent="0.25">
      <c r="A23" s="25">
        <v>3</v>
      </c>
      <c r="B23" s="45"/>
      <c r="C23" s="45"/>
      <c r="D23" s="45"/>
      <c r="E23" s="46"/>
      <c r="F23" s="40"/>
      <c r="G23" s="40"/>
      <c r="H23" s="40"/>
      <c r="I23" s="40"/>
      <c r="J23" s="40"/>
      <c r="K23" s="6"/>
      <c r="L23" s="8"/>
      <c r="M23" s="26">
        <f t="shared" si="0"/>
        <v>0</v>
      </c>
      <c r="N23" s="50"/>
      <c r="O23" s="33"/>
      <c r="P23" s="34"/>
      <c r="Q23" s="24" t="e">
        <f>ROUND(O23/(VLOOKUP(P23,SMMLV!$A$3:$B$45,2,FALSE)),2)</f>
        <v>#N/A</v>
      </c>
      <c r="R23" s="23" t="e">
        <f t="shared" si="1"/>
        <v>#N/A</v>
      </c>
      <c r="S23" s="35"/>
    </row>
    <row r="24" spans="1:19" x14ac:dyDescent="0.25">
      <c r="A24" s="25">
        <v>4</v>
      </c>
      <c r="B24" s="45"/>
      <c r="C24" s="45"/>
      <c r="D24" s="45"/>
      <c r="E24" s="46"/>
      <c r="F24" s="40"/>
      <c r="G24" s="40"/>
      <c r="H24" s="40"/>
      <c r="I24" s="40"/>
      <c r="J24" s="40"/>
      <c r="K24" s="6"/>
      <c r="L24" s="8"/>
      <c r="M24" s="26">
        <f t="shared" si="0"/>
        <v>0</v>
      </c>
      <c r="N24" s="50"/>
      <c r="O24" s="33"/>
      <c r="P24" s="34"/>
      <c r="Q24" s="24" t="e">
        <f>ROUND(O24/(VLOOKUP(P24,SMMLV!$A$3:$B$45,2,FALSE)),2)</f>
        <v>#N/A</v>
      </c>
      <c r="R24" s="23" t="e">
        <f t="shared" si="1"/>
        <v>#N/A</v>
      </c>
      <c r="S24" s="35"/>
    </row>
    <row r="25" spans="1:19" ht="15" customHeight="1" x14ac:dyDescent="0.25">
      <c r="A25" s="25">
        <v>5</v>
      </c>
      <c r="B25" s="45"/>
      <c r="C25" s="45"/>
      <c r="D25" s="45"/>
      <c r="E25" s="46"/>
      <c r="F25" s="40"/>
      <c r="G25" s="40"/>
      <c r="H25" s="40"/>
      <c r="I25" s="40"/>
      <c r="J25" s="40"/>
      <c r="K25" s="6"/>
      <c r="L25" s="8"/>
      <c r="M25" s="26">
        <f t="shared" si="0"/>
        <v>0</v>
      </c>
      <c r="N25" s="50"/>
      <c r="O25" s="33"/>
      <c r="P25" s="34"/>
      <c r="Q25" s="24" t="e">
        <f>ROUND(O25/(VLOOKUP(P25,SMMLV!$A$3:$B$45,2,FALSE)),2)</f>
        <v>#N/A</v>
      </c>
      <c r="R25" s="23" t="e">
        <f t="shared" si="1"/>
        <v>#N/A</v>
      </c>
      <c r="S25" s="35"/>
    </row>
    <row r="26" spans="1:19" ht="33.75" customHeight="1" x14ac:dyDescent="0.25">
      <c r="A26" s="59"/>
      <c r="B26" s="59"/>
      <c r="C26" s="59"/>
      <c r="D26" s="59"/>
      <c r="E26" s="60"/>
      <c r="F26" s="61" t="s">
        <v>29</v>
      </c>
      <c r="G26" s="62"/>
      <c r="H26" s="62"/>
      <c r="I26" s="62"/>
      <c r="J26" s="62"/>
      <c r="K26" s="63"/>
      <c r="L26" s="63"/>
      <c r="M26" s="27">
        <f>SUM(M21:M25)</f>
        <v>0</v>
      </c>
      <c r="N26" s="30"/>
      <c r="O26" s="28"/>
      <c r="P26" s="28"/>
      <c r="Q26" s="29" t="s">
        <v>29</v>
      </c>
      <c r="R26" s="30">
        <f>_xlfn.AGGREGATE(9,6,R21:R25)</f>
        <v>0</v>
      </c>
      <c r="S26" s="69"/>
    </row>
    <row r="27" spans="1:19" ht="33.75" customHeight="1" thickBot="1" x14ac:dyDescent="0.3">
      <c r="A27" s="59"/>
      <c r="B27" s="59"/>
      <c r="C27" s="59"/>
      <c r="D27" s="59"/>
      <c r="E27" s="60"/>
      <c r="F27" s="61" t="s">
        <v>30</v>
      </c>
      <c r="G27" s="62"/>
      <c r="H27" s="62"/>
      <c r="I27" s="62"/>
      <c r="J27" s="62"/>
      <c r="K27" s="63"/>
      <c r="L27" s="63"/>
      <c r="M27" s="51">
        <v>205.75</v>
      </c>
      <c r="N27" s="38"/>
      <c r="O27" s="29"/>
      <c r="P27" s="29"/>
      <c r="Q27" s="29" t="s">
        <v>30</v>
      </c>
      <c r="R27" s="51">
        <v>205.75</v>
      </c>
      <c r="S27" s="70"/>
    </row>
    <row r="28" spans="1:19" ht="21.75" thickBot="1" x14ac:dyDescent="0.3">
      <c r="M28" s="31" t="str">
        <f>IF(M26&gt;=M27,"Cumple","No Cumple")</f>
        <v>No Cumple</v>
      </c>
      <c r="N28" s="47"/>
      <c r="O28"/>
      <c r="P28"/>
      <c r="Q28" s="32"/>
      <c r="R28" s="31" t="str">
        <f>IF(R26&gt;=R27,"Cumple","No Cumple")</f>
        <v>No Cumple</v>
      </c>
      <c r="S28"/>
    </row>
    <row r="29" spans="1:19" x14ac:dyDescent="0.25">
      <c r="O29"/>
      <c r="P29"/>
      <c r="Q29"/>
      <c r="R29"/>
      <c r="S29"/>
    </row>
    <row r="30" spans="1:19" x14ac:dyDescent="0.25">
      <c r="O30"/>
      <c r="P30"/>
      <c r="Q30"/>
      <c r="R30"/>
      <c r="S30"/>
    </row>
    <row r="31" spans="1:19" x14ac:dyDescent="0.25">
      <c r="S31"/>
    </row>
  </sheetData>
  <sheetProtection formatRows="0" insertRows="0"/>
  <mergeCells count="29">
    <mergeCell ref="A26:E27"/>
    <mergeCell ref="F26:L26"/>
    <mergeCell ref="A15:S15"/>
    <mergeCell ref="A16:S16"/>
    <mergeCell ref="S18:S20"/>
    <mergeCell ref="A19:A20"/>
    <mergeCell ref="B19:B20"/>
    <mergeCell ref="C19:C20"/>
    <mergeCell ref="D19:D20"/>
    <mergeCell ref="S26:S27"/>
    <mergeCell ref="F27:L27"/>
    <mergeCell ref="K19:K20"/>
    <mergeCell ref="L19:L20"/>
    <mergeCell ref="M19:M20"/>
    <mergeCell ref="F18:R18"/>
    <mergeCell ref="N19:R19"/>
    <mergeCell ref="F19:J19"/>
    <mergeCell ref="A14:S14"/>
    <mergeCell ref="A2:S2"/>
    <mergeCell ref="A3:S3"/>
    <mergeCell ref="A4:S4"/>
    <mergeCell ref="A5:M5"/>
    <mergeCell ref="A7:S7"/>
    <mergeCell ref="A8:S8"/>
    <mergeCell ref="A9:S9"/>
    <mergeCell ref="A10:S10"/>
    <mergeCell ref="A11:S11"/>
    <mergeCell ref="A12:S12"/>
    <mergeCell ref="A13:S13"/>
  </mergeCells>
  <conditionalFormatting sqref="M28:N28">
    <cfRule type="cellIs" dxfId="5" priority="3" operator="equal">
      <formula>"No Cumple"</formula>
    </cfRule>
    <cfRule type="cellIs" dxfId="4" priority="4" operator="equal">
      <formula>"Cumple"</formula>
    </cfRule>
  </conditionalFormatting>
  <conditionalFormatting sqref="M26:P26">
    <cfRule type="cellIs" dxfId="3" priority="6" operator="greaterThanOrEqual">
      <formula>M27</formula>
    </cfRule>
  </conditionalFormatting>
  <conditionalFormatting sqref="R26">
    <cfRule type="cellIs" dxfId="2" priority="5" operator="greaterThanOrEqual">
      <formula>R27</formula>
    </cfRule>
  </conditionalFormatting>
  <conditionalFormatting sqref="R28">
    <cfRule type="cellIs" dxfId="1" priority="1" operator="equal">
      <formula>"No Cumple"</formula>
    </cfRule>
    <cfRule type="cellIs" dxfId="0" priority="2" operator="equal">
      <formula>"Cumple"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3" ma:contentTypeDescription="Crear nuevo documento." ma:contentTypeScope="" ma:versionID="1ce201b63c23ae14cc0009cf324cf65b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0d3fbdbbbe9771ff4f1cffb0f9fef5a1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Props1.xml><?xml version="1.0" encoding="utf-8"?>
<ds:datastoreItem xmlns:ds="http://schemas.openxmlformats.org/officeDocument/2006/customXml" ds:itemID="{B0AB0B56-11AC-42D0-92EE-94DC9C341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37C4D8-5381-4160-86D5-45D171F6E4BF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2ea943dd-0157-4e25-9d9f-e6927651067c"/>
    <ds:schemaRef ds:uri="http://purl.org/dc/dcmitype/"/>
    <ds:schemaRef ds:uri="http://schemas.openxmlformats.org/package/2006/metadata/core-properties"/>
    <ds:schemaRef ds:uri="bb7222cb-004a-4be8-8b43-5aa7c0f2b7c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SMMLV</vt:lpstr>
      <vt:lpstr>PLANTILLA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2026-09-01T20:48:14Z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