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yamid\Documents\MUNICIPIO SAN ANDRES\ASUNTOS PRIVADOS MUNICIPIO SAN ANDRES\2026\CONTRATO DOTACION EMPLEADOS\"/>
    </mc:Choice>
  </mc:AlternateContent>
  <xr:revisionPtr revIDLastSave="0" documentId="13_ncr:1_{E6485E29-6F1A-4019-B541-5325D3BA456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RESUPUESTO" sheetId="1" r:id="rId1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6" i="1" l="1"/>
  <c r="G7" i="1"/>
  <c r="G8" i="1"/>
  <c r="G9" i="1"/>
  <c r="G10" i="1"/>
  <c r="G11" i="1"/>
  <c r="G12" i="1"/>
  <c r="G13" i="1"/>
  <c r="G14" i="1"/>
  <c r="G15" i="1"/>
  <c r="G16" i="1"/>
  <c r="G17" i="1"/>
  <c r="G5" i="1"/>
  <c r="I6" i="1"/>
  <c r="K6" i="1" s="1"/>
  <c r="L6" i="1" s="1"/>
  <c r="J6" i="1"/>
  <c r="I7" i="1"/>
  <c r="K7" i="1" s="1"/>
  <c r="L7" i="1" s="1"/>
  <c r="I8" i="1"/>
  <c r="M8" i="1" s="1"/>
  <c r="N8" i="1" s="1"/>
  <c r="J8" i="1"/>
  <c r="K8" i="1"/>
  <c r="L8" i="1" s="1"/>
  <c r="I9" i="1"/>
  <c r="M9" i="1" s="1"/>
  <c r="N9" i="1" s="1"/>
  <c r="I10" i="1"/>
  <c r="O10" i="1" s="1"/>
  <c r="P10" i="1" s="1"/>
  <c r="J10" i="1"/>
  <c r="K10" i="1"/>
  <c r="L10" i="1"/>
  <c r="M10" i="1"/>
  <c r="N10" i="1" s="1"/>
  <c r="I11" i="1"/>
  <c r="K11" i="1" s="1"/>
  <c r="L11" i="1" s="1"/>
  <c r="I12" i="1"/>
  <c r="M12" i="1" s="1"/>
  <c r="N12" i="1" s="1"/>
  <c r="I13" i="1"/>
  <c r="J13" i="1" s="1"/>
  <c r="I14" i="1"/>
  <c r="M14" i="1" s="1"/>
  <c r="N14" i="1" s="1"/>
  <c r="J14" i="1"/>
  <c r="K14" i="1"/>
  <c r="L14" i="1" s="1"/>
  <c r="I15" i="1"/>
  <c r="K15" i="1" s="1"/>
  <c r="L15" i="1" s="1"/>
  <c r="J15" i="1"/>
  <c r="I16" i="1"/>
  <c r="M16" i="1" s="1"/>
  <c r="N16" i="1" s="1"/>
  <c r="J16" i="1"/>
  <c r="I17" i="1"/>
  <c r="J17" i="1"/>
  <c r="K17" i="1"/>
  <c r="L17" i="1"/>
  <c r="M17" i="1"/>
  <c r="O17" i="1" s="1"/>
  <c r="P17" i="1" s="1"/>
  <c r="N17" i="1"/>
  <c r="I5" i="1"/>
  <c r="K18" i="1"/>
  <c r="G18" i="1" l="1"/>
  <c r="G21" i="1" s="1"/>
  <c r="O8" i="1"/>
  <c r="P8" i="1" s="1"/>
  <c r="O7" i="1"/>
  <c r="P7" i="1" s="1"/>
  <c r="J11" i="1"/>
  <c r="O14" i="1"/>
  <c r="P14" i="1" s="1"/>
  <c r="O6" i="1"/>
  <c r="P6" i="1" s="1"/>
  <c r="K16" i="1"/>
  <c r="K12" i="1"/>
  <c r="J12" i="1"/>
  <c r="K9" i="1"/>
  <c r="J9" i="1"/>
  <c r="M6" i="1"/>
  <c r="N6" i="1" s="1"/>
  <c r="M13" i="1"/>
  <c r="N13" i="1" s="1"/>
  <c r="K13" i="1"/>
  <c r="J7" i="1"/>
  <c r="M11" i="1"/>
  <c r="N11" i="1" s="1"/>
  <c r="M7" i="1"/>
  <c r="N7" i="1" s="1"/>
  <c r="M15" i="1"/>
  <c r="N15" i="1" s="1"/>
  <c r="M5" i="1"/>
  <c r="L16" i="1" l="1"/>
  <c r="O16" i="1"/>
  <c r="P16" i="1" s="1"/>
  <c r="L13" i="1"/>
  <c r="O13" i="1"/>
  <c r="P13" i="1" s="1"/>
  <c r="L9" i="1"/>
  <c r="O9" i="1"/>
  <c r="P9" i="1" s="1"/>
  <c r="O11" i="1"/>
  <c r="P11" i="1" s="1"/>
  <c r="O15" i="1"/>
  <c r="P15" i="1" s="1"/>
  <c r="L12" i="1"/>
  <c r="O12" i="1"/>
  <c r="P12" i="1" s="1"/>
  <c r="K5" i="1"/>
  <c r="O5" i="1" s="1"/>
  <c r="P5" i="1" s="1"/>
  <c r="J5" i="1"/>
  <c r="J18" i="1" l="1"/>
  <c r="N5" i="1"/>
  <c r="L5" i="1"/>
  <c r="P19" i="1" l="1"/>
  <c r="N18" i="1"/>
  <c r="L18" i="1"/>
</calcChain>
</file>

<file path=xl/sharedStrings.xml><?xml version="1.0" encoding="utf-8"?>
<sst xmlns="http://schemas.openxmlformats.org/spreadsheetml/2006/main" count="38" uniqueCount="30">
  <si>
    <t>ITEM</t>
  </si>
  <si>
    <t>DESCRIPCION</t>
  </si>
  <si>
    <t>UNIDAD</t>
  </si>
  <si>
    <t>CANTIDAD</t>
  </si>
  <si>
    <t>VR PARCIAL</t>
  </si>
  <si>
    <t>VR UNITARIO COT 1</t>
  </si>
  <si>
    <t>VR UNITARIO COT 2</t>
  </si>
  <si>
    <t>VR UNITARIO  PROMEDIO</t>
  </si>
  <si>
    <t xml:space="preserve"> TOTAL  GENERAL ( INCLUYE GASTO DE LEGALIZACION E IVA )</t>
  </si>
  <si>
    <t>tot COTIZ  1</t>
  </si>
  <si>
    <t>tot COTIZ 2</t>
  </si>
  <si>
    <t>tot COTIZ 3</t>
  </si>
  <si>
    <t>VR UNITARI COT 3</t>
  </si>
  <si>
    <t>UND</t>
  </si>
  <si>
    <t>DOTACION DE EMPLEADOS 2026</t>
  </si>
  <si>
    <t>proyeccion precio real</t>
  </si>
  <si>
    <t>total</t>
  </si>
  <si>
    <t xml:space="preserve">Pantalón jean clásico para hombre) con bolsillo traseros, bolsillos delanteros - Fondos de bolsillos en algodón 70% y poliéster 30%. Bolsillos lo suficientemente profundos a 26 cm. +/-2 Pretina clásica con pasadores. Pretina clásica con pasadores. Cremallera: Metálica de cobre. Botón: Metálico de tornillo, material jean: índigo calipso pimienta de 13 onzas, composición 100% algodón, peso 447 gramos/mts2, tejido diagonal derecho de 3x1, hilos urdimbre y título: 58 - 6.3 / 1 hilos trama y título 42 - 6.3/1. (Logos bordados en relieve y Colores de acuerdo al manual de identidad visual establecido segun decreto 061 de Junio 29 de 2024). </t>
  </si>
  <si>
    <t xml:space="preserve">Polo caballero/dama 50 % algodón, 50% poliéster tela lacost, puño y cuello tejido, acanalado, diseño manga: corta, bordado con logo de la Administración Municipal  (Logos bordados en relieve y Colores de acuerdo al manual de identidad visual establecido segun decreto 061 de Junio 29 de 2024). </t>
  </si>
  <si>
    <t xml:space="preserve">Camibuso tipo Polo manga larga caballero 50 % algodón, 50% poliéster tela lacost, cuello deportivo, acanalado, diseño manga: larga con puño, bordado con logo de la Administración Municipal  (Logos bordados en relieve y Colores de acuerdo al manual de identidad visual establecido segun decreto 061 de Junio 29 de 2024). </t>
  </si>
  <si>
    <t xml:space="preserve">Camisa Manga Larga en tejido tipo cesta, lo que le da una textura ligeramente rugosa y durabilidad de algodón y poliéster, como 55% algodón y 45% poliéster. El cuello abotonado que le confiere un aspecto más informal pero elegante, Revistan llevar botones en el cuello y en los puños, que pueden ser ajustables para un mejor ajuste, con detalles como pinzas en la espalda para un mejor ajuste y ojales reforzados.  (Logos bordados en relieve y Colores de acuerdo al manual de identidad visual establecido segun decreto 061 de Junio 29 de 2024). </t>
  </si>
  <si>
    <t xml:space="preserve">Zapatos tenis training hombre, tipo de cierre: 4 cordón, material externo: malla/sintético, material interno: textil, material suela antideslizante: caucho, tipo de punta: redonda, tipo de lengüeta: corrida, terminado: vulcanizado, tecnología: nivel más alto de retorno de energía con amortiguación superior y confort bajo el pie. Origen: producto importado, tallaje: numeración americana . (Logos bordados en relieve y Colores de acuerdo al manual de identidad visual establecido segun decreto 061 de Junio 29 de 2024). </t>
  </si>
  <si>
    <t xml:space="preserve">Zapato mocasín caballero, Tipo de Cierre: Cerrado, Material Externo: cuero, Material Interno: Microfibra, Material Suela: Sintético Antideslisante, Tipo de Punta: Redonda, Tipo de Lengüeta: Corrida, Tipo de Plantilla: fija, Terminado: Vulcanizado  (Logos bordados en relieve y Colores de acuerdo al manual de identidad visual establecido segun decreto 061 de Junio 29 de 2024).  </t>
  </si>
  <si>
    <t xml:space="preserve">Pantalón jean levanta cola, tiro alto y bolsillos traseros, delanteros, Fondos de bolsillos en algodón 70% y poliéster 30%. Bolsillos lo suficientemente profundos a 26 cm. +/-2 Pretina clásica con pasadores. Cremallera: Metálica de cobre. (01) Botón: Metálico de tornillo, composición del jean: 100% algodón, peso 447 gramos/mts2, tejido diagonal derecho de 3x1, hilos urdimbre y título: 58 - 6.3 / 1 hilos trama y título 42 - 6.3/1  (Logos bordados en relieve y Colores de acuerdo al manual de identidad visual establecido segun decreto 061 de Junio 29 de 2024). </t>
  </si>
  <si>
    <t xml:space="preserve">Tenis casuales, material parte superior de cuero de grano completo, refuerzos de gamuza en la puntera en forma de "T" y suela antideslizantes de goma color caramelo, tipo de ajustes cordones, material de plantilla espuma  (Logos bordados en relieve y Colores de acuerdo al manual de identidad visual establecido segun decreto 061 de Junio 29 de 2024). </t>
  </si>
  <si>
    <t xml:space="preserve">Zapatos tenis training dama, tipo de cierre: cordón, material externo: malla/sintético, material interno: textil, material suela antideslizantes:  EVA con TPR, tipo de punta: redonda, tipo de lengüeta: corrida, tipo de plantilla: fija, terminado: vulcanizado, tecnología: nivel más alto de retorno de energía con amortiguación superior y confort bajo el pie. tallaje: numeración americana  (Logos bordados en relieve y Colores de acuerdo al manual de identidad visual establecido segun decreto 061 de Junio 29 de 2024). </t>
  </si>
  <si>
    <t xml:space="preserve">Uniforme Anti fluido tela LAFAYETTE, camisa: manga corta, unicolor. Dos (2) bolsillos con mangas dolman, bolsillo al frente y bolsillo a la altura del pecho con logo de la Administración bordado, diseño moderno, pantalón presenta un cordón de ajuste, tela con agentes liberadores de suciedad en 65/35 poliéster algodón  (Logos bordados en relieve y Colores de acuerdo al manual de identidad visual establecido segun decreto 061 de Junio 29 de 2024). </t>
  </si>
  <si>
    <t xml:space="preserve">Camisas en jean 14 onzas 100% algodón tres costuras cuello short prelavado manga larga estilo operativo, dos bolsillos superiores en camisa y Logo institucional bordado en uno de los bolsillos y cinta anti reflectiva en brazos o espalda   (Logos bordados en relieve y Colores de acuerdo al manual de identidad visual establecido segun decreto 061 de Junio 29 de 2024). </t>
  </si>
  <si>
    <t xml:space="preserve">Botín de seguridad industrial en cuero Liviana. Con puntera en composite y suela en poliuretano bidensidad con capacidad dieléctrica., Cuero mocasín mate curtido al cromo, Espesor 1.8 a 2.0 mm, Resistente al desgarre de 120n, Deteriodo a la abrasión, Resistente a fluidos y a la humedad. Puntera de fibra de vidrio, en  Poliéster de 1.00 m. suela en Poliuretano bidensidad de inyección directa al corte y antideslizante, que garantiza absorción de impacto. Resistente a hidrocarburos con capacidad dieléctrica.  (Logos bordados en relieve y Colores de acuerdo al manual de identidad visual establecido segun decreto 061 de Junio 29 de 2024). </t>
  </si>
  <si>
    <t xml:space="preserve">Chaqueta con mangas removibles Mangas removibles cierre frontal con cremallera cuello guarda capota cierre en cremallera bolsillos diagonales con cierre en cremallera logos bordados en el frente y espalda forrada en fliz o malla con bolsillo interno mangas y cintura semi resortadas material bordado con logo de la Administración Municipal  (Logos bordados en relieve y Colores de acuerdo al manual de identidad visual establecido segun decreto 061 de Junio 29 de 2024).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</si>
</sst>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8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8"/>
      <color theme="1"/>
      <name val="Aptos Narrow"/>
      <family val="2"/>
      <scheme val="minor"/>
    </font>
    <font>
      <b/>
      <sz val="16"/>
      <color theme="1"/>
      <name val="Arial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8">
    <xf numFmtId="0" fontId="0" fillId="0" borderId="0" xfId="0"/>
    <xf numFmtId="44" fontId="0" fillId="0" borderId="0" xfId="0" applyNumberFormat="1"/>
    <xf numFmtId="0" fontId="3" fillId="0" borderId="0" xfId="0" applyFont="1"/>
    <xf numFmtId="164" fontId="0" fillId="0" borderId="0" xfId="0" applyNumberFormat="1"/>
    <xf numFmtId="0" fontId="0" fillId="0" borderId="0" xfId="0" applyAlignment="1">
      <alignment wrapText="1"/>
    </xf>
    <xf numFmtId="164" fontId="7" fillId="5" borderId="1" xfId="1" applyNumberFormat="1" applyFont="1" applyFill="1" applyBorder="1" applyAlignment="1">
      <alignment vertical="center"/>
    </xf>
    <xf numFmtId="164" fontId="7" fillId="6" borderId="1" xfId="1" applyNumberFormat="1" applyFont="1" applyFill="1" applyBorder="1" applyAlignment="1">
      <alignment vertical="center"/>
    </xf>
    <xf numFmtId="164" fontId="7" fillId="8" borderId="1" xfId="1" applyNumberFormat="1" applyFont="1" applyFill="1" applyBorder="1" applyAlignment="1">
      <alignment vertical="center"/>
    </xf>
    <xf numFmtId="164" fontId="7" fillId="0" borderId="1" xfId="1" applyNumberFormat="1" applyFont="1" applyBorder="1" applyAlignment="1">
      <alignment vertical="center"/>
    </xf>
    <xf numFmtId="0" fontId="6" fillId="0" borderId="0" xfId="0" applyFont="1"/>
    <xf numFmtId="0" fontId="7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64" fontId="6" fillId="5" borderId="1" xfId="1" applyNumberFormat="1" applyFont="1" applyFill="1" applyBorder="1" applyAlignment="1">
      <alignment vertical="center"/>
    </xf>
    <xf numFmtId="164" fontId="6" fillId="6" borderId="1" xfId="1" applyNumberFormat="1" applyFont="1" applyFill="1" applyBorder="1" applyAlignment="1">
      <alignment vertical="center"/>
    </xf>
    <xf numFmtId="164" fontId="6" fillId="8" borderId="1" xfId="1" applyNumberFormat="1" applyFont="1" applyFill="1" applyBorder="1" applyAlignment="1">
      <alignment vertical="center"/>
    </xf>
    <xf numFmtId="0" fontId="6" fillId="0" borderId="0" xfId="0" applyFont="1" applyAlignment="1">
      <alignment wrapText="1"/>
    </xf>
    <xf numFmtId="0" fontId="6" fillId="0" borderId="1" xfId="0" applyFont="1" applyBorder="1" applyAlignment="1">
      <alignment vertical="center" wrapText="1"/>
    </xf>
    <xf numFmtId="164" fontId="6" fillId="0" borderId="0" xfId="0" applyNumberFormat="1" applyFont="1"/>
    <xf numFmtId="0" fontId="7" fillId="0" borderId="0" xfId="0" applyFont="1"/>
    <xf numFmtId="44" fontId="4" fillId="2" borderId="1" xfId="0" applyNumberFormat="1" applyFont="1" applyFill="1" applyBorder="1"/>
    <xf numFmtId="0" fontId="7" fillId="2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/>
    </xf>
    <xf numFmtId="0" fontId="5" fillId="0" borderId="1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Q21"/>
  <sheetViews>
    <sheetView tabSelected="1" topLeftCell="A14" zoomScale="70" zoomScaleNormal="70" workbookViewId="0">
      <selection activeCell="J15" sqref="J15"/>
    </sheetView>
  </sheetViews>
  <sheetFormatPr baseColWidth="10" defaultRowHeight="13.8"/>
  <cols>
    <col min="1" max="1" width="3.09765625" customWidth="1"/>
    <col min="2" max="2" width="5.3984375" bestFit="1" customWidth="1"/>
    <col min="3" max="3" width="73" style="4" customWidth="1"/>
    <col min="4" max="4" width="7.8984375" hidden="1" customWidth="1"/>
    <col min="5" max="5" width="10" customWidth="1"/>
    <col min="6" max="6" width="11.296875" hidden="1" customWidth="1"/>
    <col min="7" max="7" width="16.19921875" hidden="1" customWidth="1"/>
    <col min="8" max="8" width="10.69921875" hidden="1" customWidth="1"/>
    <col min="9" max="9" width="17.3984375" customWidth="1"/>
    <col min="10" max="10" width="15.796875" customWidth="1"/>
    <col min="11" max="11" width="17.3984375" customWidth="1"/>
    <col min="12" max="14" width="15.796875" customWidth="1"/>
    <col min="15" max="15" width="21.69921875" customWidth="1"/>
    <col min="16" max="16" width="23.3984375" bestFit="1" customWidth="1"/>
    <col min="17" max="17" width="14.3984375" bestFit="1" customWidth="1"/>
  </cols>
  <sheetData>
    <row r="3" spans="2:17" ht="15.6">
      <c r="B3" s="23" t="s">
        <v>14</v>
      </c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9"/>
    </row>
    <row r="4" spans="2:17" s="4" customFormat="1" ht="46.8">
      <c r="B4" s="10" t="s">
        <v>0</v>
      </c>
      <c r="C4" s="10" t="s">
        <v>1</v>
      </c>
      <c r="D4" s="10" t="s">
        <v>2</v>
      </c>
      <c r="E4" s="10" t="s">
        <v>3</v>
      </c>
      <c r="F4" s="10" t="s">
        <v>15</v>
      </c>
      <c r="G4" s="10" t="s">
        <v>16</v>
      </c>
      <c r="H4" s="10"/>
      <c r="I4" s="11" t="s">
        <v>5</v>
      </c>
      <c r="J4" s="11" t="s">
        <v>9</v>
      </c>
      <c r="K4" s="12" t="s">
        <v>6</v>
      </c>
      <c r="L4" s="12" t="s">
        <v>10</v>
      </c>
      <c r="M4" s="13" t="s">
        <v>12</v>
      </c>
      <c r="N4" s="13" t="s">
        <v>11</v>
      </c>
      <c r="O4" s="10" t="s">
        <v>7</v>
      </c>
      <c r="P4" s="10" t="s">
        <v>4</v>
      </c>
      <c r="Q4" s="18"/>
    </row>
    <row r="5" spans="2:17" ht="149.4" customHeight="1">
      <c r="B5" s="14">
        <v>1</v>
      </c>
      <c r="C5" s="26" t="s">
        <v>17</v>
      </c>
      <c r="D5" s="14" t="s">
        <v>13</v>
      </c>
      <c r="E5" s="14">
        <v>21</v>
      </c>
      <c r="F5" s="14">
        <v>80000</v>
      </c>
      <c r="G5" s="14">
        <f>E5*F5</f>
        <v>1680000</v>
      </c>
      <c r="H5" s="14">
        <v>150000</v>
      </c>
      <c r="I5" s="15">
        <f>H5/0.6</f>
        <v>250000</v>
      </c>
      <c r="J5" s="15">
        <f>E5*I5</f>
        <v>5250000</v>
      </c>
      <c r="K5" s="16">
        <f>I5*1.008</f>
        <v>252000</v>
      </c>
      <c r="L5" s="16">
        <f>E5*K5</f>
        <v>5292000</v>
      </c>
      <c r="M5" s="17">
        <f>I5*1.04</f>
        <v>260000</v>
      </c>
      <c r="N5" s="17">
        <f>E5*M5</f>
        <v>5460000</v>
      </c>
      <c r="O5" s="8">
        <f>ROUND(AVERAGE(I5+K5+M5)/3,2)</f>
        <v>254000</v>
      </c>
      <c r="P5" s="8">
        <f>O5*E5</f>
        <v>5334000</v>
      </c>
      <c r="Q5" s="9"/>
    </row>
    <row r="6" spans="2:17" ht="78" customHeight="1">
      <c r="B6" s="14">
        <v>2</v>
      </c>
      <c r="C6" s="25" t="s">
        <v>18</v>
      </c>
      <c r="D6" s="14" t="s">
        <v>13</v>
      </c>
      <c r="E6" s="14">
        <v>18</v>
      </c>
      <c r="F6" s="14">
        <v>50000</v>
      </c>
      <c r="G6" s="14">
        <f t="shared" ref="G6:G17" si="0">E6*F6</f>
        <v>900000</v>
      </c>
      <c r="H6" s="14">
        <v>90000</v>
      </c>
      <c r="I6" s="15">
        <f t="shared" ref="I6:I17" si="1">H6/0.6</f>
        <v>150000</v>
      </c>
      <c r="J6" s="15">
        <f t="shared" ref="J6:J17" si="2">E6*I6</f>
        <v>2700000</v>
      </c>
      <c r="K6" s="16">
        <f t="shared" ref="K6:K17" si="3">I6*1.008</f>
        <v>151200</v>
      </c>
      <c r="L6" s="16">
        <f t="shared" ref="L6:L17" si="4">E6*K6</f>
        <v>2721600</v>
      </c>
      <c r="M6" s="17">
        <f t="shared" ref="M6:M17" si="5">I6*1.04</f>
        <v>156000</v>
      </c>
      <c r="N6" s="17">
        <f t="shared" ref="N6:N17" si="6">E6*M6</f>
        <v>2808000</v>
      </c>
      <c r="O6" s="8">
        <f t="shared" ref="O6:O17" si="7">ROUND(AVERAGE(I6+K6+M6)/3,2)</f>
        <v>152400</v>
      </c>
      <c r="P6" s="8">
        <f t="shared" ref="P6:P17" si="8">O6*E6</f>
        <v>2743200</v>
      </c>
      <c r="Q6" s="9"/>
    </row>
    <row r="7" spans="2:17" ht="91.2" customHeight="1">
      <c r="B7" s="14">
        <v>3</v>
      </c>
      <c r="C7" s="25" t="s">
        <v>19</v>
      </c>
      <c r="D7" s="14" t="s">
        <v>13</v>
      </c>
      <c r="E7" s="14">
        <v>8</v>
      </c>
      <c r="F7" s="14">
        <v>70000</v>
      </c>
      <c r="G7" s="14">
        <f t="shared" si="0"/>
        <v>560000</v>
      </c>
      <c r="H7" s="14">
        <v>120000</v>
      </c>
      <c r="I7" s="15">
        <f t="shared" si="1"/>
        <v>200000</v>
      </c>
      <c r="J7" s="15">
        <f t="shared" si="2"/>
        <v>1600000</v>
      </c>
      <c r="K7" s="16">
        <f t="shared" si="3"/>
        <v>201600</v>
      </c>
      <c r="L7" s="16">
        <f t="shared" si="4"/>
        <v>1612800</v>
      </c>
      <c r="M7" s="17">
        <f t="shared" si="5"/>
        <v>208000</v>
      </c>
      <c r="N7" s="17">
        <f t="shared" si="6"/>
        <v>1664000</v>
      </c>
      <c r="O7" s="8">
        <f t="shared" si="7"/>
        <v>203200</v>
      </c>
      <c r="P7" s="8">
        <f t="shared" si="8"/>
        <v>1625600</v>
      </c>
      <c r="Q7" s="9"/>
    </row>
    <row r="8" spans="2:17" ht="132" customHeight="1">
      <c r="B8" s="14">
        <v>4</v>
      </c>
      <c r="C8" s="27" t="s">
        <v>20</v>
      </c>
      <c r="D8" s="14" t="s">
        <v>13</v>
      </c>
      <c r="E8" s="14">
        <v>7</v>
      </c>
      <c r="F8" s="14">
        <v>80000</v>
      </c>
      <c r="G8" s="14">
        <f t="shared" si="0"/>
        <v>560000</v>
      </c>
      <c r="H8" s="14">
        <v>90000</v>
      </c>
      <c r="I8" s="15">
        <f t="shared" si="1"/>
        <v>150000</v>
      </c>
      <c r="J8" s="15">
        <f t="shared" si="2"/>
        <v>1050000</v>
      </c>
      <c r="K8" s="16">
        <f t="shared" si="3"/>
        <v>151200</v>
      </c>
      <c r="L8" s="16">
        <f t="shared" si="4"/>
        <v>1058400</v>
      </c>
      <c r="M8" s="17">
        <f t="shared" si="5"/>
        <v>156000</v>
      </c>
      <c r="N8" s="17">
        <f t="shared" si="6"/>
        <v>1092000</v>
      </c>
      <c r="O8" s="8">
        <f t="shared" si="7"/>
        <v>152400</v>
      </c>
      <c r="P8" s="8">
        <f t="shared" si="8"/>
        <v>1066800</v>
      </c>
      <c r="Q8" s="9"/>
    </row>
    <row r="9" spans="2:17" ht="130.19999999999999" customHeight="1">
      <c r="B9" s="14">
        <v>5</v>
      </c>
      <c r="C9" s="25" t="s">
        <v>21</v>
      </c>
      <c r="D9" s="14" t="s">
        <v>13</v>
      </c>
      <c r="E9" s="14">
        <v>14</v>
      </c>
      <c r="F9" s="14">
        <v>150000</v>
      </c>
      <c r="G9" s="14">
        <f t="shared" si="0"/>
        <v>2100000</v>
      </c>
      <c r="H9" s="14">
        <v>180000</v>
      </c>
      <c r="I9" s="15">
        <f t="shared" si="1"/>
        <v>300000</v>
      </c>
      <c r="J9" s="15">
        <f t="shared" si="2"/>
        <v>4200000</v>
      </c>
      <c r="K9" s="16">
        <f t="shared" si="3"/>
        <v>302400</v>
      </c>
      <c r="L9" s="16">
        <f t="shared" si="4"/>
        <v>4233600</v>
      </c>
      <c r="M9" s="17">
        <f t="shared" si="5"/>
        <v>312000</v>
      </c>
      <c r="N9" s="17">
        <f t="shared" si="6"/>
        <v>4368000</v>
      </c>
      <c r="O9" s="8">
        <f t="shared" si="7"/>
        <v>304800</v>
      </c>
      <c r="P9" s="8">
        <f t="shared" si="8"/>
        <v>4267200</v>
      </c>
      <c r="Q9" s="9"/>
    </row>
    <row r="10" spans="2:17" ht="94.8" customHeight="1">
      <c r="B10" s="14">
        <v>6</v>
      </c>
      <c r="C10" s="25" t="s">
        <v>22</v>
      </c>
      <c r="D10" s="14" t="s">
        <v>13</v>
      </c>
      <c r="E10" s="14">
        <v>2</v>
      </c>
      <c r="F10" s="14">
        <v>100000</v>
      </c>
      <c r="G10" s="14">
        <f t="shared" si="0"/>
        <v>200000</v>
      </c>
      <c r="H10" s="14">
        <v>150000</v>
      </c>
      <c r="I10" s="15">
        <f t="shared" si="1"/>
        <v>250000</v>
      </c>
      <c r="J10" s="15">
        <f t="shared" si="2"/>
        <v>500000</v>
      </c>
      <c r="K10" s="16">
        <f t="shared" si="3"/>
        <v>252000</v>
      </c>
      <c r="L10" s="16">
        <f t="shared" si="4"/>
        <v>504000</v>
      </c>
      <c r="M10" s="17">
        <f t="shared" si="5"/>
        <v>260000</v>
      </c>
      <c r="N10" s="17">
        <f t="shared" si="6"/>
        <v>520000</v>
      </c>
      <c r="O10" s="8">
        <f t="shared" si="7"/>
        <v>254000</v>
      </c>
      <c r="P10" s="8">
        <f t="shared" si="8"/>
        <v>508000</v>
      </c>
      <c r="Q10" s="9"/>
    </row>
    <row r="11" spans="2:17" ht="135" customHeight="1">
      <c r="B11" s="14">
        <v>7</v>
      </c>
      <c r="C11" s="27" t="s">
        <v>23</v>
      </c>
      <c r="D11" s="14" t="s">
        <v>13</v>
      </c>
      <c r="E11" s="14">
        <v>17</v>
      </c>
      <c r="F11" s="14">
        <v>80000</v>
      </c>
      <c r="G11" s="14">
        <f t="shared" si="0"/>
        <v>1360000</v>
      </c>
      <c r="H11" s="14">
        <v>150000</v>
      </c>
      <c r="I11" s="15">
        <f t="shared" si="1"/>
        <v>250000</v>
      </c>
      <c r="J11" s="15">
        <f t="shared" si="2"/>
        <v>4250000</v>
      </c>
      <c r="K11" s="16">
        <f t="shared" si="3"/>
        <v>252000</v>
      </c>
      <c r="L11" s="16">
        <f t="shared" si="4"/>
        <v>4284000</v>
      </c>
      <c r="M11" s="17">
        <f t="shared" si="5"/>
        <v>260000</v>
      </c>
      <c r="N11" s="17">
        <f t="shared" si="6"/>
        <v>4420000</v>
      </c>
      <c r="O11" s="8">
        <f t="shared" si="7"/>
        <v>254000</v>
      </c>
      <c r="P11" s="8">
        <f t="shared" si="8"/>
        <v>4318000</v>
      </c>
      <c r="Q11" s="9"/>
    </row>
    <row r="12" spans="2:17" ht="104.4" customHeight="1">
      <c r="B12" s="14">
        <v>8</v>
      </c>
      <c r="C12" s="19" t="s">
        <v>24</v>
      </c>
      <c r="D12" s="14" t="s">
        <v>13</v>
      </c>
      <c r="E12" s="14">
        <v>5</v>
      </c>
      <c r="F12" s="14">
        <v>150000</v>
      </c>
      <c r="G12" s="14">
        <f t="shared" si="0"/>
        <v>750000</v>
      </c>
      <c r="H12" s="14">
        <v>150000</v>
      </c>
      <c r="I12" s="15">
        <f t="shared" si="1"/>
        <v>250000</v>
      </c>
      <c r="J12" s="15">
        <f t="shared" si="2"/>
        <v>1250000</v>
      </c>
      <c r="K12" s="16">
        <f t="shared" si="3"/>
        <v>252000</v>
      </c>
      <c r="L12" s="16">
        <f t="shared" si="4"/>
        <v>1260000</v>
      </c>
      <c r="M12" s="17">
        <f t="shared" si="5"/>
        <v>260000</v>
      </c>
      <c r="N12" s="17">
        <f t="shared" si="6"/>
        <v>1300000</v>
      </c>
      <c r="O12" s="8">
        <f t="shared" si="7"/>
        <v>254000</v>
      </c>
      <c r="P12" s="8">
        <f t="shared" si="8"/>
        <v>1270000</v>
      </c>
      <c r="Q12" s="9"/>
    </row>
    <row r="13" spans="2:17" ht="126" customHeight="1">
      <c r="B13" s="14">
        <v>9</v>
      </c>
      <c r="C13" s="25" t="s">
        <v>25</v>
      </c>
      <c r="D13" s="14" t="s">
        <v>13</v>
      </c>
      <c r="E13" s="14">
        <v>14</v>
      </c>
      <c r="F13" s="14">
        <v>150000</v>
      </c>
      <c r="G13" s="14">
        <f t="shared" si="0"/>
        <v>2100000</v>
      </c>
      <c r="H13" s="14">
        <v>150000</v>
      </c>
      <c r="I13" s="15">
        <f t="shared" si="1"/>
        <v>250000</v>
      </c>
      <c r="J13" s="15">
        <f t="shared" si="2"/>
        <v>3500000</v>
      </c>
      <c r="K13" s="16">
        <f t="shared" si="3"/>
        <v>252000</v>
      </c>
      <c r="L13" s="16">
        <f t="shared" si="4"/>
        <v>3528000</v>
      </c>
      <c r="M13" s="17">
        <f t="shared" si="5"/>
        <v>260000</v>
      </c>
      <c r="N13" s="17">
        <f t="shared" si="6"/>
        <v>3640000</v>
      </c>
      <c r="O13" s="8">
        <f t="shared" si="7"/>
        <v>254000</v>
      </c>
      <c r="P13" s="8">
        <f t="shared" si="8"/>
        <v>3556000</v>
      </c>
      <c r="Q13" s="9"/>
    </row>
    <row r="14" spans="2:17" ht="112.2" customHeight="1">
      <c r="B14" s="14">
        <v>10</v>
      </c>
      <c r="C14" s="25" t="s">
        <v>26</v>
      </c>
      <c r="D14" s="14"/>
      <c r="E14" s="14">
        <v>2</v>
      </c>
      <c r="F14" s="14">
        <v>120000</v>
      </c>
      <c r="G14" s="14">
        <f t="shared" si="0"/>
        <v>240000</v>
      </c>
      <c r="H14" s="14">
        <v>150000</v>
      </c>
      <c r="I14" s="15">
        <f t="shared" si="1"/>
        <v>250000</v>
      </c>
      <c r="J14" s="15">
        <f t="shared" si="2"/>
        <v>500000</v>
      </c>
      <c r="K14" s="16">
        <f t="shared" si="3"/>
        <v>252000</v>
      </c>
      <c r="L14" s="16">
        <f t="shared" si="4"/>
        <v>504000</v>
      </c>
      <c r="M14" s="17">
        <f t="shared" si="5"/>
        <v>260000</v>
      </c>
      <c r="N14" s="17">
        <f t="shared" si="6"/>
        <v>520000</v>
      </c>
      <c r="O14" s="8">
        <f t="shared" si="7"/>
        <v>254000</v>
      </c>
      <c r="P14" s="8">
        <f t="shared" si="8"/>
        <v>508000</v>
      </c>
      <c r="Q14" s="9"/>
    </row>
    <row r="15" spans="2:17" ht="84.6" customHeight="1">
      <c r="B15" s="14">
        <v>11</v>
      </c>
      <c r="C15" s="25" t="s">
        <v>27</v>
      </c>
      <c r="D15" s="14"/>
      <c r="E15" s="14">
        <v>4</v>
      </c>
      <c r="F15" s="14">
        <v>80000</v>
      </c>
      <c r="G15" s="14">
        <f t="shared" si="0"/>
        <v>320000</v>
      </c>
      <c r="H15" s="14">
        <v>120000</v>
      </c>
      <c r="I15" s="15">
        <f t="shared" si="1"/>
        <v>200000</v>
      </c>
      <c r="J15" s="15">
        <f t="shared" si="2"/>
        <v>800000</v>
      </c>
      <c r="K15" s="16">
        <f t="shared" si="3"/>
        <v>201600</v>
      </c>
      <c r="L15" s="16">
        <f t="shared" si="4"/>
        <v>806400</v>
      </c>
      <c r="M15" s="17">
        <f t="shared" si="5"/>
        <v>208000</v>
      </c>
      <c r="N15" s="17">
        <f t="shared" si="6"/>
        <v>832000</v>
      </c>
      <c r="O15" s="8">
        <f t="shared" si="7"/>
        <v>203200</v>
      </c>
      <c r="P15" s="8">
        <f t="shared" si="8"/>
        <v>812800</v>
      </c>
      <c r="Q15" s="9"/>
    </row>
    <row r="16" spans="2:17" ht="152.4" customHeight="1">
      <c r="B16" s="14">
        <v>12</v>
      </c>
      <c r="C16" s="25" t="s">
        <v>28</v>
      </c>
      <c r="D16" s="14"/>
      <c r="E16" s="14">
        <v>5</v>
      </c>
      <c r="F16" s="14">
        <v>200000</v>
      </c>
      <c r="G16" s="14">
        <f t="shared" si="0"/>
        <v>1000000</v>
      </c>
      <c r="H16" s="14">
        <v>240000</v>
      </c>
      <c r="I16" s="15">
        <f t="shared" si="1"/>
        <v>400000</v>
      </c>
      <c r="J16" s="15">
        <f t="shared" si="2"/>
        <v>2000000</v>
      </c>
      <c r="K16" s="16">
        <f t="shared" si="3"/>
        <v>403200</v>
      </c>
      <c r="L16" s="16">
        <f t="shared" si="4"/>
        <v>2016000</v>
      </c>
      <c r="M16" s="17">
        <f t="shared" si="5"/>
        <v>416000</v>
      </c>
      <c r="N16" s="17">
        <f t="shared" si="6"/>
        <v>2080000</v>
      </c>
      <c r="O16" s="8">
        <f t="shared" si="7"/>
        <v>406400</v>
      </c>
      <c r="P16" s="8">
        <f t="shared" si="8"/>
        <v>2032000</v>
      </c>
      <c r="Q16" s="9"/>
    </row>
    <row r="17" spans="2:17" ht="120.6" customHeight="1">
      <c r="B17" s="14">
        <v>13</v>
      </c>
      <c r="C17" s="19" t="s">
        <v>29</v>
      </c>
      <c r="D17" s="14"/>
      <c r="E17" s="14">
        <v>1</v>
      </c>
      <c r="F17" s="14">
        <v>150000</v>
      </c>
      <c r="G17" s="14">
        <f t="shared" si="0"/>
        <v>150000</v>
      </c>
      <c r="H17" s="14">
        <v>180000</v>
      </c>
      <c r="I17" s="15">
        <f t="shared" si="1"/>
        <v>300000</v>
      </c>
      <c r="J17" s="15">
        <f t="shared" si="2"/>
        <v>300000</v>
      </c>
      <c r="K17" s="16">
        <f t="shared" si="3"/>
        <v>302400</v>
      </c>
      <c r="L17" s="16">
        <f t="shared" si="4"/>
        <v>302400</v>
      </c>
      <c r="M17" s="17">
        <f t="shared" si="5"/>
        <v>312000</v>
      </c>
      <c r="N17" s="17">
        <f t="shared" si="6"/>
        <v>312000</v>
      </c>
      <c r="O17" s="8">
        <f t="shared" si="7"/>
        <v>304800</v>
      </c>
      <c r="P17" s="8">
        <f t="shared" si="8"/>
        <v>304800</v>
      </c>
      <c r="Q17" s="9"/>
    </row>
    <row r="18" spans="2:17" ht="15.6">
      <c r="B18" s="14"/>
      <c r="C18" s="19"/>
      <c r="D18" s="14"/>
      <c r="E18" s="14"/>
      <c r="F18" s="14"/>
      <c r="G18" s="5">
        <f>SUM(G5:G17)</f>
        <v>11920000</v>
      </c>
      <c r="H18" s="14"/>
      <c r="I18" s="15"/>
      <c r="J18" s="5">
        <f>SUM(J5:J17)</f>
        <v>27900000</v>
      </c>
      <c r="K18" s="16">
        <f t="shared" ref="K18" si="9">I18*1.011</f>
        <v>0</v>
      </c>
      <c r="L18" s="6">
        <f>SUM(L5:L17)</f>
        <v>28123200</v>
      </c>
      <c r="M18" s="7"/>
      <c r="N18" s="7">
        <f>SUM(N5:N17)</f>
        <v>29016000</v>
      </c>
      <c r="O18" s="8"/>
      <c r="P18" s="8"/>
      <c r="Q18" s="20"/>
    </row>
    <row r="19" spans="2:17" s="2" customFormat="1" ht="22.8">
      <c r="B19" s="24" t="s">
        <v>8</v>
      </c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2">
        <f>SUM(P5:P17)</f>
        <v>28346400</v>
      </c>
      <c r="Q19" s="21"/>
    </row>
    <row r="21" spans="2:17">
      <c r="G21" s="3">
        <f>G18*1.6</f>
        <v>19072000</v>
      </c>
      <c r="P21" s="1"/>
    </row>
  </sheetData>
  <mergeCells count="2">
    <mergeCell ref="B3:P3"/>
    <mergeCell ref="B19:O19"/>
  </mergeCells>
  <phoneticPr fontId="2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 Mendez Ortiz</dc:creator>
  <cp:lastModifiedBy>yamid casanova jaimes</cp:lastModifiedBy>
  <dcterms:created xsi:type="dcterms:W3CDTF">2024-04-24T14:58:30Z</dcterms:created>
  <dcterms:modified xsi:type="dcterms:W3CDTF">2026-08-15T15:40:39Z</dcterms:modified>
</cp:coreProperties>
</file>