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Contratos ICANH\CONTRATOS 2026\VIGILANCIA\"/>
    </mc:Choice>
  </mc:AlternateContent>
  <bookViews>
    <workbookView xWindow="-120" yWindow="-120" windowWidth="29040" windowHeight="15720" tabRatio="500"/>
  </bookViews>
  <sheets>
    <sheet name="Análisis de riesgo contratación" sheetId="1" r:id="rId1"/>
    <sheet name="V1" sheetId="2" state="hidden" r:id="rId2"/>
  </sheets>
  <externalReferences>
    <externalReference r:id="rId3"/>
    <externalReference r:id="rId4"/>
  </externalReferences>
  <definedNames>
    <definedName name="_Hlk40285583" localSheetId="0">'[1]análisis de riesg contratración'!$A$8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6" i="1" l="1"/>
  <c r="I11" i="1"/>
  <c r="I12" i="1"/>
  <c r="L12" i="1" s="1"/>
  <c r="I13" i="1"/>
  <c r="L13" i="1" s="1"/>
  <c r="I14" i="1"/>
  <c r="L14" i="1" s="1"/>
  <c r="M14" i="1" s="1"/>
  <c r="I15" i="1"/>
  <c r="I16" i="1"/>
  <c r="I17" i="1"/>
  <c r="L17" i="1" s="1"/>
  <c r="M17" i="1" s="1"/>
  <c r="I18" i="1"/>
  <c r="I19" i="1"/>
  <c r="I20" i="1"/>
  <c r="I21" i="1"/>
  <c r="I22" i="1"/>
  <c r="I23" i="1"/>
  <c r="I24" i="1"/>
  <c r="I25" i="1"/>
  <c r="K11" i="1"/>
  <c r="L11" i="1"/>
  <c r="K12" i="1"/>
  <c r="K13" i="1"/>
  <c r="K14" i="1"/>
  <c r="K15" i="1"/>
  <c r="K16" i="1"/>
  <c r="L16" i="1"/>
  <c r="M16" i="1" s="1"/>
  <c r="K17" i="1"/>
  <c r="K18" i="1"/>
  <c r="L18" i="1"/>
  <c r="K19" i="1"/>
  <c r="K20" i="1"/>
  <c r="L20" i="1"/>
  <c r="K21" i="1"/>
  <c r="L21" i="1"/>
  <c r="K22" i="1"/>
  <c r="L22" i="1"/>
  <c r="K23" i="1"/>
  <c r="L23" i="1"/>
  <c r="K24" i="1"/>
  <c r="L24" i="1"/>
  <c r="M24" i="1" s="1"/>
  <c r="K25" i="1"/>
  <c r="L25" i="1" s="1"/>
  <c r="K26" i="1"/>
  <c r="Q13" i="1"/>
  <c r="Q11" i="1"/>
  <c r="Q12" i="1"/>
  <c r="Q14" i="1"/>
  <c r="T14" i="1" s="1"/>
  <c r="U14" i="1" s="1"/>
  <c r="Q15" i="1"/>
  <c r="T15" i="1" s="1"/>
  <c r="U15" i="1" s="1"/>
  <c r="Q16" i="1"/>
  <c r="Q17" i="1"/>
  <c r="Q18" i="1"/>
  <c r="T18" i="1" s="1"/>
  <c r="U18" i="1" s="1"/>
  <c r="Q19" i="1"/>
  <c r="Q20" i="1"/>
  <c r="Q21" i="1"/>
  <c r="Q22" i="1"/>
  <c r="Q23" i="1"/>
  <c r="Q24" i="1"/>
  <c r="Q25" i="1"/>
  <c r="Q26" i="1"/>
  <c r="S11" i="1"/>
  <c r="T11" i="1" s="1"/>
  <c r="U11" i="1" s="1"/>
  <c r="S12" i="1"/>
  <c r="S13" i="1"/>
  <c r="S14" i="1"/>
  <c r="S15" i="1"/>
  <c r="S16" i="1"/>
  <c r="S17" i="1"/>
  <c r="T17" i="1"/>
  <c r="U17" i="1" s="1"/>
  <c r="S18" i="1"/>
  <c r="S19" i="1"/>
  <c r="T19" i="1" s="1"/>
  <c r="U19" i="1" s="1"/>
  <c r="S20" i="1"/>
  <c r="T20" i="1" s="1"/>
  <c r="U20" i="1" s="1"/>
  <c r="S21" i="1"/>
  <c r="T21" i="1"/>
  <c r="U21" i="1"/>
  <c r="S22" i="1"/>
  <c r="T22" i="1" s="1"/>
  <c r="U22" i="1" s="1"/>
  <c r="S23" i="1"/>
  <c r="T23" i="1"/>
  <c r="U23" i="1" s="1"/>
  <c r="S24" i="1"/>
  <c r="T24" i="1"/>
  <c r="U24" i="1" s="1"/>
  <c r="S25" i="1"/>
  <c r="T25" i="1"/>
  <c r="U25" i="1"/>
  <c r="S26" i="1"/>
  <c r="T26" i="1" s="1"/>
  <c r="U26" i="1" s="1"/>
  <c r="U10" i="1"/>
  <c r="S10" i="1"/>
  <c r="Q10" i="1"/>
  <c r="M10" i="1"/>
  <c r="L10" i="1"/>
  <c r="K10" i="1"/>
  <c r="I10" i="1"/>
  <c r="L26" i="1" l="1"/>
  <c r="M26" i="1" s="1"/>
  <c r="L15" i="1"/>
  <c r="L19" i="1"/>
  <c r="M11" i="1"/>
  <c r="M12" i="1"/>
  <c r="M13" i="1"/>
  <c r="M15" i="1"/>
  <c r="M18" i="1"/>
  <c r="M20" i="1"/>
  <c r="M21" i="1"/>
  <c r="M19" i="1"/>
  <c r="M22" i="1"/>
  <c r="M23" i="1"/>
  <c r="M25" i="1"/>
  <c r="T13" i="1"/>
  <c r="U13" i="1" s="1"/>
  <c r="T12" i="1"/>
  <c r="U12" i="1" s="1"/>
  <c r="T16" i="1"/>
  <c r="U16" i="1" s="1"/>
  <c r="T10" i="1"/>
</calcChain>
</file>

<file path=xl/sharedStrings.xml><?xml version="1.0" encoding="utf-8"?>
<sst xmlns="http://schemas.openxmlformats.org/spreadsheetml/2006/main" count="386" uniqueCount="193">
  <si>
    <t>PROCEDIMIENTO DE GESTIÓN PRECONTRACTUAL</t>
  </si>
  <si>
    <t>CÓDIGO:</t>
  </si>
  <si>
    <t>GC-PR-05-FO-09</t>
  </si>
  <si>
    <t>ANÁLISIS DEL RIESGO Y MITIGACIÓN</t>
  </si>
  <si>
    <t>VERSIÓN:</t>
  </si>
  <si>
    <t>02</t>
  </si>
  <si>
    <t>FECHA:</t>
  </si>
  <si>
    <t>DESCRIPCIÓN</t>
  </si>
  <si>
    <t>De acuerdo con el artículo 2.2.1.1.1.3.1 del Decreto 1082 de 2015, se entiende por riesgo el "Evento que puede generar efectos adversos y de distinta magnitud en el logro de los objetivos del proceso de contratación o en la ejecución de un contrato". 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</si>
  <si>
    <t>OBJETO CONTRACTUAL</t>
  </si>
  <si>
    <t xml:space="preserve">Contratar la prestación del servicio integral de vigilancia y seguridad privada para la protección de los bienes y las sedes del ICANH ubicadas a nivel nacional. 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</si>
  <si>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</si>
  <si>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</si>
  <si>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</si>
  <si>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</si>
  <si>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</si>
  <si>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</si>
  <si>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</si>
  <si>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</si>
  <si>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</si>
  <si>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</si>
  <si>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</si>
  <si>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</si>
  <si>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</si>
  <si>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</si>
  <si>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</si>
  <si>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</si>
  <si>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e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</si>
  <si>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</si>
  <si>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</si>
  <si>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</si>
  <si>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</si>
  <si>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</si>
  <si>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</si>
  <si>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</si>
  <si>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</si>
  <si>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 xml:space="preserve">Interno </t>
  </si>
  <si>
    <t>Contratación</t>
  </si>
  <si>
    <t>Riesgos Operacionales</t>
  </si>
  <si>
    <t>Improbable</t>
  </si>
  <si>
    <t>Menor</t>
  </si>
  <si>
    <t>Entidad</t>
  </si>
  <si>
    <t>Si</t>
  </si>
  <si>
    <t>Planeación</t>
  </si>
  <si>
    <t>Específico</t>
  </si>
  <si>
    <t>Moderado</t>
  </si>
  <si>
    <t xml:space="preserve">oferente adjudicatario </t>
  </si>
  <si>
    <t>Mayor</t>
  </si>
  <si>
    <t>Posible</t>
  </si>
  <si>
    <t>Mensual</t>
  </si>
  <si>
    <t>Ejecución</t>
  </si>
  <si>
    <t>Riesgos Regulatorios</t>
  </si>
  <si>
    <t>Proponente</t>
  </si>
  <si>
    <t>Raro</t>
  </si>
  <si>
    <t>Insignificante</t>
  </si>
  <si>
    <t>Externo</t>
  </si>
  <si>
    <t>Riesgos Sociales o Políticos</t>
  </si>
  <si>
    <t>Interno</t>
  </si>
  <si>
    <t>Catastrófico</t>
  </si>
  <si>
    <t>Riesgos de la Naturaleza</t>
  </si>
  <si>
    <t>Riesgos Económicos</t>
  </si>
  <si>
    <t>Riesgo Extremo</t>
  </si>
  <si>
    <t>8_10</t>
  </si>
  <si>
    <t>Riesgo alto</t>
  </si>
  <si>
    <t>6_7</t>
  </si>
  <si>
    <t>Riesgo Medio</t>
  </si>
  <si>
    <t>Riesgos Financieros</t>
  </si>
  <si>
    <t>Probable</t>
  </si>
  <si>
    <t>Riesgo Bajo</t>
  </si>
  <si>
    <t>2_4</t>
  </si>
  <si>
    <t>Casi cierto</t>
  </si>
  <si>
    <t>Riesgos Ambientales</t>
  </si>
  <si>
    <t>Riesgos Tecnológicos</t>
  </si>
  <si>
    <t>Selección</t>
  </si>
  <si>
    <t>Deficiente definición de las especificaciones técnicas mínimas requeridas para la prestación del servicio de vigilancia y seguridad privada, o identificación insuficiente de las necesidades de la Entidad, que genere la necesidad de modificar durante la ejecución las condiciones inicialmente previstas.</t>
  </si>
  <si>
    <t>Afectación de la adecuada satisfacción de la necesidad, modificaciones de las condiciones contractuales, posibles mayores costos y afectación de la continuidad y calidad del servicio.</t>
  </si>
  <si>
    <t>Verificación integral de los estudios y documentos previos, ficha técnica, necesidades de vigilancia, número de puestos, horarios, turnos, medios tecnológicos y demás condiciones requeridas, antes de la publicación del proceso</t>
  </si>
  <si>
    <t>Durante la estructuración del proceso</t>
  </si>
  <si>
    <t>Antes de la publicación del proceso</t>
  </si>
  <si>
    <t>Verificación y revisión de los estudios previos, ficha técnica y matriz de riesgos antes de su publicación.</t>
  </si>
  <si>
    <t>Una sola vez, antes de la publicación del proceso</t>
  </si>
  <si>
    <t>Cambio sobreviniente en los lugares de ejecución del servicio, cierre, traslado, apertura o modificación de sedes o puestos de vigilancia, o requerimiento de actividades adicionales a las inicialmente previstas, que afecte las condiciones operativas del contrato.</t>
  </si>
  <si>
    <t>Necesidad de modificar las condiciones de ejecución, posible incremento de costos y afectación de la prestación o continuidad del servicio.</t>
  </si>
  <si>
    <t>Identificación y validación previa de las sedes, puestos, horarios y condiciones de prestación del servicio. Cualquier modificación durante la ejecución deberá estar debidamente soportada y tramitarse conforme a las reglas contractuales aplicables.</t>
  </si>
  <si>
    <t>Equipo responsable de la estructuración del proceso y GIT de Contratos y Convenios</t>
  </si>
  <si>
    <t>Supervisor del contrato y área responsable de la necesidad</t>
  </si>
  <si>
    <t>Durante la planeación y ejecución</t>
  </si>
  <si>
    <t>Durante toda la ejecución</t>
  </si>
  <si>
    <t>Seguimiento a las sedes, puestos y condiciones de prestación del servicio; revisión de solicitudes de modificación.</t>
  </si>
  <si>
    <t>Mensual y cuando se presente una modificación</t>
  </si>
  <si>
    <t>No suscripción del contrato por parte del adjudicatario debido a desacuerdo con el clausulado contractual o por causas imputables al adjudicatario.</t>
  </si>
  <si>
    <t>Retraso en el inicio de la ejecución, pérdida de oportunidad para garantizar la continuidad del servicio y eventual necesidad de adelantar las actuaciones contractuales que correspondan.</t>
  </si>
  <si>
    <t>Revisión jurídica y contractual previa de los documentos del proceso. El adjudicatario deberá suscribir el contrato dentro del término establecido y cumplir oportunamente los requisitos para su perfeccionamiento y ejecución.</t>
  </si>
  <si>
    <t>Desde la adjudicación</t>
  </si>
  <si>
    <t>Hasta la suscripción y perfeccionamiento del contrato</t>
  </si>
  <si>
    <t>Seguimiento al término establecido para la suscripción y al cumplimiento de los requisitos de perfeccionamiento.</t>
  </si>
  <si>
    <t>Permanente hasta el perfeccionamiento</t>
  </si>
  <si>
    <t>GIT de Contratos y Convenios; oferente adjudicatario</t>
  </si>
  <si>
    <t>Errores, inconsistencias, omisiones o falta de presentación de documentos en la oferta presentada por el proponente, así como el incumplimiento de los requisitos jurídicos, técnicos, financieros o económicos establecidos en el pliego de condiciones y demás documentos del proceso.</t>
  </si>
  <si>
    <t>Rechazo de la oferta cuando corresponda, imposibilidad de habilitación o afectación de la participación del proponente en el proceso de selección.</t>
  </si>
  <si>
    <t>Los proponentes deberán revisar integralmente el pliego de condiciones, estudios y documentos previos, ficha técnica y demás documentos del proceso, verificando el cumplimiento de todos los requisitos antes de presentar la oferta. La Entidad verificará las ofertas conforme a las reglas establecidas en el pliego.</t>
  </si>
  <si>
    <t>Proponente y comité evaluador, según la actuación correspondiente</t>
  </si>
  <si>
    <t>Durante la preparación y presentación de ofertas</t>
  </si>
  <si>
    <t>Hasta la finalización de la evaluación</t>
  </si>
  <si>
    <t>Verificación de requisitos habilitantes y evaluación conforme al pliego de condiciones.</t>
  </si>
  <si>
    <t>Durante la evaluación del proceso</t>
  </si>
  <si>
    <t>Falta, insuficiencia o disponibilidad inoportuna de los recursos humanos, técnicos, tecnológicos y logísticos que se encuentren a cargo del contratista y sean necesarios para la adecuada prestación del servicio de vigilancia y seguridad privada.</t>
  </si>
  <si>
    <t>Incumplimiento o prestación deficiente del servicio, afectación de los puestos de vigilancia, interrupción de actividades y aplicación de las medidas contractuales a que haya lugar.</t>
  </si>
  <si>
    <t>Contratista</t>
  </si>
  <si>
    <t>Verificación durante la ejecución del cumplimiento de las obligaciones relacionadas con personal, equipos, medios tecnológicos, dotación, comunicaciones, elementos de protección y demás recursos requeridos para la prestación integral del servicio.</t>
  </si>
  <si>
    <t>Supervisor del contrato y contratista</t>
  </si>
  <si>
    <t>Desde el inicio de la ejecución</t>
  </si>
  <si>
    <t>Seguimiento a puestos, turnos, personal, equipos y demás recursos requeridos; verificación de novedades y requerimientos de corrección.</t>
  </si>
  <si>
    <t>Diario y mensual</t>
  </si>
  <si>
    <t>No</t>
  </si>
  <si>
    <t>Expedición de nuevas disposiciones legales o reglamentarias aplicables al servicio de vigilancia y seguridad privada que, durante la ejecución del contrato, modifiquen las condiciones operativas, técnicas o económicas inicialmente previstas.</t>
  </si>
  <si>
    <t>Necesidad de adecuar la operación a la nueva regulación, posibles afectaciones en las condiciones de ejecución y, cuando corresponda legalmente, análisis de los efectos económicos derivados del cambio normativo.</t>
  </si>
  <si>
    <t>Compartido, según la causa y alcance del cambio normativo</t>
  </si>
  <si>
    <t>Seguimiento permanente a la normativa aplicable al servicio. El contratista deberá cumplir las nuevas obligaciones que le correspondan y la Entidad evaluará las modificaciones contractuales que legalmente sean procedentes cuando se materialice un cambio normativo que afecte la ejecución.</t>
  </si>
  <si>
    <t>Revisión de cambios normativos y análisis de su incidencia en la ejecución contractual.</t>
  </si>
  <si>
    <t>Mensual y cuando se expida una nueva disposición aplicable</t>
  </si>
  <si>
    <t>Falta de idoneidad, experiencia, capacitación o aptitud del personal asignado por el contratista para la prestación del servicio, aun cuando formalmente cumpla los requisitos mínimos establecidos en los documentos del proceso.</t>
  </si>
  <si>
    <t>Prestación inadecuada o deficiente del servicio, incremento de riesgos de seguridad y posible afectación de los bienes, instalaciones, funcionarios, visitantes y patrimonio bajo protección.</t>
  </si>
  <si>
    <t>Fallas, interrupciones o indisponibilidad de los sistemas de comunicación, equipos tecnológicos, medios de transmisión de información o infraestructura tecnológica requerida para la prestación del servicio, de acuerdo con la responsabilidad de suministro, administración y mantenimiento asignada a cada parte.</t>
  </si>
  <si>
    <t>Afectación de las actividades de seguridad y vigilancia, interrupción del flujo de información, disminución de la capacidad de respuesta y posibles afectaciones a la continuidad del servicio.</t>
  </si>
  <si>
    <t>Compartido, según la responsabilidad sobre el elemento afectado</t>
  </si>
  <si>
    <t>Definición clara en la ficha técnica de los equipos, sistemas e infraestructura que estarán a cargo de cada parte. Mantenimiento preventivo y correctivo de los equipos bajo responsabilidad del contratista y reporte oportuno de fallas en la infraestructura a cargo de la Entidad.</t>
  </si>
  <si>
    <t>Verificación del funcionamiento de sistemas y equipos, registro de fallas y seguimiento a su solución.</t>
  </si>
  <si>
    <t>Mensual y ante cada falla</t>
  </si>
  <si>
    <t>Supervisor del contrato y contratista, según el elemento afectado</t>
  </si>
  <si>
    <t>Incumplimiento o demora en el cumplimiento de los requisitos necesarios para el perfeccionamiento y ejecución del contrato, por causas atribuibles a la Entidad o al adjudicatario, que genere retrasos en el inicio de la prestación del servicio.</t>
  </si>
  <si>
    <t>Retraso en el inicio de la ejecución contractual y riesgo de afectación de la continuidad del servicio de vigilancia.</t>
  </si>
  <si>
    <t>Según la causa: Entidad o adjudicatario</t>
  </si>
  <si>
    <t>Seguimiento y gestión oportuna de los trámites para el perfeccionamiento y ejecución del contrato, incluyendo suscripción, constitución y aprobación de garantías, expedición del registro presupuestal y demás requisitos establecidos.</t>
  </si>
  <si>
    <t>Antes del inicio de la ejecución</t>
  </si>
  <si>
    <t>Seguimiento al cumplimiento de cada requisito y control de fechas del cronograma de perfeccionamiento y ejecución.</t>
  </si>
  <si>
    <t>Diario hasta el cumplimiento de los requisitos</t>
  </si>
  <si>
    <t>GIT DE Contratos, GIT Financiero, supervisor y adjudicatario, según corresponda</t>
  </si>
  <si>
    <t>Verificación de antecedentes, perfiles, experiencia, capacitación, certificaciones y demás requisitos del personal. Seguimiento permanente por parte del supervisor y exigencia de reemplazo del personal que no cumpla las condiciones requeridas.</t>
  </si>
  <si>
    <t>Contratista y supervisor del contrato</t>
  </si>
  <si>
    <t>Revisión documental del personal y seguimiento a novedades, desempeño y cumplimiento de perfiles.</t>
  </si>
  <si>
    <t>Mensual y ante cada novedad de personal</t>
  </si>
  <si>
    <t>Diferencias entre la estimación de personal, turnos y relevos efectuada durante la estructuración del proceso y las necesidades operativas requeridas para garantizar la prestación integral del servicio, derivadas de una deficiente planeación de la Entidad o de una inadecuada organización operativa del contratista.</t>
  </si>
  <si>
    <t>Insuficiencia de personal para garantizar la cobertura de los puestos y turnos establecidos, afectación de la prestación del servicio y, cuando corresponda, necesidad de adoptar medidas contractuales o modificaciones debidamente soportadas.</t>
  </si>
  <si>
    <t>Compartido, según la causa de la materialización</t>
  </si>
  <si>
    <t>La Entidad deberá realizar una adecuada estimación de puestos, horarios y necesidades de vigilancia. El contratista deberá organizar los turnos, relevos y recursos humanos necesarios para cumplir las obligaciones contractuales, de conformidad con la normativa aplicable.</t>
  </si>
  <si>
    <t>Equipo de estructuración, supervisor y contratista, según la causa</t>
  </si>
  <si>
    <t>Durante la estructuración y desde el inicio de la ejecución</t>
  </si>
  <si>
    <t>Revisión de cobertura de puestos, turnos, relevos y novedades de personal; comparación con las necesidades previstas.</t>
  </si>
  <si>
    <t>Mensual y ante cambios en la operación</t>
  </si>
  <si>
    <t>Presencia, accionar o alteración del orden público por parte de grupos armados ilegales u otras organizaciones al margen de la ley en las zonas donde se ubican los Parques Arqueológicos de Tierradentro, Santa María La Antigua del Darién y San José del Guaviare, que impida o restrinja el acceso o permanencia del personal de vigilancia.</t>
  </si>
  <si>
    <t>Interrupción o suspensión temporal del servicio en el puesto afectado, imposibilidad de acceso y riesgo para la integridad del personal de vigilancia.</t>
  </si>
  <si>
    <t>Entidad, respecto del riesgo externo de orden público; contratista, respecto de las medidas operativas bajo su control</t>
  </si>
  <si>
    <t>Coordinación con las autoridades locales y nacionales, seguimiento de las condiciones de seguridad, implementación de protocolos de contingencia, comunicación oportuna de alertas y adopción de medidas de protección y evacuación del personal cuando corresponda.</t>
  </si>
  <si>
    <t>Supervisor del contrato, responsable de la sede/parque, contratista y autoridades competentes</t>
  </si>
  <si>
    <t>Seguimiento de alertas de seguridad, reportes del contratista y coordinación con autoridades competentes.</t>
  </si>
  <si>
    <t>Permanente y ante cada alerta o evento</t>
  </si>
  <si>
    <t>Uso indebido, pérdida, hurto, accidente, almacenamiento inadecuado o manejo irregular del armamento de dotación utilizado por el personal de vigilancia armada durante la ejecución del contrato.</t>
  </si>
  <si>
    <t>Afectación de la integridad de las personas, posibles investigaciones y responsabilidades administrativas, disciplinarias o penales, afectación del servicio y daño reputacional.</t>
  </si>
  <si>
    <t>Verificación de licencias, permisos y salvoconductos vigentes; control e inventario permanente del armamento; capacitación del personal; cumplimiento de protocolos de manejo, custodia, transporte y almacenamiento; y seguimiento a las obligaciones establecidas por la autoridad competente.</t>
  </si>
  <si>
    <t>Verificación documental y seguimiento a inventarios, novedades y cumplimiento de protocolos de manejo de armamento.</t>
  </si>
  <si>
    <t>Mensual y ante cada novedad</t>
  </si>
  <si>
    <t xml:space="preserve">Contratista </t>
  </si>
  <si>
    <t>Daño, hurto o pérdida de bienes de valor arqueológico, histórico o patrimonial que se encuentren bajo vigilancia y custodia, cuando el hecho sea imputable a acción u omisión, negligencia, impericia, incumplimiento contractual o deficiencia en la prestación del servicio por parte del contratista.</t>
  </si>
  <si>
    <t>Pérdida, deterioro o afectación de bienes integrantes del patrimonio cultural de la Nación, algunos de los cuales pueden ser irremplazables o no susceptibles de reposición.</t>
  </si>
  <si>
    <t>Contratista, cuando sea imputable a su actuación u omisión</t>
  </si>
  <si>
    <t>Implementación de protocolos de vigilancia y custodia, rondas y puntos de control, registro de novedades, control de acceso, seguimiento mediante sistemas tecnológicos cuando estén disponibles, verificación de inventarios y aplicación de los procedimientos contractuales correspondientes en caso de pérdida o daño imputable.</t>
  </si>
  <si>
    <t>Supervisor del contrato, responsable de la sede/parque y contratista</t>
  </si>
  <si>
    <t>Revisión de novedades, rondas, controles de acceso, registros y reportes de incidentes; seguimiento a inventarios cuando corresponda.</t>
  </si>
  <si>
    <t>Suspensión, cancelación o revocatoria de la licencia de funcionamiento o de las autorizaciones requeridas para prestar el servicio de vigilancia y seguridad privada por parte de la autoridad competente, por causas atribuibles al contratista.</t>
  </si>
  <si>
    <t>Interrupción de la prestación del servicio en las sedes de la Entidad y riesgo de afectación de la continuidad y seguridad de los bienes e instalaciones.</t>
  </si>
  <si>
    <t>Verificación de la vigencia y alcance de la licencia y autorizaciones antes de la suscripción del contrato y durante toda la ejecución. El contratista deberá mantener vigentes las autorizaciones y cumplir permanentemente la normativa aplicable al sector.</t>
  </si>
  <si>
    <t>Antes de la suscripción y durante la ejecución</t>
  </si>
  <si>
    <t>Verificación documental de licencias, permisos y autorizaciones y seguimiento a su vigencia.</t>
  </si>
  <si>
    <t>Contratista y responsable del SG-SST del contratista</t>
  </si>
  <si>
    <t>Verificación de afiliaciones, cumplimiento del SG-SST, reportes de accidentes e incidentes y disponibilidad de personal de relevo.</t>
  </si>
  <si>
    <t>Mensual y ante cada accidente o incidente</t>
  </si>
  <si>
    <t>Seguimiento a condiciones climáticas y estado de vías, reportes del contratista y activación de protocolos de contingencia.</t>
  </si>
  <si>
    <t>Semanal en temporada de lluvias y ante cada alerta o evento</t>
  </si>
  <si>
    <t>Acceso no autorizado, uso indebido, pérdida, alteración o divulgación de las grabaciones de los sistemas de circuito cerrado de televisión (CCTV) y demás información asociada, por parte de personas no autorizadas o en contravención de las normas aplicables sobre protección de datos personales y seguridad de la información.</t>
  </si>
  <si>
    <t>Vulneración de la privacidad y protección de datos personales, afectación de la seguridad institucional y posibles investigaciones o sanciones administrativas, así como afectación reputacional.</t>
  </si>
  <si>
    <t>Compartido, según la responsabilidad y acceso a la información</t>
  </si>
  <si>
    <t>Control de acceso a las grabaciones únicamente por personal autorizado; establecimiento de perfiles y permisos; protocolos de custodia, conservación y entrega de información; obligaciones de confidencialidad para el personal del contratista; y cumplimiento de las disposiciones aplicables en materia de protección de datos personales y seguridad de la información.</t>
  </si>
  <si>
    <t>Revisión de permisos de acceso, registros de consulta/entrega y cumplimiento de protocolos de seguridad de la información.</t>
  </si>
  <si>
    <t>Mensual y ante cada incidente</t>
  </si>
  <si>
    <t>supervisor y contratista, según el acceso y responsabilidad</t>
  </si>
  <si>
    <t>Accidente de trabajo o evento relacionado con las condiciones propias de la prestación del servicio de vigilancia, incluyendo turnos nocturnos, porte y manejo de armas, desplazamientos y prestación del servicio en zonas de difícil acceso.</t>
  </si>
  <si>
    <t>Afectación de la integridad física del trabajador, ausencia temporal del puesto de vigilancia, necesidad de relevo y posibles investigaciones o reclamaciones derivadas del accidente.</t>
  </si>
  <si>
    <t>Derrumbes, inundaciones, deslizamientos, cierre o afectación de las vías de acceso a los Parques Arqueológicos y demás sedes, ocasionados por eventos naturales o condiciones climáticas, que dificulten o impidan temporalmente el desplazamiento, relevo del personal o supervisión del servicio.</t>
  </si>
  <si>
    <t>Dificultad o imposibilidad temporal para realizar relevos, desplazamientos o actividades de supervisión, con posible afectación de la continuidad del servicio.</t>
  </si>
  <si>
    <t>Afiliación vigente al Sistema de Seguridad Social y a la ARL, implementación y cumplimiento del SG-SST, capacitación del personal, identificación y gestión de peligros, protocolos para trabajo nocturno y manejo de armas, disponibilidad de personal de relevo y atención oportuna de incidentes.</t>
  </si>
  <si>
    <t>Compartido, según la causa y posibilidad de control</t>
  </si>
  <si>
    <t>Seguimiento de las condiciones climáticas y de las vías de acceso; planificación anticipada de relevos en temporadas de alta pluviosidad; coordinación con autoridades locales; establecimiento de protocolos de contingencia y comunicación inmediata de novedades. La ocurrencia del fenómeno natural no será imputable al contratista, sin perjuicio de las medidas de prevención y contingencia que estén bajo su responsabilidad.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</si>
</sst>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10" x14ac:knownFonts="1">
    <font>
      <sz val="11"/>
      <name val="Calibri"/>
      <charset val="1"/>
    </font>
    <font>
      <sz val="12"/>
      <color rgb="FF000000"/>
      <name val="Arial"/>
      <charset val="1"/>
    </font>
    <font>
      <b/>
      <sz val="12"/>
      <color rgb="FF000000"/>
      <name val="Arial"/>
      <family val="2"/>
      <charset val="1"/>
    </font>
    <font>
      <b/>
      <sz val="12"/>
      <color rgb="FF000000"/>
      <name val="Arial"/>
      <charset val="1"/>
    </font>
    <font>
      <sz val="12"/>
      <color rgb="FF000000"/>
      <name val="Arial"/>
      <family val="2"/>
      <charset val="1"/>
    </font>
    <font>
      <b/>
      <sz val="12"/>
      <name val="Arial"/>
      <family val="2"/>
      <charset val="1"/>
    </font>
    <font>
      <b/>
      <sz val="12"/>
      <name val="Arial"/>
      <charset val="1"/>
    </font>
    <font>
      <sz val="12"/>
      <name val="Arial"/>
      <charset val="1"/>
    </font>
    <font>
      <sz val="12"/>
      <name val="Arial"/>
      <family val="2"/>
      <charset val="1"/>
    </font>
    <font>
      <b/>
      <sz val="11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C0C0C0"/>
      </patternFill>
    </fill>
    <fill>
      <patternFill patternType="solid">
        <fgColor theme="0"/>
        <bgColor rgb="FFFFFFCC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/>
    <xf numFmtId="49" fontId="2" fillId="0" borderId="6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/>
    <xf numFmtId="0" fontId="0" fillId="0" borderId="11" xfId="0" applyBorder="1" applyAlignment="1"/>
    <xf numFmtId="0" fontId="3" fillId="0" borderId="9" xfId="0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textRotation="90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textRotation="90" wrapText="1"/>
    </xf>
    <xf numFmtId="0" fontId="9" fillId="0" borderId="0" xfId="0" applyFont="1" applyAlignment="1"/>
    <xf numFmtId="16" fontId="0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0" fillId="0" borderId="9" xfId="0" applyBorder="1" applyAlignment="1">
      <alignment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15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297720</xdr:colOff>
      <xdr:row>0</xdr:row>
      <xdr:rowOff>182880</xdr:rowOff>
    </xdr:from>
    <xdr:to>
      <xdr:col>3</xdr:col>
      <xdr:colOff>267120</xdr:colOff>
      <xdr:row>3</xdr:row>
      <xdr:rowOff>162720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97720" y="182880"/>
          <a:ext cx="1207800" cy="132300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&#225;lisis%20de%20riesg%20contratraci&#243;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jimenez\Downloads\Matriz_de_Riesgos_corregi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riesg contratració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riesgo contratación"/>
      <sheetName val="Hoja1"/>
      <sheetName val="V1"/>
    </sheetNames>
    <sheetDataSet>
      <sheetData sheetId="0"/>
      <sheetData sheetId="1"/>
      <sheetData sheetId="2">
        <row r="3">
          <cell r="G3" t="str">
            <v>Riesgo Extremo</v>
          </cell>
        </row>
        <row r="4">
          <cell r="G4" t="str">
            <v>Riesgo alto</v>
          </cell>
        </row>
        <row r="5">
          <cell r="G5" t="str">
            <v>Riesgo Medio</v>
          </cell>
        </row>
        <row r="6">
          <cell r="G6" t="str">
            <v>Riesgo 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showGridLines="0" tabSelected="1" topLeftCell="A23" zoomScale="60" zoomScaleNormal="60" workbookViewId="0">
      <selection activeCell="O26" sqref="O26"/>
    </sheetView>
  </sheetViews>
  <sheetFormatPr baseColWidth="10" defaultColWidth="14.42578125" defaultRowHeight="15" x14ac:dyDescent="0.25"/>
  <cols>
    <col min="1" max="4" width="5.85546875" style="1" customWidth="1"/>
    <col min="5" max="5" width="5.85546875" style="16" customWidth="1"/>
    <col min="6" max="6" width="32.85546875" style="1" customWidth="1"/>
    <col min="7" max="7" width="32.5703125" style="1" customWidth="1"/>
    <col min="8" max="11" width="5.85546875" style="1" customWidth="1"/>
    <col min="12" max="12" width="18.42578125" style="1" customWidth="1"/>
    <col min="13" max="13" width="5.85546875" style="1" customWidth="1"/>
    <col min="14" max="14" width="19.7109375" style="16" customWidth="1"/>
    <col min="15" max="15" width="35.42578125" style="1" customWidth="1"/>
    <col min="16" max="21" width="14.7109375" style="1" customWidth="1"/>
    <col min="22" max="22" width="17.5703125" style="1" customWidth="1"/>
    <col min="23" max="23" width="20.7109375" style="1" customWidth="1"/>
    <col min="24" max="24" width="16.7109375" style="1" customWidth="1"/>
    <col min="25" max="25" width="15.85546875" style="1" customWidth="1"/>
    <col min="26" max="27" width="24.5703125" style="1" customWidth="1"/>
    <col min="28" max="16384" width="14.42578125" style="1"/>
  </cols>
  <sheetData>
    <row r="1" spans="1:27" ht="36.75" customHeight="1" x14ac:dyDescent="0.25">
      <c r="A1" s="21"/>
      <c r="B1" s="21"/>
      <c r="C1" s="21"/>
      <c r="D1" s="21"/>
      <c r="E1" s="21"/>
      <c r="F1" s="22" t="s">
        <v>0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3" t="s">
        <v>1</v>
      </c>
      <c r="Z1" s="23"/>
      <c r="AA1" s="24" t="s">
        <v>2</v>
      </c>
    </row>
    <row r="2" spans="1:27" ht="33.75" customHeight="1" x14ac:dyDescent="0.25">
      <c r="A2" s="21"/>
      <c r="B2" s="21"/>
      <c r="C2" s="21"/>
      <c r="D2" s="21"/>
      <c r="E2" s="21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3"/>
      <c r="Z2" s="23"/>
      <c r="AA2" s="24"/>
    </row>
    <row r="3" spans="1:27" ht="35.25" customHeight="1" x14ac:dyDescent="0.25">
      <c r="A3" s="21"/>
      <c r="B3" s="21"/>
      <c r="C3" s="21"/>
      <c r="D3" s="21"/>
      <c r="E3" s="21"/>
      <c r="F3" s="25" t="s">
        <v>3</v>
      </c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6" t="s">
        <v>4</v>
      </c>
      <c r="Z3" s="26"/>
      <c r="AA3" s="2" t="s">
        <v>5</v>
      </c>
    </row>
    <row r="4" spans="1:27" ht="35.25" customHeight="1" x14ac:dyDescent="0.25">
      <c r="A4" s="21"/>
      <c r="B4" s="21"/>
      <c r="C4" s="21"/>
      <c r="D4" s="21"/>
      <c r="E4" s="21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7" t="s">
        <v>6</v>
      </c>
      <c r="Z4" s="27"/>
      <c r="AA4" s="3">
        <v>45261</v>
      </c>
    </row>
    <row r="5" spans="1:27" ht="10.5" customHeight="1" x14ac:dyDescent="0.25">
      <c r="A5" s="4"/>
      <c r="B5" s="4"/>
      <c r="C5" s="4"/>
      <c r="D5" s="4"/>
      <c r="E5" s="15"/>
      <c r="F5" s="5"/>
      <c r="G5" s="4"/>
      <c r="H5" s="4"/>
      <c r="I5" s="4"/>
      <c r="J5" s="4"/>
      <c r="K5" s="4"/>
      <c r="L5" s="4"/>
      <c r="M5" s="4"/>
      <c r="N5" s="17"/>
      <c r="O5" s="4"/>
      <c r="P5" s="4"/>
      <c r="Q5" s="4"/>
      <c r="R5" s="4"/>
      <c r="S5" s="4"/>
      <c r="T5" s="4"/>
      <c r="U5" s="4"/>
      <c r="V5" s="4"/>
      <c r="W5" s="4"/>
      <c r="X5" s="4"/>
      <c r="Y5" s="6"/>
      <c r="Z5" s="4"/>
      <c r="AA5" s="7"/>
    </row>
    <row r="6" spans="1:27" ht="69" customHeight="1" x14ac:dyDescent="0.25">
      <c r="A6" s="28" t="s">
        <v>7</v>
      </c>
      <c r="B6" s="28"/>
      <c r="C6" s="28"/>
      <c r="D6" s="28"/>
      <c r="E6" s="28"/>
      <c r="F6" s="29" t="s">
        <v>8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</row>
    <row r="7" spans="1:27" ht="48.75" customHeight="1" x14ac:dyDescent="0.25">
      <c r="A7" s="30" t="s">
        <v>9</v>
      </c>
      <c r="B7" s="30"/>
      <c r="C7" s="30"/>
      <c r="D7" s="30"/>
      <c r="E7" s="30"/>
      <c r="F7" s="31" t="s">
        <v>10</v>
      </c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7" ht="63" customHeight="1" thickBot="1" x14ac:dyDescent="0.3">
      <c r="A8" s="32" t="s">
        <v>11</v>
      </c>
      <c r="B8" s="34" t="s">
        <v>12</v>
      </c>
      <c r="C8" s="34" t="s">
        <v>13</v>
      </c>
      <c r="D8" s="34" t="s">
        <v>14</v>
      </c>
      <c r="E8" s="34" t="s">
        <v>15</v>
      </c>
      <c r="F8" s="36" t="s">
        <v>16</v>
      </c>
      <c r="G8" s="36" t="s">
        <v>17</v>
      </c>
      <c r="H8" s="34" t="s">
        <v>18</v>
      </c>
      <c r="I8" s="34" t="s">
        <v>19</v>
      </c>
      <c r="J8" s="34" t="s">
        <v>20</v>
      </c>
      <c r="K8" s="34" t="s">
        <v>19</v>
      </c>
      <c r="L8" s="36" t="s">
        <v>21</v>
      </c>
      <c r="M8" s="34" t="s">
        <v>22</v>
      </c>
      <c r="N8" s="36" t="s">
        <v>23</v>
      </c>
      <c r="O8" s="36" t="s">
        <v>24</v>
      </c>
      <c r="P8" s="36" t="s">
        <v>25</v>
      </c>
      <c r="Q8" s="36"/>
      <c r="R8" s="36"/>
      <c r="S8" s="36"/>
      <c r="T8" s="36"/>
      <c r="U8" s="36"/>
      <c r="V8" s="36" t="s">
        <v>26</v>
      </c>
      <c r="W8" s="36" t="s">
        <v>27</v>
      </c>
      <c r="X8" s="36" t="s">
        <v>28</v>
      </c>
      <c r="Y8" s="36" t="s">
        <v>29</v>
      </c>
      <c r="Z8" s="36" t="s">
        <v>30</v>
      </c>
      <c r="AA8" s="36"/>
    </row>
    <row r="9" spans="1:27" ht="48.75" customHeight="1" x14ac:dyDescent="0.25">
      <c r="A9" s="33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18" t="s">
        <v>18</v>
      </c>
      <c r="Q9" s="18" t="s">
        <v>19</v>
      </c>
      <c r="R9" s="18" t="s">
        <v>20</v>
      </c>
      <c r="S9" s="18" t="s">
        <v>19</v>
      </c>
      <c r="T9" s="18" t="s">
        <v>31</v>
      </c>
      <c r="U9" s="18" t="s">
        <v>32</v>
      </c>
      <c r="V9" s="37"/>
      <c r="W9" s="37"/>
      <c r="X9" s="37"/>
      <c r="Y9" s="37"/>
      <c r="Z9" s="18" t="s">
        <v>33</v>
      </c>
      <c r="AA9" s="19" t="s">
        <v>34</v>
      </c>
    </row>
    <row r="10" spans="1:27" ht="204.75" customHeight="1" x14ac:dyDescent="0.25">
      <c r="A10" s="8">
        <v>1</v>
      </c>
      <c r="B10" s="8" t="s">
        <v>35</v>
      </c>
      <c r="C10" s="8" t="s">
        <v>36</v>
      </c>
      <c r="D10" s="8" t="s">
        <v>37</v>
      </c>
      <c r="E10" s="11" t="s">
        <v>38</v>
      </c>
      <c r="F10" s="20" t="s">
        <v>74</v>
      </c>
      <c r="G10" s="9" t="s">
        <v>75</v>
      </c>
      <c r="H10" s="8" t="s">
        <v>39</v>
      </c>
      <c r="I10" s="10">
        <f>+IFERROR(VLOOKUP(H10,'V1'!$C$2:$D$7,2,FALSE()),"")</f>
        <v>2</v>
      </c>
      <c r="J10" s="8" t="s">
        <v>40</v>
      </c>
      <c r="K10" s="10">
        <f>+IFERROR(VLOOKUP(J10,'V1'!$E$2:$F$7,2,FALSE()),"")</f>
        <v>2</v>
      </c>
      <c r="L10" s="10">
        <f>+IFERROR((I10+K10),"")</f>
        <v>4</v>
      </c>
      <c r="M10" s="8" t="str">
        <f>+IF(L10="","",IF(L10&gt;=8,'V1'!$G$3,IF(L10&gt;=6,'V1'!$G$4,IF(L10&gt;=5,'V1'!$G$5,IF(L10&gt;=2,'V1'!$G$6,"revisar")))))</f>
        <v>Riesgo Bajo</v>
      </c>
      <c r="N10" s="20" t="s">
        <v>41</v>
      </c>
      <c r="O10" s="9" t="s">
        <v>76</v>
      </c>
      <c r="P10" s="8" t="s">
        <v>53</v>
      </c>
      <c r="Q10" s="10">
        <f>+IFERROR(VLOOKUP(P10,'V1'!$C$2:$D$7,2,FALSE()),"")</f>
        <v>1</v>
      </c>
      <c r="R10" s="10" t="s">
        <v>40</v>
      </c>
      <c r="S10" s="10">
        <f>+IFERROR(VLOOKUP(R10,'V1'!$E$2:$F$7,2,FALSE()),"")</f>
        <v>2</v>
      </c>
      <c r="T10" s="10">
        <f t="shared" ref="T10:T26" si="0">+IFERROR((Q10+S10),"")</f>
        <v>3</v>
      </c>
      <c r="U10" s="8" t="str">
        <f>+IF(T10="","",IF(T10&gt;=8,'V1'!$G$3,IF(T10&gt;=6,'V1'!$G$4,IF(T10&gt;=5,'V1'!$G$5,IF(T10&gt;=2,'V1'!$G$6,"revisar")))))</f>
        <v>Riesgo Bajo</v>
      </c>
      <c r="V10" s="10" t="s">
        <v>42</v>
      </c>
      <c r="W10" s="9" t="s">
        <v>84</v>
      </c>
      <c r="X10" s="9" t="s">
        <v>77</v>
      </c>
      <c r="Y10" s="9" t="s">
        <v>78</v>
      </c>
      <c r="Z10" s="9" t="s">
        <v>79</v>
      </c>
      <c r="AA10" s="9" t="s">
        <v>80</v>
      </c>
    </row>
    <row r="11" spans="1:27" ht="203.25" customHeight="1" x14ac:dyDescent="0.25">
      <c r="A11" s="8">
        <v>2</v>
      </c>
      <c r="B11" s="8" t="s">
        <v>44</v>
      </c>
      <c r="C11" s="8" t="s">
        <v>36</v>
      </c>
      <c r="D11" s="8" t="s">
        <v>37</v>
      </c>
      <c r="E11" s="11" t="s">
        <v>38</v>
      </c>
      <c r="F11" s="20" t="s">
        <v>90</v>
      </c>
      <c r="G11" s="9" t="s">
        <v>91</v>
      </c>
      <c r="H11" s="8" t="s">
        <v>39</v>
      </c>
      <c r="I11" s="10">
        <f>+IFERROR(VLOOKUP(H11,'V1'!$C$2:$D$7,2,FALSE()),"")</f>
        <v>2</v>
      </c>
      <c r="J11" s="8" t="s">
        <v>45</v>
      </c>
      <c r="K11" s="10">
        <f>+IFERROR(VLOOKUP(J11,'V1'!$E$2:$F$7,2,FALSE()),"")</f>
        <v>3</v>
      </c>
      <c r="L11" s="10">
        <f t="shared" ref="L11:L26" si="1">+IFERROR((I11+K11),"")</f>
        <v>5</v>
      </c>
      <c r="M11" s="8" t="str">
        <f>+IF(L11="","",IF(L11&gt;=8,[2]V1!$G$3,IF(L11&gt;=6,[2]V1!$G$4,IF(L11&gt;=5,[2]V1!$G$5,IF(L11&gt;=2,[2]V1!$G$6,"revisar")))))</f>
        <v>Riesgo Medio</v>
      </c>
      <c r="N11" s="20" t="s">
        <v>46</v>
      </c>
      <c r="O11" s="9" t="s">
        <v>92</v>
      </c>
      <c r="P11" s="8" t="s">
        <v>53</v>
      </c>
      <c r="Q11" s="10">
        <f>+IFERROR(VLOOKUP(P11,'V1'!$C$2:$D$7,2,FALSE()),"")</f>
        <v>1</v>
      </c>
      <c r="R11" s="8" t="s">
        <v>45</v>
      </c>
      <c r="S11" s="10">
        <f>+IFERROR(VLOOKUP(R11,'V1'!$E$2:$F$7,2,FALSE()),"")</f>
        <v>3</v>
      </c>
      <c r="T11" s="10">
        <f t="shared" ref="T11:T26" si="2">+IFERROR((Q11+S11),"")</f>
        <v>4</v>
      </c>
      <c r="U11" s="8" t="str">
        <f>+IF(T11="","",IF(T11&gt;=8,'V1'!$G$3,IF(T11&gt;=6,'V1'!$G$4,IF(T11&gt;=5,'V1'!$G$5,IF(T11&gt;=2,'V1'!$G$6,"revisar")))))</f>
        <v>Riesgo Bajo</v>
      </c>
      <c r="V11" s="10" t="s">
        <v>114</v>
      </c>
      <c r="W11" s="9" t="s">
        <v>97</v>
      </c>
      <c r="X11" s="9" t="s">
        <v>93</v>
      </c>
      <c r="Y11" s="9" t="s">
        <v>94</v>
      </c>
      <c r="Z11" s="9" t="s">
        <v>95</v>
      </c>
      <c r="AA11" s="9" t="s">
        <v>96</v>
      </c>
    </row>
    <row r="12" spans="1:27" ht="174.75" customHeight="1" x14ac:dyDescent="0.25">
      <c r="A12" s="8">
        <v>3</v>
      </c>
      <c r="B12" s="8" t="s">
        <v>35</v>
      </c>
      <c r="C12" s="8" t="s">
        <v>36</v>
      </c>
      <c r="D12" s="8" t="s">
        <v>37</v>
      </c>
      <c r="E12" s="11" t="s">
        <v>38</v>
      </c>
      <c r="F12" s="20" t="s">
        <v>130</v>
      </c>
      <c r="G12" s="9" t="s">
        <v>131</v>
      </c>
      <c r="H12" s="8" t="s">
        <v>39</v>
      </c>
      <c r="I12" s="10">
        <f>+IFERROR(VLOOKUP(H12,'V1'!$C$2:$D$7,2,FALSE()),"")</f>
        <v>2</v>
      </c>
      <c r="J12" s="8" t="s">
        <v>40</v>
      </c>
      <c r="K12" s="10">
        <f>+IFERROR(VLOOKUP(J12,'V1'!$E$2:$F$7,2,FALSE()),"")</f>
        <v>2</v>
      </c>
      <c r="L12" s="10">
        <f t="shared" si="1"/>
        <v>4</v>
      </c>
      <c r="M12" s="8" t="str">
        <f>+IF(L12="","",IF(L12&gt;=8,[2]V1!$G$3,IF(L12&gt;=6,[2]V1!$G$4,IF(L12&gt;=5,[2]V1!$G$5,IF(L12&gt;=2,[2]V1!$G$6,"revisar")))))</f>
        <v>Riesgo Bajo</v>
      </c>
      <c r="N12" s="20" t="s">
        <v>132</v>
      </c>
      <c r="O12" s="9" t="s">
        <v>133</v>
      </c>
      <c r="P12" s="8" t="s">
        <v>53</v>
      </c>
      <c r="Q12" s="10">
        <f>+IFERROR(VLOOKUP(P12,'V1'!$C$2:$D$7,2,FALSE()),"")</f>
        <v>1</v>
      </c>
      <c r="R12" s="8" t="s">
        <v>54</v>
      </c>
      <c r="S12" s="10">
        <f>+IFERROR(VLOOKUP(R12,'V1'!$E$2:$F$7,2,FALSE()),"")</f>
        <v>1</v>
      </c>
      <c r="T12" s="10">
        <f t="shared" si="2"/>
        <v>2</v>
      </c>
      <c r="U12" s="8" t="str">
        <f>+IF(T12="","",IF(T12&gt;=8,'V1'!$G$3,IF(T12&gt;=6,'V1'!$G$4,IF(T12&gt;=5,'V1'!$G$5,IF(T12&gt;=2,'V1'!$G$6,"revisar")))))</f>
        <v>Riesgo Bajo</v>
      </c>
      <c r="V12" s="10" t="s">
        <v>42</v>
      </c>
      <c r="W12" s="9" t="s">
        <v>137</v>
      </c>
      <c r="X12" s="9" t="s">
        <v>93</v>
      </c>
      <c r="Y12" s="9" t="s">
        <v>134</v>
      </c>
      <c r="Z12" s="9" t="s">
        <v>135</v>
      </c>
      <c r="AA12" s="9" t="s">
        <v>136</v>
      </c>
    </row>
    <row r="13" spans="1:27" ht="173.25" customHeight="1" x14ac:dyDescent="0.25">
      <c r="A13" s="8">
        <v>4</v>
      </c>
      <c r="B13" s="8" t="s">
        <v>44</v>
      </c>
      <c r="C13" s="8" t="s">
        <v>55</v>
      </c>
      <c r="D13" s="8" t="s">
        <v>37</v>
      </c>
      <c r="E13" s="11" t="s">
        <v>38</v>
      </c>
      <c r="F13" s="20" t="s">
        <v>121</v>
      </c>
      <c r="G13" s="9" t="s">
        <v>122</v>
      </c>
      <c r="H13" s="8" t="s">
        <v>48</v>
      </c>
      <c r="I13" s="10">
        <f>+IFERROR(VLOOKUP(H13,'V1'!$C$2:$D$7,2,FALSE()),"")</f>
        <v>3</v>
      </c>
      <c r="J13" s="8" t="s">
        <v>45</v>
      </c>
      <c r="K13" s="10">
        <f>+IFERROR(VLOOKUP(J13,'V1'!$E$2:$F$7,2,FALSE()),"")</f>
        <v>3</v>
      </c>
      <c r="L13" s="10">
        <f t="shared" si="1"/>
        <v>6</v>
      </c>
      <c r="M13" s="8" t="str">
        <f>+IF(L13="","",IF(L13&gt;=8,[2]V1!$G$3,IF(L13&gt;=6,[2]V1!$G$4,IF(L13&gt;=5,[2]V1!$G$5,IF(L13&gt;=2,[2]V1!$G$6,"revisar")))))</f>
        <v>Riesgo alto</v>
      </c>
      <c r="N13" s="20" t="s">
        <v>108</v>
      </c>
      <c r="O13" s="9" t="s">
        <v>138</v>
      </c>
      <c r="P13" s="8" t="s">
        <v>39</v>
      </c>
      <c r="Q13" s="10">
        <f>+IFERROR(VLOOKUP(P13,'V1'!$C$2:$D$7,2,FALSE()),"")</f>
        <v>2</v>
      </c>
      <c r="R13" s="8" t="s">
        <v>40</v>
      </c>
      <c r="S13" s="10">
        <f>+IFERROR(VLOOKUP(R13,'V1'!$E$2:$F$7,2,FALSE()),"")</f>
        <v>2</v>
      </c>
      <c r="T13" s="10">
        <f t="shared" si="2"/>
        <v>4</v>
      </c>
      <c r="U13" s="8" t="str">
        <f>+IF(T13="","",IF(T13&gt;=8,'V1'!$G$3,IF(T13&gt;=6,'V1'!$G$4,IF(T13&gt;=5,'V1'!$G$5,IF(T13&gt;=2,'V1'!$G$6,"revisar")))))</f>
        <v>Riesgo Bajo</v>
      </c>
      <c r="V13" s="10" t="s">
        <v>42</v>
      </c>
      <c r="W13" s="9" t="s">
        <v>139</v>
      </c>
      <c r="X13" s="9" t="s">
        <v>111</v>
      </c>
      <c r="Y13" s="9" t="s">
        <v>87</v>
      </c>
      <c r="Z13" s="9" t="s">
        <v>140</v>
      </c>
      <c r="AA13" s="9" t="s">
        <v>141</v>
      </c>
    </row>
    <row r="14" spans="1:27" ht="219.75" customHeight="1" x14ac:dyDescent="0.25">
      <c r="A14" s="8">
        <v>5</v>
      </c>
      <c r="B14" s="8" t="s">
        <v>44</v>
      </c>
      <c r="C14" s="8" t="s">
        <v>36</v>
      </c>
      <c r="D14" s="8" t="s">
        <v>37</v>
      </c>
      <c r="E14" s="11" t="s">
        <v>38</v>
      </c>
      <c r="F14" s="20" t="s">
        <v>98</v>
      </c>
      <c r="G14" s="9" t="s">
        <v>99</v>
      </c>
      <c r="H14" s="8" t="s">
        <v>39</v>
      </c>
      <c r="I14" s="10">
        <f>+IFERROR(VLOOKUP(H14,'V1'!$C$2:$D$7,2,FALSE()),"")</f>
        <v>2</v>
      </c>
      <c r="J14" s="8" t="s">
        <v>47</v>
      </c>
      <c r="K14" s="10">
        <f>+IFERROR(VLOOKUP(J14,'V1'!$E$2:$F$7,2,FALSE()),"")</f>
        <v>4</v>
      </c>
      <c r="L14" s="10">
        <f t="shared" si="1"/>
        <v>6</v>
      </c>
      <c r="M14" s="8" t="str">
        <f>+IF(L14="","",IF(L14&gt;=8,[2]V1!$G$3,IF(L14&gt;=6,[2]V1!$G$4,IF(L14&gt;=5,[2]V1!$G$5,IF(L14&gt;=2,[2]V1!$G$6,"revisar")))))</f>
        <v>Riesgo alto</v>
      </c>
      <c r="N14" s="20" t="s">
        <v>52</v>
      </c>
      <c r="O14" s="9" t="s">
        <v>100</v>
      </c>
      <c r="P14" s="8" t="s">
        <v>39</v>
      </c>
      <c r="Q14" s="10">
        <f>+IFERROR(VLOOKUP(P14,'V1'!$C$2:$D$7,2,FALSE()),"")</f>
        <v>2</v>
      </c>
      <c r="R14" s="8" t="s">
        <v>45</v>
      </c>
      <c r="S14" s="10">
        <f>+IFERROR(VLOOKUP(R14,'V1'!$E$2:$F$7,2,FALSE()),"")</f>
        <v>3</v>
      </c>
      <c r="T14" s="10">
        <f t="shared" si="2"/>
        <v>5</v>
      </c>
      <c r="U14" s="8" t="str">
        <f>+IF(T14="","",IF(T14&gt;=8,'V1'!$G$3,IF(T14&gt;=6,'V1'!$G$4,IF(T14&gt;=5,'V1'!$G$5,IF(T14&gt;=2,'V1'!$G$6,"revisar")))))</f>
        <v>Riesgo Medio</v>
      </c>
      <c r="V14" s="10" t="s">
        <v>114</v>
      </c>
      <c r="W14" s="9" t="s">
        <v>101</v>
      </c>
      <c r="X14" s="9" t="s">
        <v>102</v>
      </c>
      <c r="Y14" s="9" t="s">
        <v>103</v>
      </c>
      <c r="Z14" s="9" t="s">
        <v>104</v>
      </c>
      <c r="AA14" s="9" t="s">
        <v>105</v>
      </c>
    </row>
    <row r="15" spans="1:27" ht="222.75" customHeight="1" x14ac:dyDescent="0.25">
      <c r="A15" s="8">
        <v>6</v>
      </c>
      <c r="B15" s="8" t="s">
        <v>35</v>
      </c>
      <c r="C15" s="8" t="s">
        <v>36</v>
      </c>
      <c r="D15" s="8" t="s">
        <v>50</v>
      </c>
      <c r="E15" s="11" t="s">
        <v>38</v>
      </c>
      <c r="F15" s="20" t="s">
        <v>81</v>
      </c>
      <c r="G15" s="9" t="s">
        <v>82</v>
      </c>
      <c r="H15" s="8" t="s">
        <v>39</v>
      </c>
      <c r="I15" s="10">
        <f>+IFERROR(VLOOKUP(H15,'V1'!$C$2:$D$7,2,FALSE()),"")</f>
        <v>2</v>
      </c>
      <c r="J15" s="8" t="s">
        <v>40</v>
      </c>
      <c r="K15" s="10">
        <f>+IFERROR(VLOOKUP(J15,'V1'!$E$2:$F$7,2,FALSE()),"")</f>
        <v>2</v>
      </c>
      <c r="L15" s="10">
        <f t="shared" si="1"/>
        <v>4</v>
      </c>
      <c r="M15" s="8" t="str">
        <f>+IF(L15="","",IF(L15&gt;=8,[2]V1!$G$3,IF(L15&gt;=6,[2]V1!$G$4,IF(L15&gt;=5,[2]V1!$G$5,IF(L15&gt;=2,[2]V1!$G$6,"revisar")))))</f>
        <v>Riesgo Bajo</v>
      </c>
      <c r="N15" s="20" t="s">
        <v>41</v>
      </c>
      <c r="O15" s="9" t="s">
        <v>83</v>
      </c>
      <c r="P15" s="8" t="s">
        <v>53</v>
      </c>
      <c r="Q15" s="10">
        <f>+IFERROR(VLOOKUP(P15,'V1'!$C$2:$D$7,2,FALSE()),"")</f>
        <v>1</v>
      </c>
      <c r="R15" s="8" t="s">
        <v>40</v>
      </c>
      <c r="S15" s="10">
        <f>+IFERROR(VLOOKUP(R15,'V1'!$E$2:$F$7,2,FALSE()),"")</f>
        <v>2</v>
      </c>
      <c r="T15" s="10">
        <f t="shared" si="2"/>
        <v>3</v>
      </c>
      <c r="U15" s="8" t="str">
        <f>+IF(T15="","",IF(T15&gt;=8,'V1'!$G$3,IF(T15&gt;=6,'V1'!$G$4,IF(T15&gt;=5,'V1'!$G$5,IF(T15&gt;=2,'V1'!$G$6,"revisar")))))</f>
        <v>Riesgo Bajo</v>
      </c>
      <c r="V15" s="10" t="s">
        <v>42</v>
      </c>
      <c r="W15" s="9" t="s">
        <v>85</v>
      </c>
      <c r="X15" s="9" t="s">
        <v>86</v>
      </c>
      <c r="Y15" s="9" t="s">
        <v>87</v>
      </c>
      <c r="Z15" s="9" t="s">
        <v>88</v>
      </c>
      <c r="AA15" s="9" t="s">
        <v>89</v>
      </c>
    </row>
    <row r="16" spans="1:27" ht="218.25" customHeight="1" x14ac:dyDescent="0.25">
      <c r="A16" s="8">
        <v>7</v>
      </c>
      <c r="B16" s="8" t="s">
        <v>35</v>
      </c>
      <c r="C16" s="8" t="s">
        <v>36</v>
      </c>
      <c r="D16" s="8" t="s">
        <v>50</v>
      </c>
      <c r="E16" s="11" t="s">
        <v>38</v>
      </c>
      <c r="F16" s="20" t="s">
        <v>106</v>
      </c>
      <c r="G16" s="9" t="s">
        <v>107</v>
      </c>
      <c r="H16" s="8" t="s">
        <v>39</v>
      </c>
      <c r="I16" s="10">
        <f>+IFERROR(VLOOKUP(H16,'V1'!$C$2:$D$7,2,FALSE()),"")</f>
        <v>2</v>
      </c>
      <c r="J16" s="8" t="s">
        <v>47</v>
      </c>
      <c r="K16" s="10">
        <f>+IFERROR(VLOOKUP(J16,'V1'!$E$2:$F$7,2,FALSE()),"")</f>
        <v>4</v>
      </c>
      <c r="L16" s="10">
        <f t="shared" si="1"/>
        <v>6</v>
      </c>
      <c r="M16" s="8" t="str">
        <f>+IF(L16="","",IF(L16&gt;=8,[2]V1!$G$3,IF(L16&gt;=6,[2]V1!$G$4,IF(L16&gt;=5,[2]V1!$G$5,IF(L16&gt;=2,[2]V1!$G$6,"revisar")))))</f>
        <v>Riesgo alto</v>
      </c>
      <c r="N16" s="20" t="s">
        <v>108</v>
      </c>
      <c r="O16" s="9" t="s">
        <v>109</v>
      </c>
      <c r="P16" s="8" t="s">
        <v>39</v>
      </c>
      <c r="Q16" s="10">
        <f>+IFERROR(VLOOKUP(P16,'V1'!$C$2:$D$7,2,FALSE()),"")</f>
        <v>2</v>
      </c>
      <c r="R16" s="8" t="s">
        <v>45</v>
      </c>
      <c r="S16" s="10">
        <f>+IFERROR(VLOOKUP(R16,'V1'!$E$2:$F$7,2,FALSE()),"")</f>
        <v>3</v>
      </c>
      <c r="T16" s="10">
        <f t="shared" si="2"/>
        <v>5</v>
      </c>
      <c r="U16" s="8" t="str">
        <f>+IF(T16="","",IF(T16&gt;=8,'V1'!$G$3,IF(T16&gt;=6,'V1'!$G$4,IF(T16&gt;=5,'V1'!$G$5,IF(T16&gt;=2,'V1'!$G$6,"revisar")))))</f>
        <v>Riesgo Medio</v>
      </c>
      <c r="V16" s="10" t="s">
        <v>114</v>
      </c>
      <c r="W16" s="9" t="s">
        <v>110</v>
      </c>
      <c r="X16" s="9" t="s">
        <v>111</v>
      </c>
      <c r="Y16" s="9" t="s">
        <v>87</v>
      </c>
      <c r="Z16" s="9" t="s">
        <v>112</v>
      </c>
      <c r="AA16" s="9" t="s">
        <v>113</v>
      </c>
    </row>
    <row r="17" spans="1:27" ht="174.75" customHeight="1" x14ac:dyDescent="0.25">
      <c r="A17" s="8">
        <v>8</v>
      </c>
      <c r="B17" s="8" t="s">
        <v>35</v>
      </c>
      <c r="C17" s="8" t="s">
        <v>36</v>
      </c>
      <c r="D17" s="8" t="s">
        <v>50</v>
      </c>
      <c r="E17" s="11" t="s">
        <v>51</v>
      </c>
      <c r="F17" s="20" t="s">
        <v>115</v>
      </c>
      <c r="G17" s="9" t="s">
        <v>116</v>
      </c>
      <c r="H17" s="8" t="s">
        <v>39</v>
      </c>
      <c r="I17" s="10">
        <f>+IFERROR(VLOOKUP(H17,'V1'!$C$2:$D$7,2,FALSE()),"")</f>
        <v>2</v>
      </c>
      <c r="J17" s="8" t="s">
        <v>45</v>
      </c>
      <c r="K17" s="10">
        <f>+IFERROR(VLOOKUP(J17,'V1'!$E$2:$F$7,2,FALSE()),"")</f>
        <v>3</v>
      </c>
      <c r="L17" s="10">
        <f t="shared" si="1"/>
        <v>5</v>
      </c>
      <c r="M17" s="8" t="str">
        <f>+IF(L17="","",IF(L17&gt;=8,[2]V1!$G$3,IF(L17&gt;=6,[2]V1!$G$4,IF(L17&gt;=5,[2]V1!$G$5,IF(L17&gt;=2,[2]V1!$G$6,"revisar")))))</f>
        <v>Riesgo Medio</v>
      </c>
      <c r="N17" s="20" t="s">
        <v>117</v>
      </c>
      <c r="O17" s="9" t="s">
        <v>118</v>
      </c>
      <c r="P17" s="8" t="s">
        <v>39</v>
      </c>
      <c r="Q17" s="10">
        <f>+IFERROR(VLOOKUP(P17,'V1'!$C$2:$D$7,2,FALSE()),"")</f>
        <v>2</v>
      </c>
      <c r="R17" s="8" t="s">
        <v>40</v>
      </c>
      <c r="S17" s="10">
        <f>+IFERROR(VLOOKUP(R17,'V1'!$E$2:$F$7,2,FALSE()),"")</f>
        <v>2</v>
      </c>
      <c r="T17" s="10">
        <f t="shared" si="2"/>
        <v>4</v>
      </c>
      <c r="U17" s="8" t="str">
        <f>+IF(T17="","",IF(T17&gt;=8,'V1'!$G$3,IF(T17&gt;=6,'V1'!$G$4,IF(T17&gt;=5,'V1'!$G$5,IF(T17&gt;=2,'V1'!$G$6,"revisar")))))</f>
        <v>Riesgo Bajo</v>
      </c>
      <c r="V17" s="10" t="s">
        <v>42</v>
      </c>
      <c r="W17" s="9" t="s">
        <v>110</v>
      </c>
      <c r="X17" s="9" t="s">
        <v>87</v>
      </c>
      <c r="Y17" s="9" t="s">
        <v>87</v>
      </c>
      <c r="Z17" s="9" t="s">
        <v>119</v>
      </c>
      <c r="AA17" s="9" t="s">
        <v>120</v>
      </c>
    </row>
    <row r="18" spans="1:27" ht="206.25" customHeight="1" x14ac:dyDescent="0.25">
      <c r="A18" s="8">
        <v>9</v>
      </c>
      <c r="B18" s="8" t="s">
        <v>44</v>
      </c>
      <c r="C18" s="8" t="s">
        <v>36</v>
      </c>
      <c r="D18" s="8" t="s">
        <v>50</v>
      </c>
      <c r="E18" s="11" t="s">
        <v>38</v>
      </c>
      <c r="F18" s="20" t="s">
        <v>123</v>
      </c>
      <c r="G18" s="9" t="s">
        <v>124</v>
      </c>
      <c r="H18" s="8" t="s">
        <v>48</v>
      </c>
      <c r="I18" s="10">
        <f>+IFERROR(VLOOKUP(H18,'V1'!$C$2:$D$7,2,FALSE()),"")</f>
        <v>3</v>
      </c>
      <c r="J18" s="8" t="s">
        <v>45</v>
      </c>
      <c r="K18" s="10">
        <f>+IFERROR(VLOOKUP(J18,'V1'!$E$2:$F$7,2,FALSE()),"")</f>
        <v>3</v>
      </c>
      <c r="L18" s="10">
        <f t="shared" si="1"/>
        <v>6</v>
      </c>
      <c r="M18" s="8" t="str">
        <f>+IF(L18="","",IF(L18&gt;=8,[2]V1!$G$3,IF(L18&gt;=6,[2]V1!$G$4,IF(L18&gt;=5,[2]V1!$G$5,IF(L18&gt;=2,[2]V1!$G$6,"revisar")))))</f>
        <v>Riesgo alto</v>
      </c>
      <c r="N18" s="20" t="s">
        <v>125</v>
      </c>
      <c r="O18" s="9" t="s">
        <v>126</v>
      </c>
      <c r="P18" s="8" t="s">
        <v>39</v>
      </c>
      <c r="Q18" s="10">
        <f>+IFERROR(VLOOKUP(P18,'V1'!$C$2:$D$7,2,FALSE()),"")</f>
        <v>2</v>
      </c>
      <c r="R18" s="8" t="s">
        <v>45</v>
      </c>
      <c r="S18" s="10">
        <f>+IFERROR(VLOOKUP(R18,'V1'!$E$2:$F$7,2,FALSE()),"")</f>
        <v>3</v>
      </c>
      <c r="T18" s="10">
        <f t="shared" si="2"/>
        <v>5</v>
      </c>
      <c r="U18" s="8" t="str">
        <f>+IF(T18="","",IF(T18&gt;=8,'V1'!$G$3,IF(T18&gt;=6,'V1'!$G$4,IF(T18&gt;=5,'V1'!$G$5,IF(T18&gt;=2,'V1'!$G$6,"revisar")))))</f>
        <v>Riesgo Medio</v>
      </c>
      <c r="V18" s="10" t="s">
        <v>42</v>
      </c>
      <c r="W18" s="9" t="s">
        <v>129</v>
      </c>
      <c r="X18" s="9" t="s">
        <v>111</v>
      </c>
      <c r="Y18" s="9" t="s">
        <v>87</v>
      </c>
      <c r="Z18" s="9" t="s">
        <v>127</v>
      </c>
      <c r="AA18" s="9" t="s">
        <v>128</v>
      </c>
    </row>
    <row r="19" spans="1:27" ht="135.75" customHeight="1" x14ac:dyDescent="0.25">
      <c r="A19" s="8">
        <v>10</v>
      </c>
      <c r="B19" s="8" t="s">
        <v>44</v>
      </c>
      <c r="C19" s="8" t="s">
        <v>55</v>
      </c>
      <c r="D19" s="8" t="s">
        <v>50</v>
      </c>
      <c r="E19" s="11" t="s">
        <v>38</v>
      </c>
      <c r="F19" s="20" t="s">
        <v>142</v>
      </c>
      <c r="G19" s="9" t="s">
        <v>143</v>
      </c>
      <c r="H19" s="8" t="s">
        <v>48</v>
      </c>
      <c r="I19" s="10">
        <f>+IFERROR(VLOOKUP(H19,'V1'!$C$2:$D$7,2,FALSE()),"")</f>
        <v>3</v>
      </c>
      <c r="J19" s="8" t="s">
        <v>40</v>
      </c>
      <c r="K19" s="10">
        <f>+IFERROR(VLOOKUP(J19,'V1'!$E$2:$F$7,2,FALSE()),"")</f>
        <v>2</v>
      </c>
      <c r="L19" s="10">
        <f t="shared" si="1"/>
        <v>5</v>
      </c>
      <c r="M19" s="8" t="str">
        <f>+IF(L19="","",IF(L19&gt;=8,[2]V1!$G$3,IF(L19&gt;=6,[2]V1!$G$4,IF(L19&gt;=5,[2]V1!$G$5,IF(L19&gt;=2,[2]V1!$G$6,"revisar")))))</f>
        <v>Riesgo Medio</v>
      </c>
      <c r="N19" s="20" t="s">
        <v>144</v>
      </c>
      <c r="O19" s="9" t="s">
        <v>145</v>
      </c>
      <c r="P19" s="8" t="s">
        <v>39</v>
      </c>
      <c r="Q19" s="10">
        <f>+IFERROR(VLOOKUP(P19,'V1'!$C$2:$D$7,2,FALSE()),"")</f>
        <v>2</v>
      </c>
      <c r="R19" s="8" t="s">
        <v>40</v>
      </c>
      <c r="S19" s="10">
        <f>+IFERROR(VLOOKUP(R19,'V1'!$E$2:$F$7,2,FALSE()),"")</f>
        <v>2</v>
      </c>
      <c r="T19" s="10">
        <f t="shared" si="2"/>
        <v>4</v>
      </c>
      <c r="U19" s="8" t="str">
        <f>+IF(T19="","",IF(T19&gt;=8,'V1'!$G$3,IF(T19&gt;=6,'V1'!$G$4,IF(T19&gt;=5,'V1'!$G$5,IF(T19&gt;=2,'V1'!$G$6,"revisar")))))</f>
        <v>Riesgo Bajo</v>
      </c>
      <c r="V19" s="10" t="s">
        <v>42</v>
      </c>
      <c r="W19" s="9" t="s">
        <v>146</v>
      </c>
      <c r="X19" s="9" t="s">
        <v>147</v>
      </c>
      <c r="Y19" s="9" t="s">
        <v>87</v>
      </c>
      <c r="Z19" s="9" t="s">
        <v>148</v>
      </c>
      <c r="AA19" s="9" t="s">
        <v>149</v>
      </c>
    </row>
    <row r="20" spans="1:27" ht="409.6" customHeight="1" x14ac:dyDescent="0.25">
      <c r="A20" s="8">
        <v>11</v>
      </c>
      <c r="B20" s="8" t="s">
        <v>44</v>
      </c>
      <c r="C20" s="8" t="s">
        <v>55</v>
      </c>
      <c r="D20" s="8" t="s">
        <v>50</v>
      </c>
      <c r="E20" s="11" t="s">
        <v>56</v>
      </c>
      <c r="F20" s="20" t="s">
        <v>150</v>
      </c>
      <c r="G20" s="9" t="s">
        <v>151</v>
      </c>
      <c r="H20" s="8" t="s">
        <v>48</v>
      </c>
      <c r="I20" s="10">
        <f>+IFERROR(VLOOKUP(H20,'V1'!$C$2:$D$7,2,FALSE()),"")</f>
        <v>3</v>
      </c>
      <c r="J20" s="8" t="s">
        <v>47</v>
      </c>
      <c r="K20" s="10">
        <f>+IFERROR(VLOOKUP(J20,'V1'!$E$2:$F$7,2,FALSE()),"")</f>
        <v>4</v>
      </c>
      <c r="L20" s="10">
        <f t="shared" si="1"/>
        <v>7</v>
      </c>
      <c r="M20" s="8" t="str">
        <f>+IF(L20="","",IF(L20&gt;=8,[2]V1!$G$3,IF(L20&gt;=6,[2]V1!$G$4,IF(L20&gt;=5,[2]V1!$G$5,IF(L20&gt;=2,[2]V1!$G$6,"revisar")))))</f>
        <v>Riesgo alto</v>
      </c>
      <c r="N20" s="20" t="s">
        <v>152</v>
      </c>
      <c r="O20" s="9" t="s">
        <v>153</v>
      </c>
      <c r="P20" s="8" t="s">
        <v>39</v>
      </c>
      <c r="Q20" s="10">
        <f>+IFERROR(VLOOKUP(P20,'V1'!$C$2:$D$7,2,FALSE()),"")</f>
        <v>2</v>
      </c>
      <c r="R20" s="8" t="s">
        <v>47</v>
      </c>
      <c r="S20" s="10">
        <f>+IFERROR(VLOOKUP(R20,'V1'!$E$2:$F$7,2,FALSE()),"")</f>
        <v>4</v>
      </c>
      <c r="T20" s="10">
        <f t="shared" si="2"/>
        <v>6</v>
      </c>
      <c r="U20" s="8" t="str">
        <f>+IF(T20="","",IF(T20&gt;=8,'V1'!$G$3,IF(T20&gt;=6,'V1'!$G$4,IF(T20&gt;=5,'V1'!$G$5,IF(T20&gt;=2,'V1'!$G$6,"revisar")))))</f>
        <v>Riesgo alto</v>
      </c>
      <c r="V20" s="10" t="s">
        <v>42</v>
      </c>
      <c r="W20" s="9" t="s">
        <v>154</v>
      </c>
      <c r="X20" s="9" t="s">
        <v>111</v>
      </c>
      <c r="Y20" s="9" t="s">
        <v>87</v>
      </c>
      <c r="Z20" s="9" t="s">
        <v>155</v>
      </c>
      <c r="AA20" s="9" t="s">
        <v>156</v>
      </c>
    </row>
    <row r="21" spans="1:27" ht="214.5" customHeight="1" x14ac:dyDescent="0.25">
      <c r="A21" s="8">
        <v>12</v>
      </c>
      <c r="B21" s="8" t="s">
        <v>44</v>
      </c>
      <c r="C21" s="8" t="s">
        <v>57</v>
      </c>
      <c r="D21" s="8" t="s">
        <v>50</v>
      </c>
      <c r="E21" s="11" t="s">
        <v>38</v>
      </c>
      <c r="F21" s="20" t="s">
        <v>157</v>
      </c>
      <c r="G21" s="9" t="s">
        <v>158</v>
      </c>
      <c r="H21" s="8" t="s">
        <v>39</v>
      </c>
      <c r="I21" s="10">
        <f>+IFERROR(VLOOKUP(H21,'V1'!$C$2:$D$7,2,FALSE()),"")</f>
        <v>2</v>
      </c>
      <c r="J21" s="8" t="s">
        <v>58</v>
      </c>
      <c r="K21" s="10">
        <f>+IFERROR(VLOOKUP(J21,'V1'!$E$2:$F$7,2,FALSE()),"")</f>
        <v>5</v>
      </c>
      <c r="L21" s="10">
        <f t="shared" si="1"/>
        <v>7</v>
      </c>
      <c r="M21" s="8" t="str">
        <f>+IF(L21="","",IF(L21&gt;=8,[2]V1!$G$3,IF(L21&gt;=6,[2]V1!$G$4,IF(L21&gt;=5,[2]V1!$G$5,IF(L21&gt;=2,[2]V1!$G$6,"revisar")))))</f>
        <v>Riesgo alto</v>
      </c>
      <c r="N21" s="20" t="s">
        <v>108</v>
      </c>
      <c r="O21" s="9" t="s">
        <v>159</v>
      </c>
      <c r="P21" s="8" t="s">
        <v>53</v>
      </c>
      <c r="Q21" s="10">
        <f>+IFERROR(VLOOKUP(P21,'V1'!$C$2:$D$7,2,FALSE()),"")</f>
        <v>1</v>
      </c>
      <c r="R21" s="8" t="s">
        <v>58</v>
      </c>
      <c r="S21" s="10">
        <f>+IFERROR(VLOOKUP(R21,'V1'!$E$2:$F$7,2,FALSE()),"")</f>
        <v>5</v>
      </c>
      <c r="T21" s="10">
        <f t="shared" si="2"/>
        <v>6</v>
      </c>
      <c r="U21" s="8" t="str">
        <f>+IF(T21="","",IF(T21&gt;=8,'V1'!$G$3,IF(T21&gt;=6,'V1'!$G$4,IF(T21&gt;=5,'V1'!$G$5,IF(T21&gt;=2,'V1'!$G$6,"revisar")))))</f>
        <v>Riesgo alto</v>
      </c>
      <c r="V21" s="10" t="s">
        <v>42</v>
      </c>
      <c r="W21" s="9" t="s">
        <v>162</v>
      </c>
      <c r="X21" s="9" t="s">
        <v>111</v>
      </c>
      <c r="Y21" s="9" t="s">
        <v>87</v>
      </c>
      <c r="Z21" s="9" t="s">
        <v>160</v>
      </c>
      <c r="AA21" s="9" t="s">
        <v>161</v>
      </c>
    </row>
    <row r="22" spans="1:27" ht="214.5" customHeight="1" x14ac:dyDescent="0.25">
      <c r="A22" s="8">
        <v>13</v>
      </c>
      <c r="B22" s="8" t="s">
        <v>44</v>
      </c>
      <c r="C22" s="8" t="s">
        <v>57</v>
      </c>
      <c r="D22" s="8" t="s">
        <v>50</v>
      </c>
      <c r="E22" s="11" t="s">
        <v>38</v>
      </c>
      <c r="F22" s="20" t="s">
        <v>163</v>
      </c>
      <c r="G22" s="9" t="s">
        <v>164</v>
      </c>
      <c r="H22" s="8" t="s">
        <v>39</v>
      </c>
      <c r="I22" s="10">
        <f>+IFERROR(VLOOKUP(H22,'V1'!$C$2:$D$7,2,FALSE()),"")</f>
        <v>2</v>
      </c>
      <c r="J22" s="8" t="s">
        <v>58</v>
      </c>
      <c r="K22" s="10">
        <f>+IFERROR(VLOOKUP(J22,'V1'!$E$2:$F$7,2,FALSE()),"")</f>
        <v>5</v>
      </c>
      <c r="L22" s="10">
        <f t="shared" si="1"/>
        <v>7</v>
      </c>
      <c r="M22" s="8" t="str">
        <f>+IF(L22="","",IF(L22&gt;=8,[2]V1!$G$3,IF(L22&gt;=6,[2]V1!$G$4,IF(L22&gt;=5,[2]V1!$G$5,IF(L22&gt;=2,[2]V1!$G$6,"revisar")))))</f>
        <v>Riesgo alto</v>
      </c>
      <c r="N22" s="20" t="s">
        <v>165</v>
      </c>
      <c r="O22" s="9" t="s">
        <v>166</v>
      </c>
      <c r="P22" s="8" t="s">
        <v>53</v>
      </c>
      <c r="Q22" s="10">
        <f>+IFERROR(VLOOKUP(P22,'V1'!$C$2:$D$7,2,FALSE()),"")</f>
        <v>1</v>
      </c>
      <c r="R22" s="8" t="s">
        <v>58</v>
      </c>
      <c r="S22" s="10">
        <f>+IFERROR(VLOOKUP(R22,'V1'!$E$2:$F$7,2,FALSE()),"")</f>
        <v>5</v>
      </c>
      <c r="T22" s="10">
        <f t="shared" si="2"/>
        <v>6</v>
      </c>
      <c r="U22" s="8" t="str">
        <f>+IF(T22="","",IF(T22&gt;=8,'V1'!$G$3,IF(T22&gt;=6,'V1'!$G$4,IF(T22&gt;=5,'V1'!$G$5,IF(T22&gt;=2,'V1'!$G$6,"revisar")))))</f>
        <v>Riesgo alto</v>
      </c>
      <c r="V22" s="10" t="s">
        <v>42</v>
      </c>
      <c r="W22" s="9" t="s">
        <v>167</v>
      </c>
      <c r="X22" s="9" t="s">
        <v>111</v>
      </c>
      <c r="Y22" s="9" t="s">
        <v>87</v>
      </c>
      <c r="Z22" s="9" t="s">
        <v>168</v>
      </c>
      <c r="AA22" s="9" t="s">
        <v>113</v>
      </c>
    </row>
    <row r="23" spans="1:27" ht="214.5" customHeight="1" x14ac:dyDescent="0.25">
      <c r="A23" s="8">
        <v>14</v>
      </c>
      <c r="B23" s="8" t="s">
        <v>35</v>
      </c>
      <c r="C23" s="8" t="s">
        <v>55</v>
      </c>
      <c r="D23" s="8" t="s">
        <v>50</v>
      </c>
      <c r="E23" s="11" t="s">
        <v>51</v>
      </c>
      <c r="F23" s="20" t="s">
        <v>169</v>
      </c>
      <c r="G23" s="9" t="s">
        <v>170</v>
      </c>
      <c r="H23" s="8" t="s">
        <v>39</v>
      </c>
      <c r="I23" s="10">
        <f>+IFERROR(VLOOKUP(H23,'V1'!$C$2:$D$7,2,FALSE()),"")</f>
        <v>2</v>
      </c>
      <c r="J23" s="8" t="s">
        <v>58</v>
      </c>
      <c r="K23" s="10">
        <f>+IFERROR(VLOOKUP(J23,'V1'!$E$2:$F$7,2,FALSE()),"")</f>
        <v>5</v>
      </c>
      <c r="L23" s="10">
        <f t="shared" si="1"/>
        <v>7</v>
      </c>
      <c r="M23" s="8" t="str">
        <f>+IF(L23="","",IF(L23&gt;=8,[2]V1!$G$3,IF(L23&gt;=6,[2]V1!$G$4,IF(L23&gt;=5,[2]V1!$G$5,IF(L23&gt;=2,[2]V1!$G$6,"revisar")))))</f>
        <v>Riesgo alto</v>
      </c>
      <c r="N23" s="20" t="s">
        <v>108</v>
      </c>
      <c r="O23" s="9" t="s">
        <v>171</v>
      </c>
      <c r="P23" s="8" t="s">
        <v>53</v>
      </c>
      <c r="Q23" s="10">
        <f>+IFERROR(VLOOKUP(P23,'V1'!$C$2:$D$7,2,FALSE()),"")</f>
        <v>1</v>
      </c>
      <c r="R23" s="8" t="s">
        <v>58</v>
      </c>
      <c r="S23" s="10">
        <f>+IFERROR(VLOOKUP(R23,'V1'!$E$2:$F$7,2,FALSE()),"")</f>
        <v>5</v>
      </c>
      <c r="T23" s="10">
        <f t="shared" si="2"/>
        <v>6</v>
      </c>
      <c r="U23" s="8" t="str">
        <f>+IF(T23="","",IF(T23&gt;=8,'V1'!$G$3,IF(T23&gt;=6,'V1'!$G$4,IF(T23&gt;=5,'V1'!$G$5,IF(T23&gt;=2,'V1'!$G$6,"revisar")))))</f>
        <v>Riesgo alto</v>
      </c>
      <c r="V23" s="10" t="s">
        <v>42</v>
      </c>
      <c r="W23" s="9" t="s">
        <v>139</v>
      </c>
      <c r="X23" s="9" t="s">
        <v>172</v>
      </c>
      <c r="Y23" s="9" t="s">
        <v>87</v>
      </c>
      <c r="Z23" s="9" t="s">
        <v>173</v>
      </c>
      <c r="AA23" s="9" t="s">
        <v>49</v>
      </c>
    </row>
    <row r="24" spans="1:27" ht="214.5" customHeight="1" x14ac:dyDescent="0.25">
      <c r="A24" s="8">
        <v>15</v>
      </c>
      <c r="B24" s="8" t="s">
        <v>35</v>
      </c>
      <c r="C24" s="8" t="s">
        <v>57</v>
      </c>
      <c r="D24" s="8" t="s">
        <v>50</v>
      </c>
      <c r="E24" s="11" t="s">
        <v>38</v>
      </c>
      <c r="F24" s="20" t="s">
        <v>179</v>
      </c>
      <c r="G24" s="9" t="s">
        <v>180</v>
      </c>
      <c r="H24" s="8" t="s">
        <v>39</v>
      </c>
      <c r="I24" s="10">
        <f>+IFERROR(VLOOKUP(H24,'V1'!$C$2:$D$7,2,FALSE()),"")</f>
        <v>2</v>
      </c>
      <c r="J24" s="8" t="s">
        <v>45</v>
      </c>
      <c r="K24" s="10">
        <f>+IFERROR(VLOOKUP(J24,'V1'!$E$2:$F$7,2,FALSE()),"")</f>
        <v>3</v>
      </c>
      <c r="L24" s="10">
        <f t="shared" si="1"/>
        <v>5</v>
      </c>
      <c r="M24" s="8" t="str">
        <f>+IF(L24="","",IF(L24&gt;=8,[2]V1!$G$3,IF(L24&gt;=6,[2]V1!$G$4,IF(L24&gt;=5,[2]V1!$G$5,IF(L24&gt;=2,[2]V1!$G$6,"revisar")))))</f>
        <v>Riesgo Medio</v>
      </c>
      <c r="N24" s="20" t="s">
        <v>181</v>
      </c>
      <c r="O24" s="9" t="s">
        <v>182</v>
      </c>
      <c r="P24" s="8" t="s">
        <v>53</v>
      </c>
      <c r="Q24" s="10">
        <f>+IFERROR(VLOOKUP(P24,'V1'!$C$2:$D$7,2,FALSE()),"")</f>
        <v>1</v>
      </c>
      <c r="R24" s="8" t="s">
        <v>45</v>
      </c>
      <c r="S24" s="10">
        <f>+IFERROR(VLOOKUP(R24,'V1'!$E$2:$F$7,2,FALSE()),"")</f>
        <v>3</v>
      </c>
      <c r="T24" s="10">
        <f t="shared" si="2"/>
        <v>4</v>
      </c>
      <c r="U24" s="8" t="str">
        <f>+IF(T24="","",IF(T24&gt;=8,'V1'!$G$3,IF(T24&gt;=6,'V1'!$G$4,IF(T24&gt;=5,'V1'!$G$5,IF(T24&gt;=2,'V1'!$G$6,"revisar")))))</f>
        <v>Riesgo Bajo</v>
      </c>
      <c r="V24" s="10" t="s">
        <v>42</v>
      </c>
      <c r="W24" s="9" t="s">
        <v>185</v>
      </c>
      <c r="X24" s="9" t="s">
        <v>111</v>
      </c>
      <c r="Y24" s="9" t="s">
        <v>87</v>
      </c>
      <c r="Z24" s="9" t="s">
        <v>183</v>
      </c>
      <c r="AA24" s="9" t="s">
        <v>184</v>
      </c>
    </row>
    <row r="25" spans="1:27" ht="214.5" customHeight="1" x14ac:dyDescent="0.25">
      <c r="A25" s="8">
        <v>16</v>
      </c>
      <c r="B25" s="8" t="s">
        <v>35</v>
      </c>
      <c r="C25" s="8" t="s">
        <v>57</v>
      </c>
      <c r="D25" s="8" t="s">
        <v>50</v>
      </c>
      <c r="E25" s="11" t="s">
        <v>38</v>
      </c>
      <c r="F25" s="20" t="s">
        <v>186</v>
      </c>
      <c r="G25" s="9" t="s">
        <v>187</v>
      </c>
      <c r="H25" s="8" t="s">
        <v>48</v>
      </c>
      <c r="I25" s="10">
        <f>+IFERROR(VLOOKUP(H25,'V1'!$C$2:$D$7,2,FALSE()),"")</f>
        <v>3</v>
      </c>
      <c r="J25" s="8" t="s">
        <v>45</v>
      </c>
      <c r="K25" s="10">
        <f>+IFERROR(VLOOKUP(J25,'V1'!$E$2:$F$7,2,FALSE()),"")</f>
        <v>3</v>
      </c>
      <c r="L25" s="10">
        <f t="shared" si="1"/>
        <v>6</v>
      </c>
      <c r="M25" s="8" t="str">
        <f>+IF(L25="","",IF(L25&gt;=8,[2]V1!$G$3,IF(L25&gt;=6,[2]V1!$G$4,IF(L25&gt;=5,[2]V1!$G$5,IF(L25&gt;=2,[2]V1!$G$6,"revisar")))))</f>
        <v>Riesgo alto</v>
      </c>
      <c r="N25" s="20" t="s">
        <v>108</v>
      </c>
      <c r="O25" s="9" t="s">
        <v>190</v>
      </c>
      <c r="P25" s="8" t="s">
        <v>39</v>
      </c>
      <c r="Q25" s="10">
        <f>+IFERROR(VLOOKUP(P25,'V1'!$C$2:$D$7,2,FALSE()),"")</f>
        <v>2</v>
      </c>
      <c r="R25" s="8" t="s">
        <v>45</v>
      </c>
      <c r="S25" s="10">
        <f>+IFERROR(VLOOKUP(R25,'V1'!$E$2:$F$7,2,FALSE()),"")</f>
        <v>3</v>
      </c>
      <c r="T25" s="10">
        <f t="shared" si="2"/>
        <v>5</v>
      </c>
      <c r="U25" s="8" t="str">
        <f>+IF(T25="","",IF(T25&gt;=8,'V1'!$G$3,IF(T25&gt;=6,'V1'!$G$4,IF(T25&gt;=5,'V1'!$G$5,IF(T25&gt;=2,'V1'!$G$6,"revisar")))))</f>
        <v>Riesgo Medio</v>
      </c>
      <c r="V25" s="10" t="s">
        <v>42</v>
      </c>
      <c r="W25" s="9" t="s">
        <v>174</v>
      </c>
      <c r="X25" s="9" t="s">
        <v>111</v>
      </c>
      <c r="Y25" s="9" t="s">
        <v>87</v>
      </c>
      <c r="Z25" s="9" t="s">
        <v>175</v>
      </c>
      <c r="AA25" s="9" t="s">
        <v>176</v>
      </c>
    </row>
    <row r="26" spans="1:27" ht="214.5" customHeight="1" x14ac:dyDescent="0.25">
      <c r="A26" s="8">
        <v>17</v>
      </c>
      <c r="B26" s="8" t="s">
        <v>35</v>
      </c>
      <c r="C26" s="8" t="s">
        <v>55</v>
      </c>
      <c r="D26" s="8" t="s">
        <v>50</v>
      </c>
      <c r="E26" s="11" t="s">
        <v>59</v>
      </c>
      <c r="F26" s="20" t="s">
        <v>188</v>
      </c>
      <c r="G26" s="9" t="s">
        <v>189</v>
      </c>
      <c r="H26" s="8" t="s">
        <v>48</v>
      </c>
      <c r="I26" s="10">
        <f>+IFERROR(VLOOKUP(H26,'V1'!$C$2:$D$7,2,FALSE()),"")</f>
        <v>3</v>
      </c>
      <c r="J26" s="8" t="s">
        <v>45</v>
      </c>
      <c r="K26" s="10">
        <f>+IFERROR(VLOOKUP(J26,'V1'!$E$2:$F$7,2,FALSE()),"")</f>
        <v>3</v>
      </c>
      <c r="L26" s="10">
        <f t="shared" si="1"/>
        <v>6</v>
      </c>
      <c r="M26" s="8" t="str">
        <f>+IF(L26="","",IF(L26&gt;=8,[2]V1!$G$3,IF(L26&gt;=6,[2]V1!$G$4,IF(L26&gt;=5,[2]V1!$G$5,IF(L26&gt;=2,[2]V1!$G$6,"revisar")))))</f>
        <v>Riesgo alto</v>
      </c>
      <c r="N26" s="20" t="s">
        <v>191</v>
      </c>
      <c r="O26" s="9" t="s">
        <v>192</v>
      </c>
      <c r="P26" s="8" t="s">
        <v>39</v>
      </c>
      <c r="Q26" s="10">
        <f>+IFERROR(VLOOKUP(P26,'V1'!$C$2:$D$7,2,FALSE()),"")</f>
        <v>2</v>
      </c>
      <c r="R26" s="8" t="s">
        <v>45</v>
      </c>
      <c r="S26" s="10">
        <f>+IFERROR(VLOOKUP(R26,'V1'!$E$2:$F$7,2,FALSE()),"")</f>
        <v>3</v>
      </c>
      <c r="T26" s="10">
        <f t="shared" si="2"/>
        <v>5</v>
      </c>
      <c r="U26" s="8" t="str">
        <f>+IF(T26="","",IF(T26&gt;=8,'V1'!$G$3,IF(T26&gt;=6,'V1'!$G$4,IF(T26&gt;=5,'V1'!$G$5,IF(T26&gt;=2,'V1'!$G$6,"revisar")))))</f>
        <v>Riesgo Medio</v>
      </c>
      <c r="V26" s="10" t="s">
        <v>42</v>
      </c>
      <c r="W26" s="9" t="s">
        <v>167</v>
      </c>
      <c r="X26" s="9" t="s">
        <v>111</v>
      </c>
      <c r="Y26" s="9" t="s">
        <v>87</v>
      </c>
      <c r="Z26" s="9" t="s">
        <v>177</v>
      </c>
      <c r="AA26" s="9" t="s">
        <v>178</v>
      </c>
    </row>
  </sheetData>
  <mergeCells count="32">
    <mergeCell ref="W8:W9"/>
    <mergeCell ref="X8:X9"/>
    <mergeCell ref="Y8:Y9"/>
    <mergeCell ref="Z8:AA8"/>
    <mergeCell ref="M8:M9"/>
    <mergeCell ref="N8:N9"/>
    <mergeCell ref="O8:O9"/>
    <mergeCell ref="P8:U8"/>
    <mergeCell ref="V8:V9"/>
    <mergeCell ref="A6:E6"/>
    <mergeCell ref="F6:AA6"/>
    <mergeCell ref="A7:E7"/>
    <mergeCell ref="F7:AA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1:E4"/>
    <mergeCell ref="F1:X2"/>
    <mergeCell ref="Y1:Z2"/>
    <mergeCell ref="AA1:AA2"/>
    <mergeCell ref="F3:X4"/>
    <mergeCell ref="Y3:Z3"/>
    <mergeCell ref="Y4:Z4"/>
  </mergeCells>
  <pageMargins left="0.7" right="0.7" top="0.75" bottom="0.75" header="0.511811023622047" footer="0.511811023622047"/>
  <pageSetup orientation="landscape" horizontalDpi="300" verticalDpi="300"/>
  <colBreaks count="1" manualBreakCount="1">
    <brk id="27" max="1048575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"/>
  <sheetViews>
    <sheetView zoomScaleNormal="100" workbookViewId="0"/>
  </sheetViews>
  <sheetFormatPr baseColWidth="10" defaultColWidth="14.42578125" defaultRowHeight="15" x14ac:dyDescent="0.25"/>
  <cols>
    <col min="1" max="1" width="10.7109375" style="1" customWidth="1"/>
    <col min="2" max="2" width="23.28515625" style="1" customWidth="1"/>
    <col min="3" max="6" width="10.7109375" style="1" customWidth="1"/>
    <col min="7" max="7" width="14.7109375" style="1" customWidth="1"/>
    <col min="8" max="11" width="10.7109375" style="1" customWidth="1"/>
  </cols>
  <sheetData>
    <row r="2" spans="1:8" ht="15" customHeight="1" x14ac:dyDescent="0.25">
      <c r="A2" s="12" t="s">
        <v>12</v>
      </c>
      <c r="B2" s="12" t="s">
        <v>15</v>
      </c>
      <c r="C2" s="12" t="s">
        <v>18</v>
      </c>
      <c r="E2" s="12" t="s">
        <v>20</v>
      </c>
      <c r="F2" s="12"/>
      <c r="G2" s="12" t="s">
        <v>22</v>
      </c>
    </row>
    <row r="3" spans="1:8" ht="15" customHeight="1" x14ac:dyDescent="0.25">
      <c r="A3" s="1" t="s">
        <v>35</v>
      </c>
      <c r="B3" s="1" t="s">
        <v>60</v>
      </c>
      <c r="C3" s="1" t="s">
        <v>53</v>
      </c>
      <c r="D3" s="1">
        <v>1</v>
      </c>
      <c r="E3" s="1" t="s">
        <v>54</v>
      </c>
      <c r="F3" s="1">
        <v>1</v>
      </c>
      <c r="G3" s="1" t="s">
        <v>61</v>
      </c>
      <c r="H3" s="13" t="s">
        <v>62</v>
      </c>
    </row>
    <row r="4" spans="1:8" ht="15" customHeight="1" x14ac:dyDescent="0.25">
      <c r="A4" s="1" t="s">
        <v>44</v>
      </c>
      <c r="B4" s="1" t="s">
        <v>56</v>
      </c>
      <c r="C4" s="1" t="s">
        <v>39</v>
      </c>
      <c r="D4" s="1">
        <v>2</v>
      </c>
      <c r="E4" s="1" t="s">
        <v>40</v>
      </c>
      <c r="F4" s="1">
        <v>2</v>
      </c>
      <c r="G4" s="1" t="s">
        <v>63</v>
      </c>
      <c r="H4" s="13" t="s">
        <v>64</v>
      </c>
    </row>
    <row r="5" spans="1:8" ht="15" customHeight="1" x14ac:dyDescent="0.25">
      <c r="B5" s="1" t="s">
        <v>38</v>
      </c>
      <c r="C5" s="1" t="s">
        <v>48</v>
      </c>
      <c r="D5" s="1">
        <v>3</v>
      </c>
      <c r="E5" s="1" t="s">
        <v>45</v>
      </c>
      <c r="F5" s="1">
        <v>3</v>
      </c>
      <c r="G5" s="1" t="s">
        <v>65</v>
      </c>
      <c r="H5" s="14">
        <v>5</v>
      </c>
    </row>
    <row r="6" spans="1:8" ht="15" customHeight="1" x14ac:dyDescent="0.25">
      <c r="B6" s="1" t="s">
        <v>66</v>
      </c>
      <c r="C6" s="1" t="s">
        <v>67</v>
      </c>
      <c r="D6" s="1">
        <v>4</v>
      </c>
      <c r="E6" s="1" t="s">
        <v>47</v>
      </c>
      <c r="F6" s="1">
        <v>4</v>
      </c>
      <c r="G6" s="1" t="s">
        <v>68</v>
      </c>
      <c r="H6" s="13" t="s">
        <v>69</v>
      </c>
    </row>
    <row r="7" spans="1:8" ht="15" customHeight="1" x14ac:dyDescent="0.25">
      <c r="A7" s="12" t="s">
        <v>13</v>
      </c>
      <c r="B7" s="1" t="s">
        <v>51</v>
      </c>
      <c r="C7" s="1" t="s">
        <v>70</v>
      </c>
      <c r="D7" s="1">
        <v>5</v>
      </c>
      <c r="E7" s="1" t="s">
        <v>58</v>
      </c>
      <c r="F7" s="1">
        <v>5</v>
      </c>
    </row>
    <row r="8" spans="1:8" ht="15" customHeight="1" x14ac:dyDescent="0.25">
      <c r="A8" s="1" t="s">
        <v>36</v>
      </c>
      <c r="B8" s="1" t="s">
        <v>59</v>
      </c>
    </row>
    <row r="9" spans="1:8" ht="15" customHeight="1" x14ac:dyDescent="0.25">
      <c r="A9" s="1" t="s">
        <v>55</v>
      </c>
      <c r="B9" s="1" t="s">
        <v>71</v>
      </c>
    </row>
    <row r="10" spans="1:8" ht="15" customHeight="1" x14ac:dyDescent="0.25">
      <c r="B10" s="1" t="s">
        <v>72</v>
      </c>
    </row>
    <row r="11" spans="1:8" ht="15" customHeight="1" x14ac:dyDescent="0.25">
      <c r="A11" s="12" t="s">
        <v>14</v>
      </c>
    </row>
    <row r="12" spans="1:8" ht="15" customHeight="1" x14ac:dyDescent="0.25">
      <c r="A12" s="1" t="s">
        <v>43</v>
      </c>
    </row>
    <row r="13" spans="1:8" ht="15" customHeight="1" x14ac:dyDescent="0.25">
      <c r="A13" s="1" t="s">
        <v>73</v>
      </c>
    </row>
    <row r="14" spans="1:8" ht="15" customHeight="1" x14ac:dyDescent="0.25">
      <c r="A14" s="1" t="s">
        <v>37</v>
      </c>
    </row>
    <row r="15" spans="1:8" ht="15" customHeight="1" x14ac:dyDescent="0.25">
      <c r="A15" s="1" t="s">
        <v>50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de riesgo contratación</vt:lpstr>
      <vt:lpstr>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Ivan Vargas</dc:creator>
  <dc:description/>
  <cp:lastModifiedBy>Leidy Paola Jimenez</cp:lastModifiedBy>
  <cp:revision>0</cp:revision>
  <dcterms:created xsi:type="dcterms:W3CDTF">2023-02-21T18:21:33Z</dcterms:created>
  <dcterms:modified xsi:type="dcterms:W3CDTF">2026-08-13T20:19:37Z</dcterms:modified>
  <dc:language>en-US</dc:language>
</cp:coreProperties>
</file>