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Contratacion06\Desktop\CONTRATACION 2026\TURISMO\FESTIVAL DE CINE\"/>
    </mc:Choice>
  </mc:AlternateContent>
  <xr:revisionPtr revIDLastSave="0" documentId="8_{EBFE7AB4-E9A8-4785-8005-58100E8D7FBC}" xr6:coauthVersionLast="45" xr6:coauthVersionMax="45" xr10:uidLastSave="{00000000-0000-0000-0000-000000000000}"/>
  <bookViews>
    <workbookView xWindow="14385" yWindow="0" windowWidth="16245" windowHeight="15600" xr2:uid="{89757DE8-F1C9-4B3A-BC53-74B28785E41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42" i="1" l="1"/>
  <c r="E47" i="1" l="1"/>
  <c r="E46" i="1"/>
  <c r="C45" i="1"/>
  <c r="E45" i="1" s="1"/>
  <c r="E44" i="1"/>
  <c r="E43" i="1"/>
  <c r="E41" i="1"/>
  <c r="E40" i="1"/>
  <c r="E39" i="1"/>
  <c r="E38" i="1"/>
  <c r="E37" i="1"/>
  <c r="E36" i="1"/>
  <c r="E35" i="1"/>
  <c r="E34" i="1"/>
  <c r="E33" i="1"/>
  <c r="E32" i="1"/>
  <c r="E31" i="1"/>
  <c r="E30" i="1"/>
  <c r="D29" i="1"/>
  <c r="E29" i="1" s="1"/>
  <c r="D27" i="1"/>
  <c r="D28" i="1" s="1"/>
  <c r="E28" i="1" s="1"/>
  <c r="D26" i="1"/>
  <c r="E26" i="1" s="1"/>
  <c r="D25" i="1"/>
  <c r="E25" i="1" s="1"/>
  <c r="D24" i="1"/>
  <c r="E24" i="1" s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D8" i="1"/>
  <c r="E8" i="1" s="1"/>
  <c r="D7" i="1"/>
  <c r="E7" i="1" s="1"/>
  <c r="E6" i="1"/>
  <c r="E27" i="1" l="1"/>
  <c r="E48" i="1" l="1"/>
  <c r="H50" i="1" l="1"/>
</calcChain>
</file>

<file path=xl/sharedStrings.xml><?xml version="1.0" encoding="utf-8"?>
<sst xmlns="http://schemas.openxmlformats.org/spreadsheetml/2006/main" count="67" uniqueCount="66">
  <si>
    <t>ID</t>
  </si>
  <si>
    <t>DESCRIPCION</t>
  </si>
  <si>
    <t xml:space="preserve">UNIDAD DE MEDIDA </t>
  </si>
  <si>
    <t>VALOR UNITARIO</t>
  </si>
  <si>
    <t>Valor Total
Municipio de
Santa Fe de Antioquia</t>
  </si>
  <si>
    <t>Alquiler Equipos de reproducción: 
3  computadores
Procesador: Intel Core i5 de 7ª generación o superior.
AMD Ryzen 5 o superior.
RAM: Mínimo 8GB. Idealmente 16GB.
GPU Dedicada: Nvidia GTX 1050 o superior.
AMD Radeon RX 650.
Si el procesador es reciente y con gráficos integrados, podría funcionar.
Disco interno: SSD/NVMe.
Puerto HDMI. 
Para 5 días</t>
  </si>
  <si>
    <t>Alquiler de 3 video beam de mínimo 5000 lúmenes y de 3 sonidos para interiores SONIDO BASICO CABINAS ACTIVAS EN TRIPODE CON CONSOLA ANALOGA Y CABLEADO 2 MICROFONOS INALAMBRICOS, incluye el técnico
2 Equipos por 2 días</t>
  </si>
  <si>
    <t xml:space="preserve">Por 5 días Operador Técnico, con conocimiento en operación de sonido y proyección para 5 días </t>
  </si>
  <si>
    <t>Alquiler de trimallas (Alquiler 30 metros cuadrados de trimalla por 5 días)</t>
  </si>
  <si>
    <t>Pago de derechos de películas (1 Fee, de 8 largometrajes)</t>
  </si>
  <si>
    <t>Bolsa de estímulos para ópera prima (1 ganador, 1 categoría)</t>
  </si>
  <si>
    <t xml:space="preserve">Bolsa de estímulos de caja de Pandora (1 ganador para 3 categorías (ficción, documental, animación) </t>
  </si>
  <si>
    <t>Tiquetes aéreos nacionales (10 tiquetes nacionales con equipaje (ida-vuelta)) + 1 Tiquete internacional con equipaje /ida y regreso_)</t>
  </si>
  <si>
    <t>Transporte mototaxi (100 viajes de mototaxi en el área urbana del municipio)</t>
  </si>
  <si>
    <t>Pendones: 6 pendones (en impresión 4 x0 medidas 2 mts x 2 mts, banner en lona, acabado ojales)  4 pendondes (en impresión 4 x0 medidas 4 mts x 2 mts, banner en lona, acabado ojales)</t>
  </si>
  <si>
    <t>Plegables programación Festival (4000 unidades, programaciones de bolsillo 3 caras 4 x4 en cartón (Portada, tapa de logos, y contraportada), Interior 4x0 + 2 caras.
Tamaño: Cuarto abierto
Tintas: 1*1
Papel: Bond 90 grs)</t>
  </si>
  <si>
    <t>Video promocional del festival, con duración de 30 segundos</t>
  </si>
  <si>
    <t xml:space="preserve">Producción de Cuña Radial de 35 segundos para difusión en medios de comunicación </t>
  </si>
  <si>
    <t>Estatuillas – diablitos para invitados especiales (5 Estatuillas, en bronce, figura diablito.)</t>
  </si>
  <si>
    <t>Estatuillas – diablitos para películas (4 Estatuillas, impresión 3D en acrílico figura diablito.)</t>
  </si>
  <si>
    <t xml:space="preserve">Silletería: Alquiler de 800 sillas plásticas por 5 días </t>
  </si>
  <si>
    <t>Asesor de programación (1 crítico de cine que escriba para un periódico nacional) (1 Persona 2 meses)</t>
  </si>
  <si>
    <t xml:space="preserve">Director de Programación (1 doctor en carreras artísticas por 4 meses) </t>
  </si>
  <si>
    <t>Directora académica (1 guionista con experiencia académica por 4 meses)</t>
  </si>
  <si>
    <t>Publicidad digital redes sociales META (1 mes)</t>
  </si>
  <si>
    <t>Director general del festival (1 Persona 1 meses)</t>
  </si>
  <si>
    <t>Coordinador general (1 Persona 2 meses)</t>
  </si>
  <si>
    <t>Asistente comunicaciones - CM (1 Persona 2 meses)</t>
  </si>
  <si>
    <t>Gestión Free Press (1 Persona 1 mes)</t>
  </si>
  <si>
    <t>Fotógrafos (1 persona para los 5 días)</t>
  </si>
  <si>
    <t>Registro audiovisual (3 personas para los 5 días)</t>
  </si>
  <si>
    <t>Coordinador de alianzas y mercadeo (1 persona 4 meses)</t>
  </si>
  <si>
    <t>Coordinadora de bienestar del equipo</t>
  </si>
  <si>
    <t>Alimentación equipo de trabajo  (40 personas por 5 días) (Almuerzo y cena)</t>
  </si>
  <si>
    <t>TOTAL</t>
  </si>
  <si>
    <t>Bolsa ecológica de tela con cargaderas Tamaño: 35 por 40 cm vertical 
800 unidades</t>
  </si>
  <si>
    <t>Alquiler equipos: 
ALQUILER SONIDO LINE ARRAY SISTEMA LINEAL ARRAY CON BAJOS CONSOLA DIGITAL Y 2 MICROFONOS INALAMBRICOS
Pantalla 6X4 METROS EN ESCTRUTURA TRUSS 
TARIMA ALUMINIO (TARIMA DE 4.88 X 2.44 A 60 CM ALTURA EN ALUMINIO CON ESCALERA) para cinco 5 noches, en el parque principal (incluye montaje y desmontaje)</t>
  </si>
  <si>
    <t>Transporte terrestre invitados aeropuerto Rionegro - Santa Fe de Antioquia -4 viajes Rionegro Santa Fe de Antioquia en automóvil (se deberá tener disponibles vehículos para 4 y/o 15 pasajeros)</t>
  </si>
  <si>
    <t>Tarjetas inauguración, clausura y agradecimiento 400 unidades de cada referencia</t>
  </si>
  <si>
    <t>Camisetas festival 200  unidades
Estampado delantero
Algodón color Blanco y azul en diferentes tallas</t>
  </si>
  <si>
    <t>Personal logístico (25 personas x10 días)</t>
  </si>
  <si>
    <t>Director de comunicaciones (1 Persona 2 meses)</t>
  </si>
  <si>
    <t>Diseñador gráfico (1 persona por 2 meses)</t>
  </si>
  <si>
    <t>Asistente de producción  (1 persona 2 meses)</t>
  </si>
  <si>
    <t>Honorarios invitados actividades académicas y conversatorios conversatorios (Bolsa de recursos 2 invitados 1 actividad académica cada uno)</t>
  </si>
  <si>
    <t>Coordinador técnico (1 persona * 2 meses)</t>
  </si>
  <si>
    <t>Hospedaje Invitados (14 habitaciones individuales en el casco urbano para 5 noches)</t>
  </si>
  <si>
    <t>Convenio Asociación</t>
  </si>
  <si>
    <t>Aporte asociado</t>
  </si>
  <si>
    <t>Especie</t>
  </si>
  <si>
    <t>Dinero</t>
  </si>
  <si>
    <t>Total
(Cuantificado)</t>
  </si>
  <si>
    <t>(Marque con
una X)</t>
  </si>
  <si>
    <t>Coordinadora de producción de invitados, y hospitalidad</t>
  </si>
  <si>
    <t>NOTAS:</t>
  </si>
  <si>
    <t xml:space="preserve"> - La propuesta de aportes no podrá superar al presupuesto oficial en ninguno de sus ítems indicados en el formato, so pena de rechazo.</t>
  </si>
  <si>
    <t xml:space="preserve"> - No se debe modificar ni alterar el formato.</t>
  </si>
  <si>
    <t xml:space="preserve"> - El analisis de las propuestas de aportes se hará sobre el valor total de los aportes indicados en su propuesta. </t>
  </si>
  <si>
    <t xml:space="preserve"> - Para presentar su propuesta deberá hacerlo indicando en las columnas "F" y "G" marcando con un X si el aporte es en dinero o en especie, adicionalmente en la columna "H" se deberá cuantificar en dinero el aporte. </t>
  </si>
  <si>
    <t>Atentamente,</t>
  </si>
  <si>
    <t>Nombre del Proponente:</t>
  </si>
  <si>
    <t>Nombre del Representante Legal:</t>
  </si>
  <si>
    <t>C. C. No:</t>
  </si>
  <si>
    <t>Dirección de correo:</t>
  </si>
  <si>
    <t>Correo electrónico:</t>
  </si>
  <si>
    <t>[Firma del proponente o de su Representante Legal]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</si>
</sst>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Calibri"/>
      <family val="2"/>
    </font>
    <font>
      <b/>
      <sz val="10"/>
      <color rgb="FF000000"/>
      <name val="Aptos Narrow"/>
      <family val="2"/>
    </font>
    <font>
      <sz val="10"/>
      <color rgb="FF000000"/>
      <name val="Aptos Narrow"/>
      <family val="2"/>
    </font>
    <font>
      <sz val="10"/>
      <color theme="1"/>
      <name val="Aptos Narrow"/>
      <family val="2"/>
    </font>
    <font>
      <sz val="10"/>
      <name val="Aptos Display"/>
      <family val="2"/>
      <scheme val="major"/>
    </font>
    <font>
      <b/>
      <sz val="10"/>
      <color rgb="FF000000"/>
      <name val="Serif"/>
      <family val="2"/>
    </font>
    <font>
      <sz val="11"/>
      <color theme="1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rgb="FFC1E4F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AF2D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vertical="center" wrapText="1"/>
    </xf>
    <xf numFmtId="1" fontId="4" fillId="3" borderId="4" xfId="1" applyNumberFormat="1" applyFont="1" applyFill="1" applyBorder="1" applyAlignment="1">
      <alignment vertical="center"/>
    </xf>
    <xf numFmtId="164" fontId="4" fillId="3" borderId="4" xfId="1" applyNumberFormat="1" applyFont="1" applyFill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vertical="center" wrapText="1"/>
    </xf>
    <xf numFmtId="0" fontId="3" fillId="4" borderId="4" xfId="0" applyFont="1" applyFill="1" applyBorder="1" applyAlignment="1">
      <alignment vertical="center"/>
    </xf>
    <xf numFmtId="1" fontId="3" fillId="3" borderId="4" xfId="1" applyNumberFormat="1" applyFont="1" applyFill="1" applyBorder="1" applyAlignment="1">
      <alignment vertical="center"/>
    </xf>
    <xf numFmtId="164" fontId="3" fillId="3" borderId="4" xfId="1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" fontId="0" fillId="0" borderId="0" xfId="1" applyNumberFormat="1" applyFont="1"/>
    <xf numFmtId="164" fontId="0" fillId="0" borderId="0" xfId="1" applyNumberFormat="1" applyFont="1"/>
    <xf numFmtId="0" fontId="5" fillId="0" borderId="2" xfId="0" applyFont="1" applyBorder="1" applyAlignment="1">
      <alignment vertical="center" wrapText="1"/>
    </xf>
    <xf numFmtId="164" fontId="3" fillId="5" borderId="4" xfId="1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164" fontId="3" fillId="6" borderId="4" xfId="1" applyNumberFormat="1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164" fontId="4" fillId="6" borderId="4" xfId="1" applyNumberFormat="1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vertical="center"/>
    </xf>
    <xf numFmtId="164" fontId="4" fillId="6" borderId="4" xfId="1" applyNumberFormat="1" applyFont="1" applyFill="1" applyBorder="1" applyAlignment="1">
      <alignment vertical="center"/>
    </xf>
    <xf numFmtId="0" fontId="8" fillId="6" borderId="4" xfId="0" applyFont="1" applyFill="1" applyBorder="1"/>
    <xf numFmtId="164" fontId="8" fillId="6" borderId="4" xfId="1" applyNumberFormat="1" applyFont="1" applyFill="1" applyBorder="1" applyAlignment="1">
      <alignment horizontal="center" wrapText="1"/>
    </xf>
    <xf numFmtId="164" fontId="4" fillId="6" borderId="4" xfId="1" applyNumberFormat="1" applyFont="1" applyFill="1" applyBorder="1" applyAlignment="1">
      <alignment horizontal="center" vertical="center"/>
    </xf>
    <xf numFmtId="164" fontId="3" fillId="6" borderId="4" xfId="1" applyNumberFormat="1" applyFont="1" applyFill="1" applyBorder="1" applyAlignment="1">
      <alignment horizontal="center" vertical="center"/>
    </xf>
    <xf numFmtId="164" fontId="3" fillId="6" borderId="4" xfId="0" applyNumberFormat="1" applyFont="1" applyFill="1" applyBorder="1" applyAlignment="1">
      <alignment vertical="center"/>
    </xf>
    <xf numFmtId="164" fontId="0" fillId="0" borderId="0" xfId="1" applyNumberFormat="1" applyFont="1" applyAlignment="1">
      <alignment horizontal="center"/>
    </xf>
    <xf numFmtId="164" fontId="0" fillId="0" borderId="0" xfId="0" applyNumberFormat="1"/>
    <xf numFmtId="0" fontId="6" fillId="5" borderId="4" xfId="0" applyFont="1" applyFill="1" applyBorder="1" applyAlignment="1">
      <alignment vertical="center" wrapText="1"/>
    </xf>
    <xf numFmtId="164" fontId="3" fillId="5" borderId="5" xfId="1" applyNumberFormat="1" applyFont="1" applyFill="1" applyBorder="1" applyAlignment="1">
      <alignment horizontal="center" vertical="center" wrapText="1"/>
    </xf>
    <xf numFmtId="164" fontId="3" fillId="5" borderId="6" xfId="1" applyNumberFormat="1" applyFont="1" applyFill="1" applyBorder="1" applyAlignment="1">
      <alignment horizontal="center" vertical="center" wrapText="1"/>
    </xf>
    <xf numFmtId="164" fontId="3" fillId="5" borderId="7" xfId="1" applyNumberFormat="1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164" fontId="3" fillId="3" borderId="2" xfId="1" applyNumberFormat="1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3617E-320A-4F1D-8956-C288F92663EA}">
  <dimension ref="A1:H65"/>
  <sheetViews>
    <sheetView tabSelected="1" topLeftCell="A31" workbookViewId="0">
      <selection activeCell="B22" sqref="B22"/>
    </sheetView>
  </sheetViews>
  <sheetFormatPr baseColWidth="10" defaultRowHeight="14.25"/>
  <cols>
    <col min="2" max="2" width="32.5" customWidth="1"/>
    <col min="4" max="4" width="13.75" bestFit="1" customWidth="1"/>
    <col min="5" max="5" width="13.5" bestFit="1" customWidth="1"/>
    <col min="8" max="8" width="13" customWidth="1"/>
  </cols>
  <sheetData>
    <row r="1" spans="1:8">
      <c r="A1" s="35" t="s">
        <v>0</v>
      </c>
      <c r="B1" s="35" t="s">
        <v>1</v>
      </c>
      <c r="C1" s="38" t="s">
        <v>2</v>
      </c>
      <c r="D1" s="41" t="s">
        <v>3</v>
      </c>
      <c r="E1" s="41" t="s">
        <v>4</v>
      </c>
      <c r="F1" s="30" t="s">
        <v>47</v>
      </c>
      <c r="G1" s="31"/>
      <c r="H1" s="32"/>
    </row>
    <row r="2" spans="1:8">
      <c r="A2" s="36"/>
      <c r="B2" s="36"/>
      <c r="C2" s="39"/>
      <c r="D2" s="42"/>
      <c r="E2" s="42"/>
      <c r="F2" s="30" t="s">
        <v>48</v>
      </c>
      <c r="G2" s="31"/>
      <c r="H2" s="32"/>
    </row>
    <row r="3" spans="1:8">
      <c r="A3" s="36"/>
      <c r="B3" s="36"/>
      <c r="C3" s="39"/>
      <c r="D3" s="42"/>
      <c r="E3" s="42"/>
      <c r="F3" s="15" t="s">
        <v>49</v>
      </c>
      <c r="G3" s="16" t="s">
        <v>50</v>
      </c>
      <c r="H3" s="33" t="s">
        <v>51</v>
      </c>
    </row>
    <row r="4" spans="1:8" ht="38.25">
      <c r="A4" s="36"/>
      <c r="B4" s="36"/>
      <c r="C4" s="39"/>
      <c r="D4" s="42"/>
      <c r="E4" s="42"/>
      <c r="F4" s="15" t="s">
        <v>52</v>
      </c>
      <c r="G4" s="16" t="s">
        <v>52</v>
      </c>
      <c r="H4" s="34"/>
    </row>
    <row r="5" spans="1:8">
      <c r="A5" s="37"/>
      <c r="B5" s="37"/>
      <c r="C5" s="40"/>
      <c r="D5" s="43"/>
      <c r="E5" s="43"/>
      <c r="F5" s="17"/>
      <c r="G5" s="18"/>
      <c r="H5" s="17"/>
    </row>
    <row r="6" spans="1:8" ht="153">
      <c r="A6" s="1">
        <v>1</v>
      </c>
      <c r="B6" s="2" t="s">
        <v>36</v>
      </c>
      <c r="C6" s="3">
        <v>1</v>
      </c>
      <c r="D6" s="4">
        <v>30000000</v>
      </c>
      <c r="E6" s="4">
        <f>+C6*D6</f>
        <v>30000000</v>
      </c>
      <c r="F6" s="19"/>
      <c r="G6" s="20"/>
      <c r="H6" s="21"/>
    </row>
    <row r="7" spans="1:8" ht="178.5">
      <c r="A7" s="1">
        <v>2</v>
      </c>
      <c r="B7" s="2" t="s">
        <v>5</v>
      </c>
      <c r="C7" s="3">
        <v>1</v>
      </c>
      <c r="D7" s="4">
        <f>200000*5*3</f>
        <v>3000000</v>
      </c>
      <c r="E7" s="4">
        <f>+C7*D7</f>
        <v>3000000</v>
      </c>
      <c r="F7" s="19"/>
      <c r="G7" s="22"/>
      <c r="H7" s="21"/>
    </row>
    <row r="8" spans="1:8" ht="89.25">
      <c r="A8" s="1">
        <v>3</v>
      </c>
      <c r="B8" s="2" t="s">
        <v>6</v>
      </c>
      <c r="C8" s="3">
        <v>1</v>
      </c>
      <c r="D8" s="4">
        <f>1000000*2*2</f>
        <v>4000000</v>
      </c>
      <c r="E8" s="4">
        <f>+C8*D8</f>
        <v>4000000</v>
      </c>
      <c r="F8" s="19"/>
      <c r="G8" s="21"/>
      <c r="H8" s="21"/>
    </row>
    <row r="9" spans="1:8" ht="38.25">
      <c r="A9" s="1">
        <v>4</v>
      </c>
      <c r="B9" s="2" t="s">
        <v>7</v>
      </c>
      <c r="C9" s="3">
        <v>2</v>
      </c>
      <c r="D9" s="4">
        <v>1200000</v>
      </c>
      <c r="E9" s="4">
        <f>+C9*D9</f>
        <v>2400000</v>
      </c>
      <c r="F9" s="19"/>
      <c r="G9" s="21"/>
      <c r="H9" s="21"/>
    </row>
    <row r="10" spans="1:8" ht="25.5">
      <c r="A10" s="1">
        <v>5</v>
      </c>
      <c r="B10" s="2" t="s">
        <v>8</v>
      </c>
      <c r="C10" s="3">
        <v>1</v>
      </c>
      <c r="D10" s="4">
        <v>8800000</v>
      </c>
      <c r="E10" s="4">
        <f t="shared" ref="E10:E47" si="0">+C10*D10</f>
        <v>8800000</v>
      </c>
      <c r="F10" s="23"/>
      <c r="G10" s="21"/>
      <c r="H10" s="21"/>
    </row>
    <row r="11" spans="1:8" ht="25.5">
      <c r="A11" s="1">
        <v>6</v>
      </c>
      <c r="B11" s="5" t="s">
        <v>9</v>
      </c>
      <c r="C11" s="3">
        <v>1</v>
      </c>
      <c r="D11" s="4">
        <v>9000000</v>
      </c>
      <c r="E11" s="4">
        <f t="shared" si="0"/>
        <v>9000000</v>
      </c>
      <c r="F11" s="19"/>
      <c r="G11" s="21"/>
      <c r="H11" s="21"/>
    </row>
    <row r="12" spans="1:8" ht="25.5">
      <c r="A12" s="1">
        <v>7</v>
      </c>
      <c r="B12" s="2" t="s">
        <v>10</v>
      </c>
      <c r="C12" s="3">
        <v>1</v>
      </c>
      <c r="D12" s="4">
        <v>4000000</v>
      </c>
      <c r="E12" s="4">
        <f t="shared" si="0"/>
        <v>4000000</v>
      </c>
      <c r="F12" s="19"/>
      <c r="G12" s="21"/>
      <c r="H12" s="21"/>
    </row>
    <row r="13" spans="1:8" ht="38.25">
      <c r="A13" s="1">
        <v>8</v>
      </c>
      <c r="B13" s="5" t="s">
        <v>11</v>
      </c>
      <c r="C13" s="3">
        <v>1</v>
      </c>
      <c r="D13" s="4">
        <v>9000000</v>
      </c>
      <c r="E13" s="4">
        <f t="shared" si="0"/>
        <v>9000000</v>
      </c>
      <c r="F13" s="19"/>
      <c r="G13" s="21"/>
      <c r="H13" s="21"/>
    </row>
    <row r="14" spans="1:8" ht="51">
      <c r="A14" s="1">
        <v>9</v>
      </c>
      <c r="B14" s="2" t="s">
        <v>12</v>
      </c>
      <c r="C14" s="3">
        <v>1</v>
      </c>
      <c r="D14" s="4">
        <v>11000000</v>
      </c>
      <c r="E14" s="4">
        <f t="shared" si="0"/>
        <v>11000000</v>
      </c>
      <c r="F14" s="19"/>
      <c r="G14" s="21"/>
      <c r="H14" s="21"/>
    </row>
    <row r="15" spans="1:8" ht="63.75">
      <c r="A15" s="1">
        <v>10</v>
      </c>
      <c r="B15" s="2" t="s">
        <v>37</v>
      </c>
      <c r="C15" s="3">
        <v>1</v>
      </c>
      <c r="D15" s="4">
        <v>5500000</v>
      </c>
      <c r="E15" s="4">
        <f t="shared" si="0"/>
        <v>5500000</v>
      </c>
      <c r="F15" s="19"/>
      <c r="G15" s="21"/>
      <c r="H15" s="21"/>
    </row>
    <row r="16" spans="1:8" ht="25.5">
      <c r="A16" s="1">
        <v>11</v>
      </c>
      <c r="B16" s="2" t="s">
        <v>13</v>
      </c>
      <c r="C16" s="3">
        <v>1</v>
      </c>
      <c r="D16" s="4">
        <v>1000000</v>
      </c>
      <c r="E16" s="4">
        <f t="shared" si="0"/>
        <v>1000000</v>
      </c>
      <c r="F16" s="19"/>
      <c r="G16" s="21"/>
      <c r="H16" s="21"/>
    </row>
    <row r="17" spans="1:8" ht="63.75">
      <c r="A17" s="1">
        <v>12</v>
      </c>
      <c r="B17" s="5" t="s">
        <v>14</v>
      </c>
      <c r="C17" s="3">
        <v>10</v>
      </c>
      <c r="D17" s="4">
        <v>600000</v>
      </c>
      <c r="E17" s="4">
        <f t="shared" si="0"/>
        <v>6000000</v>
      </c>
      <c r="F17" s="19"/>
      <c r="G17" s="21"/>
      <c r="H17" s="21"/>
    </row>
    <row r="18" spans="1:8" ht="102">
      <c r="A18" s="1">
        <v>13</v>
      </c>
      <c r="B18" s="5" t="s">
        <v>15</v>
      </c>
      <c r="C18" s="3">
        <v>1</v>
      </c>
      <c r="D18" s="4">
        <v>5000000</v>
      </c>
      <c r="E18" s="4">
        <f t="shared" si="0"/>
        <v>5000000</v>
      </c>
      <c r="F18" s="19"/>
      <c r="G18" s="21"/>
      <c r="H18" s="21"/>
    </row>
    <row r="19" spans="1:8" ht="38.25">
      <c r="A19" s="1">
        <v>14</v>
      </c>
      <c r="B19" s="6" t="s">
        <v>38</v>
      </c>
      <c r="C19" s="3">
        <v>1</v>
      </c>
      <c r="D19" s="4">
        <v>2000000</v>
      </c>
      <c r="E19" s="4">
        <f t="shared" si="0"/>
        <v>2000000</v>
      </c>
      <c r="F19" s="19"/>
      <c r="G19" s="21"/>
      <c r="H19" s="21"/>
    </row>
    <row r="20" spans="1:8" ht="51">
      <c r="A20" s="1">
        <v>15</v>
      </c>
      <c r="B20" s="2" t="s">
        <v>39</v>
      </c>
      <c r="C20" s="3">
        <v>200</v>
      </c>
      <c r="D20" s="4">
        <v>35000</v>
      </c>
      <c r="E20" s="4">
        <f t="shared" si="0"/>
        <v>7000000</v>
      </c>
      <c r="F20" s="19"/>
      <c r="G20" s="21"/>
      <c r="H20" s="21"/>
    </row>
    <row r="21" spans="1:8" ht="25.5">
      <c r="A21" s="1">
        <v>16</v>
      </c>
      <c r="B21" s="2" t="s">
        <v>16</v>
      </c>
      <c r="C21" s="3">
        <v>1</v>
      </c>
      <c r="D21" s="4">
        <v>5000000</v>
      </c>
      <c r="E21" s="4">
        <f t="shared" si="0"/>
        <v>5000000</v>
      </c>
      <c r="F21" s="19"/>
      <c r="G21" s="21"/>
      <c r="H21" s="21"/>
    </row>
    <row r="22" spans="1:8" ht="38.25">
      <c r="A22" s="1">
        <v>17</v>
      </c>
      <c r="B22" s="5" t="s">
        <v>17</v>
      </c>
      <c r="C22" s="3">
        <v>1</v>
      </c>
      <c r="D22" s="4">
        <v>2500000</v>
      </c>
      <c r="E22" s="4">
        <f t="shared" si="0"/>
        <v>2500000</v>
      </c>
      <c r="F22" s="19"/>
      <c r="G22" s="21"/>
      <c r="H22" s="21"/>
    </row>
    <row r="23" spans="1:8" ht="38.25">
      <c r="A23" s="1">
        <v>18</v>
      </c>
      <c r="B23" s="5" t="s">
        <v>18</v>
      </c>
      <c r="C23" s="3">
        <v>3</v>
      </c>
      <c r="D23" s="4">
        <v>1000000</v>
      </c>
      <c r="E23" s="4">
        <f t="shared" si="0"/>
        <v>3000000</v>
      </c>
      <c r="F23" s="19"/>
      <c r="G23" s="21"/>
      <c r="H23" s="21"/>
    </row>
    <row r="24" spans="1:8" ht="38.25">
      <c r="A24" s="1">
        <v>19</v>
      </c>
      <c r="B24" s="5" t="s">
        <v>19</v>
      </c>
      <c r="C24" s="3">
        <v>1</v>
      </c>
      <c r="D24" s="4">
        <f>300000*4</f>
        <v>1200000</v>
      </c>
      <c r="E24" s="4">
        <f t="shared" si="0"/>
        <v>1200000</v>
      </c>
      <c r="F24" s="19"/>
      <c r="G24" s="21"/>
      <c r="H24" s="21"/>
    </row>
    <row r="25" spans="1:8" ht="25.5">
      <c r="A25" s="1">
        <v>20</v>
      </c>
      <c r="B25" s="2" t="s">
        <v>20</v>
      </c>
      <c r="C25" s="3">
        <v>5</v>
      </c>
      <c r="D25" s="4">
        <f>1500*600</f>
        <v>900000</v>
      </c>
      <c r="E25" s="4">
        <f t="shared" si="0"/>
        <v>4500000</v>
      </c>
      <c r="F25" s="19"/>
      <c r="G25" s="21"/>
      <c r="H25" s="21"/>
    </row>
    <row r="26" spans="1:8" ht="38.25">
      <c r="A26" s="1">
        <v>21</v>
      </c>
      <c r="B26" s="2" t="s">
        <v>21</v>
      </c>
      <c r="C26" s="3">
        <v>1</v>
      </c>
      <c r="D26" s="4">
        <f>1250000*4</f>
        <v>5000000</v>
      </c>
      <c r="E26" s="4">
        <f t="shared" si="0"/>
        <v>5000000</v>
      </c>
      <c r="F26" s="19"/>
      <c r="G26" s="21"/>
      <c r="H26" s="21"/>
    </row>
    <row r="27" spans="1:8" ht="25.5">
      <c r="A27" s="1">
        <v>22</v>
      </c>
      <c r="B27" s="2" t="s">
        <v>22</v>
      </c>
      <c r="C27" s="3">
        <v>1</v>
      </c>
      <c r="D27" s="4">
        <f>1500000*4</f>
        <v>6000000</v>
      </c>
      <c r="E27" s="4">
        <f t="shared" si="0"/>
        <v>6000000</v>
      </c>
      <c r="F27" s="19"/>
      <c r="G27" s="21"/>
      <c r="H27" s="21"/>
    </row>
    <row r="28" spans="1:8" ht="25.5">
      <c r="A28" s="1">
        <v>23</v>
      </c>
      <c r="B28" s="5" t="s">
        <v>23</v>
      </c>
      <c r="C28" s="3">
        <v>1</v>
      </c>
      <c r="D28" s="4">
        <f>+D27</f>
        <v>6000000</v>
      </c>
      <c r="E28" s="4">
        <f t="shared" si="0"/>
        <v>6000000</v>
      </c>
      <c r="F28" s="24"/>
      <c r="G28" s="21"/>
      <c r="H28" s="21"/>
    </row>
    <row r="29" spans="1:8">
      <c r="A29" s="1">
        <v>24</v>
      </c>
      <c r="B29" s="2" t="s">
        <v>40</v>
      </c>
      <c r="C29" s="3">
        <v>25</v>
      </c>
      <c r="D29" s="4">
        <f>90000*8</f>
        <v>720000</v>
      </c>
      <c r="E29" s="4">
        <f t="shared" si="0"/>
        <v>18000000</v>
      </c>
      <c r="F29" s="19"/>
      <c r="G29" s="21"/>
      <c r="H29" s="21"/>
    </row>
    <row r="30" spans="1:8" ht="25.5">
      <c r="A30" s="1">
        <v>25</v>
      </c>
      <c r="B30" s="5" t="s">
        <v>24</v>
      </c>
      <c r="C30" s="3">
        <v>1</v>
      </c>
      <c r="D30" s="4">
        <v>2000000</v>
      </c>
      <c r="E30" s="4">
        <f t="shared" si="0"/>
        <v>2000000</v>
      </c>
      <c r="F30" s="19"/>
      <c r="G30" s="21"/>
      <c r="H30" s="21"/>
    </row>
    <row r="31" spans="1:8" ht="25.5">
      <c r="A31" s="1">
        <v>26</v>
      </c>
      <c r="B31" s="5" t="s">
        <v>25</v>
      </c>
      <c r="C31" s="3">
        <v>1</v>
      </c>
      <c r="D31" s="4">
        <v>5000000</v>
      </c>
      <c r="E31" s="4">
        <f t="shared" si="0"/>
        <v>5000000</v>
      </c>
      <c r="F31" s="19"/>
      <c r="G31" s="21"/>
      <c r="H31" s="21"/>
    </row>
    <row r="32" spans="1:8">
      <c r="A32" s="1">
        <v>27</v>
      </c>
      <c r="B32" s="14" t="s">
        <v>26</v>
      </c>
      <c r="C32" s="3">
        <v>1</v>
      </c>
      <c r="D32" s="4">
        <v>6000000</v>
      </c>
      <c r="E32" s="4">
        <f t="shared" si="0"/>
        <v>6000000</v>
      </c>
      <c r="F32" s="19"/>
      <c r="G32" s="21"/>
      <c r="H32" s="21"/>
    </row>
    <row r="33" spans="1:8" ht="25.5">
      <c r="A33" s="1">
        <v>28</v>
      </c>
      <c r="B33" s="2" t="s">
        <v>41</v>
      </c>
      <c r="C33" s="3">
        <v>1</v>
      </c>
      <c r="D33" s="4">
        <v>5000000</v>
      </c>
      <c r="E33" s="4">
        <f t="shared" si="0"/>
        <v>5000000</v>
      </c>
      <c r="F33" s="19"/>
      <c r="G33" s="21"/>
      <c r="H33" s="21"/>
    </row>
    <row r="34" spans="1:8" ht="25.5">
      <c r="A34" s="1">
        <v>29</v>
      </c>
      <c r="B34" s="2" t="s">
        <v>27</v>
      </c>
      <c r="C34" s="3">
        <v>1</v>
      </c>
      <c r="D34" s="4">
        <v>4000000</v>
      </c>
      <c r="E34" s="4">
        <f t="shared" si="0"/>
        <v>4000000</v>
      </c>
      <c r="F34" s="19"/>
      <c r="G34" s="21"/>
      <c r="H34" s="21"/>
    </row>
    <row r="35" spans="1:8">
      <c r="A35" s="1">
        <v>30</v>
      </c>
      <c r="B35" s="2" t="s">
        <v>28</v>
      </c>
      <c r="C35" s="3">
        <v>1</v>
      </c>
      <c r="D35" s="4">
        <v>3000000</v>
      </c>
      <c r="E35" s="4">
        <f t="shared" si="0"/>
        <v>3000000</v>
      </c>
      <c r="F35" s="19"/>
      <c r="G35" s="21"/>
      <c r="H35" s="21"/>
    </row>
    <row r="36" spans="1:8">
      <c r="A36" s="1">
        <v>31</v>
      </c>
      <c r="B36" s="2" t="s">
        <v>29</v>
      </c>
      <c r="C36" s="3">
        <v>1</v>
      </c>
      <c r="D36" s="4">
        <v>4000000</v>
      </c>
      <c r="E36" s="4">
        <f t="shared" si="0"/>
        <v>4000000</v>
      </c>
      <c r="F36" s="19"/>
      <c r="G36" s="21"/>
      <c r="H36" s="21"/>
    </row>
    <row r="37" spans="1:8" ht="25.5">
      <c r="A37" s="1">
        <v>32</v>
      </c>
      <c r="B37" s="5" t="s">
        <v>30</v>
      </c>
      <c r="C37" s="3">
        <v>1</v>
      </c>
      <c r="D37" s="4">
        <v>5000000</v>
      </c>
      <c r="E37" s="4">
        <f>+C37*D37</f>
        <v>5000000</v>
      </c>
      <c r="F37" s="19"/>
      <c r="G37" s="21"/>
      <c r="H37" s="21"/>
    </row>
    <row r="38" spans="1:8">
      <c r="A38" s="1">
        <v>33</v>
      </c>
      <c r="B38" s="2" t="s">
        <v>42</v>
      </c>
      <c r="C38" s="3">
        <v>1</v>
      </c>
      <c r="D38" s="4">
        <v>4000000</v>
      </c>
      <c r="E38" s="4">
        <f t="shared" si="0"/>
        <v>4000000</v>
      </c>
      <c r="F38" s="19"/>
      <c r="G38" s="21"/>
      <c r="H38" s="21"/>
    </row>
    <row r="39" spans="1:8" ht="25.5">
      <c r="A39" s="1">
        <v>34</v>
      </c>
      <c r="B39" s="2" t="s">
        <v>31</v>
      </c>
      <c r="C39" s="3">
        <v>1</v>
      </c>
      <c r="D39" s="4">
        <v>5000000</v>
      </c>
      <c r="E39" s="4">
        <f t="shared" si="0"/>
        <v>5000000</v>
      </c>
      <c r="F39" s="19"/>
      <c r="G39" s="21"/>
      <c r="H39" s="21"/>
    </row>
    <row r="40" spans="1:8">
      <c r="A40" s="1">
        <v>35</v>
      </c>
      <c r="B40" s="2" t="s">
        <v>32</v>
      </c>
      <c r="C40" s="3">
        <v>1</v>
      </c>
      <c r="D40" s="4">
        <v>1500000</v>
      </c>
      <c r="E40" s="4">
        <f t="shared" si="0"/>
        <v>1500000</v>
      </c>
      <c r="F40" s="19"/>
      <c r="G40" s="21"/>
      <c r="H40" s="21"/>
    </row>
    <row r="41" spans="1:8" ht="25.5">
      <c r="A41" s="1">
        <v>36</v>
      </c>
      <c r="B41" s="2" t="s">
        <v>43</v>
      </c>
      <c r="C41" s="3">
        <v>2</v>
      </c>
      <c r="D41" s="4">
        <v>1700000</v>
      </c>
      <c r="E41" s="4">
        <f>+C41*D41</f>
        <v>3400000</v>
      </c>
      <c r="F41" s="19"/>
      <c r="G41" s="21"/>
      <c r="H41" s="21"/>
    </row>
    <row r="42" spans="1:8" ht="25.5">
      <c r="A42" s="1">
        <v>37</v>
      </c>
      <c r="B42" s="29" t="s">
        <v>53</v>
      </c>
      <c r="C42" s="3">
        <v>2</v>
      </c>
      <c r="D42" s="4">
        <v>2000000</v>
      </c>
      <c r="E42" s="4">
        <f>+C42*D42</f>
        <v>4000000</v>
      </c>
      <c r="F42" s="19"/>
      <c r="G42" s="21"/>
      <c r="H42" s="21"/>
    </row>
    <row r="43" spans="1:8" ht="51">
      <c r="A43" s="1">
        <v>38</v>
      </c>
      <c r="B43" s="7" t="s">
        <v>44</v>
      </c>
      <c r="C43" s="3">
        <v>1</v>
      </c>
      <c r="D43" s="4">
        <v>2000000</v>
      </c>
      <c r="E43" s="4">
        <f>+C43*D43</f>
        <v>2000000</v>
      </c>
      <c r="F43" s="19"/>
      <c r="G43" s="21"/>
      <c r="H43" s="21"/>
    </row>
    <row r="44" spans="1:8">
      <c r="A44" s="1">
        <v>39</v>
      </c>
      <c r="B44" s="7" t="s">
        <v>45</v>
      </c>
      <c r="C44" s="3">
        <v>1</v>
      </c>
      <c r="D44" s="4">
        <v>3400000</v>
      </c>
      <c r="E44" s="4">
        <f>+C44*D44</f>
        <v>3400000</v>
      </c>
      <c r="F44" s="19"/>
      <c r="G44" s="21"/>
      <c r="H44" s="21"/>
    </row>
    <row r="45" spans="1:8" ht="38.25">
      <c r="A45" s="1">
        <v>40</v>
      </c>
      <c r="B45" s="2" t="s">
        <v>46</v>
      </c>
      <c r="C45" s="3">
        <f>5*14</f>
        <v>70</v>
      </c>
      <c r="D45" s="4">
        <v>260000</v>
      </c>
      <c r="E45" s="4">
        <f t="shared" si="0"/>
        <v>18200000</v>
      </c>
      <c r="F45" s="19"/>
      <c r="G45" s="21"/>
      <c r="H45" s="21"/>
    </row>
    <row r="46" spans="1:8" ht="25.5">
      <c r="A46" s="1">
        <v>41</v>
      </c>
      <c r="B46" s="2" t="s">
        <v>33</v>
      </c>
      <c r="C46" s="3">
        <v>200</v>
      </c>
      <c r="D46" s="4">
        <v>50000</v>
      </c>
      <c r="E46" s="4">
        <f t="shared" si="0"/>
        <v>10000000</v>
      </c>
      <c r="F46" s="19"/>
      <c r="G46" s="21"/>
      <c r="H46" s="21"/>
    </row>
    <row r="47" spans="1:8" ht="38.25">
      <c r="A47" s="1">
        <v>42</v>
      </c>
      <c r="B47" s="2" t="s">
        <v>35</v>
      </c>
      <c r="C47" s="3">
        <v>800</v>
      </c>
      <c r="D47" s="4">
        <v>7000</v>
      </c>
      <c r="E47" s="4">
        <f t="shared" si="0"/>
        <v>5600000</v>
      </c>
      <c r="F47" s="23"/>
      <c r="G47" s="21"/>
      <c r="H47" s="21"/>
    </row>
    <row r="48" spans="1:8">
      <c r="A48" s="1"/>
      <c r="B48" s="8" t="s">
        <v>34</v>
      </c>
      <c r="C48" s="9"/>
      <c r="D48" s="10"/>
      <c r="E48" s="10">
        <f>SUM(E6:E47)</f>
        <v>250000000</v>
      </c>
      <c r="F48" s="25"/>
      <c r="G48" s="26"/>
      <c r="H48" s="21"/>
    </row>
    <row r="49" spans="1:8">
      <c r="A49" s="11"/>
      <c r="C49" s="12"/>
      <c r="D49" s="13"/>
      <c r="E49" s="13">
        <v>250000000</v>
      </c>
      <c r="F49" s="27"/>
      <c r="H49" s="21"/>
    </row>
    <row r="50" spans="1:8">
      <c r="H50" s="28">
        <f>+H49-H48</f>
        <v>0</v>
      </c>
    </row>
    <row r="51" spans="1:8">
      <c r="A51" t="s">
        <v>54</v>
      </c>
    </row>
    <row r="52" spans="1:8">
      <c r="A52" t="s">
        <v>55</v>
      </c>
    </row>
    <row r="53" spans="1:8">
      <c r="A53" t="s">
        <v>56</v>
      </c>
    </row>
    <row r="54" spans="1:8">
      <c r="A54" t="s">
        <v>57</v>
      </c>
    </row>
    <row r="55" spans="1:8">
      <c r="A55" t="s">
        <v>58</v>
      </c>
    </row>
    <row r="57" spans="1:8">
      <c r="A57" t="s">
        <v>59</v>
      </c>
    </row>
    <row r="59" spans="1:8">
      <c r="A59" t="s">
        <v>60</v>
      </c>
    </row>
    <row r="60" spans="1:8">
      <c r="A60" t="s">
        <v>61</v>
      </c>
    </row>
    <row r="61" spans="1:8">
      <c r="A61" t="s">
        <v>62</v>
      </c>
    </row>
    <row r="62" spans="1:8">
      <c r="A62" t="s">
        <v>63</v>
      </c>
    </row>
    <row r="63" spans="1:8">
      <c r="A63" t="s">
        <v>64</v>
      </c>
    </row>
    <row r="65" spans="1:1">
      <c r="A65" t="s">
        <v>65</v>
      </c>
    </row>
  </sheetData>
  <mergeCells count="8">
    <mergeCell ref="F1:H1"/>
    <mergeCell ref="F2:H2"/>
    <mergeCell ref="H3:H4"/>
    <mergeCell ref="A1:A5"/>
    <mergeCell ref="B1:B5"/>
    <mergeCell ref="C1:C5"/>
    <mergeCell ref="D1:D5"/>
    <mergeCell ref="E1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Bedoya Londoño</dc:creator>
  <cp:lastModifiedBy>Contratacion06</cp:lastModifiedBy>
  <dcterms:created xsi:type="dcterms:W3CDTF">2026-06-09T15:31:49Z</dcterms:created>
  <dcterms:modified xsi:type="dcterms:W3CDTF">2026-09-03T16:49:58Z</dcterms:modified>
</cp:coreProperties>
</file>