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C:\Users\Secretaría\Desktop\SMA\Contratos\2026\CONV INSUMOS CULTIVANDO EL CAMPO\"/>
    </mc:Choice>
  </mc:AlternateContent>
  <xr:revisionPtr revIDLastSave="0" documentId="13_ncr:1_{38C0C283-1B78-4606-85CC-A447CD04E236}" xr6:coauthVersionLast="47" xr6:coauthVersionMax="47" xr10:uidLastSave="{00000000-0000-0000-0000-000000000000}"/>
  <bookViews>
    <workbookView xWindow="-120" yWindow="-120" windowWidth="29040" windowHeight="15720" firstSheet="1" activeTab="3" xr2:uid="{90B3C435-8DBD-4381-9994-527235180F55}"/>
  </bookViews>
  <sheets>
    <sheet name="INSUMOS BENEFICIARIOS" sheetId="2" r:id="rId1"/>
    <sheet name="INSUMOS BPA" sheetId="5" r:id="rId2"/>
    <sheet name="INSUMOS ASOCIACIÓN" sheetId="4" r:id="rId3"/>
    <sheet name="FERIAS" sheetId="1" r:id="rId4"/>
    <sheet name="COMITÉ GERENCIAL" sheetId="7" r:id="rId5"/>
  </sheets>
  <definedNames>
    <definedName name="_xlnm._FilterDatabase" localSheetId="0" hidden="1">'INSUMOS BENEFICIARIOS'!$A$1:$H$1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4" i="7" l="1"/>
  <c r="F5" i="7"/>
  <c r="F6" i="7"/>
  <c r="G6" i="7" s="1"/>
  <c r="C2" i="7"/>
  <c r="H9" i="4"/>
  <c r="G3" i="4"/>
  <c r="H3" i="4" s="1"/>
  <c r="G4" i="4"/>
  <c r="H4" i="4" s="1"/>
  <c r="G5" i="4"/>
  <c r="H5" i="4" s="1"/>
  <c r="G6" i="4"/>
  <c r="H6" i="4" s="1"/>
  <c r="G7" i="4"/>
  <c r="H7" i="4" s="1"/>
  <c r="G8" i="4"/>
  <c r="H8" i="4" s="1"/>
  <c r="G9" i="4"/>
  <c r="G10" i="4"/>
  <c r="H10" i="4" s="1"/>
  <c r="G11" i="4"/>
  <c r="H11" i="4" s="1"/>
  <c r="G12" i="4"/>
  <c r="H12" i="4" s="1"/>
  <c r="G13" i="4"/>
  <c r="H13" i="4" s="1"/>
  <c r="G2" i="4"/>
  <c r="H2" i="4" s="1"/>
  <c r="G7" i="5"/>
  <c r="G8" i="5"/>
  <c r="H8" i="5" s="1"/>
  <c r="F6" i="5"/>
  <c r="G6" i="5" s="1"/>
  <c r="H6" i="5" s="1"/>
  <c r="E6" i="5"/>
  <c r="F5" i="5"/>
  <c r="E5" i="5"/>
  <c r="F4" i="5"/>
  <c r="E4" i="5"/>
  <c r="G3" i="5"/>
  <c r="H3" i="5" s="1"/>
  <c r="G4" i="5"/>
  <c r="H4" i="5" s="1"/>
  <c r="G5" i="5"/>
  <c r="H5" i="5" s="1"/>
  <c r="F3" i="5"/>
  <c r="E3" i="5"/>
  <c r="H7" i="5"/>
  <c r="H2" i="5"/>
  <c r="G2" i="5"/>
  <c r="F2" i="5"/>
  <c r="E2" i="5"/>
  <c r="G4" i="7" l="1"/>
  <c r="G5" i="7"/>
  <c r="F2" i="7" l="1"/>
  <c r="G2" i="7" s="1"/>
  <c r="D3" i="7"/>
  <c r="F3" i="7" s="1"/>
  <c r="G3" i="7" s="1"/>
  <c r="E3" i="7"/>
  <c r="E2" i="7"/>
  <c r="D2" i="7"/>
  <c r="E7" i="1"/>
  <c r="E6" i="1" l="1"/>
  <c r="E3" i="1" l="1"/>
  <c r="E4" i="1"/>
  <c r="E5" i="1"/>
  <c r="E8" i="1"/>
  <c r="E9" i="1"/>
  <c r="E2" i="1"/>
  <c r="G3" i="2" l="1"/>
  <c r="H3" i="2" s="1"/>
  <c r="G4" i="2"/>
  <c r="H4" i="2" s="1"/>
  <c r="G5" i="2"/>
  <c r="H5" i="2" s="1"/>
  <c r="G6" i="2"/>
  <c r="H6" i="2" s="1"/>
  <c r="G7" i="2"/>
  <c r="H7" i="2" s="1"/>
  <c r="G8" i="2"/>
  <c r="H8" i="2" s="1"/>
  <c r="G9" i="2"/>
  <c r="H9" i="2" s="1"/>
  <c r="G10" i="2"/>
  <c r="H10" i="2" s="1"/>
  <c r="G11" i="2"/>
  <c r="H11" i="2" s="1"/>
  <c r="G12" i="2"/>
  <c r="H12" i="2" s="1"/>
  <c r="G13" i="2"/>
  <c r="H13" i="2" s="1"/>
  <c r="G14" i="2"/>
  <c r="H14" i="2" s="1"/>
  <c r="G15" i="2"/>
  <c r="H15" i="2" s="1"/>
  <c r="G16" i="2"/>
  <c r="H16" i="2" s="1"/>
  <c r="G17" i="2"/>
  <c r="H17" i="2" s="1"/>
  <c r="G18" i="2"/>
  <c r="H18" i="2" s="1"/>
  <c r="G19" i="2"/>
  <c r="H19" i="2" s="1"/>
  <c r="G20" i="2"/>
  <c r="H20" i="2" s="1"/>
  <c r="G21" i="2"/>
  <c r="H21" i="2" s="1"/>
  <c r="G22" i="2"/>
  <c r="H22" i="2" s="1"/>
  <c r="G23" i="2"/>
  <c r="H23" i="2" s="1"/>
  <c r="G24" i="2"/>
  <c r="H24" i="2" s="1"/>
  <c r="G25" i="2"/>
  <c r="H25" i="2" s="1"/>
  <c r="G26" i="2"/>
  <c r="H26" i="2" s="1"/>
  <c r="G27" i="2"/>
  <c r="H27" i="2" s="1"/>
  <c r="G28" i="2"/>
  <c r="H28" i="2" s="1"/>
  <c r="G29" i="2"/>
  <c r="H29" i="2" s="1"/>
  <c r="G30" i="2"/>
  <c r="H30" i="2" s="1"/>
  <c r="G31" i="2"/>
  <c r="H31" i="2" s="1"/>
  <c r="G32" i="2"/>
  <c r="H32" i="2" s="1"/>
  <c r="G33" i="2"/>
  <c r="H33" i="2" s="1"/>
  <c r="G34" i="2"/>
  <c r="H34" i="2" s="1"/>
  <c r="G35" i="2"/>
  <c r="H35" i="2" s="1"/>
  <c r="G36" i="2"/>
  <c r="H36" i="2" s="1"/>
  <c r="G37" i="2"/>
  <c r="H37" i="2" s="1"/>
  <c r="G38" i="2"/>
  <c r="H38" i="2" s="1"/>
  <c r="G39" i="2"/>
  <c r="H39" i="2" s="1"/>
  <c r="G40" i="2"/>
  <c r="H40" i="2" s="1"/>
  <c r="G41" i="2"/>
  <c r="H41" i="2" s="1"/>
  <c r="G42" i="2"/>
  <c r="H42" i="2" s="1"/>
  <c r="G43" i="2"/>
  <c r="H43" i="2" s="1"/>
  <c r="G44" i="2"/>
  <c r="H44" i="2" s="1"/>
  <c r="G45" i="2"/>
  <c r="H45" i="2" s="1"/>
  <c r="G46" i="2"/>
  <c r="H46" i="2" s="1"/>
  <c r="G47" i="2"/>
  <c r="H47" i="2" s="1"/>
  <c r="G48" i="2"/>
  <c r="H48" i="2" s="1"/>
  <c r="G49" i="2"/>
  <c r="H49" i="2" s="1"/>
  <c r="G50" i="2"/>
  <c r="H50" i="2" s="1"/>
  <c r="G51" i="2"/>
  <c r="H51" i="2" s="1"/>
  <c r="G52" i="2"/>
  <c r="H52" i="2" s="1"/>
  <c r="G53" i="2"/>
  <c r="H53" i="2" s="1"/>
  <c r="G54" i="2"/>
  <c r="H54" i="2" s="1"/>
  <c r="G55" i="2"/>
  <c r="H55" i="2" s="1"/>
  <c r="G56" i="2"/>
  <c r="H56" i="2" s="1"/>
  <c r="G57" i="2"/>
  <c r="H57" i="2" s="1"/>
  <c r="G58" i="2"/>
  <c r="H58" i="2" s="1"/>
  <c r="G59" i="2"/>
  <c r="H59" i="2" s="1"/>
  <c r="G60" i="2"/>
  <c r="H60" i="2" s="1"/>
  <c r="G61" i="2"/>
  <c r="H61" i="2" s="1"/>
  <c r="G62" i="2"/>
  <c r="H62" i="2" s="1"/>
  <c r="G63" i="2"/>
  <c r="H63" i="2" s="1"/>
  <c r="G64" i="2"/>
  <c r="H64" i="2" s="1"/>
  <c r="G65" i="2"/>
  <c r="H65" i="2" s="1"/>
  <c r="G66" i="2"/>
  <c r="H66" i="2" s="1"/>
  <c r="G67" i="2"/>
  <c r="H67" i="2" s="1"/>
  <c r="G68" i="2"/>
  <c r="H68" i="2" s="1"/>
  <c r="G69" i="2"/>
  <c r="H69" i="2" s="1"/>
  <c r="G70" i="2"/>
  <c r="H70" i="2" s="1"/>
  <c r="G71" i="2"/>
  <c r="H71" i="2" s="1"/>
  <c r="G72" i="2"/>
  <c r="H72" i="2" s="1"/>
  <c r="G73" i="2"/>
  <c r="H73" i="2" s="1"/>
  <c r="G74" i="2"/>
  <c r="H74" i="2" s="1"/>
  <c r="G75" i="2"/>
  <c r="H75" i="2" s="1"/>
  <c r="G76" i="2"/>
  <c r="H76" i="2" s="1"/>
  <c r="G77" i="2"/>
  <c r="H77" i="2" s="1"/>
  <c r="G78" i="2"/>
  <c r="H78" i="2" s="1"/>
  <c r="G79" i="2"/>
  <c r="H79" i="2" s="1"/>
  <c r="G80" i="2"/>
  <c r="H80" i="2" s="1"/>
  <c r="G81" i="2"/>
  <c r="H81" i="2" s="1"/>
  <c r="G82" i="2"/>
  <c r="H82" i="2" s="1"/>
  <c r="G83" i="2"/>
  <c r="H83" i="2" s="1"/>
  <c r="G84" i="2"/>
  <c r="H84" i="2" s="1"/>
  <c r="G85" i="2"/>
  <c r="H85" i="2" s="1"/>
  <c r="G86" i="2"/>
  <c r="H86" i="2" s="1"/>
  <c r="G87" i="2"/>
  <c r="H87" i="2" s="1"/>
  <c r="G2" i="2"/>
  <c r="H2" i="2" s="1"/>
  <c r="H91" i="2"/>
  <c r="H92" i="2" s="1"/>
  <c r="H88" i="2" l="1"/>
  <c r="H94" i="2" s="1"/>
</calcChain>
</file>

<file path=xl/sharedStrings.xml><?xml version="1.0" encoding="utf-8"?>
<sst xmlns="http://schemas.openxmlformats.org/spreadsheetml/2006/main" count="359" uniqueCount="230">
  <si>
    <t>Rubro</t>
  </si>
  <si>
    <t>Especificaciones técnicas</t>
  </si>
  <si>
    <t>Unidad</t>
  </si>
  <si>
    <t>Cantidad</t>
  </si>
  <si>
    <t>Valor total</t>
  </si>
  <si>
    <t>Manzate</t>
  </si>
  <si>
    <t>Ingrediente activo: Mancozeb (producto de coordinación del ion -zinc y el etilenobisditiocarbamato de manganeso) 750 g/Kg.  Ingredientes aditivos e inertes: c.s.p 1 kilo.</t>
  </si>
  <si>
    <t>kg</t>
  </si>
  <si>
    <t>Cal hidratada</t>
  </si>
  <si>
    <t>Cal hidratada (cal para blanquear). Hodroxido de calcio</t>
  </si>
  <si>
    <t>Bulto por 10 kg</t>
  </si>
  <si>
    <t>Organico Vigor</t>
  </si>
  <si>
    <t>NITROGENO TOTAL (N)…. 17,0 % NITROGENO ORGANICO (N) ..... 17,0 % FOSFORO ASIMILABLE (P2O5) ...... 2,5 % POTASIO SOLUBLE EN AGUA (K2O).. 2,2 % MATERIA ORGANICA TOTAL ...... 32,6 % CARBONO ORGANICO ..... 19,0 % RELACION CARBONO / NITROGENO ..... 11,1</t>
  </si>
  <si>
    <t>Bulto por 50 kg</t>
  </si>
  <si>
    <t>Fibra gruesa amarilla</t>
  </si>
  <si>
    <t>Fibra gruesa de amarre para cultivos en Polipropileno rollo de 1000 mt, color amarillo</t>
  </si>
  <si>
    <t>Rollo por 1000 m</t>
  </si>
  <si>
    <t xml:space="preserve">Fibra delgada verde </t>
  </si>
  <si>
    <t xml:space="preserve"> Rollo de fibra delgada de polopropileno de 4.500 mt </t>
  </si>
  <si>
    <t>Rollo por 4500 m</t>
  </si>
  <si>
    <t xml:space="preserve">Fumigadora royal condor clasica </t>
  </si>
  <si>
    <t>Fumigadora de espalda Capacidad del Tanque : 18 L - 20 L : 4.75 - 5.28 gl
 Sistema de Inyección y Presión: Presión Hidráulica. Pistón y Camara Externos.</t>
  </si>
  <si>
    <t>Motosierra Still 180</t>
  </si>
  <si>
    <t>Cilindrada cm³: 31,8. Potencia kW: 1,5. Potencia_ CV: 2. Relación peso potencia kg/kW: 2,6. Paso de cadena Pulgadas: 3/8"P. Cadena STIHL Oilomatic: Picco Micro 3 (PM3). Tipo cadena (estandar): PICCO MINI 61 PMN. Freno de cadena: QuickStop. Capacidad depósito aceite adhesivo cm3: 145.</t>
  </si>
  <si>
    <t>13-26-6.</t>
  </si>
  <si>
    <t>Fertilizante complejo NPK para aplicación al suelo, granulado uso agrícola. composicion garantizada de Nitrogeno total N 13%: nitrogeno amoniacal 10.5%, nitrogeno nitrico 2.5%, fosforo P2O5 26%, K2O 6%</t>
  </si>
  <si>
    <t>Fertilizante 15-15-15</t>
  </si>
  <si>
    <t>Fertilizante complejo NPK para aplicación al suelo, granulado uso agrícola; composición; Nitrógeno total (N) 15%; Nitrógeno amoniacal (N) 10.3; N10.3; Nitrógeno nítrico 4.7%; Fósforo asimilable P2O5 15.0%; Potasio soluble en agua (K2O) 15.0%</t>
  </si>
  <si>
    <t>Bultos por 50 kg</t>
  </si>
  <si>
    <t>Caneca plastica de 120 lt con aro metalico</t>
  </si>
  <si>
    <t>Caneca plastica de 120 lt con tapa y aro</t>
  </si>
  <si>
    <t>Lima triangular con mango nicholson</t>
  </si>
  <si>
    <t>Lima triangular para amolar de 6" con mango</t>
  </si>
  <si>
    <t>Machete con cubierta 18 Pulgadas</t>
  </si>
  <si>
    <t>Machete de 18 pulgadas  mango de plástico (P) polipropileno de alto impacto, flexible, antideslizante, acabados pulido (P), remache inoxidable de cabeza plana.</t>
  </si>
  <si>
    <t>Gramera Digital</t>
  </si>
  <si>
    <t>Pesa digital de 10 kg</t>
  </si>
  <si>
    <t>unidad</t>
  </si>
  <si>
    <t>Cal Dolomita Bulto por 50 kg</t>
  </si>
  <si>
    <t>Enmienda: Polvo seco uso agrícola, para aplicación al suelo, fósforo total P2O5 1.0%; óxido de calcio CaO 32.5%; óxido de magnesio mgo 17.5%.</t>
  </si>
  <si>
    <t xml:space="preserve"> Fertilizante10-20-20.</t>
  </si>
  <si>
    <t>Fertilizante complejo NPK para aplicación al suelo, granulado uso agrícola. Composición: N 10%, N nítrico 3.13%, N amoniacal 6.87%, P2O5 20%, K2O 20%.</t>
  </si>
  <si>
    <t>Bulto por 50Kg</t>
  </si>
  <si>
    <t>Palin ahoyador con cabo</t>
  </si>
  <si>
    <t>Palin ahoyador con cabo de madera, resistente al oxido de alta duravilidad, uso heramienta apta para la agricultura. Dimesiones 493mm x 168mm calibre 16.</t>
  </si>
  <si>
    <t>Agrimins. Bulto por 46 kg</t>
  </si>
  <si>
    <t>Fertlizante mezclado para aplicación al suelo. Composición: % Nitrógeno total (N) 8.0% Nitrógeno amoniacal (N) 1% Nitrógeno ureico (N) 7% Fósforo asimilable (P2O5) 5.0% Calcio (CaO) 18.0% (MgO) 6.0% Azufre (S) 1.6%Boro (B) 1.0% Cobre (Cu) 0.14% Molibdeno (Mo) 0.005% Zinc (Zn) 2.5%</t>
  </si>
  <si>
    <t>Bultos por 46 kg</t>
  </si>
  <si>
    <t>Irricol produccion flores y frutos Bulto x 25 Kg</t>
  </si>
  <si>
    <t>Fertilizante soluble Nitrógeno Total (N)        5.0
Nitrógeno Amoniacal (N)  1.2  Nitrógeno Nítrico (N)        3.8
Fósforo Asimilable (P2O5)   10  Potasio Soluble en agua (K2O)        43
Boro (B) 0.03        Hierro (Fe)  0.05
Manganeso (Mn)  0.02     Molibdeno (mMo) 0.032
Zinc (Zn)        0.02
pH en solución a 10%        3,12
Solubilidad en agua a 20ºC        21.95 g/100 ml
Conductividad eléctrica
(1:1000)        1.09 ds/m</t>
  </si>
  <si>
    <t>Bulto por 25 kg</t>
  </si>
  <si>
    <t>Fluyex.</t>
  </si>
  <si>
    <t>ALCOHOL ETOXILADO MODIFICADO (ingrediente activo) 280,0 g / l Coadyuvante de uso agrícola.</t>
  </si>
  <si>
    <t>Lt</t>
  </si>
  <si>
    <t>Daconil 5 Lt</t>
  </si>
  <si>
    <t xml:space="preserve">Daconil 720: Ingredientes Activos: Chlorothalonil 
Nombre Químico: (IUPAC)* Tetrachloroisophthalonitrile
 Formulación: Suspensión Concentrada 
Concentración: 720 g/l de Chlorothalonil
</t>
  </si>
  <si>
    <t>5Lt</t>
  </si>
  <si>
    <t>Karate Zeon</t>
  </si>
  <si>
    <t>COMPOSICIÓN GARANTIZADA: Ingrediente  
Lamdacialotrina: 50 g/L 
a - ciano-3-fenoxibencil-3-(2 -cloro- 3,3,3-trifuoroprop-1-enil)-2,2- = dimetilciclopropano carboxilato: mezcla en proporción 1:1 del éster = S(Z), (1R,3R) y el éster R(Z), (1S,3S) con estereoisómeros afines. 50 g por litro de formulación a 20 °C. 
Ingredientes aditivos: c.s.p. 1 litro</t>
  </si>
  <si>
    <t>Amistar 50 wg.</t>
  </si>
  <si>
    <t>Azoxystrobin 500. wg. principio activo Azoxystrobin 500g/k, con registro ica para alternaria en tomate (Fungicida)</t>
  </si>
  <si>
    <t>Papeleta por 40 gr</t>
  </si>
  <si>
    <t>Score Lt</t>
  </si>
  <si>
    <t>ingrediente activo original:Difenoconazole. Fungicida de acción preventivo curativo. Principio activo 250 g/l Difenoconazole, con registro ICA para cercospora en uchuva</t>
  </si>
  <si>
    <t>Ridomil Fungicida Papeleta por  375 gr</t>
  </si>
  <si>
    <t>producto original Fungicida sistemico de Ingredientes activos:
Metalaxyl-M 40 g/Kg
Methyl N-(methoxyacetyl)-N-(2,6-xylyl)-D-alaninate, de formulación a 20 °C.
Mancozeb 640 g/Kg
Manganese ethylenebis (dithiocarbamate) (polymeric) complex with zinc salt de formulación a 20 °C.</t>
  </si>
  <si>
    <t>Papeleta por  375 gr</t>
  </si>
  <si>
    <t>Pulidora  Eléctrica</t>
  </si>
  <si>
    <t>Potencia 750 W, Uso herramientas Profesional, Material Metal-Plástico, Niveles de potencia 1, Modelo Amoladora de 750W - 115mm Marca WESCO Modelo WS4740U, Tipo de trabajo Profesional, Largo del cable 1.5 m, Garantía Meses 12</t>
  </si>
  <si>
    <t>Cumbre</t>
  </si>
  <si>
    <t>Bactericida sistemico REGISTRO NACIONAL ICA Nº: 0078.Composición: Sulfato de Gentamicina 100 gr/Kg + Clorhidrato de Oxitetraciclina 300 gr/Kg.</t>
  </si>
  <si>
    <t>Papeleta por 100gr</t>
  </si>
  <si>
    <t>Arbol de Mandarina</t>
  </si>
  <si>
    <t>Arbol de Aguacate choquete</t>
  </si>
  <si>
    <t>Arbol de Aguacate senil 40</t>
  </si>
  <si>
    <t xml:space="preserve">Arbol de Zapote </t>
  </si>
  <si>
    <t>Arbol de Naranja</t>
  </si>
  <si>
    <t>Arbol de Naranja Valencia</t>
  </si>
  <si>
    <t>Arbolde Chirimollo</t>
  </si>
  <si>
    <t>Arbol de Aguacate Hass</t>
  </si>
  <si>
    <t>Arbol de Granada</t>
  </si>
  <si>
    <t>Fertilizante Yara Remital-M 17-6-18-2</t>
  </si>
  <si>
    <t>El Fertilizante Remital es granulado de alta calidad, remital está especialmente diseñado para el aporte de la mayoría de los elementos requerido</t>
  </si>
  <si>
    <t>Bulto 50 kg</t>
  </si>
  <si>
    <t>Fertilizante Ecofertil 10-20-30 x 50 Kg</t>
  </si>
  <si>
    <t>Fertilizante que tiene como función aportar un alto grado de fosforo, potasio y Nitrógeno aportando un buen resultado en el momento de las cosechas</t>
  </si>
  <si>
    <t>Bulto50 kg</t>
  </si>
  <si>
    <t>Fertilizante DAP x 50 Kg</t>
  </si>
  <si>
    <t>Fertilizante DAP es un compuesto químico ampliamente utilizado en la agricultura para proporcionar una fuente de fósforo y nitrógeno a los cultivos.</t>
  </si>
  <si>
    <t>Insecticida Agrícola APACHE 20EC lt</t>
  </si>
  <si>
    <t>APACHE 20 EC : Insecticida Agricola de grupo de piretroides, que actuan por contacto e ingestion sobre una gran cantidad de insectos plaga. Se caracteriza por su gran actividad insecticida a muy bajas dosis, por su efecto de choque y por su persistencia</t>
  </si>
  <si>
    <t>Benomyl 50 WP kg</t>
  </si>
  <si>
    <t>Fungicida sistémico con actividad preventiva y curativa por contacto</t>
  </si>
  <si>
    <t>100 Gr</t>
  </si>
  <si>
    <t>Fungicida Antracol</t>
  </si>
  <si>
    <t xml:space="preserve">Antracol es un fungicida foliar de acción preventiva, las conidias mueren por contacto. </t>
  </si>
  <si>
    <t>Bolsa 400 Gr</t>
  </si>
  <si>
    <t>Fungicida bactericida con base en yodo agrodyne</t>
  </si>
  <si>
    <t>Solución concentrada de yodo polaxamer con acción fungicida bactericida para el control de patógenos en medios de siembra, material de propagación, plantas cultivadas y aguas poscosecha</t>
  </si>
  <si>
    <t>Malla Gallinero</t>
  </si>
  <si>
    <t>Malla Gallinero Plastica Rollo * 50 Metros</t>
  </si>
  <si>
    <t>rollo 50 mts</t>
  </si>
  <si>
    <t>Cascarilla de Arroz Paca</t>
  </si>
  <si>
    <t>Paca Cascarilla De Arroz Prensada 45 Kilos</t>
  </si>
  <si>
    <t>bulto 45 g</t>
  </si>
  <si>
    <t>Troza de Guadua de 6 mts inmunizada</t>
  </si>
  <si>
    <t>Guadua rolliza x 6m preservada y secada</t>
  </si>
  <si>
    <t>Varilla Roscada 3/8</t>
  </si>
  <si>
    <t>Tuercas para varilla de 3/8</t>
  </si>
  <si>
    <t>Arandela 3/8</t>
  </si>
  <si>
    <t>Tijeras De Poda Ramas Altas</t>
  </si>
  <si>
    <t> Cortador Ramas Altas Herragro</t>
  </si>
  <si>
    <t>Roca Fosforica</t>
  </si>
  <si>
    <t>Enmienda Mineral</t>
  </si>
  <si>
    <t>Tijeras De Podar Bellota N9</t>
  </si>
  <si>
    <t>Con Mango Ergonómico Para Ramas</t>
  </si>
  <si>
    <t xml:space="preserve">Fumigadora de 4 lts  Royal condor </t>
  </si>
  <si>
    <t xml:space="preserve">Fumigadora manual con capacidad para 4 lts </t>
  </si>
  <si>
    <t>Aminopoder 5 litros</t>
  </si>
  <si>
    <t>AminoPoder es un bioestimulante líquido revolucionario que revitaliza tus cultivos mediante una aplicación foliar y radicular eficiente. Diseñado para adaptarse a múltiples sistemas de cultivo, incluyendo pulverización, riego por goteo y cultivos hidropónicos</t>
  </si>
  <si>
    <t>5lts</t>
  </si>
  <si>
    <t xml:space="preserve">Alambre de púa rollo </t>
  </si>
  <si>
    <t>Alambre de Púa Calibre 14 x 500mt 38kg</t>
  </si>
  <si>
    <t>Rollo</t>
  </si>
  <si>
    <t>Estacionaria Royal condor</t>
  </si>
  <si>
    <t>Fumigadora a Motor RoyalCondor® Estacionaria Cerámica a Gasolina</t>
  </si>
  <si>
    <t xml:space="preserve"> Target™ 24 SC</t>
  </si>
  <si>
    <t>insecticida sistémico, que se transloca en la planta a través de su xilema. Actúa tanto por acción de contacto como de ingestión</t>
  </si>
  <si>
    <t>LT</t>
  </si>
  <si>
    <t>Ital huevo produccion</t>
  </si>
  <si>
    <t>BULTO X 40 KG</t>
  </si>
  <si>
    <t>Levante italcol</t>
  </si>
  <si>
    <t>Tornillo Autoperforante Madera / Drywall 1 1/2''</t>
  </si>
  <si>
    <t>Amarras Para Tejas De Eternit </t>
  </si>
  <si>
    <t>Pasador Sueco Satinado </t>
  </si>
  <si>
    <t>Bisagra Nudo Cabeza Plana</t>
  </si>
  <si>
    <t>Bebedero automatico</t>
  </si>
  <si>
    <t>Bebedero campana automatico con brida,Material: POLIPROPILENO ALTO IMPACTO, Capacidad en volumen: 8 L Largo x Ancho x Altura: 35.5 cm x 29.3 cm x 35.5 cm  Diámetro: 29.3 cm Modelo: bebedero 8 litros</t>
  </si>
  <si>
    <t>Comederos plasticos</t>
  </si>
  <si>
    <t xml:space="preserve">Capacidad: 12kg de alimento con pita para subir y bajar, El pollo puede acceder desde los 4 días de nacido, Huellas internas que sirven de apoyo para los pollitos puedan salir con facilidad del platón, Rejilla con 6 divisiones que distribuyen mejor a las aves </t>
  </si>
  <si>
    <t>teja de zinc  ondulada</t>
  </si>
  <si>
    <t>Teja Zinc Ondulada 3.048x0.80mt Cal 34 0.20mm</t>
  </si>
  <si>
    <t>Hacha con mango de fibra de vidrio</t>
  </si>
  <si>
    <t>con un peso de cabeza de 1250 gr y una longitud de 79.5 cm</t>
  </si>
  <si>
    <t xml:space="preserve">Guadaña de mochila  </t>
  </si>
  <si>
    <t xml:space="preserve">Guadaña de espalda </t>
  </si>
  <si>
    <t xml:space="preserve">Careta STIHL FUNCTION GPA 33 </t>
  </si>
  <si>
    <t>equipo de proteccion protección facial y auditiva te protege durante el trabajo exigente. Esta protección dispone además de una doble diadema</t>
  </si>
  <si>
    <t>Lamina de SuperBoard 6mm</t>
  </si>
  <si>
    <t>2.44*1.22</t>
  </si>
  <si>
    <t>Crecer 500</t>
  </si>
  <si>
    <t>Crecer 500 fertilizante de aplicación foliar microfertisa 1kg</t>
  </si>
  <si>
    <t>Cerca Electrica Galvanizada C14 1000M</t>
  </si>
  <si>
    <t xml:space="preserve">Impulsor de cerca electrica </t>
  </si>
  <si>
    <t>Impulsor Cerca Eléctrica 110V  100 k</t>
  </si>
  <si>
    <t>Cemento</t>
  </si>
  <si>
    <t xml:space="preserve"> Cemento Tipo I gris x50 kg</t>
  </si>
  <si>
    <t>Cal Triple 30 (ya)</t>
  </si>
  <si>
    <t>Enmienda Triple 30 Rio  x 50 Kg</t>
  </si>
  <si>
    <t>Bulto</t>
  </si>
  <si>
    <t>Gambia (ya)</t>
  </si>
  <si>
    <t xml:space="preserve">Gambia encabada </t>
  </si>
  <si>
    <t>Azadon (YA)</t>
  </si>
  <si>
    <t xml:space="preserve">AZADON HERRAGRO CAFETERO encabado </t>
  </si>
  <si>
    <t>ROLLO DE PLASTICO INVERNADERO DE 6 DE ANCHO  CALIBRE 6 X 70MTS</t>
  </si>
  <si>
    <t>Plástico Invernadero  6x70m Calibre 6 UV</t>
  </si>
  <si>
    <t xml:space="preserve">Tanque 1000 Lts Negro </t>
  </si>
  <si>
    <t>Tanque 1000 Lts Negro Rotoplast Bicapa</t>
  </si>
  <si>
    <t>Taladro electrico  (ya)</t>
  </si>
  <si>
    <t>Taladro Rotativo 1/2” 900W 7.8A DeWalt DW245 – Profesional</t>
  </si>
  <si>
    <t>Rollo de plastico para fresa por 1000mts</t>
  </si>
  <si>
    <t>Acolchado mulch negro/negro 1,20 cm x 1.000 m C 1,0 liso</t>
  </si>
  <si>
    <t>BARRA HIERRO 12 LBS</t>
  </si>
  <si>
    <t>BARRA HERRAGRO FORJADA INDUSTRIAL 12 LBS</t>
  </si>
  <si>
    <t>Trituradora de residuos TR200</t>
  </si>
  <si>
    <t xml:space="preserve">Triturador orgánico </t>
  </si>
  <si>
    <t>Malla Electrosoldada</t>
  </si>
  <si>
    <t>Malla Electrosoldada Medidas 6X2.35M Hueco 15X15Cm Diametro 4.0Mm</t>
  </si>
  <si>
    <t>teja Roja</t>
  </si>
  <si>
    <t>Teja Rojo Extraflexa N10 3.05x0.76m 0.8mm</t>
  </si>
  <si>
    <t>guadaña stihl  FS 230 (ya)</t>
  </si>
  <si>
    <t>Cilindrada	40.2 cm³
Potencia	1.50 kW
Potencia	2.11 PS
Potencia	2.08 bhp
Peso de la unidad sin combustible	7.2 kg 1)</t>
  </si>
  <si>
    <t>Canoa plástica de agua</t>
  </si>
  <si>
    <t>Canal Amazonas 3m Blanca Pavco Wavin</t>
  </si>
  <si>
    <t xml:space="preserve">Total insumos beneficiarios </t>
  </si>
  <si>
    <t>Total</t>
  </si>
  <si>
    <t>Cotización 1</t>
  </si>
  <si>
    <t>Cotización 2</t>
  </si>
  <si>
    <t>Valor Unitario</t>
  </si>
  <si>
    <t>ITEM</t>
  </si>
  <si>
    <t>DESCRIPCIÓN</t>
  </si>
  <si>
    <t>CANTIDAD</t>
  </si>
  <si>
    <t>VALOR UNITARIO</t>
  </si>
  <si>
    <t>BOLSA ECOLOGICA</t>
  </si>
  <si>
    <t>LOGÍSTICA</t>
  </si>
  <si>
    <t>Desayuno (90 gramos de proteína, 90 gramos de cereal y bebida de 200 ml), deberá hacerse entrega en cajas desechables, con cubiertos desechables y con servilleta; que sean
biodegradables o amigables con el medio ambiente.</t>
  </si>
  <si>
    <t>Almuerzo (125 g de proteína, 40 g de cereal y 60 g carbohidrato, bebida de 200 ml) deberá hacerse entrega en cajas desechables, con cubiertos desechables y con servilleta; que
sean biodegradables o amigables con el medio ambiente.</t>
  </si>
  <si>
    <t>Refrigerio  (Bebida 200 ml.
Cereal o panadería de 120 gr. a 160 gr)
deberá hacerse entrega en cajas desechables, con cubiertos desechables y con servilleta; que
sean biodegradables o amigables con el medio ambiente.</t>
  </si>
  <si>
    <t>Suministro de unidad de botella de agua</t>
  </si>
  <si>
    <t>VALOR TOTAL</t>
  </si>
  <si>
    <t>Sonido</t>
  </si>
  <si>
    <t>Suministro de delantales personalizados para adulto, elaborados en tela resistente tipo dril o lona, color verde oscuro, con pechera, tira ajustable para cuello y cintas laterales para ajuste en cintura. Cada delantal deberá contar con estampación frontal a color del diseño suministrado por la entidad, incluyendo elementos representativos del municipio, textos e ilustraciones institucionales. La estampación deberá ser de alta calidad y resistente al uso y lavado frecuente. El producto deberá entregarse nuevo, completamente terminado, con costuras reforzadas y adecuados acabados.</t>
  </si>
  <si>
    <t>Souvenirs para comité Gerencial (kit de 3 productos del conevio café, cacao, miel, cerámica, jabón artesanal, o termo o agenda personalizada)</t>
  </si>
  <si>
    <t>Atención de evento de
comité gerencial que
incluye Porción fruta
picada con yogurt griego y
cereal acompañada de pan
de yuca recién horneado</t>
  </si>
  <si>
    <t>Estación café/aromática
atendido</t>
  </si>
  <si>
    <t>Servicio de alimentación para los asistentes al comité gerencial, compuesto por plato fuerte con proteína, acompañamiento de carbohidrato, ensalada, bebida y postre. Los alimentos deberán ser preparados bajo adecuadas condiciones de higiene y manipulación, servidos en condiciones óptimas de calidad y temperatura.</t>
  </si>
  <si>
    <t>Souvenirs para comité Gerencial (kit de 3 productos del conevio café, cacao, miel, cerámica, jabón artesanal, o termo con café o agenda personalizada)</t>
  </si>
  <si>
    <t xml:space="preserve">Cal Triple 30 </t>
  </si>
  <si>
    <t>Enmienda Triple 30 Rio x 50 Kg</t>
  </si>
  <si>
    <t>Orgánico Vigor</t>
  </si>
  <si>
    <t xml:space="preserve">Taladro eléctrico </t>
  </si>
  <si>
    <t>Taladro Rotativo 1/2” 900W 7.8A DW245 – Profesional</t>
  </si>
  <si>
    <t>Estantería de Carga Liviana 40 o anaquel metálico de 200 cm de alto x 40 cm de fondo</t>
  </si>
  <si>
    <t>Kit señalética BPA</t>
  </si>
  <si>
    <t>Aspersor Impacto Nuogo Aonuogo101 3 4 Laton 360gr Jardin</t>
  </si>
  <si>
    <t>Valvula Ventosa Doble Efecto 1.1/2 Pulgadas</t>
  </si>
  <si>
    <t>Cortasetos Husqvarna 122hd60</t>
  </si>
  <si>
    <t>Ariete Hidráulico Practiagro #6 - 2 ½ Pulgadas</t>
  </si>
  <si>
    <t>Ahoyador Husqvarna 541ea 1,97 Hp 41,5 Motor 2t Broca 20x80cm</t>
  </si>
  <si>
    <t>Chipeadora Diesel 15 hp │Capacidad de Corte Diámetro hasta 6 Pulgadas (150 mm)</t>
  </si>
  <si>
    <t>Carretilla Transportadora sobre Orugas Advance 500Kg Volco Tipo Volqueta TAG500CH</t>
  </si>
  <si>
    <t>Motosierra Stihl Ms250 compacta y de alta potencia 45 cc color naranja</t>
  </si>
  <si>
    <t>Cañón Aspersor Metálico de 2" pulgadas</t>
  </si>
  <si>
    <t>Manguera Agricola Riego 2 Pulgadas Cal 60 X 100mtrs</t>
  </si>
  <si>
    <t>Manguera 1Pulg Polietileno 100 M 150 Psi</t>
  </si>
  <si>
    <t>Rollo de 100 mts</t>
  </si>
  <si>
    <t>ALIMENTACIÓN</t>
  </si>
  <si>
    <t>materiales requeridos para
las diferentes actividades,
ayudas audiovisuales y
técnicas para cada una de
las actividades de la
jornada</t>
  </si>
  <si>
    <t>COTIZACIÓN 1</t>
  </si>
  <si>
    <t>COTIZACIÓN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</si>
</sst>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2" formatCode="_-&quot;$&quot;\ * #,##0_-;\-&quot;$&quot;\ * #,##0_-;_-&quot;$&quot;\ * &quot;-&quot;_-;_-@_-"/>
    <numFmt numFmtId="44" formatCode="_-&quot;$&quot;\ * #,##0.00_-;\-&quot;$&quot;\ * #,##0.00_-;_-&quot;$&quot;\ * &quot;-&quot;??_-;_-@_-"/>
    <numFmt numFmtId="164" formatCode="_-&quot;$&quot;\ * #,##0_-;\-&quot;$&quot;\ * #,##0_-;_-&quot;$&quot;\ * &quot;-&quot;??_-;_-@_-"/>
    <numFmt numFmtId="165" formatCode="_-* #,##0_-;\-* #,##0_-;_-* &quot;-&quot;??_-;_-@"/>
  </numFmts>
  <fonts count="11" x14ac:knownFonts="1">
    <font>
      <sz val="11"/>
      <color theme="1"/>
      <name val="Calibri"/>
      <family val="2"/>
      <scheme val="minor"/>
    </font>
    <font>
      <sz val="11"/>
      <color theme="1"/>
      <name val="Calibri"/>
      <family val="2"/>
      <scheme val="minor"/>
    </font>
    <font>
      <b/>
      <sz val="12"/>
      <color theme="1"/>
      <name val="Arial"/>
      <family val="2"/>
    </font>
    <font>
      <sz val="12"/>
      <color theme="1"/>
      <name val="Arial"/>
      <family val="2"/>
    </font>
    <font>
      <sz val="12"/>
      <color rgb="FF000000"/>
      <name val="Arial"/>
      <family val="2"/>
    </font>
    <font>
      <sz val="12"/>
      <color rgb="FF444444"/>
      <name val="Arial"/>
      <family val="2"/>
    </font>
    <font>
      <sz val="12"/>
      <color rgb="FFFF0000"/>
      <name val="Calibri"/>
      <family val="2"/>
      <scheme val="minor"/>
    </font>
    <font>
      <sz val="12"/>
      <color theme="1"/>
      <name val="Calibri"/>
      <family val="2"/>
      <scheme val="minor"/>
    </font>
    <font>
      <b/>
      <sz val="12"/>
      <color theme="1"/>
      <name val="Calibri"/>
      <family val="2"/>
      <scheme val="minor"/>
    </font>
    <font>
      <b/>
      <sz val="11"/>
      <color theme="1"/>
      <name val="Calibri"/>
      <family val="2"/>
      <scheme val="minor"/>
    </font>
    <font>
      <sz val="11"/>
      <color theme="1"/>
      <name val="Arial"/>
      <family val="2"/>
    </font>
  </fonts>
  <fills count="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6" tint="0.59999389629810485"/>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rgb="FF000000"/>
      </left>
      <right/>
      <top/>
      <bottom style="thin">
        <color rgb="FF000000"/>
      </bottom>
      <diagonal/>
    </border>
    <border>
      <left style="thin">
        <color indexed="64"/>
      </left>
      <right style="thin">
        <color indexed="64"/>
      </right>
      <top/>
      <bottom style="thin">
        <color indexed="64"/>
      </bottom>
      <diagonal/>
    </border>
    <border>
      <left style="thin">
        <color rgb="FF000000"/>
      </left>
      <right/>
      <top style="thin">
        <color rgb="FF000000"/>
      </top>
      <bottom style="thin">
        <color rgb="FF000000"/>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medium">
        <color indexed="64"/>
      </top>
      <bottom style="medium">
        <color indexed="64"/>
      </bottom>
      <diagonal/>
    </border>
  </borders>
  <cellStyleXfs count="3">
    <xf numFmtId="0" fontId="0" fillId="0" borderId="0"/>
    <xf numFmtId="44" fontId="1" fillId="0" borderId="0" applyFont="0" applyFill="0" applyBorder="0" applyAlignment="0" applyProtection="0"/>
    <xf numFmtId="42" fontId="1" fillId="0" borderId="0" applyFont="0" applyFill="0" applyBorder="0" applyAlignment="0" applyProtection="0"/>
  </cellStyleXfs>
  <cellXfs count="50">
    <xf numFmtId="0" fontId="0" fillId="0" borderId="0" xfId="0"/>
    <xf numFmtId="0" fontId="0" fillId="2" borderId="0" xfId="0" applyFill="1"/>
    <xf numFmtId="0" fontId="2"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3" fontId="3" fillId="2" borderId="3" xfId="0" applyNumberFormat="1" applyFont="1" applyFill="1" applyBorder="1" applyAlignment="1">
      <alignment horizontal="center" vertical="center" wrapText="1"/>
    </xf>
    <xf numFmtId="164" fontId="3" fillId="2" borderId="3" xfId="1" applyNumberFormat="1" applyFont="1" applyFill="1" applyBorder="1" applyAlignment="1">
      <alignment horizontal="center" vertical="center"/>
    </xf>
    <xf numFmtId="165" fontId="2" fillId="2" borderId="4" xfId="0" applyNumberFormat="1" applyFont="1" applyFill="1" applyBorder="1" applyAlignment="1">
      <alignment horizontal="center" vertical="center" wrapText="1"/>
    </xf>
    <xf numFmtId="165" fontId="3" fillId="2" borderId="1" xfId="0" applyNumberFormat="1" applyFont="1" applyFill="1" applyBorder="1" applyAlignment="1">
      <alignment horizontal="center" vertical="center" wrapText="1"/>
    </xf>
    <xf numFmtId="3" fontId="4" fillId="2" borderId="1" xfId="0" applyNumberFormat="1" applyFont="1" applyFill="1" applyBorder="1" applyAlignment="1">
      <alignment horizontal="center" vertical="center" wrapText="1"/>
    </xf>
    <xf numFmtId="0" fontId="2" fillId="2" borderId="4"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2" fillId="2" borderId="6" xfId="0" applyFont="1" applyFill="1" applyBorder="1" applyAlignment="1">
      <alignment horizontal="center" vertical="center"/>
    </xf>
    <xf numFmtId="0" fontId="3" fillId="2" borderId="1" xfId="0" applyFont="1" applyFill="1" applyBorder="1" applyAlignment="1">
      <alignment horizontal="center"/>
    </xf>
    <xf numFmtId="0" fontId="3" fillId="2" borderId="1" xfId="0" applyFont="1" applyFill="1" applyBorder="1" applyAlignment="1">
      <alignment horizontal="center" vertical="center"/>
    </xf>
    <xf numFmtId="0" fontId="2" fillId="2" borderId="6" xfId="0" applyFont="1" applyFill="1" applyBorder="1" applyAlignment="1">
      <alignment horizontal="center" vertical="center" wrapText="1"/>
    </xf>
    <xf numFmtId="0" fontId="4" fillId="2" borderId="1" xfId="0" applyFont="1" applyFill="1" applyBorder="1" applyAlignment="1">
      <alignment horizontal="center" wrapText="1"/>
    </xf>
    <xf numFmtId="0" fontId="5" fillId="2" borderId="1" xfId="0" applyFont="1" applyFill="1" applyBorder="1" applyAlignment="1">
      <alignment horizontal="center" wrapText="1"/>
    </xf>
    <xf numFmtId="0" fontId="2" fillId="2" borderId="5" xfId="0" applyFont="1" applyFill="1" applyBorder="1" applyAlignment="1">
      <alignment horizontal="center" vertical="top"/>
    </xf>
    <xf numFmtId="0" fontId="2" fillId="2" borderId="5" xfId="0" applyFont="1" applyFill="1" applyBorder="1" applyAlignment="1">
      <alignment horizontal="center" vertical="center"/>
    </xf>
    <xf numFmtId="0" fontId="2" fillId="2" borderId="0" xfId="0" applyFont="1" applyFill="1" applyAlignment="1">
      <alignment horizontal="center"/>
    </xf>
    <xf numFmtId="0" fontId="3" fillId="2" borderId="0" xfId="0" applyFont="1" applyFill="1" applyAlignment="1">
      <alignment horizontal="center"/>
    </xf>
    <xf numFmtId="0" fontId="3" fillId="2" borderId="0" xfId="0" applyFont="1" applyFill="1" applyAlignment="1">
      <alignment horizontal="center" vertical="center"/>
    </xf>
    <xf numFmtId="164" fontId="3" fillId="2" borderId="1" xfId="1" applyNumberFormat="1" applyFont="1" applyFill="1" applyBorder="1" applyAlignment="1">
      <alignment horizontal="center" vertical="center"/>
    </xf>
    <xf numFmtId="164" fontId="3" fillId="2" borderId="9" xfId="0" applyNumberFormat="1" applyFont="1" applyFill="1" applyBorder="1" applyAlignment="1">
      <alignment horizontal="center"/>
    </xf>
    <xf numFmtId="164" fontId="6" fillId="3" borderId="0" xfId="0" applyNumberFormat="1" applyFont="1" applyFill="1" applyAlignment="1">
      <alignment horizontal="center"/>
    </xf>
    <xf numFmtId="0" fontId="7" fillId="2" borderId="0" xfId="0" applyFont="1" applyFill="1" applyAlignment="1">
      <alignment horizontal="center"/>
    </xf>
    <xf numFmtId="0" fontId="8" fillId="2" borderId="0" xfId="0" applyFont="1" applyFill="1" applyAlignment="1">
      <alignment horizontal="center"/>
    </xf>
    <xf numFmtId="0" fontId="2" fillId="4" borderId="1" xfId="0" applyFont="1" applyFill="1" applyBorder="1" applyAlignment="1">
      <alignment horizontal="center" vertical="center" wrapText="1"/>
    </xf>
    <xf numFmtId="44" fontId="0" fillId="0" borderId="0" xfId="1" applyFont="1"/>
    <xf numFmtId="0" fontId="0" fillId="0" borderId="1" xfId="0" applyBorder="1" applyAlignment="1">
      <alignment horizontal="center" vertical="center"/>
    </xf>
    <xf numFmtId="44" fontId="0" fillId="0" borderId="1" xfId="1" applyFont="1" applyBorder="1"/>
    <xf numFmtId="0" fontId="9" fillId="0" borderId="1" xfId="0" applyFont="1" applyBorder="1" applyAlignment="1">
      <alignment horizontal="center" vertical="center"/>
    </xf>
    <xf numFmtId="0" fontId="3" fillId="2" borderId="1" xfId="0" applyFont="1" applyFill="1" applyBorder="1" applyAlignment="1">
      <alignment horizontal="center"/>
    </xf>
    <xf numFmtId="0" fontId="3" fillId="2" borderId="7" xfId="0" applyFont="1" applyFill="1" applyBorder="1" applyAlignment="1">
      <alignment horizontal="center"/>
    </xf>
    <xf numFmtId="0" fontId="3" fillId="2" borderId="8" xfId="0" applyFont="1" applyFill="1" applyBorder="1" applyAlignment="1">
      <alignment horizontal="center"/>
    </xf>
    <xf numFmtId="0" fontId="0" fillId="0" borderId="0" xfId="0" applyAlignment="1">
      <alignment wrapText="1"/>
    </xf>
    <xf numFmtId="42" fontId="10" fillId="0" borderId="1" xfId="2" applyFont="1" applyFill="1" applyBorder="1" applyAlignment="1">
      <alignment horizontal="center" vertical="center" wrapText="1"/>
    </xf>
    <xf numFmtId="0" fontId="3" fillId="2" borderId="2" xfId="0" applyFont="1" applyFill="1" applyBorder="1" applyAlignment="1">
      <alignment horizontal="center" vertical="center" wrapText="1"/>
    </xf>
    <xf numFmtId="0" fontId="10" fillId="0" borderId="1" xfId="0" applyFont="1" applyBorder="1" applyAlignment="1">
      <alignment horizontal="center" vertical="center"/>
    </xf>
    <xf numFmtId="1" fontId="10" fillId="0" borderId="1" xfId="0" applyNumberFormat="1" applyFont="1" applyBorder="1" applyAlignment="1">
      <alignment horizontal="center" vertical="center"/>
    </xf>
    <xf numFmtId="44" fontId="9" fillId="0" borderId="1" xfId="1" applyFont="1" applyBorder="1"/>
    <xf numFmtId="0" fontId="0" fillId="0" borderId="1" xfId="0" applyBorder="1" applyAlignment="1">
      <alignment horizontal="center" vertical="center" wrapText="1"/>
    </xf>
    <xf numFmtId="44" fontId="0" fillId="0" borderId="1" xfId="1" applyFont="1" applyBorder="1" applyAlignment="1">
      <alignment horizontal="center" vertical="center"/>
    </xf>
    <xf numFmtId="44" fontId="9" fillId="0" borderId="1" xfId="1" applyFont="1" applyBorder="1" applyAlignment="1">
      <alignment wrapText="1"/>
    </xf>
    <xf numFmtId="0" fontId="9" fillId="0" borderId="1" xfId="0" applyFont="1" applyBorder="1" applyAlignment="1">
      <alignment horizontal="center" vertical="center" wrapText="1"/>
    </xf>
    <xf numFmtId="44" fontId="0" fillId="0" borderId="1" xfId="1" applyFont="1" applyBorder="1" applyAlignment="1">
      <alignment horizontal="center" vertical="center" wrapText="1"/>
    </xf>
    <xf numFmtId="0" fontId="9" fillId="0" borderId="1" xfId="0" applyFont="1" applyBorder="1" applyAlignment="1">
      <alignment horizontal="center" vertical="center" wrapText="1"/>
    </xf>
    <xf numFmtId="3" fontId="0" fillId="0" borderId="1" xfId="0" applyNumberFormat="1" applyBorder="1" applyAlignment="1">
      <alignment horizontal="center" vertical="center" wrapText="1"/>
    </xf>
  </cellXfs>
  <cellStyles count="3">
    <cellStyle name="Moneda" xfId="1" builtinId="4"/>
    <cellStyle name="Moneda [0]" xfId="2"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BEACC6-9B4B-40F8-8AEC-D7202DEB43C2}">
  <dimension ref="A1:H94"/>
  <sheetViews>
    <sheetView zoomScale="70" zoomScaleNormal="70" workbookViewId="0">
      <pane ySplit="1" topLeftCell="A66" activePane="bottomLeft" state="frozen"/>
      <selection activeCell="B1" sqref="B1"/>
      <selection pane="bottomLeft" activeCell="D76" sqref="D76"/>
    </sheetView>
  </sheetViews>
  <sheetFormatPr baseColWidth="10" defaultColWidth="11.42578125" defaultRowHeight="15.75" x14ac:dyDescent="0.25"/>
  <cols>
    <col min="1" max="1" width="53.85546875" style="28" customWidth="1"/>
    <col min="2" max="2" width="62.140625" style="27" customWidth="1"/>
    <col min="3" max="3" width="14.28515625" style="27" customWidth="1"/>
    <col min="4" max="4" width="13.140625" style="27" customWidth="1"/>
    <col min="5" max="5" width="14.5703125" style="27" customWidth="1"/>
    <col min="6" max="6" width="15.140625" style="27" customWidth="1"/>
    <col min="7" max="7" width="13.140625" style="27" customWidth="1"/>
    <col min="8" max="8" width="30" style="27" customWidth="1"/>
    <col min="9" max="16384" width="11.42578125" style="1"/>
  </cols>
  <sheetData>
    <row r="1" spans="1:8" ht="47.25" customHeight="1" x14ac:dyDescent="0.25">
      <c r="A1" s="29" t="s">
        <v>0</v>
      </c>
      <c r="B1" s="29" t="s">
        <v>1</v>
      </c>
      <c r="C1" s="29" t="s">
        <v>2</v>
      </c>
      <c r="D1" s="29" t="s">
        <v>3</v>
      </c>
      <c r="E1" s="29" t="s">
        <v>186</v>
      </c>
      <c r="F1" s="29" t="s">
        <v>187</v>
      </c>
      <c r="G1" s="29" t="s">
        <v>188</v>
      </c>
      <c r="H1" s="29" t="s">
        <v>4</v>
      </c>
    </row>
    <row r="2" spans="1:8" ht="45" x14ac:dyDescent="0.25">
      <c r="A2" s="2" t="s">
        <v>5</v>
      </c>
      <c r="B2" s="3" t="s">
        <v>6</v>
      </c>
      <c r="C2" s="3" t="s">
        <v>7</v>
      </c>
      <c r="D2" s="4">
        <v>13</v>
      </c>
      <c r="E2" s="4">
        <v>25650</v>
      </c>
      <c r="F2" s="4">
        <v>28350</v>
      </c>
      <c r="G2" s="4">
        <f>+AVERAGE(E2:F2)</f>
        <v>27000</v>
      </c>
      <c r="H2" s="5">
        <f>+D2*G2</f>
        <v>351000</v>
      </c>
    </row>
    <row r="3" spans="1:8" ht="30" x14ac:dyDescent="0.25">
      <c r="A3" s="6" t="s">
        <v>8</v>
      </c>
      <c r="B3" s="7" t="s">
        <v>9</v>
      </c>
      <c r="C3" s="8" t="s">
        <v>10</v>
      </c>
      <c r="D3" s="4">
        <v>189</v>
      </c>
      <c r="E3" s="4">
        <v>19000</v>
      </c>
      <c r="F3" s="4">
        <v>21000</v>
      </c>
      <c r="G3" s="4">
        <f t="shared" ref="G3:G66" si="0">+AVERAGE(E3:F3)</f>
        <v>20000</v>
      </c>
      <c r="H3" s="5">
        <f t="shared" ref="H3:H66" si="1">+D3*G3</f>
        <v>3780000</v>
      </c>
    </row>
    <row r="4" spans="1:8" ht="90" x14ac:dyDescent="0.25">
      <c r="A4" s="9" t="s">
        <v>11</v>
      </c>
      <c r="B4" s="10" t="s">
        <v>12</v>
      </c>
      <c r="C4" s="8" t="s">
        <v>13</v>
      </c>
      <c r="D4" s="4">
        <v>291</v>
      </c>
      <c r="E4" s="4">
        <v>26220</v>
      </c>
      <c r="F4" s="4">
        <v>28980</v>
      </c>
      <c r="G4" s="4">
        <f t="shared" si="0"/>
        <v>27600</v>
      </c>
      <c r="H4" s="5">
        <f t="shared" si="1"/>
        <v>8031600</v>
      </c>
    </row>
    <row r="5" spans="1:8" ht="30" x14ac:dyDescent="0.25">
      <c r="A5" s="9" t="s">
        <v>14</v>
      </c>
      <c r="B5" s="10" t="s">
        <v>15</v>
      </c>
      <c r="C5" s="10" t="s">
        <v>16</v>
      </c>
      <c r="D5" s="4">
        <v>10</v>
      </c>
      <c r="E5" s="4">
        <v>23370</v>
      </c>
      <c r="F5" s="4">
        <v>25830</v>
      </c>
      <c r="G5" s="4">
        <f t="shared" si="0"/>
        <v>24600</v>
      </c>
      <c r="H5" s="5">
        <f t="shared" si="1"/>
        <v>246000</v>
      </c>
    </row>
    <row r="6" spans="1:8" ht="30" x14ac:dyDescent="0.25">
      <c r="A6" s="9" t="s">
        <v>17</v>
      </c>
      <c r="B6" s="10" t="s">
        <v>18</v>
      </c>
      <c r="C6" s="10" t="s">
        <v>19</v>
      </c>
      <c r="D6" s="4">
        <v>7</v>
      </c>
      <c r="E6" s="4">
        <v>23750</v>
      </c>
      <c r="F6" s="4">
        <v>26250</v>
      </c>
      <c r="G6" s="4">
        <f t="shared" si="0"/>
        <v>25000</v>
      </c>
      <c r="H6" s="5">
        <f t="shared" si="1"/>
        <v>175000</v>
      </c>
    </row>
    <row r="7" spans="1:8" ht="60" x14ac:dyDescent="0.25">
      <c r="A7" s="9" t="s">
        <v>20</v>
      </c>
      <c r="B7" s="10" t="s">
        <v>21</v>
      </c>
      <c r="C7" s="10" t="s">
        <v>2</v>
      </c>
      <c r="D7" s="4">
        <v>10</v>
      </c>
      <c r="E7" s="4">
        <v>503500</v>
      </c>
      <c r="F7" s="4">
        <v>556500</v>
      </c>
      <c r="G7" s="4">
        <f t="shared" si="0"/>
        <v>530000</v>
      </c>
      <c r="H7" s="5">
        <f t="shared" si="1"/>
        <v>5300000</v>
      </c>
    </row>
    <row r="8" spans="1:8" ht="90" x14ac:dyDescent="0.25">
      <c r="A8" s="9" t="s">
        <v>22</v>
      </c>
      <c r="B8" s="10" t="s">
        <v>23</v>
      </c>
      <c r="C8" s="10" t="s">
        <v>2</v>
      </c>
      <c r="D8" s="4">
        <v>3</v>
      </c>
      <c r="E8" s="4">
        <v>1567500</v>
      </c>
      <c r="F8" s="4">
        <v>1732500</v>
      </c>
      <c r="G8" s="4">
        <f t="shared" si="0"/>
        <v>1650000</v>
      </c>
      <c r="H8" s="5">
        <f t="shared" si="1"/>
        <v>4950000</v>
      </c>
    </row>
    <row r="9" spans="1:8" ht="60" x14ac:dyDescent="0.25">
      <c r="A9" s="9" t="s">
        <v>24</v>
      </c>
      <c r="B9" s="10" t="s">
        <v>25</v>
      </c>
      <c r="C9" s="10" t="s">
        <v>13</v>
      </c>
      <c r="D9" s="4">
        <v>39</v>
      </c>
      <c r="E9" s="4">
        <v>211850</v>
      </c>
      <c r="F9" s="4">
        <v>234150</v>
      </c>
      <c r="G9" s="4">
        <f t="shared" si="0"/>
        <v>223000</v>
      </c>
      <c r="H9" s="5">
        <f t="shared" si="1"/>
        <v>8697000</v>
      </c>
    </row>
    <row r="10" spans="1:8" ht="75" x14ac:dyDescent="0.25">
      <c r="A10" s="9" t="s">
        <v>26</v>
      </c>
      <c r="B10" s="10" t="s">
        <v>27</v>
      </c>
      <c r="C10" s="10" t="s">
        <v>28</v>
      </c>
      <c r="D10" s="4">
        <v>28</v>
      </c>
      <c r="E10" s="4">
        <v>175750</v>
      </c>
      <c r="F10" s="4">
        <v>194250</v>
      </c>
      <c r="G10" s="4">
        <f t="shared" si="0"/>
        <v>185000</v>
      </c>
      <c r="H10" s="5">
        <f t="shared" si="1"/>
        <v>5180000</v>
      </c>
    </row>
    <row r="11" spans="1:8" ht="57" customHeight="1" x14ac:dyDescent="0.25">
      <c r="A11" s="11" t="s">
        <v>29</v>
      </c>
      <c r="B11" s="10" t="s">
        <v>30</v>
      </c>
      <c r="C11" s="10" t="s">
        <v>2</v>
      </c>
      <c r="D11" s="4">
        <v>35</v>
      </c>
      <c r="E11" s="4">
        <v>125400</v>
      </c>
      <c r="F11" s="4">
        <v>138600</v>
      </c>
      <c r="G11" s="4">
        <f t="shared" si="0"/>
        <v>132000</v>
      </c>
      <c r="H11" s="5">
        <f t="shared" si="1"/>
        <v>4620000</v>
      </c>
    </row>
    <row r="12" spans="1:8" ht="69" customHeight="1" x14ac:dyDescent="0.25">
      <c r="A12" s="9" t="s">
        <v>31</v>
      </c>
      <c r="B12" s="10" t="s">
        <v>32</v>
      </c>
      <c r="C12" s="10" t="s">
        <v>2</v>
      </c>
      <c r="D12" s="4">
        <v>20</v>
      </c>
      <c r="E12" s="4">
        <v>19000</v>
      </c>
      <c r="F12" s="4">
        <v>21000</v>
      </c>
      <c r="G12" s="4">
        <f t="shared" si="0"/>
        <v>20000</v>
      </c>
      <c r="H12" s="5">
        <f t="shared" si="1"/>
        <v>400000</v>
      </c>
    </row>
    <row r="13" spans="1:8" ht="118.5" customHeight="1" x14ac:dyDescent="0.25">
      <c r="A13" s="9" t="s">
        <v>33</v>
      </c>
      <c r="B13" s="10" t="s">
        <v>34</v>
      </c>
      <c r="C13" s="10" t="s">
        <v>2</v>
      </c>
      <c r="D13" s="4">
        <v>8</v>
      </c>
      <c r="E13" s="4">
        <v>59850</v>
      </c>
      <c r="F13" s="4">
        <v>66150</v>
      </c>
      <c r="G13" s="4">
        <f t="shared" si="0"/>
        <v>63000</v>
      </c>
      <c r="H13" s="5">
        <f t="shared" si="1"/>
        <v>504000</v>
      </c>
    </row>
    <row r="14" spans="1:8" ht="99.75" customHeight="1" x14ac:dyDescent="0.25">
      <c r="A14" s="9" t="s">
        <v>35</v>
      </c>
      <c r="B14" s="10" t="s">
        <v>36</v>
      </c>
      <c r="C14" s="10" t="s">
        <v>37</v>
      </c>
      <c r="D14" s="4">
        <v>3</v>
      </c>
      <c r="E14" s="4">
        <v>26600</v>
      </c>
      <c r="F14" s="4">
        <v>29400</v>
      </c>
      <c r="G14" s="4">
        <f t="shared" si="0"/>
        <v>28000</v>
      </c>
      <c r="H14" s="5">
        <f t="shared" si="1"/>
        <v>84000</v>
      </c>
    </row>
    <row r="15" spans="1:8" ht="126" customHeight="1" x14ac:dyDescent="0.25">
      <c r="A15" s="9" t="s">
        <v>38</v>
      </c>
      <c r="B15" s="10" t="s">
        <v>39</v>
      </c>
      <c r="C15" s="8" t="s">
        <v>13</v>
      </c>
      <c r="D15" s="4">
        <v>21</v>
      </c>
      <c r="E15" s="4">
        <v>18620</v>
      </c>
      <c r="F15" s="4">
        <v>20580</v>
      </c>
      <c r="G15" s="4">
        <f t="shared" si="0"/>
        <v>19600</v>
      </c>
      <c r="H15" s="5">
        <f t="shared" si="1"/>
        <v>411600</v>
      </c>
    </row>
    <row r="16" spans="1:8" ht="81" customHeight="1" x14ac:dyDescent="0.25">
      <c r="A16" s="9" t="s">
        <v>40</v>
      </c>
      <c r="B16" s="10" t="s">
        <v>41</v>
      </c>
      <c r="C16" s="10" t="s">
        <v>42</v>
      </c>
      <c r="D16" s="4">
        <v>24</v>
      </c>
      <c r="E16" s="4">
        <v>197600</v>
      </c>
      <c r="F16" s="4">
        <v>218400</v>
      </c>
      <c r="G16" s="4">
        <f t="shared" si="0"/>
        <v>208000</v>
      </c>
      <c r="H16" s="5">
        <f t="shared" si="1"/>
        <v>4992000</v>
      </c>
    </row>
    <row r="17" spans="1:8" ht="131.25" customHeight="1" x14ac:dyDescent="0.25">
      <c r="A17" s="9" t="s">
        <v>43</v>
      </c>
      <c r="B17" s="10" t="s">
        <v>44</v>
      </c>
      <c r="C17" s="10" t="s">
        <v>2</v>
      </c>
      <c r="D17" s="4">
        <v>8</v>
      </c>
      <c r="E17" s="4">
        <v>47405</v>
      </c>
      <c r="F17" s="4">
        <v>52395</v>
      </c>
      <c r="G17" s="4">
        <f t="shared" si="0"/>
        <v>49900</v>
      </c>
      <c r="H17" s="5">
        <f t="shared" si="1"/>
        <v>399200</v>
      </c>
    </row>
    <row r="18" spans="1:8" ht="138.75" customHeight="1" x14ac:dyDescent="0.25">
      <c r="A18" s="9" t="s">
        <v>45</v>
      </c>
      <c r="B18" s="10" t="s">
        <v>46</v>
      </c>
      <c r="C18" s="10" t="s">
        <v>47</v>
      </c>
      <c r="D18" s="4">
        <v>20</v>
      </c>
      <c r="E18" s="4">
        <v>147250</v>
      </c>
      <c r="F18" s="4">
        <v>162750</v>
      </c>
      <c r="G18" s="4">
        <f t="shared" si="0"/>
        <v>155000</v>
      </c>
      <c r="H18" s="5">
        <f t="shared" si="1"/>
        <v>3100000</v>
      </c>
    </row>
    <row r="19" spans="1:8" ht="185.25" customHeight="1" x14ac:dyDescent="0.25">
      <c r="A19" s="9" t="s">
        <v>48</v>
      </c>
      <c r="B19" s="10" t="s">
        <v>49</v>
      </c>
      <c r="C19" s="10" t="s">
        <v>50</v>
      </c>
      <c r="D19" s="4">
        <v>2</v>
      </c>
      <c r="E19" s="4">
        <v>307800</v>
      </c>
      <c r="F19" s="4">
        <v>340200</v>
      </c>
      <c r="G19" s="4">
        <f t="shared" si="0"/>
        <v>324000</v>
      </c>
      <c r="H19" s="5">
        <f t="shared" si="1"/>
        <v>648000</v>
      </c>
    </row>
    <row r="20" spans="1:8" ht="156.75" customHeight="1" x14ac:dyDescent="0.25">
      <c r="A20" s="9" t="s">
        <v>51</v>
      </c>
      <c r="B20" s="10" t="s">
        <v>52</v>
      </c>
      <c r="C20" s="10" t="s">
        <v>53</v>
      </c>
      <c r="D20" s="4">
        <v>2</v>
      </c>
      <c r="E20" s="4">
        <v>38000</v>
      </c>
      <c r="F20" s="4">
        <v>42000</v>
      </c>
      <c r="G20" s="4">
        <f t="shared" si="0"/>
        <v>40000</v>
      </c>
      <c r="H20" s="5">
        <f t="shared" si="1"/>
        <v>80000</v>
      </c>
    </row>
    <row r="21" spans="1:8" ht="161.1" customHeight="1" x14ac:dyDescent="0.25">
      <c r="A21" s="9" t="s">
        <v>54</v>
      </c>
      <c r="B21" s="10" t="s">
        <v>55</v>
      </c>
      <c r="C21" s="10" t="s">
        <v>56</v>
      </c>
      <c r="D21" s="4">
        <v>2</v>
      </c>
      <c r="E21" s="4">
        <v>191520</v>
      </c>
      <c r="F21" s="4">
        <v>211680</v>
      </c>
      <c r="G21" s="4">
        <f t="shared" si="0"/>
        <v>201600</v>
      </c>
      <c r="H21" s="5">
        <f t="shared" si="1"/>
        <v>403200</v>
      </c>
    </row>
    <row r="22" spans="1:8" ht="132" customHeight="1" x14ac:dyDescent="0.25">
      <c r="A22" s="9" t="s">
        <v>57</v>
      </c>
      <c r="B22" s="10" t="s">
        <v>58</v>
      </c>
      <c r="C22" s="10" t="s">
        <v>53</v>
      </c>
      <c r="D22" s="4">
        <v>2</v>
      </c>
      <c r="E22" s="4">
        <v>166440</v>
      </c>
      <c r="F22" s="4">
        <v>183960</v>
      </c>
      <c r="G22" s="4">
        <f t="shared" si="0"/>
        <v>175200</v>
      </c>
      <c r="H22" s="5">
        <f t="shared" si="1"/>
        <v>350400</v>
      </c>
    </row>
    <row r="23" spans="1:8" ht="51" customHeight="1" x14ac:dyDescent="0.25">
      <c r="A23" s="9" t="s">
        <v>59</v>
      </c>
      <c r="B23" s="10" t="s">
        <v>60</v>
      </c>
      <c r="C23" s="10" t="s">
        <v>61</v>
      </c>
      <c r="D23" s="4">
        <v>5</v>
      </c>
      <c r="E23" s="4">
        <v>24985</v>
      </c>
      <c r="F23" s="4">
        <v>27615</v>
      </c>
      <c r="G23" s="4">
        <f t="shared" si="0"/>
        <v>26300</v>
      </c>
      <c r="H23" s="5">
        <f t="shared" si="1"/>
        <v>131500</v>
      </c>
    </row>
    <row r="24" spans="1:8" ht="75.75" customHeight="1" x14ac:dyDescent="0.25">
      <c r="A24" s="9" t="s">
        <v>62</v>
      </c>
      <c r="B24" s="10" t="s">
        <v>63</v>
      </c>
      <c r="C24" s="10" t="s">
        <v>53</v>
      </c>
      <c r="D24" s="4">
        <v>6</v>
      </c>
      <c r="E24" s="4">
        <v>193800</v>
      </c>
      <c r="F24" s="4">
        <v>214200</v>
      </c>
      <c r="G24" s="4">
        <f t="shared" si="0"/>
        <v>204000</v>
      </c>
      <c r="H24" s="5">
        <f t="shared" si="1"/>
        <v>1224000</v>
      </c>
    </row>
    <row r="25" spans="1:8" ht="148.5" customHeight="1" x14ac:dyDescent="0.25">
      <c r="A25" s="9" t="s">
        <v>64</v>
      </c>
      <c r="B25" s="10" t="s">
        <v>65</v>
      </c>
      <c r="C25" s="10" t="s">
        <v>66</v>
      </c>
      <c r="D25" s="4">
        <v>10</v>
      </c>
      <c r="E25" s="4">
        <v>33250</v>
      </c>
      <c r="F25" s="4">
        <v>36750</v>
      </c>
      <c r="G25" s="4">
        <f t="shared" si="0"/>
        <v>35000</v>
      </c>
      <c r="H25" s="5">
        <f t="shared" si="1"/>
        <v>350000</v>
      </c>
    </row>
    <row r="26" spans="1:8" ht="150" customHeight="1" x14ac:dyDescent="0.25">
      <c r="A26" s="9" t="s">
        <v>67</v>
      </c>
      <c r="B26" s="10" t="s">
        <v>68</v>
      </c>
      <c r="C26" s="10" t="s">
        <v>2</v>
      </c>
      <c r="D26" s="4">
        <v>3</v>
      </c>
      <c r="E26" s="4">
        <v>275025</v>
      </c>
      <c r="F26" s="4">
        <v>303975</v>
      </c>
      <c r="G26" s="4">
        <f t="shared" si="0"/>
        <v>289500</v>
      </c>
      <c r="H26" s="5">
        <f t="shared" si="1"/>
        <v>868500</v>
      </c>
    </row>
    <row r="27" spans="1:8" ht="90" customHeight="1" x14ac:dyDescent="0.25">
      <c r="A27" s="9" t="s">
        <v>69</v>
      </c>
      <c r="B27" s="12" t="s">
        <v>70</v>
      </c>
      <c r="C27" s="10" t="s">
        <v>71</v>
      </c>
      <c r="D27" s="4">
        <v>5</v>
      </c>
      <c r="E27" s="4">
        <v>122550</v>
      </c>
      <c r="F27" s="4">
        <v>135450</v>
      </c>
      <c r="G27" s="4">
        <f t="shared" si="0"/>
        <v>129000</v>
      </c>
      <c r="H27" s="5">
        <f t="shared" si="1"/>
        <v>645000</v>
      </c>
    </row>
    <row r="28" spans="1:8" x14ac:dyDescent="0.25">
      <c r="A28" s="13" t="s">
        <v>72</v>
      </c>
      <c r="B28" s="14" t="s">
        <v>72</v>
      </c>
      <c r="C28" s="15" t="s">
        <v>37</v>
      </c>
      <c r="D28" s="4">
        <v>18</v>
      </c>
      <c r="E28" s="4">
        <v>30400</v>
      </c>
      <c r="F28" s="4">
        <v>33600</v>
      </c>
      <c r="G28" s="4">
        <f t="shared" si="0"/>
        <v>32000</v>
      </c>
      <c r="H28" s="5">
        <f t="shared" si="1"/>
        <v>576000</v>
      </c>
    </row>
    <row r="29" spans="1:8" x14ac:dyDescent="0.25">
      <c r="A29" s="13" t="s">
        <v>73</v>
      </c>
      <c r="B29" s="14" t="s">
        <v>73</v>
      </c>
      <c r="C29" s="15" t="s">
        <v>37</v>
      </c>
      <c r="D29" s="4">
        <v>28</v>
      </c>
      <c r="E29" s="4">
        <v>30400</v>
      </c>
      <c r="F29" s="4">
        <v>33600</v>
      </c>
      <c r="G29" s="4">
        <f t="shared" si="0"/>
        <v>32000</v>
      </c>
      <c r="H29" s="5">
        <f t="shared" si="1"/>
        <v>896000</v>
      </c>
    </row>
    <row r="30" spans="1:8" x14ac:dyDescent="0.25">
      <c r="A30" s="13" t="s">
        <v>74</v>
      </c>
      <c r="B30" s="14" t="s">
        <v>74</v>
      </c>
      <c r="C30" s="15" t="s">
        <v>37</v>
      </c>
      <c r="D30" s="4">
        <v>27</v>
      </c>
      <c r="E30" s="4">
        <v>30400</v>
      </c>
      <c r="F30" s="4">
        <v>33600</v>
      </c>
      <c r="G30" s="4">
        <f t="shared" si="0"/>
        <v>32000</v>
      </c>
      <c r="H30" s="5">
        <f t="shared" si="1"/>
        <v>864000</v>
      </c>
    </row>
    <row r="31" spans="1:8" x14ac:dyDescent="0.25">
      <c r="A31" s="13" t="s">
        <v>75</v>
      </c>
      <c r="B31" s="14" t="s">
        <v>75</v>
      </c>
      <c r="C31" s="15" t="s">
        <v>37</v>
      </c>
      <c r="D31" s="4">
        <v>17</v>
      </c>
      <c r="E31" s="4">
        <v>30400</v>
      </c>
      <c r="F31" s="4">
        <v>33600</v>
      </c>
      <c r="G31" s="4">
        <f t="shared" si="0"/>
        <v>32000</v>
      </c>
      <c r="H31" s="5">
        <f t="shared" si="1"/>
        <v>544000</v>
      </c>
    </row>
    <row r="32" spans="1:8" ht="16.5" customHeight="1" x14ac:dyDescent="0.25">
      <c r="A32" s="13" t="s">
        <v>76</v>
      </c>
      <c r="B32" s="14" t="s">
        <v>76</v>
      </c>
      <c r="C32" s="15" t="s">
        <v>37</v>
      </c>
      <c r="D32" s="4">
        <v>15</v>
      </c>
      <c r="E32" s="4">
        <v>30400</v>
      </c>
      <c r="F32" s="4">
        <v>33600</v>
      </c>
      <c r="G32" s="4">
        <f t="shared" si="0"/>
        <v>32000</v>
      </c>
      <c r="H32" s="5">
        <f t="shared" si="1"/>
        <v>480000</v>
      </c>
    </row>
    <row r="33" spans="1:8" x14ac:dyDescent="0.25">
      <c r="A33" s="13" t="s">
        <v>77</v>
      </c>
      <c r="B33" s="14" t="s">
        <v>77</v>
      </c>
      <c r="C33" s="15" t="s">
        <v>37</v>
      </c>
      <c r="D33" s="4">
        <v>25</v>
      </c>
      <c r="E33" s="4">
        <v>30400</v>
      </c>
      <c r="F33" s="4">
        <v>33600</v>
      </c>
      <c r="G33" s="4">
        <f t="shared" si="0"/>
        <v>32000</v>
      </c>
      <c r="H33" s="5">
        <f t="shared" si="1"/>
        <v>800000</v>
      </c>
    </row>
    <row r="34" spans="1:8" x14ac:dyDescent="0.25">
      <c r="A34" s="13" t="s">
        <v>78</v>
      </c>
      <c r="B34" s="14" t="s">
        <v>78</v>
      </c>
      <c r="C34" s="15" t="s">
        <v>37</v>
      </c>
      <c r="D34" s="4">
        <v>22</v>
      </c>
      <c r="E34" s="4">
        <v>30400</v>
      </c>
      <c r="F34" s="4">
        <v>33600</v>
      </c>
      <c r="G34" s="4">
        <f t="shared" si="0"/>
        <v>32000</v>
      </c>
      <c r="H34" s="5">
        <f t="shared" si="1"/>
        <v>704000</v>
      </c>
    </row>
    <row r="35" spans="1:8" x14ac:dyDescent="0.25">
      <c r="A35" s="13" t="s">
        <v>79</v>
      </c>
      <c r="B35" s="14" t="s">
        <v>79</v>
      </c>
      <c r="C35" s="15" t="s">
        <v>37</v>
      </c>
      <c r="D35" s="4">
        <v>32</v>
      </c>
      <c r="E35" s="4">
        <v>30400</v>
      </c>
      <c r="F35" s="4">
        <v>33600</v>
      </c>
      <c r="G35" s="4">
        <f t="shared" si="0"/>
        <v>32000</v>
      </c>
      <c r="H35" s="5">
        <f t="shared" si="1"/>
        <v>1024000</v>
      </c>
    </row>
    <row r="36" spans="1:8" x14ac:dyDescent="0.25">
      <c r="A36" s="13" t="s">
        <v>80</v>
      </c>
      <c r="B36" s="14" t="s">
        <v>80</v>
      </c>
      <c r="C36" s="15" t="s">
        <v>37</v>
      </c>
      <c r="D36" s="4">
        <v>22</v>
      </c>
      <c r="E36" s="4">
        <v>30400</v>
      </c>
      <c r="F36" s="4">
        <v>33600</v>
      </c>
      <c r="G36" s="4">
        <f t="shared" si="0"/>
        <v>32000</v>
      </c>
      <c r="H36" s="5">
        <f t="shared" si="1"/>
        <v>704000</v>
      </c>
    </row>
    <row r="37" spans="1:8" ht="45" x14ac:dyDescent="0.25">
      <c r="A37" s="16" t="s">
        <v>81</v>
      </c>
      <c r="B37" s="10" t="s">
        <v>82</v>
      </c>
      <c r="C37" s="15" t="s">
        <v>83</v>
      </c>
      <c r="D37" s="4">
        <v>16</v>
      </c>
      <c r="E37" s="4">
        <v>180120</v>
      </c>
      <c r="F37" s="4">
        <v>199080</v>
      </c>
      <c r="G37" s="4">
        <f t="shared" si="0"/>
        <v>189600</v>
      </c>
      <c r="H37" s="5">
        <f t="shared" si="1"/>
        <v>3033600</v>
      </c>
    </row>
    <row r="38" spans="1:8" ht="45" x14ac:dyDescent="0.25">
      <c r="A38" s="16" t="s">
        <v>84</v>
      </c>
      <c r="B38" s="10" t="s">
        <v>85</v>
      </c>
      <c r="C38" s="15" t="s">
        <v>86</v>
      </c>
      <c r="D38" s="4">
        <v>20</v>
      </c>
      <c r="E38" s="4">
        <v>181260</v>
      </c>
      <c r="F38" s="4">
        <v>200340</v>
      </c>
      <c r="G38" s="4">
        <f t="shared" si="0"/>
        <v>190800</v>
      </c>
      <c r="H38" s="5">
        <f t="shared" si="1"/>
        <v>3816000</v>
      </c>
    </row>
    <row r="39" spans="1:8" ht="45" x14ac:dyDescent="0.25">
      <c r="A39" s="16" t="s">
        <v>87</v>
      </c>
      <c r="B39" s="10" t="s">
        <v>88</v>
      </c>
      <c r="C39" s="15" t="s">
        <v>83</v>
      </c>
      <c r="D39" s="4">
        <v>7</v>
      </c>
      <c r="E39" s="4">
        <v>256500</v>
      </c>
      <c r="F39" s="4">
        <v>283500</v>
      </c>
      <c r="G39" s="4">
        <f t="shared" si="0"/>
        <v>270000</v>
      </c>
      <c r="H39" s="5">
        <f t="shared" si="1"/>
        <v>1890000</v>
      </c>
    </row>
    <row r="40" spans="1:8" ht="75.75" x14ac:dyDescent="0.25">
      <c r="A40" s="16" t="s">
        <v>89</v>
      </c>
      <c r="B40" s="17" t="s">
        <v>90</v>
      </c>
      <c r="C40" s="15" t="s">
        <v>53</v>
      </c>
      <c r="D40" s="4">
        <v>4</v>
      </c>
      <c r="E40" s="4">
        <v>45410</v>
      </c>
      <c r="F40" s="4">
        <v>50190</v>
      </c>
      <c r="G40" s="4">
        <f t="shared" si="0"/>
        <v>47800</v>
      </c>
      <c r="H40" s="5">
        <f t="shared" si="1"/>
        <v>191200</v>
      </c>
    </row>
    <row r="41" spans="1:8" ht="30.75" x14ac:dyDescent="0.25">
      <c r="A41" s="16" t="s">
        <v>91</v>
      </c>
      <c r="B41" s="17" t="s">
        <v>92</v>
      </c>
      <c r="C41" s="15" t="s">
        <v>93</v>
      </c>
      <c r="D41" s="4">
        <v>17.289237668161412</v>
      </c>
      <c r="E41" s="4">
        <v>8474</v>
      </c>
      <c r="F41" s="4">
        <v>9366</v>
      </c>
      <c r="G41" s="4">
        <f t="shared" si="0"/>
        <v>8920</v>
      </c>
      <c r="H41" s="5">
        <f t="shared" si="1"/>
        <v>154219.9999999998</v>
      </c>
    </row>
    <row r="42" spans="1:8" ht="30.75" x14ac:dyDescent="0.25">
      <c r="A42" s="16" t="s">
        <v>94</v>
      </c>
      <c r="B42" s="17" t="s">
        <v>95</v>
      </c>
      <c r="C42" s="15" t="s">
        <v>96</v>
      </c>
      <c r="D42" s="4">
        <v>5</v>
      </c>
      <c r="E42" s="4">
        <v>30305</v>
      </c>
      <c r="F42" s="4">
        <v>33495</v>
      </c>
      <c r="G42" s="4">
        <f t="shared" si="0"/>
        <v>31900</v>
      </c>
      <c r="H42" s="5">
        <f t="shared" si="1"/>
        <v>159500</v>
      </c>
    </row>
    <row r="43" spans="1:8" ht="60.75" x14ac:dyDescent="0.25">
      <c r="A43" s="16" t="s">
        <v>97</v>
      </c>
      <c r="B43" s="18" t="s">
        <v>98</v>
      </c>
      <c r="C43" s="15" t="s">
        <v>53</v>
      </c>
      <c r="D43" s="4">
        <v>21</v>
      </c>
      <c r="E43" s="4">
        <v>68685</v>
      </c>
      <c r="F43" s="4">
        <v>75915</v>
      </c>
      <c r="G43" s="4">
        <f t="shared" si="0"/>
        <v>72300</v>
      </c>
      <c r="H43" s="5">
        <f t="shared" si="1"/>
        <v>1518300</v>
      </c>
    </row>
    <row r="44" spans="1:8" x14ac:dyDescent="0.25">
      <c r="A44" s="16" t="s">
        <v>99</v>
      </c>
      <c r="B44" s="10" t="s">
        <v>100</v>
      </c>
      <c r="C44" s="15" t="s">
        <v>101</v>
      </c>
      <c r="D44" s="4">
        <v>17</v>
      </c>
      <c r="E44" s="4">
        <v>85500</v>
      </c>
      <c r="F44" s="4">
        <v>94500</v>
      </c>
      <c r="G44" s="4">
        <f t="shared" si="0"/>
        <v>90000</v>
      </c>
      <c r="H44" s="5">
        <f t="shared" si="1"/>
        <v>1530000</v>
      </c>
    </row>
    <row r="45" spans="1:8" x14ac:dyDescent="0.25">
      <c r="A45" s="16" t="s">
        <v>102</v>
      </c>
      <c r="B45" s="10" t="s">
        <v>103</v>
      </c>
      <c r="C45" s="15" t="s">
        <v>104</v>
      </c>
      <c r="D45" s="4">
        <v>52</v>
      </c>
      <c r="E45" s="4">
        <v>42750</v>
      </c>
      <c r="F45" s="4">
        <v>47250</v>
      </c>
      <c r="G45" s="4">
        <f t="shared" si="0"/>
        <v>45000</v>
      </c>
      <c r="H45" s="5">
        <f t="shared" si="1"/>
        <v>2340000</v>
      </c>
    </row>
    <row r="46" spans="1:8" x14ac:dyDescent="0.25">
      <c r="A46" s="16" t="s">
        <v>105</v>
      </c>
      <c r="B46" s="10" t="s">
        <v>106</v>
      </c>
      <c r="C46" s="15" t="s">
        <v>37</v>
      </c>
      <c r="D46" s="4">
        <v>264</v>
      </c>
      <c r="E46" s="4">
        <v>34010</v>
      </c>
      <c r="F46" s="4">
        <v>37590</v>
      </c>
      <c r="G46" s="4">
        <f t="shared" si="0"/>
        <v>35800</v>
      </c>
      <c r="H46" s="5">
        <f t="shared" si="1"/>
        <v>9451200</v>
      </c>
    </row>
    <row r="47" spans="1:8" x14ac:dyDescent="0.25">
      <c r="A47" s="16" t="s">
        <v>107</v>
      </c>
      <c r="B47" s="10"/>
      <c r="C47" s="15" t="s">
        <v>37</v>
      </c>
      <c r="D47" s="4">
        <v>106.84898734177216</v>
      </c>
      <c r="E47" s="4">
        <v>15010</v>
      </c>
      <c r="F47" s="4">
        <v>16590</v>
      </c>
      <c r="G47" s="4">
        <f t="shared" si="0"/>
        <v>15800</v>
      </c>
      <c r="H47" s="5">
        <f t="shared" si="1"/>
        <v>1688214</v>
      </c>
    </row>
    <row r="48" spans="1:8" x14ac:dyDescent="0.25">
      <c r="A48" s="16" t="s">
        <v>108</v>
      </c>
      <c r="B48" s="10"/>
      <c r="C48" s="15" t="s">
        <v>37</v>
      </c>
      <c r="D48" s="4">
        <v>985.76570458405331</v>
      </c>
      <c r="E48" s="4">
        <v>559.54999999999995</v>
      </c>
      <c r="F48" s="4">
        <v>618.45000000000005</v>
      </c>
      <c r="G48" s="4">
        <f t="shared" si="0"/>
        <v>589</v>
      </c>
      <c r="H48" s="5">
        <f t="shared" si="1"/>
        <v>580616.00000000745</v>
      </c>
    </row>
    <row r="49" spans="1:8" x14ac:dyDescent="0.25">
      <c r="A49" s="16" t="s">
        <v>109</v>
      </c>
      <c r="B49" s="10"/>
      <c r="C49" s="15" t="s">
        <v>37</v>
      </c>
      <c r="D49" s="4">
        <v>495.49999999999767</v>
      </c>
      <c r="E49" s="4">
        <v>1140</v>
      </c>
      <c r="F49" s="4">
        <v>1260</v>
      </c>
      <c r="G49" s="4">
        <f t="shared" si="0"/>
        <v>1200</v>
      </c>
      <c r="H49" s="5">
        <f t="shared" si="1"/>
        <v>594599.99999999721</v>
      </c>
    </row>
    <row r="50" spans="1:8" x14ac:dyDescent="0.25">
      <c r="A50" s="16" t="s">
        <v>110</v>
      </c>
      <c r="B50" s="17" t="s">
        <v>111</v>
      </c>
      <c r="C50" s="15" t="s">
        <v>37</v>
      </c>
      <c r="D50" s="4">
        <v>2</v>
      </c>
      <c r="E50" s="4">
        <v>114000</v>
      </c>
      <c r="F50" s="4">
        <v>126000</v>
      </c>
      <c r="G50" s="4">
        <f t="shared" si="0"/>
        <v>120000</v>
      </c>
      <c r="H50" s="5">
        <f t="shared" si="1"/>
        <v>240000</v>
      </c>
    </row>
    <row r="51" spans="1:8" x14ac:dyDescent="0.25">
      <c r="A51" s="16" t="s">
        <v>112</v>
      </c>
      <c r="B51" s="17" t="s">
        <v>113</v>
      </c>
      <c r="C51" s="15" t="s">
        <v>83</v>
      </c>
      <c r="D51" s="4">
        <v>10</v>
      </c>
      <c r="E51" s="4">
        <v>76950</v>
      </c>
      <c r="F51" s="4">
        <v>85050</v>
      </c>
      <c r="G51" s="4">
        <f t="shared" si="0"/>
        <v>81000</v>
      </c>
      <c r="H51" s="5">
        <f t="shared" si="1"/>
        <v>810000</v>
      </c>
    </row>
    <row r="52" spans="1:8" x14ac:dyDescent="0.25">
      <c r="A52" s="16" t="s">
        <v>114</v>
      </c>
      <c r="B52" s="17" t="s">
        <v>115</v>
      </c>
      <c r="C52" s="15" t="s">
        <v>37</v>
      </c>
      <c r="D52" s="4">
        <v>6</v>
      </c>
      <c r="E52" s="4">
        <v>61370</v>
      </c>
      <c r="F52" s="4">
        <v>67830</v>
      </c>
      <c r="G52" s="4">
        <f t="shared" si="0"/>
        <v>64600</v>
      </c>
      <c r="H52" s="5">
        <f t="shared" si="1"/>
        <v>387600</v>
      </c>
    </row>
    <row r="53" spans="1:8" x14ac:dyDescent="0.25">
      <c r="A53" s="16" t="s">
        <v>116</v>
      </c>
      <c r="B53" s="10" t="s">
        <v>117</v>
      </c>
      <c r="C53" s="15" t="s">
        <v>37</v>
      </c>
      <c r="D53" s="4">
        <v>21</v>
      </c>
      <c r="E53" s="4">
        <v>180120</v>
      </c>
      <c r="F53" s="4">
        <v>199080</v>
      </c>
      <c r="G53" s="4">
        <f t="shared" si="0"/>
        <v>189600</v>
      </c>
      <c r="H53" s="5">
        <f t="shared" si="1"/>
        <v>3981600</v>
      </c>
    </row>
    <row r="54" spans="1:8" ht="75" x14ac:dyDescent="0.25">
      <c r="A54" s="19" t="s">
        <v>118</v>
      </c>
      <c r="B54" s="10" t="s">
        <v>119</v>
      </c>
      <c r="C54" s="15" t="s">
        <v>120</v>
      </c>
      <c r="D54" s="4">
        <v>4</v>
      </c>
      <c r="E54" s="4">
        <v>279300</v>
      </c>
      <c r="F54" s="4">
        <v>308700</v>
      </c>
      <c r="G54" s="4">
        <f t="shared" si="0"/>
        <v>294000</v>
      </c>
      <c r="H54" s="5">
        <f t="shared" si="1"/>
        <v>1176000</v>
      </c>
    </row>
    <row r="55" spans="1:8" x14ac:dyDescent="0.25">
      <c r="A55" s="16" t="s">
        <v>121</v>
      </c>
      <c r="B55" s="10" t="s">
        <v>122</v>
      </c>
      <c r="C55" s="15" t="s">
        <v>123</v>
      </c>
      <c r="D55" s="4">
        <v>6</v>
      </c>
      <c r="E55" s="4">
        <v>413250</v>
      </c>
      <c r="F55" s="4">
        <v>456750</v>
      </c>
      <c r="G55" s="4">
        <f t="shared" si="0"/>
        <v>435000</v>
      </c>
      <c r="H55" s="5">
        <f t="shared" si="1"/>
        <v>2610000</v>
      </c>
    </row>
    <row r="56" spans="1:8" x14ac:dyDescent="0.25">
      <c r="A56" s="13" t="s">
        <v>124</v>
      </c>
      <c r="B56" s="15" t="s">
        <v>125</v>
      </c>
      <c r="C56" s="15" t="s">
        <v>2</v>
      </c>
      <c r="D56" s="4">
        <v>3</v>
      </c>
      <c r="E56" s="4">
        <v>2365500</v>
      </c>
      <c r="F56" s="4">
        <v>2614500</v>
      </c>
      <c r="G56" s="4">
        <f t="shared" si="0"/>
        <v>2490000</v>
      </c>
      <c r="H56" s="5">
        <f t="shared" si="1"/>
        <v>7470000</v>
      </c>
    </row>
    <row r="57" spans="1:8" ht="45" x14ac:dyDescent="0.25">
      <c r="A57" s="13" t="s">
        <v>126</v>
      </c>
      <c r="B57" s="10" t="s">
        <v>127</v>
      </c>
      <c r="C57" s="15" t="s">
        <v>128</v>
      </c>
      <c r="D57" s="4">
        <v>1</v>
      </c>
      <c r="E57" s="4">
        <v>136800</v>
      </c>
      <c r="F57" s="4">
        <v>151200</v>
      </c>
      <c r="G57" s="4">
        <f t="shared" si="0"/>
        <v>144000</v>
      </c>
      <c r="H57" s="5">
        <f t="shared" si="1"/>
        <v>144000</v>
      </c>
    </row>
    <row r="58" spans="1:8" x14ac:dyDescent="0.25">
      <c r="A58" s="20" t="s">
        <v>129</v>
      </c>
      <c r="B58" s="10" t="s">
        <v>130</v>
      </c>
      <c r="C58" s="15" t="s">
        <v>2</v>
      </c>
      <c r="D58" s="4">
        <v>338</v>
      </c>
      <c r="E58" s="4">
        <v>123310</v>
      </c>
      <c r="F58" s="4">
        <v>136290</v>
      </c>
      <c r="G58" s="4">
        <f t="shared" si="0"/>
        <v>129800</v>
      </c>
      <c r="H58" s="5">
        <f t="shared" si="1"/>
        <v>43872400</v>
      </c>
    </row>
    <row r="59" spans="1:8" x14ac:dyDescent="0.25">
      <c r="A59" s="20" t="s">
        <v>131</v>
      </c>
      <c r="B59" s="10" t="s">
        <v>130</v>
      </c>
      <c r="C59" s="15" t="s">
        <v>2</v>
      </c>
      <c r="D59" s="4">
        <v>87</v>
      </c>
      <c r="E59" s="4">
        <v>129010</v>
      </c>
      <c r="F59" s="4">
        <v>142590</v>
      </c>
      <c r="G59" s="4">
        <f t="shared" si="0"/>
        <v>135800</v>
      </c>
      <c r="H59" s="5">
        <f t="shared" si="1"/>
        <v>11814600</v>
      </c>
    </row>
    <row r="60" spans="1:8" x14ac:dyDescent="0.25">
      <c r="A60" s="20" t="s">
        <v>132</v>
      </c>
      <c r="B60" s="10"/>
      <c r="C60" s="15" t="s">
        <v>2</v>
      </c>
      <c r="D60" s="4">
        <v>213.67567567567215</v>
      </c>
      <c r="E60" s="4">
        <v>351.5</v>
      </c>
      <c r="F60" s="4">
        <v>388.5</v>
      </c>
      <c r="G60" s="4">
        <f t="shared" si="0"/>
        <v>370</v>
      </c>
      <c r="H60" s="5">
        <f t="shared" si="1"/>
        <v>79059.99999999869</v>
      </c>
    </row>
    <row r="61" spans="1:8" x14ac:dyDescent="0.25">
      <c r="A61" s="20" t="s">
        <v>133</v>
      </c>
      <c r="B61" s="10"/>
      <c r="C61" s="15" t="s">
        <v>2</v>
      </c>
      <c r="D61" s="4">
        <v>790.6629213483069</v>
      </c>
      <c r="E61" s="4">
        <v>845.5</v>
      </c>
      <c r="F61" s="4">
        <v>934.5</v>
      </c>
      <c r="G61" s="4">
        <f t="shared" si="0"/>
        <v>890</v>
      </c>
      <c r="H61" s="5">
        <f t="shared" si="1"/>
        <v>703689.99999999313</v>
      </c>
    </row>
    <row r="62" spans="1:8" x14ac:dyDescent="0.25">
      <c r="A62" s="20" t="s">
        <v>134</v>
      </c>
      <c r="B62" s="10"/>
      <c r="C62" s="15" t="s">
        <v>2</v>
      </c>
      <c r="D62" s="4">
        <v>13</v>
      </c>
      <c r="E62" s="4">
        <v>9975</v>
      </c>
      <c r="F62" s="4">
        <v>11025</v>
      </c>
      <c r="G62" s="4">
        <f t="shared" si="0"/>
        <v>10500</v>
      </c>
      <c r="H62" s="5">
        <f t="shared" si="1"/>
        <v>136500</v>
      </c>
    </row>
    <row r="63" spans="1:8" x14ac:dyDescent="0.25">
      <c r="A63" s="20" t="s">
        <v>135</v>
      </c>
      <c r="B63" s="10"/>
      <c r="C63" s="15" t="s">
        <v>2</v>
      </c>
      <c r="D63" s="4">
        <v>14</v>
      </c>
      <c r="E63" s="4">
        <v>11305</v>
      </c>
      <c r="F63" s="4">
        <v>12495</v>
      </c>
      <c r="G63" s="4">
        <f t="shared" si="0"/>
        <v>11900</v>
      </c>
      <c r="H63" s="5">
        <f t="shared" si="1"/>
        <v>166600</v>
      </c>
    </row>
    <row r="64" spans="1:8" ht="60" x14ac:dyDescent="0.25">
      <c r="A64" s="20" t="s">
        <v>136</v>
      </c>
      <c r="B64" s="10" t="s">
        <v>137</v>
      </c>
      <c r="C64" s="15" t="s">
        <v>2</v>
      </c>
      <c r="D64" s="4">
        <v>25</v>
      </c>
      <c r="E64" s="4">
        <v>46550</v>
      </c>
      <c r="F64" s="4">
        <v>51450</v>
      </c>
      <c r="G64" s="4">
        <f t="shared" si="0"/>
        <v>49000</v>
      </c>
      <c r="H64" s="5">
        <f t="shared" si="1"/>
        <v>1225000</v>
      </c>
    </row>
    <row r="65" spans="1:8" ht="75" x14ac:dyDescent="0.25">
      <c r="A65" s="20" t="s">
        <v>138</v>
      </c>
      <c r="B65" s="10" t="s">
        <v>139</v>
      </c>
      <c r="C65" s="15" t="s">
        <v>2</v>
      </c>
      <c r="D65" s="4">
        <v>81</v>
      </c>
      <c r="E65" s="4">
        <v>27835</v>
      </c>
      <c r="F65" s="4">
        <v>30765</v>
      </c>
      <c r="G65" s="4">
        <f t="shared" si="0"/>
        <v>29300</v>
      </c>
      <c r="H65" s="5">
        <f t="shared" si="1"/>
        <v>2373300</v>
      </c>
    </row>
    <row r="66" spans="1:8" x14ac:dyDescent="0.25">
      <c r="A66" s="20" t="s">
        <v>140</v>
      </c>
      <c r="B66" s="10" t="s">
        <v>141</v>
      </c>
      <c r="C66" s="15" t="s">
        <v>2</v>
      </c>
      <c r="D66" s="4">
        <v>274</v>
      </c>
      <c r="E66" s="4">
        <v>39900</v>
      </c>
      <c r="F66" s="4">
        <v>44100</v>
      </c>
      <c r="G66" s="4">
        <f t="shared" si="0"/>
        <v>42000</v>
      </c>
      <c r="H66" s="5">
        <f t="shared" si="1"/>
        <v>11508000</v>
      </c>
    </row>
    <row r="67" spans="1:8" ht="42.75" customHeight="1" x14ac:dyDescent="0.25">
      <c r="A67" s="11" t="s">
        <v>142</v>
      </c>
      <c r="B67" s="10" t="s">
        <v>143</v>
      </c>
      <c r="C67" s="15" t="s">
        <v>2</v>
      </c>
      <c r="D67" s="4">
        <v>4</v>
      </c>
      <c r="E67" s="4">
        <v>132905</v>
      </c>
      <c r="F67" s="4">
        <v>146895</v>
      </c>
      <c r="G67" s="4">
        <f t="shared" ref="G67:G87" si="2">+AVERAGE(E67:F67)</f>
        <v>139900</v>
      </c>
      <c r="H67" s="5">
        <f t="shared" ref="H67:H87" si="3">+D67*G67</f>
        <v>559600</v>
      </c>
    </row>
    <row r="68" spans="1:8" x14ac:dyDescent="0.25">
      <c r="A68" s="20" t="s">
        <v>144</v>
      </c>
      <c r="B68" s="10" t="s">
        <v>145</v>
      </c>
      <c r="C68" s="15" t="s">
        <v>2</v>
      </c>
      <c r="D68" s="4">
        <v>1</v>
      </c>
      <c r="E68" s="4">
        <v>1615000</v>
      </c>
      <c r="F68" s="4">
        <v>1785000</v>
      </c>
      <c r="G68" s="4">
        <f t="shared" si="2"/>
        <v>1700000</v>
      </c>
      <c r="H68" s="5">
        <f t="shared" si="3"/>
        <v>1700000</v>
      </c>
    </row>
    <row r="69" spans="1:8" ht="45" x14ac:dyDescent="0.25">
      <c r="A69" s="13" t="s">
        <v>146</v>
      </c>
      <c r="B69" s="10" t="s">
        <v>147</v>
      </c>
      <c r="C69" s="10" t="s">
        <v>37</v>
      </c>
      <c r="D69" s="4">
        <v>1</v>
      </c>
      <c r="E69" s="4">
        <v>241300</v>
      </c>
      <c r="F69" s="4">
        <v>266700</v>
      </c>
      <c r="G69" s="4">
        <f t="shared" si="2"/>
        <v>254000</v>
      </c>
      <c r="H69" s="5">
        <f t="shared" si="3"/>
        <v>254000</v>
      </c>
    </row>
    <row r="70" spans="1:8" x14ac:dyDescent="0.25">
      <c r="A70" s="20" t="s">
        <v>148</v>
      </c>
      <c r="B70" s="10" t="s">
        <v>149</v>
      </c>
      <c r="C70" s="10" t="s">
        <v>2</v>
      </c>
      <c r="D70" s="4">
        <v>20</v>
      </c>
      <c r="E70" s="4">
        <v>81700</v>
      </c>
      <c r="F70" s="4">
        <v>90300</v>
      </c>
      <c r="G70" s="4">
        <f t="shared" si="2"/>
        <v>86000</v>
      </c>
      <c r="H70" s="5">
        <f t="shared" si="3"/>
        <v>1720000</v>
      </c>
    </row>
    <row r="71" spans="1:8" x14ac:dyDescent="0.25">
      <c r="A71" s="20" t="s">
        <v>150</v>
      </c>
      <c r="B71" s="10" t="s">
        <v>151</v>
      </c>
      <c r="C71" s="10" t="s">
        <v>2</v>
      </c>
      <c r="D71" s="4">
        <v>7</v>
      </c>
      <c r="E71" s="4">
        <v>23750</v>
      </c>
      <c r="F71" s="4">
        <v>26250</v>
      </c>
      <c r="G71" s="4">
        <f t="shared" si="2"/>
        <v>25000</v>
      </c>
      <c r="H71" s="5">
        <f t="shared" si="3"/>
        <v>175000</v>
      </c>
    </row>
    <row r="72" spans="1:8" x14ac:dyDescent="0.25">
      <c r="A72" s="20" t="s">
        <v>152</v>
      </c>
      <c r="B72" s="10" t="s">
        <v>152</v>
      </c>
      <c r="C72" s="10"/>
      <c r="D72" s="4">
        <v>1</v>
      </c>
      <c r="E72" s="4">
        <v>361000</v>
      </c>
      <c r="F72" s="4">
        <v>399000</v>
      </c>
      <c r="G72" s="4">
        <f t="shared" si="2"/>
        <v>380000</v>
      </c>
      <c r="H72" s="5">
        <f t="shared" si="3"/>
        <v>380000</v>
      </c>
    </row>
    <row r="73" spans="1:8" x14ac:dyDescent="0.25">
      <c r="A73" s="20" t="s">
        <v>153</v>
      </c>
      <c r="B73" s="10" t="s">
        <v>154</v>
      </c>
      <c r="C73" s="10" t="s">
        <v>2</v>
      </c>
      <c r="D73" s="4">
        <v>1</v>
      </c>
      <c r="E73" s="4">
        <v>285000</v>
      </c>
      <c r="F73" s="4">
        <v>315000</v>
      </c>
      <c r="G73" s="4">
        <f t="shared" si="2"/>
        <v>300000</v>
      </c>
      <c r="H73" s="5">
        <f t="shared" si="3"/>
        <v>300000</v>
      </c>
    </row>
    <row r="74" spans="1:8" x14ac:dyDescent="0.25">
      <c r="A74" s="20" t="s">
        <v>155</v>
      </c>
      <c r="B74" s="10" t="s">
        <v>156</v>
      </c>
      <c r="C74" s="10" t="s">
        <v>2</v>
      </c>
      <c r="D74" s="4">
        <v>30</v>
      </c>
      <c r="E74" s="4">
        <v>43320</v>
      </c>
      <c r="F74" s="4">
        <v>47880</v>
      </c>
      <c r="G74" s="4">
        <f t="shared" si="2"/>
        <v>45600</v>
      </c>
      <c r="H74" s="5">
        <f t="shared" si="3"/>
        <v>1368000</v>
      </c>
    </row>
    <row r="75" spans="1:8" x14ac:dyDescent="0.25">
      <c r="A75" s="20" t="s">
        <v>157</v>
      </c>
      <c r="B75" s="10" t="s">
        <v>158</v>
      </c>
      <c r="C75" s="10" t="s">
        <v>159</v>
      </c>
      <c r="D75" s="4">
        <v>3</v>
      </c>
      <c r="E75" s="4">
        <v>71250</v>
      </c>
      <c r="F75" s="4">
        <v>78750</v>
      </c>
      <c r="G75" s="4">
        <f t="shared" si="2"/>
        <v>75000</v>
      </c>
      <c r="H75" s="5">
        <f t="shared" si="3"/>
        <v>225000</v>
      </c>
    </row>
    <row r="76" spans="1:8" x14ac:dyDescent="0.25">
      <c r="A76" s="20" t="s">
        <v>160</v>
      </c>
      <c r="B76" s="10" t="s">
        <v>161</v>
      </c>
      <c r="C76" s="10" t="s">
        <v>2</v>
      </c>
      <c r="D76" s="4">
        <v>4</v>
      </c>
      <c r="E76" s="4">
        <v>71250</v>
      </c>
      <c r="F76" s="4">
        <v>78750</v>
      </c>
      <c r="G76" s="4">
        <f t="shared" si="2"/>
        <v>75000</v>
      </c>
      <c r="H76" s="5">
        <f t="shared" si="3"/>
        <v>300000</v>
      </c>
    </row>
    <row r="77" spans="1:8" x14ac:dyDescent="0.25">
      <c r="A77" s="20" t="s">
        <v>162</v>
      </c>
      <c r="B77" s="10" t="s">
        <v>163</v>
      </c>
      <c r="C77" s="10" t="s">
        <v>2</v>
      </c>
      <c r="D77" s="4">
        <v>6</v>
      </c>
      <c r="E77" s="4">
        <v>71250</v>
      </c>
      <c r="F77" s="4">
        <v>78750</v>
      </c>
      <c r="G77" s="4">
        <f t="shared" si="2"/>
        <v>75000</v>
      </c>
      <c r="H77" s="5">
        <f t="shared" si="3"/>
        <v>450000</v>
      </c>
    </row>
    <row r="78" spans="1:8" x14ac:dyDescent="0.25">
      <c r="A78" s="20" t="s">
        <v>164</v>
      </c>
      <c r="B78" s="10" t="s">
        <v>165</v>
      </c>
      <c r="C78" s="10" t="s">
        <v>123</v>
      </c>
      <c r="D78" s="4">
        <v>1</v>
      </c>
      <c r="E78" s="4">
        <v>1681500</v>
      </c>
      <c r="F78" s="4">
        <v>1858500</v>
      </c>
      <c r="G78" s="4">
        <f t="shared" si="2"/>
        <v>1770000</v>
      </c>
      <c r="H78" s="5">
        <f t="shared" si="3"/>
        <v>1770000</v>
      </c>
    </row>
    <row r="79" spans="1:8" x14ac:dyDescent="0.25">
      <c r="A79" s="20" t="s">
        <v>166</v>
      </c>
      <c r="B79" s="10" t="s">
        <v>167</v>
      </c>
      <c r="C79" s="10" t="s">
        <v>2</v>
      </c>
      <c r="D79" s="4">
        <v>2</v>
      </c>
      <c r="E79" s="4">
        <v>617500</v>
      </c>
      <c r="F79" s="4">
        <v>682500</v>
      </c>
      <c r="G79" s="4">
        <f t="shared" si="2"/>
        <v>650000</v>
      </c>
      <c r="H79" s="5">
        <f t="shared" si="3"/>
        <v>1300000</v>
      </c>
    </row>
    <row r="80" spans="1:8" ht="30" x14ac:dyDescent="0.25">
      <c r="A80" s="20" t="s">
        <v>168</v>
      </c>
      <c r="B80" s="10" t="s">
        <v>169</v>
      </c>
      <c r="C80" s="10" t="s">
        <v>2</v>
      </c>
      <c r="D80" s="4">
        <v>0</v>
      </c>
      <c r="E80" s="4">
        <v>617500</v>
      </c>
      <c r="F80" s="4">
        <v>682500</v>
      </c>
      <c r="G80" s="4">
        <f t="shared" si="2"/>
        <v>650000</v>
      </c>
      <c r="H80" s="5">
        <f t="shared" si="3"/>
        <v>0</v>
      </c>
    </row>
    <row r="81" spans="1:8" x14ac:dyDescent="0.25">
      <c r="A81" s="20" t="s">
        <v>170</v>
      </c>
      <c r="B81" s="10" t="s">
        <v>171</v>
      </c>
      <c r="C81" s="10" t="s">
        <v>123</v>
      </c>
      <c r="D81" s="4">
        <v>1</v>
      </c>
      <c r="E81" s="4">
        <v>984200</v>
      </c>
      <c r="F81" s="4">
        <v>1087800</v>
      </c>
      <c r="G81" s="4">
        <f t="shared" si="2"/>
        <v>1036000</v>
      </c>
      <c r="H81" s="5">
        <f t="shared" si="3"/>
        <v>1036000</v>
      </c>
    </row>
    <row r="82" spans="1:8" x14ac:dyDescent="0.25">
      <c r="A82" s="20" t="s">
        <v>172</v>
      </c>
      <c r="B82" s="10" t="s">
        <v>173</v>
      </c>
      <c r="C82" s="10" t="s">
        <v>2</v>
      </c>
      <c r="D82" s="4">
        <v>1</v>
      </c>
      <c r="E82" s="4">
        <v>114000</v>
      </c>
      <c r="F82" s="4">
        <v>126000</v>
      </c>
      <c r="G82" s="4">
        <f t="shared" si="2"/>
        <v>120000</v>
      </c>
      <c r="H82" s="5">
        <f t="shared" si="3"/>
        <v>120000</v>
      </c>
    </row>
    <row r="83" spans="1:8" x14ac:dyDescent="0.25">
      <c r="A83" s="20" t="s">
        <v>174</v>
      </c>
      <c r="B83" s="10" t="s">
        <v>175</v>
      </c>
      <c r="C83" s="10" t="s">
        <v>2</v>
      </c>
      <c r="D83" s="4">
        <v>1</v>
      </c>
      <c r="E83" s="4">
        <v>2493750</v>
      </c>
      <c r="F83" s="4">
        <v>2756250</v>
      </c>
      <c r="G83" s="4">
        <f t="shared" si="2"/>
        <v>2625000</v>
      </c>
      <c r="H83" s="5">
        <f t="shared" si="3"/>
        <v>2625000</v>
      </c>
    </row>
    <row r="84" spans="1:8" ht="30" x14ac:dyDescent="0.25">
      <c r="A84" s="20" t="s">
        <v>176</v>
      </c>
      <c r="B84" s="10" t="s">
        <v>177</v>
      </c>
      <c r="C84" s="10"/>
      <c r="D84" s="4">
        <v>5</v>
      </c>
      <c r="E84" s="4">
        <v>137750</v>
      </c>
      <c r="F84" s="4">
        <v>152250</v>
      </c>
      <c r="G84" s="4">
        <f t="shared" si="2"/>
        <v>145000</v>
      </c>
      <c r="H84" s="5">
        <f t="shared" si="3"/>
        <v>725000</v>
      </c>
    </row>
    <row r="85" spans="1:8" x14ac:dyDescent="0.25">
      <c r="A85" s="20" t="s">
        <v>178</v>
      </c>
      <c r="B85" s="10" t="s">
        <v>179</v>
      </c>
      <c r="C85" s="10" t="s">
        <v>37</v>
      </c>
      <c r="D85" s="4">
        <v>30</v>
      </c>
      <c r="E85" s="4">
        <v>56050</v>
      </c>
      <c r="F85" s="4">
        <v>61950</v>
      </c>
      <c r="G85" s="4">
        <f t="shared" si="2"/>
        <v>59000</v>
      </c>
      <c r="H85" s="5">
        <f t="shared" si="3"/>
        <v>1770000</v>
      </c>
    </row>
    <row r="86" spans="1:8" ht="75" x14ac:dyDescent="0.25">
      <c r="A86" s="20" t="s">
        <v>180</v>
      </c>
      <c r="B86" s="10" t="s">
        <v>181</v>
      </c>
      <c r="C86" s="10" t="s">
        <v>2</v>
      </c>
      <c r="D86" s="4">
        <v>2</v>
      </c>
      <c r="E86" s="4">
        <v>1532160</v>
      </c>
      <c r="F86" s="4">
        <v>1693440</v>
      </c>
      <c r="G86" s="4">
        <f t="shared" si="2"/>
        <v>1612800</v>
      </c>
      <c r="H86" s="5">
        <f t="shared" si="3"/>
        <v>3225600</v>
      </c>
    </row>
    <row r="87" spans="1:8" x14ac:dyDescent="0.25">
      <c r="A87" s="20" t="s">
        <v>182</v>
      </c>
      <c r="B87" s="10" t="s">
        <v>183</v>
      </c>
      <c r="C87" s="10" t="s">
        <v>2</v>
      </c>
      <c r="D87" s="4">
        <v>3</v>
      </c>
      <c r="E87" s="4">
        <v>75050</v>
      </c>
      <c r="F87" s="4">
        <v>82950</v>
      </c>
      <c r="G87" s="4">
        <f t="shared" si="2"/>
        <v>79000</v>
      </c>
      <c r="H87" s="5">
        <f t="shared" si="3"/>
        <v>237000</v>
      </c>
    </row>
    <row r="88" spans="1:8" ht="30.6" customHeight="1" x14ac:dyDescent="0.25">
      <c r="A88" s="21"/>
      <c r="B88" s="14"/>
      <c r="C88" s="14"/>
      <c r="D88" s="15"/>
      <c r="E88" s="15"/>
      <c r="F88" s="15"/>
      <c r="G88" s="15"/>
      <c r="H88" s="5">
        <f>SUM(H2:H87)</f>
        <v>198400000</v>
      </c>
    </row>
    <row r="89" spans="1:8" x14ac:dyDescent="0.25">
      <c r="A89" s="21"/>
      <c r="B89" s="22"/>
      <c r="C89" s="22"/>
      <c r="D89" s="23"/>
      <c r="E89" s="23"/>
      <c r="F89" s="23"/>
      <c r="G89" s="23"/>
      <c r="H89" s="22"/>
    </row>
    <row r="90" spans="1:8" x14ac:dyDescent="0.25">
      <c r="A90" s="21"/>
      <c r="B90" s="22"/>
      <c r="C90" s="22"/>
      <c r="D90" s="23"/>
      <c r="E90" s="23"/>
      <c r="F90" s="23"/>
      <c r="G90" s="23"/>
      <c r="H90" s="22"/>
    </row>
    <row r="91" spans="1:8" ht="16.5" thickBot="1" x14ac:dyDescent="0.3">
      <c r="A91" s="21"/>
      <c r="B91" s="22"/>
      <c r="C91" s="34" t="s">
        <v>184</v>
      </c>
      <c r="D91" s="34"/>
      <c r="E91" s="34"/>
      <c r="F91" s="34"/>
      <c r="G91" s="34"/>
      <c r="H91" s="24">
        <f>99200000*2</f>
        <v>198400000</v>
      </c>
    </row>
    <row r="92" spans="1:8" ht="16.5" thickBot="1" x14ac:dyDescent="0.3">
      <c r="A92" s="21"/>
      <c r="B92" s="22"/>
      <c r="C92" s="35" t="s">
        <v>185</v>
      </c>
      <c r="D92" s="36"/>
      <c r="E92" s="36"/>
      <c r="F92" s="36"/>
      <c r="G92" s="36"/>
      <c r="H92" s="25">
        <f>H91</f>
        <v>198400000</v>
      </c>
    </row>
    <row r="94" spans="1:8" x14ac:dyDescent="0.25">
      <c r="H94" s="26">
        <f>+H88-H91</f>
        <v>0</v>
      </c>
    </row>
  </sheetData>
  <autoFilter ref="A1:H1" xr:uid="{09F2C29E-2F85-4912-A40F-6ABCCEC44689}"/>
  <mergeCells count="2">
    <mergeCell ref="C91:G91"/>
    <mergeCell ref="C92:G92"/>
  </mergeCells>
  <pageMargins left="0.7" right="0.7" top="0.75" bottom="0.75" header="0.3" footer="0.3"/>
  <pageSetup paperSize="9" orientation="portrait" horizontalDpi="360" verticalDpi="360" r:id="rId1"/>
  <ignoredErrors>
    <ignoredError sqref="G2:G87" formulaRange="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F0D9B8-984D-4AA8-911D-E2869A382097}">
  <dimension ref="A1:H8"/>
  <sheetViews>
    <sheetView zoomScale="70" zoomScaleNormal="70" workbookViewId="0">
      <pane ySplit="1" topLeftCell="A2" activePane="bottomLeft" state="frozen"/>
      <selection pane="bottomLeft" activeCell="E4" sqref="E4"/>
    </sheetView>
  </sheetViews>
  <sheetFormatPr baseColWidth="10" defaultRowHeight="15" x14ac:dyDescent="0.25"/>
  <cols>
    <col min="1" max="1" width="23" customWidth="1"/>
    <col min="2" max="2" width="31" customWidth="1"/>
    <col min="5" max="5" width="15.42578125" customWidth="1"/>
    <col min="6" max="6" width="14.85546875" customWidth="1"/>
    <col min="7" max="7" width="13.42578125" customWidth="1"/>
    <col min="8" max="8" width="16.7109375" customWidth="1"/>
  </cols>
  <sheetData>
    <row r="1" spans="1:8" ht="31.5" x14ac:dyDescent="0.25">
      <c r="A1" s="29" t="s">
        <v>0</v>
      </c>
      <c r="B1" s="29" t="s">
        <v>1</v>
      </c>
      <c r="C1" s="29" t="s">
        <v>2</v>
      </c>
      <c r="D1" s="29" t="s">
        <v>3</v>
      </c>
      <c r="E1" s="29" t="s">
        <v>186</v>
      </c>
      <c r="F1" s="29" t="s">
        <v>187</v>
      </c>
      <c r="G1" s="29" t="s">
        <v>188</v>
      </c>
      <c r="H1" s="29" t="s">
        <v>4</v>
      </c>
    </row>
    <row r="2" spans="1:8" ht="195" x14ac:dyDescent="0.25">
      <c r="A2" s="2" t="s">
        <v>87</v>
      </c>
      <c r="B2" s="3" t="s">
        <v>88</v>
      </c>
      <c r="C2" s="3" t="s">
        <v>83</v>
      </c>
      <c r="D2" s="4">
        <v>2</v>
      </c>
      <c r="E2" s="4">
        <f>+'INSUMOS BENEFICIARIOS'!E39</f>
        <v>256500</v>
      </c>
      <c r="F2" s="4">
        <f>+'INSUMOS BENEFICIARIOS'!F39</f>
        <v>283500</v>
      </c>
      <c r="G2" s="4">
        <f>+AVERAGE(E2:F2)</f>
        <v>270000</v>
      </c>
      <c r="H2" s="5">
        <f>+G2*D2</f>
        <v>540000</v>
      </c>
    </row>
    <row r="3" spans="1:8" ht="30" x14ac:dyDescent="0.25">
      <c r="A3" s="6" t="s">
        <v>207</v>
      </c>
      <c r="B3" s="7" t="s">
        <v>208</v>
      </c>
      <c r="C3" s="8" t="s">
        <v>159</v>
      </c>
      <c r="D3" s="4">
        <v>3</v>
      </c>
      <c r="E3" s="4">
        <f>+'INSUMOS BENEFICIARIOS'!E75</f>
        <v>71250</v>
      </c>
      <c r="F3" s="4">
        <f>+'INSUMOS BENEFICIARIOS'!F75</f>
        <v>78750</v>
      </c>
      <c r="G3" s="4">
        <f t="shared" ref="G3:G8" si="0">+AVERAGE(E3:F3)</f>
        <v>75000</v>
      </c>
      <c r="H3" s="5">
        <f t="shared" ref="H3:H8" si="1">+G3*D3</f>
        <v>225000</v>
      </c>
    </row>
    <row r="4" spans="1:8" ht="180" x14ac:dyDescent="0.25">
      <c r="A4" s="9" t="s">
        <v>209</v>
      </c>
      <c r="B4" s="10" t="s">
        <v>12</v>
      </c>
      <c r="C4" s="8" t="s">
        <v>13</v>
      </c>
      <c r="D4" s="4">
        <v>8</v>
      </c>
      <c r="E4" s="4">
        <f>+'INSUMOS BENEFICIARIOS'!E4</f>
        <v>26220</v>
      </c>
      <c r="F4" s="4">
        <f>+'INSUMOS BENEFICIARIOS'!F4</f>
        <v>28980</v>
      </c>
      <c r="G4" s="4">
        <f t="shared" si="0"/>
        <v>27600</v>
      </c>
      <c r="H4" s="5">
        <f t="shared" si="1"/>
        <v>220800</v>
      </c>
    </row>
    <row r="5" spans="1:8" ht="90" x14ac:dyDescent="0.25">
      <c r="A5" s="9" t="s">
        <v>81</v>
      </c>
      <c r="B5" s="10" t="s">
        <v>82</v>
      </c>
      <c r="C5" s="10" t="s">
        <v>83</v>
      </c>
      <c r="D5" s="4">
        <v>2</v>
      </c>
      <c r="E5" s="4">
        <f>+'INSUMOS BENEFICIARIOS'!E37</f>
        <v>180120</v>
      </c>
      <c r="F5" s="4">
        <f>+'INSUMOS BENEFICIARIOS'!F37</f>
        <v>199080</v>
      </c>
      <c r="G5" s="4">
        <f t="shared" si="0"/>
        <v>189600</v>
      </c>
      <c r="H5" s="5">
        <f t="shared" si="1"/>
        <v>379200</v>
      </c>
    </row>
    <row r="6" spans="1:8" ht="30" x14ac:dyDescent="0.25">
      <c r="A6" s="9" t="s">
        <v>210</v>
      </c>
      <c r="B6" s="10" t="s">
        <v>211</v>
      </c>
      <c r="C6" s="10" t="s">
        <v>2</v>
      </c>
      <c r="D6" s="4">
        <v>1</v>
      </c>
      <c r="E6" s="4">
        <f>+'INSUMOS BENEFICIARIOS'!E80</f>
        <v>617500</v>
      </c>
      <c r="F6" s="4">
        <f>+'INSUMOS BENEFICIARIOS'!F80</f>
        <v>682500</v>
      </c>
      <c r="G6" s="4">
        <f t="shared" si="0"/>
        <v>650000</v>
      </c>
      <c r="H6" s="5">
        <f t="shared" si="1"/>
        <v>650000</v>
      </c>
    </row>
    <row r="7" spans="1:8" ht="78.75" x14ac:dyDescent="0.25">
      <c r="A7" s="9" t="s">
        <v>212</v>
      </c>
      <c r="B7" s="10" t="s">
        <v>212</v>
      </c>
      <c r="C7" s="10" t="s">
        <v>2</v>
      </c>
      <c r="D7" s="4">
        <v>1</v>
      </c>
      <c r="E7" s="38">
        <v>700000</v>
      </c>
      <c r="F7" s="38">
        <v>700000</v>
      </c>
      <c r="G7" s="4">
        <f t="shared" si="0"/>
        <v>700000</v>
      </c>
      <c r="H7" s="5">
        <f t="shared" si="1"/>
        <v>700000</v>
      </c>
    </row>
    <row r="8" spans="1:8" ht="15.75" x14ac:dyDescent="0.25">
      <c r="A8" s="9" t="s">
        <v>213</v>
      </c>
      <c r="B8" s="10" t="s">
        <v>213</v>
      </c>
      <c r="C8" s="10" t="s">
        <v>2</v>
      </c>
      <c r="D8" s="4">
        <v>1</v>
      </c>
      <c r="E8" s="38">
        <v>285000</v>
      </c>
      <c r="F8" s="38">
        <v>285000</v>
      </c>
      <c r="G8" s="4">
        <f t="shared" si="0"/>
        <v>285000</v>
      </c>
      <c r="H8" s="5">
        <f t="shared" si="1"/>
        <v>285000</v>
      </c>
    </row>
  </sheetData>
  <pageMargins left="0.7" right="0.7" top="0.75" bottom="0.75" header="0.3" footer="0.3"/>
  <ignoredErrors>
    <ignoredError sqref="G7:G8" formulaRange="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56E85C-48A3-494C-A265-B5D049B3EE9F}">
  <dimension ref="A1:H13"/>
  <sheetViews>
    <sheetView zoomScale="70" zoomScaleNormal="70" workbookViewId="0">
      <selection activeCell="H2" sqref="H2:H13"/>
    </sheetView>
  </sheetViews>
  <sheetFormatPr baseColWidth="10" defaultRowHeight="15" x14ac:dyDescent="0.25"/>
  <cols>
    <col min="1" max="1" width="39" customWidth="1"/>
    <col min="2" max="2" width="23.85546875" customWidth="1"/>
    <col min="5" max="5" width="15.42578125" customWidth="1"/>
    <col min="6" max="6" width="16.140625" customWidth="1"/>
    <col min="7" max="7" width="18" customWidth="1"/>
    <col min="8" max="8" width="16.7109375" customWidth="1"/>
  </cols>
  <sheetData>
    <row r="1" spans="1:8" ht="31.5" x14ac:dyDescent="0.25">
      <c r="A1" s="29" t="s">
        <v>0</v>
      </c>
      <c r="B1" s="29" t="s">
        <v>1</v>
      </c>
      <c r="C1" s="29" t="s">
        <v>2</v>
      </c>
      <c r="D1" s="29" t="s">
        <v>3</v>
      </c>
      <c r="E1" s="29" t="s">
        <v>186</v>
      </c>
      <c r="F1" s="29" t="s">
        <v>187</v>
      </c>
      <c r="G1" s="29" t="s">
        <v>188</v>
      </c>
      <c r="H1" s="29" t="s">
        <v>4</v>
      </c>
    </row>
    <row r="2" spans="1:8" ht="45" x14ac:dyDescent="0.25">
      <c r="A2" s="39" t="s">
        <v>214</v>
      </c>
      <c r="B2" s="3" t="s">
        <v>214</v>
      </c>
      <c r="C2" s="3" t="s">
        <v>2</v>
      </c>
      <c r="D2" s="40">
        <v>3</v>
      </c>
      <c r="E2" s="4">
        <v>350000</v>
      </c>
      <c r="F2" s="4">
        <v>360000</v>
      </c>
      <c r="G2" s="4">
        <f>+AVERAGE(E2:F2)</f>
        <v>355000</v>
      </c>
      <c r="H2" s="5">
        <f>+D2*G2</f>
        <v>1065000</v>
      </c>
    </row>
    <row r="3" spans="1:8" ht="45" x14ac:dyDescent="0.25">
      <c r="A3" s="39" t="s">
        <v>215</v>
      </c>
      <c r="B3" s="3" t="s">
        <v>215</v>
      </c>
      <c r="C3" s="3" t="s">
        <v>2</v>
      </c>
      <c r="D3" s="40">
        <v>2</v>
      </c>
      <c r="E3" s="4">
        <v>77000</v>
      </c>
      <c r="F3" s="4">
        <v>73000</v>
      </c>
      <c r="G3" s="4">
        <f t="shared" ref="G3:G13" si="0">+AVERAGE(E3:F3)</f>
        <v>75000</v>
      </c>
      <c r="H3" s="5">
        <f t="shared" ref="H3:H13" si="1">+D3*G3</f>
        <v>150000</v>
      </c>
    </row>
    <row r="4" spans="1:8" ht="30" x14ac:dyDescent="0.25">
      <c r="A4" s="39" t="s">
        <v>216</v>
      </c>
      <c r="B4" s="3" t="s">
        <v>216</v>
      </c>
      <c r="C4" s="3" t="s">
        <v>2</v>
      </c>
      <c r="D4" s="40">
        <v>1</v>
      </c>
      <c r="E4" s="4">
        <v>1890000</v>
      </c>
      <c r="F4" s="4">
        <v>1678000</v>
      </c>
      <c r="G4" s="4">
        <f t="shared" si="0"/>
        <v>1784000</v>
      </c>
      <c r="H4" s="5">
        <f t="shared" si="1"/>
        <v>1784000</v>
      </c>
    </row>
    <row r="5" spans="1:8" ht="45" x14ac:dyDescent="0.25">
      <c r="A5" s="39" t="s">
        <v>217</v>
      </c>
      <c r="B5" s="3" t="s">
        <v>217</v>
      </c>
      <c r="C5" s="3" t="s">
        <v>2</v>
      </c>
      <c r="D5" s="40">
        <v>1</v>
      </c>
      <c r="E5" s="4">
        <v>2850000</v>
      </c>
      <c r="F5" s="4">
        <v>2650000</v>
      </c>
      <c r="G5" s="4">
        <f t="shared" si="0"/>
        <v>2750000</v>
      </c>
      <c r="H5" s="5">
        <f t="shared" si="1"/>
        <v>2750000</v>
      </c>
    </row>
    <row r="6" spans="1:8" ht="60" x14ac:dyDescent="0.25">
      <c r="A6" s="39" t="s">
        <v>218</v>
      </c>
      <c r="B6" s="3" t="s">
        <v>218</v>
      </c>
      <c r="C6" s="3" t="s">
        <v>2</v>
      </c>
      <c r="D6" s="40">
        <v>1</v>
      </c>
      <c r="E6" s="4">
        <v>3400000</v>
      </c>
      <c r="F6" s="4">
        <v>3600000</v>
      </c>
      <c r="G6" s="4">
        <f t="shared" si="0"/>
        <v>3500000</v>
      </c>
      <c r="H6" s="5">
        <f t="shared" si="1"/>
        <v>3500000</v>
      </c>
    </row>
    <row r="7" spans="1:8" ht="60" x14ac:dyDescent="0.25">
      <c r="A7" s="39" t="s">
        <v>219</v>
      </c>
      <c r="B7" s="3" t="s">
        <v>219</v>
      </c>
      <c r="C7" s="3" t="s">
        <v>2</v>
      </c>
      <c r="D7" s="40">
        <v>1</v>
      </c>
      <c r="E7" s="4">
        <v>9758000</v>
      </c>
      <c r="F7" s="4">
        <v>9992000</v>
      </c>
      <c r="G7" s="4">
        <f t="shared" si="0"/>
        <v>9875000</v>
      </c>
      <c r="H7" s="5">
        <f t="shared" si="1"/>
        <v>9875000</v>
      </c>
    </row>
    <row r="8" spans="1:8" ht="75" x14ac:dyDescent="0.25">
      <c r="A8" s="39" t="s">
        <v>220</v>
      </c>
      <c r="B8" s="3" t="s">
        <v>220</v>
      </c>
      <c r="C8" s="3" t="s">
        <v>2</v>
      </c>
      <c r="D8" s="40">
        <v>1</v>
      </c>
      <c r="E8" s="4">
        <v>13589201</v>
      </c>
      <c r="F8" s="4">
        <v>14519799.000000013</v>
      </c>
      <c r="G8" s="4">
        <f t="shared" si="0"/>
        <v>14054500.000000007</v>
      </c>
      <c r="H8" s="5">
        <f t="shared" si="1"/>
        <v>14054500.000000007</v>
      </c>
    </row>
    <row r="9" spans="1:8" ht="60" x14ac:dyDescent="0.25">
      <c r="A9" s="39" t="s">
        <v>221</v>
      </c>
      <c r="B9" s="3" t="s">
        <v>221</v>
      </c>
      <c r="C9" s="3" t="s">
        <v>2</v>
      </c>
      <c r="D9" s="40">
        <v>1</v>
      </c>
      <c r="E9" s="4">
        <v>2125000</v>
      </c>
      <c r="F9" s="4">
        <v>2125000</v>
      </c>
      <c r="G9" s="4">
        <f t="shared" si="0"/>
        <v>2125000</v>
      </c>
      <c r="H9" s="5">
        <f t="shared" si="1"/>
        <v>2125000</v>
      </c>
    </row>
    <row r="10" spans="1:8" ht="45" x14ac:dyDescent="0.25">
      <c r="A10" s="39" t="s">
        <v>222</v>
      </c>
      <c r="B10" s="3" t="s">
        <v>222</v>
      </c>
      <c r="C10" s="3" t="s">
        <v>2</v>
      </c>
      <c r="D10" s="40">
        <v>1</v>
      </c>
      <c r="E10" s="4">
        <v>320000</v>
      </c>
      <c r="F10" s="4">
        <v>305000</v>
      </c>
      <c r="G10" s="4">
        <f t="shared" si="0"/>
        <v>312500</v>
      </c>
      <c r="H10" s="5">
        <f t="shared" si="1"/>
        <v>312500</v>
      </c>
    </row>
    <row r="11" spans="1:8" ht="45" x14ac:dyDescent="0.25">
      <c r="A11" s="39" t="s">
        <v>223</v>
      </c>
      <c r="B11" s="3" t="s">
        <v>223</v>
      </c>
      <c r="C11" s="3" t="s">
        <v>225</v>
      </c>
      <c r="D11" s="41">
        <v>2</v>
      </c>
      <c r="E11" s="4">
        <v>590000</v>
      </c>
      <c r="F11" s="4">
        <v>560000</v>
      </c>
      <c r="G11" s="4">
        <f t="shared" si="0"/>
        <v>575000</v>
      </c>
      <c r="H11" s="5">
        <f t="shared" si="1"/>
        <v>1150000</v>
      </c>
    </row>
    <row r="12" spans="1:8" ht="45" x14ac:dyDescent="0.25">
      <c r="A12" s="39" t="s">
        <v>224</v>
      </c>
      <c r="B12" s="3" t="s">
        <v>224</v>
      </c>
      <c r="C12" s="3" t="s">
        <v>225</v>
      </c>
      <c r="D12" s="41">
        <v>2</v>
      </c>
      <c r="E12" s="4">
        <v>310000</v>
      </c>
      <c r="F12" s="4">
        <v>274000</v>
      </c>
      <c r="G12" s="4">
        <f t="shared" si="0"/>
        <v>292000</v>
      </c>
      <c r="H12" s="5">
        <f t="shared" si="1"/>
        <v>584000</v>
      </c>
    </row>
    <row r="13" spans="1:8" ht="30" x14ac:dyDescent="0.25">
      <c r="A13" s="39" t="s">
        <v>166</v>
      </c>
      <c r="B13" s="3" t="s">
        <v>166</v>
      </c>
      <c r="C13" s="3" t="s">
        <v>2</v>
      </c>
      <c r="D13" s="41">
        <v>1</v>
      </c>
      <c r="E13" s="4">
        <v>630000</v>
      </c>
      <c r="F13" s="4">
        <v>670000</v>
      </c>
      <c r="G13" s="4">
        <f t="shared" si="0"/>
        <v>650000</v>
      </c>
      <c r="H13" s="5">
        <f t="shared" si="1"/>
        <v>650000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6ECA1D-3341-49F9-8AFA-2289F3E2E3D6}">
  <dimension ref="A1:E9"/>
  <sheetViews>
    <sheetView tabSelected="1" workbookViewId="0">
      <selection activeCell="G6" sqref="G6"/>
    </sheetView>
  </sheetViews>
  <sheetFormatPr baseColWidth="10" defaultRowHeight="15" x14ac:dyDescent="0.25"/>
  <cols>
    <col min="1" max="1" width="15" customWidth="1"/>
    <col min="2" max="2" width="35" customWidth="1"/>
    <col min="3" max="4" width="19.85546875" customWidth="1"/>
    <col min="5" max="5" width="19.85546875" style="30" customWidth="1"/>
  </cols>
  <sheetData>
    <row r="1" spans="1:5" x14ac:dyDescent="0.25">
      <c r="A1" s="33" t="s">
        <v>189</v>
      </c>
      <c r="B1" s="33" t="s">
        <v>190</v>
      </c>
      <c r="C1" s="33" t="s">
        <v>186</v>
      </c>
      <c r="D1" s="33" t="s">
        <v>187</v>
      </c>
      <c r="E1" s="42" t="s">
        <v>192</v>
      </c>
    </row>
    <row r="2" spans="1:5" ht="120" x14ac:dyDescent="0.25">
      <c r="A2" s="48" t="s">
        <v>226</v>
      </c>
      <c r="B2" s="43" t="s">
        <v>195</v>
      </c>
      <c r="C2" s="32">
        <v>30226</v>
      </c>
      <c r="D2" s="32">
        <v>30226</v>
      </c>
      <c r="E2" s="32">
        <f>+AVERAGE(C2:D2)</f>
        <v>30226</v>
      </c>
    </row>
    <row r="3" spans="1:5" ht="105" x14ac:dyDescent="0.25">
      <c r="A3" s="48"/>
      <c r="B3" s="43" t="s">
        <v>197</v>
      </c>
      <c r="C3" s="32">
        <v>30226</v>
      </c>
      <c r="D3" s="32">
        <v>30226</v>
      </c>
      <c r="E3" s="32">
        <f t="shared" ref="E3:E9" si="0">+AVERAGE(C3:D3)</f>
        <v>30226</v>
      </c>
    </row>
    <row r="4" spans="1:5" ht="105" x14ac:dyDescent="0.25">
      <c r="A4" s="48"/>
      <c r="B4" s="43" t="s">
        <v>196</v>
      </c>
      <c r="C4" s="32">
        <v>45339</v>
      </c>
      <c r="D4" s="32">
        <v>45339</v>
      </c>
      <c r="E4" s="32">
        <f t="shared" si="0"/>
        <v>45339</v>
      </c>
    </row>
    <row r="5" spans="1:5" ht="30" x14ac:dyDescent="0.25">
      <c r="A5" s="48"/>
      <c r="B5" s="43" t="s">
        <v>198</v>
      </c>
      <c r="C5" s="32">
        <v>3778.25</v>
      </c>
      <c r="D5" s="32">
        <v>3778.25</v>
      </c>
      <c r="E5" s="32">
        <f t="shared" si="0"/>
        <v>3778.25</v>
      </c>
    </row>
    <row r="6" spans="1:5" x14ac:dyDescent="0.25">
      <c r="A6" s="48" t="s">
        <v>194</v>
      </c>
      <c r="B6" s="49" t="s">
        <v>200</v>
      </c>
      <c r="C6" s="32">
        <v>2266950</v>
      </c>
      <c r="D6" s="32">
        <v>2266950</v>
      </c>
      <c r="E6" s="32">
        <f t="shared" si="0"/>
        <v>2266950</v>
      </c>
    </row>
    <row r="7" spans="1:5" x14ac:dyDescent="0.25">
      <c r="A7" s="48"/>
      <c r="B7" s="31" t="s">
        <v>193</v>
      </c>
      <c r="C7" s="32">
        <v>45339</v>
      </c>
      <c r="D7" s="32">
        <v>45339</v>
      </c>
      <c r="E7" s="32">
        <f t="shared" si="0"/>
        <v>45339</v>
      </c>
    </row>
    <row r="8" spans="1:5" ht="270" x14ac:dyDescent="0.25">
      <c r="A8" s="48"/>
      <c r="B8" s="43" t="s">
        <v>201</v>
      </c>
      <c r="C8" s="32">
        <v>52895.5</v>
      </c>
      <c r="D8" s="32">
        <v>52895.5</v>
      </c>
      <c r="E8" s="32">
        <f t="shared" si="0"/>
        <v>52895.5</v>
      </c>
    </row>
    <row r="9" spans="1:5" ht="75" x14ac:dyDescent="0.25">
      <c r="A9" s="48"/>
      <c r="B9" s="43" t="s">
        <v>202</v>
      </c>
      <c r="C9" s="32">
        <v>240000</v>
      </c>
      <c r="D9" s="32">
        <v>240000</v>
      </c>
      <c r="E9" s="32">
        <f t="shared" si="0"/>
        <v>240000</v>
      </c>
    </row>
  </sheetData>
  <mergeCells count="2">
    <mergeCell ref="A2:A5"/>
    <mergeCell ref="A6:A9"/>
  </mergeCells>
  <pageMargins left="0.7" right="0.7" top="0.75" bottom="0.75" header="0.3" footer="0.3"/>
  <pageSetup paperSize="9"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935B89-AF6E-4F23-88E5-6F2B832BE23C}">
  <dimension ref="A1:G6"/>
  <sheetViews>
    <sheetView workbookViewId="0">
      <selection activeCell="M3" sqref="M3"/>
    </sheetView>
  </sheetViews>
  <sheetFormatPr baseColWidth="10" defaultRowHeight="15" x14ac:dyDescent="0.25"/>
  <cols>
    <col min="2" max="2" width="33.42578125" customWidth="1"/>
    <col min="4" max="4" width="14.7109375" style="37" customWidth="1"/>
    <col min="5" max="5" width="14.5703125" customWidth="1"/>
    <col min="6" max="6" width="14.85546875" customWidth="1"/>
    <col min="7" max="7" width="14.5703125" bestFit="1" customWidth="1"/>
  </cols>
  <sheetData>
    <row r="1" spans="1:7" ht="30" x14ac:dyDescent="0.25">
      <c r="A1" s="33" t="s">
        <v>189</v>
      </c>
      <c r="B1" s="33" t="s">
        <v>190</v>
      </c>
      <c r="C1" s="33" t="s">
        <v>191</v>
      </c>
      <c r="D1" s="46" t="s">
        <v>228</v>
      </c>
      <c r="E1" s="46" t="s">
        <v>229</v>
      </c>
      <c r="F1" s="45" t="s">
        <v>192</v>
      </c>
      <c r="G1" s="33" t="s">
        <v>199</v>
      </c>
    </row>
    <row r="2" spans="1:7" ht="90" x14ac:dyDescent="0.25">
      <c r="A2" s="31">
        <v>1</v>
      </c>
      <c r="B2" s="43" t="s">
        <v>203</v>
      </c>
      <c r="C2" s="31">
        <f>9*5</f>
        <v>45</v>
      </c>
      <c r="D2" s="47">
        <f>+FERIAS!C2</f>
        <v>30226</v>
      </c>
      <c r="E2" s="44">
        <f>+FERIAS!D2</f>
        <v>30226</v>
      </c>
      <c r="F2" s="44">
        <f>+AVERAGE(D2:E2)</f>
        <v>30226</v>
      </c>
      <c r="G2" s="44">
        <f>+F2*C2</f>
        <v>1360170</v>
      </c>
    </row>
    <row r="3" spans="1:7" ht="165" x14ac:dyDescent="0.25">
      <c r="A3" s="31">
        <v>2</v>
      </c>
      <c r="B3" s="43" t="s">
        <v>205</v>
      </c>
      <c r="C3" s="31">
        <v>45</v>
      </c>
      <c r="D3" s="47">
        <f>+FERIAS!C4</f>
        <v>45339</v>
      </c>
      <c r="E3" s="44">
        <f>+FERIAS!D4</f>
        <v>45339</v>
      </c>
      <c r="F3" s="44">
        <f>+AVERAGE(D3:E3)</f>
        <v>45339</v>
      </c>
      <c r="G3" s="44">
        <f>+F3*C3</f>
        <v>2040255</v>
      </c>
    </row>
    <row r="4" spans="1:7" ht="30" x14ac:dyDescent="0.25">
      <c r="A4" s="31">
        <v>3</v>
      </c>
      <c r="B4" s="43" t="s">
        <v>204</v>
      </c>
      <c r="C4" s="31">
        <v>45</v>
      </c>
      <c r="D4" s="47">
        <v>11671</v>
      </c>
      <c r="E4" s="44">
        <v>11671</v>
      </c>
      <c r="F4" s="44">
        <f t="shared" ref="F4:F6" si="0">+AVERAGE(D4:E4)</f>
        <v>11671</v>
      </c>
      <c r="G4" s="44">
        <f t="shared" ref="G4:G5" si="1">+F4*C4</f>
        <v>525195</v>
      </c>
    </row>
    <row r="5" spans="1:7" ht="75" x14ac:dyDescent="0.25">
      <c r="A5" s="31">
        <v>4</v>
      </c>
      <c r="B5" s="43" t="s">
        <v>206</v>
      </c>
      <c r="C5" s="31">
        <v>36</v>
      </c>
      <c r="D5" s="47">
        <v>220000</v>
      </c>
      <c r="E5" s="44">
        <v>220000</v>
      </c>
      <c r="F5" s="44">
        <f t="shared" si="0"/>
        <v>220000</v>
      </c>
      <c r="G5" s="44">
        <f t="shared" si="1"/>
        <v>7920000</v>
      </c>
    </row>
    <row r="6" spans="1:7" ht="90" x14ac:dyDescent="0.25">
      <c r="A6" s="31">
        <v>5</v>
      </c>
      <c r="B6" s="43" t="s">
        <v>227</v>
      </c>
      <c r="C6" s="31">
        <v>1</v>
      </c>
      <c r="D6" s="47">
        <v>1000000</v>
      </c>
      <c r="E6" s="44">
        <v>1000000</v>
      </c>
      <c r="F6" s="44">
        <f t="shared" si="0"/>
        <v>1000000</v>
      </c>
      <c r="G6" s="44">
        <f t="shared" ref="G6" si="2">+F6*C6</f>
        <v>1000000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INSUMOS BENEFICIARIOS</vt:lpstr>
      <vt:lpstr>INSUMOS BPA</vt:lpstr>
      <vt:lpstr>INSUMOS ASOCIACIÓN</vt:lpstr>
      <vt:lpstr>FERIAS</vt:lpstr>
      <vt:lpstr>COMITÉ GERENCIAL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Secretaría</dc:creator>
  <cp:lastModifiedBy>Secretaría</cp:lastModifiedBy>
  <dcterms:created xsi:type="dcterms:W3CDTF">2026-08-28T15:09:58Z</dcterms:created>
  <dcterms:modified xsi:type="dcterms:W3CDTF">2026-09-01T16:39:51Z</dcterms:modified>
</cp:coreProperties>
</file>