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istemasdesur-my.sharepoint.com/personal/clarisse_arias_desur_gov_co/Documents/Documentos/PROCESOS Y MODIFICACIONES 2026/CONTRATACIÓN DIRECTA/DESUR-CD-253-2026 - REPARACIONES LOCATIVAS FERNANDO GONZALEZ/"/>
    </mc:Choice>
  </mc:AlternateContent>
  <xr:revisionPtr revIDLastSave="0" documentId="8_{E565A0D0-F605-4523-BA1E-61CAEAD93B94}" xr6:coauthVersionLast="47" xr6:coauthVersionMax="47" xr10:uidLastSave="{00000000-0000-0000-0000-000000000000}"/>
  <bookViews>
    <workbookView xWindow="-120" yWindow="-120" windowWidth="29040" windowHeight="15720" xr2:uid="{E5EE48FF-41E9-44C3-B682-7F52AE3E605C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33" i="1" l="1"/>
  <c r="E32" i="1"/>
  <c r="E31" i="1"/>
  <c r="E30" i="1"/>
  <c r="G29" i="1" s="1"/>
  <c r="E28" i="1"/>
  <c r="E27" i="1"/>
  <c r="E26" i="1"/>
  <c r="E25" i="1"/>
  <c r="E24" i="1"/>
  <c r="E23" i="1"/>
  <c r="E22" i="1"/>
  <c r="E21" i="1"/>
  <c r="E19" i="1"/>
  <c r="G18" i="1" s="1"/>
  <c r="E17" i="1"/>
  <c r="E16" i="1"/>
  <c r="E15" i="1"/>
  <c r="E14" i="1"/>
  <c r="E13" i="1"/>
  <c r="E12" i="1"/>
  <c r="E11" i="1"/>
  <c r="E10" i="1"/>
  <c r="E9" i="1"/>
  <c r="E7" i="1"/>
  <c r="G6" i="1" s="1"/>
  <c r="G20" i="1" l="1"/>
  <c r="G8" i="1"/>
  <c r="G34" i="1" l="1"/>
  <c r="G35" i="1"/>
  <c r="G36" i="1" l="1"/>
  <c r="G37" i="1" s="1"/>
  <c r="G47" i="1" s="1"/>
  <c r="G49" i="1" s="1"/>
</calcChain>
</file>

<file path=xl/sharedStrings.xml><?xml version="1.0" encoding="utf-8"?>
<sst xmlns="http://schemas.openxmlformats.org/spreadsheetml/2006/main" count="73" uniqueCount="55">
  <si>
    <r>
      <rPr>
        <b/>
        <sz val="14"/>
        <color rgb="FF000000"/>
        <rFont val="Swis721 LtCn BT"/>
        <family val="2"/>
      </rPr>
      <t>EMPRESA DE VIVIENDA Y DESARROLLO URBANO Y RURAL DEL MUNICIPIO DE ENVIGADO “DESur”</t>
    </r>
    <r>
      <rPr>
        <sz val="14"/>
        <color rgb="FF000000"/>
        <rFont val="Swis721 LtCn BT"/>
        <family val="2"/>
      </rPr>
      <t xml:space="preserve">
PROCESO GESTIÓN Y ADMINISTRACIÓN DE PROYECTOS</t>
    </r>
  </si>
  <si>
    <t>REALIZAR LAS ACTIVIDADES DE MANTENIMIENTO, CONSERVACIÓN Y REPARACIÓN DE LAS CUBIERTAS DE LA ESCUELA FERNANDO GONZÁLEZ DEL MUNICIPIO DE ENVIGADO, EN CUMPLIMIENTO AL ACTA DE EJECUCIÓN N°14 DEL CONVENIO INTERADMINISTRATIVO ENV-09-09-1420-24.</t>
  </si>
  <si>
    <t>ÍTEM</t>
  </si>
  <si>
    <t>DESCRIPCIÓN</t>
  </si>
  <si>
    <t>UNIDAD</t>
  </si>
  <si>
    <t>CANTIDAD</t>
  </si>
  <si>
    <t>VALOR UNITARIO</t>
  </si>
  <si>
    <t xml:space="preserve">VALOR TOTAL </t>
  </si>
  <si>
    <t>1</t>
  </si>
  <si>
    <t>ACTIVIDADES PRELIMINARES</t>
  </si>
  <si>
    <t>Cerramiento Provisional con largueros de madera común y tela de verde, altura de 2.1 m. Incluye suministro, transporte e instalación de los materiales, perforaciones, concreto para instalación de largueros y todos los demás elementos necesarios para su correcta instalación.</t>
  </si>
  <si>
    <t>m</t>
  </si>
  <si>
    <t>CUBIERTAS, TRAGANTES Y CANOAS</t>
  </si>
  <si>
    <t>Mantenimiento de canoas en patios interiores, en "J". Incluye limpieza, lijada, anticorrosivo por ambas caras y pintura de acacabo</t>
  </si>
  <si>
    <t>Mantenimiento general del techo en teja de barro, incluye cambio de tejas en mal estado (max 30% x m2), limpieza de canales y botada de material, correccion y alineacion de tejas</t>
  </si>
  <si>
    <t>m²</t>
  </si>
  <si>
    <t>Suministro, transporte e instalacion de manto en poliester de 2.5mm. Incluye equipo para trabajo en alturas, andamios y todo lo necesario para su correcta ejecución</t>
  </si>
  <si>
    <t>Mano de obra de instalación y retiro de plástico cal 5 para areas intervenidas diario.</t>
  </si>
  <si>
    <t>día</t>
  </si>
  <si>
    <t>Mantenimiento de ruana, Incluye limpieza, anticorrosivo, pintura acabado y cordon con sellador flexible de poliuretano</t>
  </si>
  <si>
    <t>Mantenimiento general de cumbrera en teja de barro, incluye retiro, nivelacion e instalacion.</t>
  </si>
  <si>
    <t>Nivelación y ajuste de estructura de cubierta en madera común.</t>
  </si>
  <si>
    <t>Mantenimiento de bajantes de aguas lluvias, incluye destaponamiento, limpieza y reparaciones puntuales.</t>
  </si>
  <si>
    <t>und</t>
  </si>
  <si>
    <t>Recuperacion de teja, incluye retiro de mortero y limpieza.</t>
  </si>
  <si>
    <t>REPARACION DE SUPERFICIE</t>
  </si>
  <si>
    <t>Resane y reparación de puntos de piso afectados por anclajes</t>
  </si>
  <si>
    <t>LINEA DE VIDA, ANCLAJES Y TRABAJO SEGURO EN ALTURA</t>
  </si>
  <si>
    <t>Alquiler, transporte y montaje de torres de andamio multidireccional certificado de 8 m de altura para trabajo seguro en alturas costado norte - calle 38 A Sur</t>
  </si>
  <si>
    <t>Fijación epoxica de 5/8" con SIKA-ANCHORFIX-4 en perforación de 3/4" con una longitud hasta de 15 cm de profunidad, incluye perno DE 5/8"</t>
  </si>
  <si>
    <t>Suministro e instalación de sistema de línea de vida horizontal en cable de acero de 5/16" galvanizado(guaya) para trabajo seguro en alturas, inlcuye elementos para fijación</t>
  </si>
  <si>
    <t>Suministro de plástico cal 5 para areas intervenidas</t>
  </si>
  <si>
    <t>Retiro de andamios del sistema de torres para puntos de anclaje y lineas de vida, incluye desarme y transporte interno de obra.</t>
  </si>
  <si>
    <t>Retiro de malla existente sobre area intervenida</t>
  </si>
  <si>
    <t>Mano de obra para desmonte y reinstalación de Guaya para lineas de vida y puntos de anclaje.</t>
  </si>
  <si>
    <t>Suministro e instalación de tela de cerramiento para andamios</t>
  </si>
  <si>
    <t>LAVADO, ROCERIA Y BOTADA DE MATERIAL SOBRANTE</t>
  </si>
  <si>
    <t>Cargue, empacada en costales, acarreo interno de escombros y disposicion final de material sobrante de las actividades de mantenimiento hasta el sitio oficial</t>
  </si>
  <si>
    <r>
      <t>m</t>
    </r>
    <r>
      <rPr>
        <sz val="14"/>
        <color theme="1"/>
        <rFont val="Aptos Narrow"/>
        <family val="2"/>
      </rPr>
      <t>³</t>
    </r>
  </si>
  <si>
    <t>Rocería y aplicación de herbicida para control de maleza</t>
  </si>
  <si>
    <t xml:space="preserve">Hidro Lavado y limpieza de gradas y superficies exteriores </t>
  </si>
  <si>
    <t>Orden, aseo y limpieza final.</t>
  </si>
  <si>
    <t>COSTO DIRECTO</t>
  </si>
  <si>
    <t>PORCENTAJE AU</t>
  </si>
  <si>
    <t>COSTOS INDIRECTOS</t>
  </si>
  <si>
    <t>TOTAL COSTO DIRECTO + AU</t>
  </si>
  <si>
    <t>GASTOS REEMBOLSABLES</t>
  </si>
  <si>
    <t>Componente SST (Revisar subanálisis AU)</t>
  </si>
  <si>
    <t>Componente Ambiental (Revisar subanálisis AU)</t>
  </si>
  <si>
    <t>Componente social (Revisar subanálisis AU)</t>
  </si>
  <si>
    <t>Plan de Manejo de Tránsito PMT (Revisar pestaña subanálisis AU)</t>
  </si>
  <si>
    <t>Ensayos de laboratorio (Revisar pestaña Ensayos)</t>
  </si>
  <si>
    <t>Pólizas (Revisar pestaña)</t>
  </si>
  <si>
    <t>TOTAL BASE GRAVABLE PARA IMPUESTOS, TASAS Y CONTRIBUCIONES</t>
  </si>
  <si>
    <t>TOTAL CONTRATO DE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</si>
</sst>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0.0"/>
    <numFmt numFmtId="167" formatCode="&quot;$&quot;\ #,##0"/>
    <numFmt numFmtId="168" formatCode="#,##0.0"/>
    <numFmt numFmtId="169" formatCode="_-&quot;$&quot;\ * #,##0.00000000_-;\-&quot;$&quot;\ * #,##0.00000000_-;_-&quot;$&quot;\ * &quot;-&quot;??_-;_-@_-"/>
    <numFmt numFmtId="171" formatCode="_(&quot;$&quot;\ * #,##0_);_(&quot;$&quot;\ * \(#,##0\);_(&quot;$&quot;\ * &quot;-&quot;??_);_(@_)"/>
  </numFmts>
  <fonts count="1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4"/>
      <color rgb="FF000000"/>
      <name val="Swis721 LtCn BT"/>
      <family val="2"/>
    </font>
    <font>
      <b/>
      <sz val="14"/>
      <color rgb="FF000000"/>
      <name val="Swis721 LtCn BT"/>
      <family val="2"/>
    </font>
    <font>
      <sz val="12"/>
      <color rgb="FF000000"/>
      <name val="Arial"/>
      <family val="2"/>
    </font>
    <font>
      <b/>
      <sz val="14"/>
      <color theme="1"/>
      <name val="Swis721 LtCn BT"/>
      <family val="2"/>
    </font>
    <font>
      <b/>
      <sz val="16"/>
      <name val="Swis721 LtCn BT"/>
      <family val="2"/>
    </font>
    <font>
      <b/>
      <sz val="14"/>
      <name val="Swis721 LtCn BT"/>
      <family val="2"/>
    </font>
    <font>
      <sz val="11"/>
      <color rgb="FF000000"/>
      <name val="Calibri"/>
      <family val="2"/>
    </font>
    <font>
      <sz val="14"/>
      <name val="Swis721 LtCn BT"/>
      <family val="2"/>
    </font>
    <font>
      <sz val="14"/>
      <color theme="1"/>
      <name val="Swis721 LtCn BT"/>
      <family val="2"/>
    </font>
    <font>
      <sz val="14"/>
      <color theme="3" tint="-0.499984740745262"/>
      <name val="Swis721 LtCn BT"/>
      <family val="2"/>
    </font>
    <font>
      <b/>
      <sz val="12"/>
      <color rgb="FF000000"/>
      <name val="Arial"/>
      <family val="2"/>
    </font>
    <font>
      <sz val="14"/>
      <color theme="1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A9D08E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ED395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8" fillId="0" borderId="0" applyNumberFormat="0" applyBorder="0" applyAlignment="0"/>
    <xf numFmtId="0" fontId="1" fillId="0" borderId="0"/>
  </cellStyleXfs>
  <cellXfs count="8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/>
    <xf numFmtId="0" fontId="5" fillId="0" borderId="4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6" fillId="2" borderId="5" xfId="4" applyFont="1" applyFill="1" applyBorder="1" applyAlignment="1">
      <alignment horizontal="center" vertical="center" wrapText="1"/>
    </xf>
    <xf numFmtId="0" fontId="6" fillId="2" borderId="6" xfId="4" applyFont="1" applyFill="1" applyBorder="1" applyAlignment="1">
      <alignment horizontal="center" vertical="center" wrapText="1"/>
    </xf>
    <xf numFmtId="0" fontId="6" fillId="2" borderId="7" xfId="4" applyFont="1" applyFill="1" applyBorder="1" applyAlignment="1">
      <alignment horizontal="center" vertical="center" wrapText="1"/>
    </xf>
    <xf numFmtId="2" fontId="2" fillId="0" borderId="8" xfId="0" applyNumberFormat="1" applyFont="1" applyBorder="1" applyAlignment="1">
      <alignment horizontal="center" vertical="justify"/>
    </xf>
    <xf numFmtId="2" fontId="2" fillId="0" borderId="9" xfId="0" applyNumberFormat="1" applyFont="1" applyBorder="1" applyAlignment="1">
      <alignment horizontal="center" vertical="justify"/>
    </xf>
    <xf numFmtId="2" fontId="2" fillId="0" borderId="10" xfId="0" applyNumberFormat="1" applyFont="1" applyBorder="1" applyAlignment="1">
      <alignment horizontal="center" vertical="justify"/>
    </xf>
    <xf numFmtId="0" fontId="7" fillId="3" borderId="11" xfId="4" applyFont="1" applyFill="1" applyBorder="1" applyAlignment="1">
      <alignment horizontal="center" vertical="center"/>
    </xf>
    <xf numFmtId="0" fontId="7" fillId="3" borderId="12" xfId="4" applyFont="1" applyFill="1" applyBorder="1" applyAlignment="1">
      <alignment horizontal="center" vertical="center"/>
    </xf>
    <xf numFmtId="0" fontId="7" fillId="3" borderId="13" xfId="4" applyFont="1" applyFill="1" applyBorder="1" applyAlignment="1">
      <alignment horizontal="center" vertical="center"/>
    </xf>
    <xf numFmtId="0" fontId="7" fillId="4" borderId="14" xfId="4" applyFont="1" applyFill="1" applyBorder="1" applyAlignment="1">
      <alignment horizontal="center" vertical="center"/>
    </xf>
    <xf numFmtId="0" fontId="7" fillId="4" borderId="4" xfId="4" applyFont="1" applyFill="1" applyBorder="1" applyAlignment="1">
      <alignment horizontal="left" vertical="center" wrapText="1"/>
    </xf>
    <xf numFmtId="44" fontId="7" fillId="4" borderId="4" xfId="5" applyFont="1" applyFill="1" applyBorder="1" applyAlignment="1">
      <alignment horizontal="center" vertical="center"/>
    </xf>
    <xf numFmtId="164" fontId="7" fillId="4" borderId="15" xfId="5" applyNumberFormat="1" applyFont="1" applyFill="1" applyBorder="1" applyAlignment="1">
      <alignment horizontal="center" vertical="center"/>
    </xf>
    <xf numFmtId="165" fontId="9" fillId="5" borderId="14" xfId="6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justify" vertical="top" wrapText="1"/>
    </xf>
    <xf numFmtId="0" fontId="10" fillId="0" borderId="4" xfId="0" applyFont="1" applyBorder="1" applyAlignment="1">
      <alignment horizontal="center" vertical="center"/>
    </xf>
    <xf numFmtId="4" fontId="9" fillId="5" borderId="4" xfId="6" applyNumberFormat="1" applyFont="1" applyFill="1" applyBorder="1" applyAlignment="1">
      <alignment horizontal="center" vertical="center" wrapText="1"/>
    </xf>
    <xf numFmtId="42" fontId="9" fillId="0" borderId="4" xfId="2" applyFont="1" applyFill="1" applyBorder="1" applyAlignment="1" applyProtection="1">
      <alignment horizontal="center" vertical="center" wrapText="1"/>
    </xf>
    <xf numFmtId="167" fontId="9" fillId="5" borderId="15" xfId="6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justify" vertical="top"/>
    </xf>
    <xf numFmtId="4" fontId="11" fillId="5" borderId="4" xfId="0" applyNumberFormat="1" applyFont="1" applyFill="1" applyBorder="1" applyAlignment="1">
      <alignment horizontal="center" vertical="center" wrapText="1"/>
    </xf>
    <xf numFmtId="42" fontId="11" fillId="0" borderId="4" xfId="2" applyFont="1" applyFill="1" applyBorder="1" applyAlignment="1">
      <alignment horizontal="center" vertical="center" wrapText="1"/>
    </xf>
    <xf numFmtId="0" fontId="10" fillId="0" borderId="4" xfId="7" applyFont="1" applyBorder="1" applyAlignment="1">
      <alignment horizontal="justify" vertical="top" wrapText="1"/>
    </xf>
    <xf numFmtId="0" fontId="10" fillId="0" borderId="4" xfId="7" applyFont="1" applyBorder="1" applyAlignment="1">
      <alignment horizontal="center" vertical="center"/>
    </xf>
    <xf numFmtId="168" fontId="11" fillId="5" borderId="4" xfId="0" applyNumberFormat="1" applyFont="1" applyFill="1" applyBorder="1" applyAlignment="1">
      <alignment horizontal="center" vertical="center" wrapText="1"/>
    </xf>
    <xf numFmtId="42" fontId="11" fillId="5" borderId="4" xfId="2" applyFont="1" applyFill="1" applyBorder="1" applyAlignment="1">
      <alignment horizontal="center" vertical="center" wrapText="1"/>
    </xf>
    <xf numFmtId="165" fontId="9" fillId="5" borderId="14" xfId="0" applyNumberFormat="1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justify" vertical="top" wrapText="1"/>
    </xf>
    <xf numFmtId="0" fontId="11" fillId="5" borderId="4" xfId="0" applyFont="1" applyFill="1" applyBorder="1" applyAlignment="1">
      <alignment horizontal="center" vertical="center" wrapText="1"/>
    </xf>
    <xf numFmtId="4" fontId="9" fillId="5" borderId="4" xfId="0" applyNumberFormat="1" applyFont="1" applyFill="1" applyBorder="1" applyAlignment="1">
      <alignment horizontal="center" vertical="center" wrapText="1"/>
    </xf>
    <xf numFmtId="42" fontId="9" fillId="5" borderId="4" xfId="2" applyFont="1" applyFill="1" applyBorder="1" applyAlignment="1">
      <alignment horizontal="center" vertical="center" wrapText="1"/>
    </xf>
    <xf numFmtId="165" fontId="9" fillId="5" borderId="16" xfId="0" applyNumberFormat="1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justify" vertical="top" wrapText="1"/>
    </xf>
    <xf numFmtId="4" fontId="9" fillId="5" borderId="17" xfId="0" applyNumberFormat="1" applyFont="1" applyFill="1" applyBorder="1" applyAlignment="1">
      <alignment horizontal="center" vertical="center" wrapText="1"/>
    </xf>
    <xf numFmtId="42" fontId="9" fillId="5" borderId="17" xfId="2" applyFont="1" applyFill="1" applyBorder="1" applyAlignment="1">
      <alignment horizontal="center" vertical="center" wrapText="1"/>
    </xf>
    <xf numFmtId="0" fontId="11" fillId="5" borderId="17" xfId="0" applyFont="1" applyFill="1" applyBorder="1" applyAlignment="1">
      <alignment horizontal="center" vertical="center" wrapText="1"/>
    </xf>
    <xf numFmtId="3" fontId="11" fillId="0" borderId="4" xfId="0" applyNumberFormat="1" applyFont="1" applyBorder="1" applyAlignment="1">
      <alignment horizontal="center" vertical="center" wrapText="1"/>
    </xf>
    <xf numFmtId="169" fontId="4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2" fillId="0" borderId="0" xfId="0" applyNumberFormat="1" applyFont="1" applyAlignment="1">
      <alignment horizontal="center" vertical="center"/>
    </xf>
    <xf numFmtId="165" fontId="9" fillId="0" borderId="14" xfId="0" applyNumberFormat="1" applyFont="1" applyBorder="1" applyAlignment="1">
      <alignment horizontal="center" vertical="center" wrapText="1"/>
    </xf>
    <xf numFmtId="0" fontId="7" fillId="2" borderId="11" xfId="4" applyFont="1" applyFill="1" applyBorder="1" applyAlignment="1">
      <alignment horizontal="left" vertical="center" indent="1"/>
    </xf>
    <xf numFmtId="0" fontId="7" fillId="2" borderId="12" xfId="4" applyFont="1" applyFill="1" applyBorder="1" applyAlignment="1">
      <alignment horizontal="left" vertical="center" indent="1"/>
    </xf>
    <xf numFmtId="164" fontId="7" fillId="2" borderId="13" xfId="5" applyNumberFormat="1" applyFont="1" applyFill="1" applyBorder="1" applyAlignment="1">
      <alignment horizontal="center" vertical="center"/>
    </xf>
    <xf numFmtId="0" fontId="7" fillId="2" borderId="14" xfId="4" applyFont="1" applyFill="1" applyBorder="1" applyAlignment="1">
      <alignment horizontal="left" vertical="center" indent="1"/>
    </xf>
    <xf numFmtId="0" fontId="7" fillId="2" borderId="4" xfId="4" applyFont="1" applyFill="1" applyBorder="1" applyAlignment="1">
      <alignment horizontal="left" vertical="center" indent="1"/>
    </xf>
    <xf numFmtId="10" fontId="7" fillId="2" borderId="15" xfId="3" applyNumberFormat="1" applyFont="1" applyFill="1" applyBorder="1" applyAlignment="1">
      <alignment horizontal="center" vertical="center"/>
    </xf>
    <xf numFmtId="164" fontId="7" fillId="2" borderId="15" xfId="5" applyNumberFormat="1" applyFont="1" applyFill="1" applyBorder="1" applyAlignment="1">
      <alignment horizontal="center" vertical="center"/>
    </xf>
    <xf numFmtId="0" fontId="7" fillId="2" borderId="18" xfId="4" applyFont="1" applyFill="1" applyBorder="1" applyAlignment="1">
      <alignment horizontal="left" vertical="center" indent="1"/>
    </xf>
    <xf numFmtId="0" fontId="7" fillId="2" borderId="19" xfId="4" applyFont="1" applyFill="1" applyBorder="1" applyAlignment="1">
      <alignment horizontal="left" vertical="center" indent="1"/>
    </xf>
    <xf numFmtId="164" fontId="7" fillId="2" borderId="20" xfId="5" applyNumberFormat="1" applyFont="1" applyFill="1" applyBorder="1" applyAlignment="1">
      <alignment horizontal="center" vertical="center"/>
    </xf>
    <xf numFmtId="0" fontId="9" fillId="5" borderId="0" xfId="4" applyFont="1" applyFill="1" applyAlignment="1">
      <alignment horizontal="center" vertical="center"/>
    </xf>
    <xf numFmtId="0" fontId="9" fillId="5" borderId="0" xfId="4" applyFont="1" applyFill="1" applyAlignment="1">
      <alignment vertical="center"/>
    </xf>
    <xf numFmtId="44" fontId="9" fillId="5" borderId="0" xfId="4" applyNumberFormat="1" applyFont="1" applyFill="1" applyAlignment="1">
      <alignment horizontal="center" vertical="center"/>
    </xf>
    <xf numFmtId="0" fontId="9" fillId="5" borderId="14" xfId="4" applyFont="1" applyFill="1" applyBorder="1" applyAlignment="1">
      <alignment horizontal="left" vertical="center"/>
    </xf>
    <xf numFmtId="0" fontId="9" fillId="5" borderId="4" xfId="4" applyFont="1" applyFill="1" applyBorder="1" applyAlignment="1">
      <alignment horizontal="left" vertical="center"/>
    </xf>
    <xf numFmtId="164" fontId="9" fillId="0" borderId="15" xfId="5" applyNumberFormat="1" applyFont="1" applyFill="1" applyBorder="1" applyAlignment="1">
      <alignment horizontal="center" vertical="center"/>
    </xf>
    <xf numFmtId="0" fontId="9" fillId="5" borderId="14" xfId="4" applyFont="1" applyFill="1" applyBorder="1" applyAlignment="1">
      <alignment horizontal="left" vertical="center" wrapText="1"/>
    </xf>
    <xf numFmtId="0" fontId="9" fillId="5" borderId="4" xfId="4" applyFont="1" applyFill="1" applyBorder="1" applyAlignment="1">
      <alignment horizontal="left" vertical="center" wrapText="1"/>
    </xf>
    <xf numFmtId="0" fontId="9" fillId="5" borderId="18" xfId="4" applyFont="1" applyFill="1" applyBorder="1" applyAlignment="1">
      <alignment horizontal="left" vertical="center" wrapText="1"/>
    </xf>
    <xf numFmtId="0" fontId="9" fillId="5" borderId="19" xfId="4" applyFont="1" applyFill="1" applyBorder="1" applyAlignment="1">
      <alignment horizontal="left" vertical="center" wrapText="1"/>
    </xf>
    <xf numFmtId="164" fontId="9" fillId="0" borderId="20" xfId="4" applyNumberFormat="1" applyFont="1" applyBorder="1" applyAlignment="1">
      <alignment horizontal="center" vertical="center"/>
    </xf>
    <xf numFmtId="0" fontId="7" fillId="2" borderId="21" xfId="4" applyFont="1" applyFill="1" applyBorder="1" applyAlignment="1">
      <alignment horizontal="left" vertical="center" indent="1"/>
    </xf>
    <xf numFmtId="0" fontId="7" fillId="2" borderId="22" xfId="4" applyFont="1" applyFill="1" applyBorder="1" applyAlignment="1">
      <alignment horizontal="left" vertical="center" indent="1"/>
    </xf>
    <xf numFmtId="164" fontId="7" fillId="2" borderId="23" xfId="5" applyNumberFormat="1" applyFont="1" applyFill="1" applyBorder="1" applyAlignment="1">
      <alignment horizontal="center" vertical="center"/>
    </xf>
    <xf numFmtId="0" fontId="9" fillId="5" borderId="0" xfId="4" applyFont="1" applyFill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44" fontId="2" fillId="0" borderId="0" xfId="1" applyFont="1" applyAlignment="1">
      <alignment horizontal="center" vertical="center"/>
    </xf>
    <xf numFmtId="10" fontId="2" fillId="0" borderId="0" xfId="3" applyNumberFormat="1" applyFont="1" applyAlignment="1">
      <alignment horizontal="center" vertical="center"/>
    </xf>
    <xf numFmtId="171" fontId="2" fillId="0" borderId="0" xfId="1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</cellXfs>
  <cellStyles count="8">
    <cellStyle name="Moneda" xfId="1" builtinId="4"/>
    <cellStyle name="Moneda [0]" xfId="2" builtinId="7"/>
    <cellStyle name="Moneda 5" xfId="5" xr:uid="{81172D87-76BA-4F24-9F5F-1926F8AF0DE5}"/>
    <cellStyle name="Normal" xfId="0" builtinId="0"/>
    <cellStyle name="Normal 17" xfId="7" xr:uid="{6C3EC91F-5E3D-4699-B796-B38CB44D6535}"/>
    <cellStyle name="Normal 2" xfId="6" xr:uid="{6CF24CA8-FF66-49DA-9C21-D31DD72C5603}"/>
    <cellStyle name="Normal 5" xfId="4" xr:uid="{A86AE319-8098-455C-9960-A8E72D620431}"/>
    <cellStyle name="Porcentaje" xfId="3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5" Type="http://schemas.openxmlformats.org/officeDocument/2006/relationships/hyperlink" Target="#MEN&#218;!A1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5</xdr:row>
      <xdr:rowOff>38099</xdr:rowOff>
    </xdr:from>
    <xdr:to>
      <xdr:col>7</xdr:col>
      <xdr:colOff>0</xdr:colOff>
      <xdr:row>5</xdr:row>
      <xdr:rowOff>190499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228BE244-58EE-460C-BBD5-99C2537F51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0" y="2476499"/>
          <a:ext cx="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33</xdr:row>
      <xdr:rowOff>161926</xdr:rowOff>
    </xdr:to>
    <xdr:pic>
      <xdr:nvPicPr>
        <xdr:cNvPr id="3" name="Imagen 5">
          <a:extLst>
            <a:ext uri="{FF2B5EF4-FFF2-40B4-BE49-F238E27FC236}">
              <a16:creationId xmlns:a16="http://schemas.microsoft.com/office/drawing/2014/main" id="{346EBCF7-8E0D-4672-AD9B-216E7337FB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0" y="14335125"/>
          <a:ext cx="0" cy="1619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103571</xdr:colOff>
      <xdr:row>33</xdr:row>
      <xdr:rowOff>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AF63E89-D126-4263-AEAF-5C61D5071B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0" y="14335125"/>
          <a:ext cx="103571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33</xdr:row>
      <xdr:rowOff>0</xdr:rowOff>
    </xdr:from>
    <xdr:to>
      <xdr:col>7</xdr:col>
      <xdr:colOff>0</xdr:colOff>
      <xdr:row>38</xdr:row>
      <xdr:rowOff>178454</xdr:rowOff>
    </xdr:to>
    <xdr:pic>
      <xdr:nvPicPr>
        <xdr:cNvPr id="5" name="Imagen 9">
          <a:extLst>
            <a:ext uri="{FF2B5EF4-FFF2-40B4-BE49-F238E27FC236}">
              <a16:creationId xmlns:a16="http://schemas.microsoft.com/office/drawing/2014/main" id="{3C1A95FD-765C-4B40-ACA0-80D67EFD1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0" y="14335125"/>
          <a:ext cx="0" cy="11309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179293</xdr:colOff>
      <xdr:row>0</xdr:row>
      <xdr:rowOff>217954</xdr:rowOff>
    </xdr:from>
    <xdr:to>
      <xdr:col>8</xdr:col>
      <xdr:colOff>833716</xdr:colOff>
      <xdr:row>0</xdr:row>
      <xdr:rowOff>903004</xdr:rowOff>
    </xdr:to>
    <xdr:sp macro="" textlink="">
      <xdr:nvSpPr>
        <xdr:cNvPr id="6" name="Elips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EA4288C5-7FB1-4917-B8B6-BC177EB0EBB1}"/>
            </a:ext>
          </a:extLst>
        </xdr:cNvPr>
        <xdr:cNvSpPr/>
      </xdr:nvSpPr>
      <xdr:spPr>
        <a:xfrm>
          <a:off x="12942793" y="217954"/>
          <a:ext cx="1416423" cy="685050"/>
        </a:xfrm>
        <a:prstGeom prst="ellipse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800">
              <a:latin typeface="Arial" panose="020B0604020202020204" pitchFamily="34" charset="0"/>
              <a:cs typeface="Arial" panose="020B0604020202020204" pitchFamily="34" charset="0"/>
            </a:rPr>
            <a:t>VOLVER</a:t>
          </a:r>
          <a:r>
            <a:rPr lang="es-CO" sz="800" baseline="0">
              <a:latin typeface="Arial" panose="020B0604020202020204" pitchFamily="34" charset="0"/>
              <a:cs typeface="Arial" panose="020B0604020202020204" pitchFamily="34" charset="0"/>
            </a:rPr>
            <a:t> AL MENÚ</a:t>
          </a:r>
        </a:p>
      </xdr:txBody>
    </xdr:sp>
    <xdr:clientData/>
  </xdr:twoCellAnchor>
  <xdr:oneCellAnchor>
    <xdr:from>
      <xdr:col>1</xdr:col>
      <xdr:colOff>158750</xdr:colOff>
      <xdr:row>0</xdr:row>
      <xdr:rowOff>254001</xdr:rowOff>
    </xdr:from>
    <xdr:ext cx="1254125" cy="453178"/>
    <xdr:pic>
      <xdr:nvPicPr>
        <xdr:cNvPr id="7" name="Imagen 6">
          <a:extLst>
            <a:ext uri="{FF2B5EF4-FFF2-40B4-BE49-F238E27FC236}">
              <a16:creationId xmlns:a16="http://schemas.microsoft.com/office/drawing/2014/main" id="{803FD3A5-5BF7-4C1B-88F0-99E470AB85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0750" y="254001"/>
          <a:ext cx="1254125" cy="453178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sistemasdesur-my.sharepoint.com/personal/clarisse_arias_desur_gov_co/Documents/Documentos/PROCESOS%20Y%20MODIFICACIONES%202026/CONTRATACI&#211;N%20DIRECTA/DESUR-CD-253-2026%20-%20REPARACIONES%20LOCATIVAS%20FERNANDO%20GONZALEZ/20260819_PPTO_IE_FDO_GONZALEZ%20-%20copia.xlsx" TargetMode="External"/><Relationship Id="rId2" Type="http://schemas.microsoft.com/office/2019/04/relationships/externalLinkLongPath" Target="20260819_PPTO_IE_FDO_GONZALEZ%20-%20copia.xlsx?F1CF0D27" TargetMode="External"/><Relationship Id="rId1" Type="http://schemas.openxmlformats.org/officeDocument/2006/relationships/externalLinkPath" Target="file:///\\F1CF0D27\20260819_PPTO_IE_FDO_GONZALEZ%20-%20cop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MENÚ"/>
      <sheetName val="PRESUPUESTO"/>
      <sheetName val="AU"/>
      <sheetName val="PARETO"/>
      <sheetName val="CANTIDADES"/>
      <sheetName val="TABLA SALARIAL"/>
      <sheetName val="PÓLIZA"/>
      <sheetName val="SUBANALISIS  AU"/>
      <sheetName val="ENSAYOS"/>
      <sheetName val="Formato A.P.U"/>
      <sheetName val="I. EQ"/>
      <sheetName val="II. MT"/>
      <sheetName val="III. TT"/>
      <sheetName val="VI. MO"/>
      <sheetName val="APA 1"/>
      <sheetName val="APA 2"/>
      <sheetName val="APA 3"/>
      <sheetName val="APA 4"/>
      <sheetName val="APA 5"/>
      <sheetName val="APA 6"/>
      <sheetName val="APA 7"/>
      <sheetName val="APA 8"/>
      <sheetName val="Calculo PrestacionesSalarios Pr"/>
      <sheetName val="APA 9"/>
      <sheetName val="APA 10"/>
      <sheetName val="APA 11"/>
      <sheetName val="1.1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3.1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5.4"/>
    </sheetNames>
    <sheetDataSet>
      <sheetData sheetId="0" refreshError="1"/>
      <sheetData sheetId="1" refreshError="1"/>
      <sheetData sheetId="2">
        <row r="43">
          <cell r="G43">
            <v>0.41044870606795825</v>
          </cell>
        </row>
      </sheetData>
      <sheetData sheetId="3" refreshError="1"/>
      <sheetData sheetId="4">
        <row r="4">
          <cell r="H4">
            <v>100</v>
          </cell>
        </row>
        <row r="12">
          <cell r="H12">
            <v>80</v>
          </cell>
        </row>
        <row r="20">
          <cell r="H20">
            <v>921.2</v>
          </cell>
        </row>
        <row r="29">
          <cell r="H29">
            <v>921.2</v>
          </cell>
        </row>
        <row r="38">
          <cell r="H38">
            <v>20</v>
          </cell>
        </row>
        <row r="46">
          <cell r="H46">
            <v>36.6</v>
          </cell>
        </row>
        <row r="54">
          <cell r="H54">
            <v>22.4</v>
          </cell>
        </row>
        <row r="62">
          <cell r="H62">
            <v>21</v>
          </cell>
        </row>
        <row r="70">
          <cell r="H70">
            <v>20</v>
          </cell>
        </row>
        <row r="78">
          <cell r="H78">
            <v>16</v>
          </cell>
        </row>
        <row r="86">
          <cell r="H86">
            <v>20</v>
          </cell>
        </row>
        <row r="94">
          <cell r="H94">
            <v>20</v>
          </cell>
        </row>
        <row r="102">
          <cell r="H102">
            <v>8</v>
          </cell>
        </row>
        <row r="110">
          <cell r="H110">
            <v>76.298963173510003</v>
          </cell>
        </row>
        <row r="118">
          <cell r="H118">
            <v>381.49481586755002</v>
          </cell>
        </row>
        <row r="126">
          <cell r="H126">
            <v>25</v>
          </cell>
        </row>
        <row r="134">
          <cell r="H134">
            <v>25</v>
          </cell>
        </row>
        <row r="142">
          <cell r="H142">
            <v>60</v>
          </cell>
        </row>
        <row r="150">
          <cell r="H150">
            <v>50</v>
          </cell>
        </row>
        <row r="158">
          <cell r="H158">
            <v>91.125</v>
          </cell>
        </row>
        <row r="166">
          <cell r="H166">
            <v>7</v>
          </cell>
        </row>
        <row r="174">
          <cell r="H174">
            <v>40</v>
          </cell>
        </row>
        <row r="182">
          <cell r="H182">
            <v>2400</v>
          </cell>
        </row>
      </sheetData>
      <sheetData sheetId="5" refreshError="1"/>
      <sheetData sheetId="6">
        <row r="23">
          <cell r="H23">
            <v>3350678.756002211</v>
          </cell>
        </row>
      </sheetData>
      <sheetData sheetId="7">
        <row r="16">
          <cell r="H16">
            <v>3680000</v>
          </cell>
        </row>
      </sheetData>
      <sheetData sheetId="8">
        <row r="28">
          <cell r="F28">
            <v>5253793.5999999996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>
        <row r="36">
          <cell r="M36">
            <v>44496</v>
          </cell>
        </row>
      </sheetData>
      <sheetData sheetId="27">
        <row r="36">
          <cell r="M36">
            <v>98649</v>
          </cell>
        </row>
      </sheetData>
      <sheetData sheetId="28">
        <row r="34">
          <cell r="M34">
            <v>77896</v>
          </cell>
        </row>
      </sheetData>
      <sheetData sheetId="29">
        <row r="44">
          <cell r="M44">
            <v>119032</v>
          </cell>
        </row>
      </sheetData>
      <sheetData sheetId="30">
        <row r="31">
          <cell r="M31">
            <v>99720</v>
          </cell>
        </row>
      </sheetData>
      <sheetData sheetId="31">
        <row r="44">
          <cell r="M44">
            <v>199864</v>
          </cell>
        </row>
      </sheetData>
      <sheetData sheetId="32">
        <row r="44">
          <cell r="M44">
            <v>49734</v>
          </cell>
        </row>
      </sheetData>
      <sheetData sheetId="33">
        <row r="44">
          <cell r="M44">
            <v>37543</v>
          </cell>
        </row>
      </sheetData>
      <sheetData sheetId="34">
        <row r="44">
          <cell r="M44">
            <v>239097</v>
          </cell>
        </row>
      </sheetData>
      <sheetData sheetId="35">
        <row r="44">
          <cell r="M44">
            <v>26592</v>
          </cell>
        </row>
      </sheetData>
      <sheetData sheetId="36">
        <row r="44">
          <cell r="M44">
            <v>38424</v>
          </cell>
        </row>
      </sheetData>
      <sheetData sheetId="37">
        <row r="44">
          <cell r="M44">
            <v>619893</v>
          </cell>
        </row>
      </sheetData>
      <sheetData sheetId="38">
        <row r="33">
          <cell r="M33">
            <v>147646</v>
          </cell>
        </row>
      </sheetData>
      <sheetData sheetId="39">
        <row r="34">
          <cell r="M34">
            <v>58544</v>
          </cell>
        </row>
      </sheetData>
      <sheetData sheetId="40">
        <row r="34">
          <cell r="M34">
            <v>6800</v>
          </cell>
        </row>
      </sheetData>
      <sheetData sheetId="41">
        <row r="44">
          <cell r="M44">
            <v>43046</v>
          </cell>
        </row>
      </sheetData>
      <sheetData sheetId="42">
        <row r="44">
          <cell r="M44">
            <v>27922</v>
          </cell>
        </row>
      </sheetData>
      <sheetData sheetId="43">
        <row r="44">
          <cell r="M44">
            <v>31911</v>
          </cell>
        </row>
      </sheetData>
      <sheetData sheetId="44">
        <row r="44">
          <cell r="M44">
            <v>5943</v>
          </cell>
        </row>
      </sheetData>
      <sheetData sheetId="45">
        <row r="44">
          <cell r="M44">
            <v>157564</v>
          </cell>
        </row>
      </sheetData>
      <sheetData sheetId="46">
        <row r="44">
          <cell r="M44">
            <v>26626</v>
          </cell>
        </row>
      </sheetData>
      <sheetData sheetId="47">
        <row r="44">
          <cell r="M44">
            <v>28341</v>
          </cell>
        </row>
      </sheetData>
      <sheetData sheetId="48">
        <row r="44">
          <cell r="M44">
            <v>17728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1543E-BB33-4492-9B0C-9B78F169C3BF}">
  <dimension ref="B1:K63"/>
  <sheetViews>
    <sheetView tabSelected="1" topLeftCell="A28" workbookViewId="0">
      <selection activeCell="G51" sqref="G51"/>
    </sheetView>
  </sheetViews>
  <sheetFormatPr baseColWidth="10" defaultColWidth="11.42578125" defaultRowHeight="18"/>
  <cols>
    <col min="1" max="1" width="11.42578125" style="4"/>
    <col min="2" max="2" width="27.42578125" style="76" customWidth="1"/>
    <col min="3" max="3" width="82.28515625" style="77" customWidth="1"/>
    <col min="4" max="4" width="11.42578125" style="78"/>
    <col min="5" max="5" width="14.5703125" style="78" customWidth="1"/>
    <col min="6" max="6" width="22.42578125" style="78" customWidth="1"/>
    <col min="7" max="7" width="21.85546875" style="78" bestFit="1" customWidth="1"/>
    <col min="8" max="8" width="11.42578125" style="4"/>
    <col min="9" max="9" width="25" style="4" bestFit="1" customWidth="1"/>
    <col min="10" max="10" width="16.7109375" style="4" customWidth="1"/>
    <col min="11" max="16384" width="11.42578125" style="4"/>
  </cols>
  <sheetData>
    <row r="1" spans="2:7" ht="79.5" customHeight="1">
      <c r="B1" s="1" t="s">
        <v>0</v>
      </c>
      <c r="C1" s="2"/>
      <c r="D1" s="2"/>
      <c r="E1" s="2"/>
      <c r="F1" s="2"/>
      <c r="G1" s="3"/>
    </row>
    <row r="2" spans="2:7" ht="7.5" customHeight="1" thickBot="1">
      <c r="B2" s="5"/>
      <c r="C2" s="6"/>
      <c r="D2" s="7"/>
      <c r="E2" s="7"/>
      <c r="F2" s="8"/>
      <c r="G2" s="9"/>
    </row>
    <row r="3" spans="2:7" ht="71.25" customHeight="1" thickBot="1">
      <c r="B3" s="10" t="s">
        <v>1</v>
      </c>
      <c r="C3" s="11"/>
      <c r="D3" s="11"/>
      <c r="E3" s="11"/>
      <c r="F3" s="11"/>
      <c r="G3" s="12"/>
    </row>
    <row r="4" spans="2:7" ht="9.75" customHeight="1" thickBot="1">
      <c r="B4" s="13"/>
      <c r="C4" s="14"/>
      <c r="D4" s="14"/>
      <c r="E4" s="14"/>
      <c r="F4" s="14"/>
      <c r="G4" s="15"/>
    </row>
    <row r="5" spans="2:7" ht="24" customHeight="1">
      <c r="B5" s="16" t="s">
        <v>2</v>
      </c>
      <c r="C5" s="17" t="s">
        <v>3</v>
      </c>
      <c r="D5" s="17" t="s">
        <v>4</v>
      </c>
      <c r="E5" s="17" t="s">
        <v>5</v>
      </c>
      <c r="F5" s="17" t="s">
        <v>6</v>
      </c>
      <c r="G5" s="18" t="s">
        <v>7</v>
      </c>
    </row>
    <row r="6" spans="2:7">
      <c r="B6" s="19" t="s">
        <v>8</v>
      </c>
      <c r="C6" s="20" t="s">
        <v>9</v>
      </c>
      <c r="D6" s="20"/>
      <c r="E6" s="20"/>
      <c r="F6" s="21"/>
      <c r="G6" s="22">
        <f>SUM(G7:G7)</f>
        <v>0</v>
      </c>
    </row>
    <row r="7" spans="2:7" ht="90">
      <c r="B7" s="23">
        <v>1.1000000000000001</v>
      </c>
      <c r="C7" s="24" t="s">
        <v>10</v>
      </c>
      <c r="D7" s="25" t="s">
        <v>11</v>
      </c>
      <c r="E7" s="26">
        <f>+[1]CANTIDADES!H4</f>
        <v>100</v>
      </c>
      <c r="F7" s="27"/>
      <c r="G7" s="28"/>
    </row>
    <row r="8" spans="2:7">
      <c r="B8" s="19">
        <v>2</v>
      </c>
      <c r="C8" s="20" t="s">
        <v>12</v>
      </c>
      <c r="D8" s="20"/>
      <c r="E8" s="20"/>
      <c r="F8" s="21"/>
      <c r="G8" s="22">
        <f>SUM(G9:G17)</f>
        <v>0</v>
      </c>
    </row>
    <row r="9" spans="2:7" ht="54">
      <c r="B9" s="23">
        <v>2.1</v>
      </c>
      <c r="C9" s="29" t="s">
        <v>13</v>
      </c>
      <c r="D9" s="25" t="s">
        <v>11</v>
      </c>
      <c r="E9" s="30">
        <f>+[1]CANTIDADES!H12</f>
        <v>80</v>
      </c>
      <c r="F9" s="31"/>
      <c r="G9" s="28"/>
    </row>
    <row r="10" spans="2:7" ht="54">
      <c r="B10" s="23">
        <v>2.2000000000000002</v>
      </c>
      <c r="C10" s="32" t="s">
        <v>14</v>
      </c>
      <c r="D10" s="33" t="s">
        <v>15</v>
      </c>
      <c r="E10" s="34">
        <f>+[1]CANTIDADES!H20</f>
        <v>921.2</v>
      </c>
      <c r="F10" s="31"/>
      <c r="G10" s="28"/>
    </row>
    <row r="11" spans="2:7" ht="54">
      <c r="B11" s="23">
        <v>2.2999999999999998</v>
      </c>
      <c r="C11" s="29" t="s">
        <v>16</v>
      </c>
      <c r="D11" s="33" t="s">
        <v>15</v>
      </c>
      <c r="E11" s="34">
        <f>+[1]CANTIDADES!H29</f>
        <v>921.2</v>
      </c>
      <c r="F11" s="35"/>
      <c r="G11" s="28"/>
    </row>
    <row r="12" spans="2:7" ht="36">
      <c r="B12" s="23">
        <v>2.4</v>
      </c>
      <c r="C12" s="29" t="s">
        <v>17</v>
      </c>
      <c r="D12" s="25" t="s">
        <v>18</v>
      </c>
      <c r="E12" s="30">
        <f>+[1]CANTIDADES!H38</f>
        <v>20</v>
      </c>
      <c r="F12" s="35"/>
      <c r="G12" s="28"/>
    </row>
    <row r="13" spans="2:7" ht="36">
      <c r="B13" s="36">
        <v>2.5</v>
      </c>
      <c r="C13" s="37" t="s">
        <v>19</v>
      </c>
      <c r="D13" s="38" t="s">
        <v>11</v>
      </c>
      <c r="E13" s="39">
        <f>+[1]CANTIDADES!H46</f>
        <v>36.6</v>
      </c>
      <c r="F13" s="40"/>
      <c r="G13" s="28"/>
    </row>
    <row r="14" spans="2:7" ht="36">
      <c r="B14" s="36">
        <v>2.6</v>
      </c>
      <c r="C14" s="37" t="s">
        <v>20</v>
      </c>
      <c r="D14" s="38" t="s">
        <v>11</v>
      </c>
      <c r="E14" s="39">
        <f>+[1]CANTIDADES!H54</f>
        <v>22.4</v>
      </c>
      <c r="F14" s="40"/>
      <c r="G14" s="28"/>
    </row>
    <row r="15" spans="2:7">
      <c r="B15" s="41">
        <v>2.7</v>
      </c>
      <c r="C15" s="42" t="s">
        <v>21</v>
      </c>
      <c r="D15" s="33" t="s">
        <v>15</v>
      </c>
      <c r="E15" s="43">
        <f>+[1]CANTIDADES!H62</f>
        <v>21</v>
      </c>
      <c r="F15" s="44"/>
      <c r="G15" s="28"/>
    </row>
    <row r="16" spans="2:7" ht="36">
      <c r="B16" s="41">
        <v>2.8</v>
      </c>
      <c r="C16" s="42" t="s">
        <v>22</v>
      </c>
      <c r="D16" s="45" t="s">
        <v>23</v>
      </c>
      <c r="E16" s="43">
        <f>+[1]CANTIDADES!H70</f>
        <v>20</v>
      </c>
      <c r="F16" s="44"/>
      <c r="G16" s="28"/>
    </row>
    <row r="17" spans="2:11">
      <c r="B17" s="41">
        <v>2.9</v>
      </c>
      <c r="C17" s="42" t="s">
        <v>24</v>
      </c>
      <c r="D17" s="33" t="s">
        <v>15</v>
      </c>
      <c r="E17" s="43">
        <f>+[1]CANTIDADES!H78</f>
        <v>16</v>
      </c>
      <c r="F17" s="44"/>
      <c r="G17" s="28"/>
    </row>
    <row r="18" spans="2:11">
      <c r="B18" s="19">
        <v>3</v>
      </c>
      <c r="C18" s="20" t="s">
        <v>25</v>
      </c>
      <c r="D18" s="20"/>
      <c r="E18" s="20"/>
      <c r="F18" s="21"/>
      <c r="G18" s="22">
        <f>SUM(G19:G19)</f>
        <v>0</v>
      </c>
    </row>
    <row r="19" spans="2:11">
      <c r="B19" s="41">
        <v>3.1</v>
      </c>
      <c r="C19" s="42" t="s">
        <v>26</v>
      </c>
      <c r="D19" s="45" t="s">
        <v>23</v>
      </c>
      <c r="E19" s="43">
        <f>+[1]CANTIDADES!H86</f>
        <v>20</v>
      </c>
      <c r="F19" s="44"/>
      <c r="G19" s="28"/>
    </row>
    <row r="20" spans="2:11">
      <c r="B20" s="19">
        <v>4</v>
      </c>
      <c r="C20" s="20" t="s">
        <v>27</v>
      </c>
      <c r="D20" s="20"/>
      <c r="E20" s="20"/>
      <c r="F20" s="21"/>
      <c r="G20" s="22">
        <f>SUM(G21:G28)</f>
        <v>0</v>
      </c>
    </row>
    <row r="21" spans="2:11" ht="54">
      <c r="B21" s="36">
        <v>4.0999999999999996</v>
      </c>
      <c r="C21" s="29" t="s">
        <v>28</v>
      </c>
      <c r="D21" s="33" t="s">
        <v>18</v>
      </c>
      <c r="E21" s="30">
        <f>+[1]CANTIDADES!H94</f>
        <v>20</v>
      </c>
      <c r="F21" s="31"/>
      <c r="G21" s="28"/>
    </row>
    <row r="22" spans="2:11" ht="54">
      <c r="B22" s="36">
        <v>4.2</v>
      </c>
      <c r="C22" s="29" t="s">
        <v>29</v>
      </c>
      <c r="D22" s="25" t="s">
        <v>23</v>
      </c>
      <c r="E22" s="46">
        <f>+[1]CANTIDADES!H102</f>
        <v>8</v>
      </c>
      <c r="F22" s="31"/>
      <c r="G22" s="28"/>
      <c r="I22" s="47"/>
    </row>
    <row r="23" spans="2:11" ht="54">
      <c r="B23" s="36">
        <v>4.3</v>
      </c>
      <c r="C23" s="29" t="s">
        <v>30</v>
      </c>
      <c r="D23" s="25" t="s">
        <v>11</v>
      </c>
      <c r="E23" s="30">
        <f>+[1]CANTIDADES!H110</f>
        <v>76.298963173510003</v>
      </c>
      <c r="F23" s="35"/>
      <c r="G23" s="28"/>
    </row>
    <row r="24" spans="2:11">
      <c r="B24" s="36">
        <v>4.4000000000000004</v>
      </c>
      <c r="C24" s="29" t="s">
        <v>31</v>
      </c>
      <c r="D24" s="33" t="s">
        <v>15</v>
      </c>
      <c r="E24" s="30">
        <f>+[1]CANTIDADES!H118</f>
        <v>381.49481586755002</v>
      </c>
      <c r="F24" s="35"/>
      <c r="G24" s="28"/>
    </row>
    <row r="25" spans="2:11" ht="36">
      <c r="B25" s="41">
        <v>4.5</v>
      </c>
      <c r="C25" s="42" t="s">
        <v>32</v>
      </c>
      <c r="D25" s="33" t="s">
        <v>15</v>
      </c>
      <c r="E25" s="43">
        <f>+[1]CANTIDADES!H126</f>
        <v>25</v>
      </c>
      <c r="F25" s="44"/>
      <c r="G25" s="28"/>
      <c r="I25" s="48"/>
      <c r="K25" s="49"/>
    </row>
    <row r="26" spans="2:11">
      <c r="B26" s="41">
        <v>4.5999999999999996</v>
      </c>
      <c r="C26" s="42" t="s">
        <v>33</v>
      </c>
      <c r="D26" s="33" t="s">
        <v>15</v>
      </c>
      <c r="E26" s="43">
        <f>+[1]CANTIDADES!H134</f>
        <v>25</v>
      </c>
      <c r="F26" s="44"/>
      <c r="G26" s="28"/>
      <c r="I26" s="48"/>
      <c r="K26" s="49"/>
    </row>
    <row r="27" spans="2:11" ht="36">
      <c r="B27" s="41">
        <v>4.7</v>
      </c>
      <c r="C27" s="42" t="s">
        <v>34</v>
      </c>
      <c r="D27" s="45" t="s">
        <v>11</v>
      </c>
      <c r="E27" s="43">
        <f>+[1]CANTIDADES!H142</f>
        <v>60</v>
      </c>
      <c r="F27" s="44"/>
      <c r="G27" s="28"/>
      <c r="I27" s="48"/>
      <c r="K27" s="49"/>
    </row>
    <row r="28" spans="2:11">
      <c r="B28" s="41">
        <v>4.8</v>
      </c>
      <c r="C28" s="42" t="s">
        <v>35</v>
      </c>
      <c r="D28" s="33" t="s">
        <v>15</v>
      </c>
      <c r="E28" s="43">
        <f>+[1]CANTIDADES!H150</f>
        <v>50</v>
      </c>
      <c r="F28" s="44"/>
      <c r="G28" s="28"/>
      <c r="I28" s="48"/>
      <c r="K28" s="49"/>
    </row>
    <row r="29" spans="2:11">
      <c r="B29" s="19">
        <v>5</v>
      </c>
      <c r="C29" s="20" t="s">
        <v>36</v>
      </c>
      <c r="D29" s="20"/>
      <c r="E29" s="20"/>
      <c r="F29" s="21"/>
      <c r="G29" s="22">
        <f>SUM(G30:G33)</f>
        <v>0</v>
      </c>
      <c r="I29" s="48"/>
      <c r="K29" s="49"/>
    </row>
    <row r="30" spans="2:11" ht="54">
      <c r="B30" s="50">
        <v>5.0999999999999996</v>
      </c>
      <c r="C30" s="29" t="s">
        <v>37</v>
      </c>
      <c r="D30" s="25" t="s">
        <v>38</v>
      </c>
      <c r="E30" s="30">
        <f>+[1]CANTIDADES!H158</f>
        <v>91.125</v>
      </c>
      <c r="F30" s="31"/>
      <c r="G30" s="28"/>
      <c r="I30" s="48"/>
      <c r="K30" s="49"/>
    </row>
    <row r="31" spans="2:11">
      <c r="B31" s="41">
        <v>5.2</v>
      </c>
      <c r="C31" s="42" t="s">
        <v>39</v>
      </c>
      <c r="D31" s="33" t="s">
        <v>15</v>
      </c>
      <c r="E31" s="43">
        <f>+[1]CANTIDADES!H166</f>
        <v>7</v>
      </c>
      <c r="F31" s="44"/>
      <c r="G31" s="28"/>
      <c r="I31" s="48"/>
      <c r="K31" s="49"/>
    </row>
    <row r="32" spans="2:11">
      <c r="B32" s="41">
        <v>5.3</v>
      </c>
      <c r="C32" s="42" t="s">
        <v>40</v>
      </c>
      <c r="D32" s="33" t="s">
        <v>15</v>
      </c>
      <c r="E32" s="43">
        <f>+[1]CANTIDADES!H174</f>
        <v>40</v>
      </c>
      <c r="F32" s="44"/>
      <c r="G32" s="28"/>
      <c r="I32" s="48"/>
      <c r="K32" s="49"/>
    </row>
    <row r="33" spans="2:11" ht="18.75" thickBot="1">
      <c r="B33" s="41">
        <v>5.4</v>
      </c>
      <c r="C33" s="42" t="s">
        <v>41</v>
      </c>
      <c r="D33" s="33" t="s">
        <v>15</v>
      </c>
      <c r="E33" s="43">
        <f>+[1]CANTIDADES!H182</f>
        <v>2400</v>
      </c>
      <c r="F33" s="44"/>
      <c r="G33" s="28"/>
      <c r="I33" s="48"/>
      <c r="K33" s="49"/>
    </row>
    <row r="34" spans="2:11">
      <c r="B34" s="51" t="s">
        <v>42</v>
      </c>
      <c r="C34" s="52"/>
      <c r="D34" s="52"/>
      <c r="E34" s="52"/>
      <c r="F34" s="52"/>
      <c r="G34" s="53">
        <f>SUM(G6,G8,G18,G20,G29)</f>
        <v>0</v>
      </c>
    </row>
    <row r="35" spans="2:11">
      <c r="B35" s="54" t="s">
        <v>43</v>
      </c>
      <c r="C35" s="55"/>
      <c r="D35" s="55"/>
      <c r="E35" s="55"/>
      <c r="F35" s="55"/>
      <c r="G35" s="56">
        <f>+[1]AU!G43</f>
        <v>0.41044870606795825</v>
      </c>
    </row>
    <row r="36" spans="2:11">
      <c r="B36" s="54" t="s">
        <v>44</v>
      </c>
      <c r="C36" s="55"/>
      <c r="D36" s="55"/>
      <c r="E36" s="55"/>
      <c r="F36" s="55"/>
      <c r="G36" s="57">
        <f>G34*G35</f>
        <v>0</v>
      </c>
    </row>
    <row r="37" spans="2:11" ht="18.75" thickBot="1">
      <c r="B37" s="58" t="s">
        <v>45</v>
      </c>
      <c r="C37" s="59"/>
      <c r="D37" s="59"/>
      <c r="E37" s="59"/>
      <c r="F37" s="59"/>
      <c r="G37" s="60">
        <f>+G34+G36</f>
        <v>0</v>
      </c>
    </row>
    <row r="38" spans="2:11" ht="18.75" thickBot="1">
      <c r="B38" s="61"/>
      <c r="C38" s="62"/>
      <c r="D38" s="62"/>
      <c r="E38" s="62"/>
      <c r="F38" s="62"/>
      <c r="G38" s="63"/>
    </row>
    <row r="39" spans="2:11">
      <c r="B39" s="51" t="s">
        <v>46</v>
      </c>
      <c r="C39" s="52"/>
      <c r="D39" s="52"/>
      <c r="E39" s="52"/>
      <c r="F39" s="52"/>
      <c r="G39" s="53"/>
    </row>
    <row r="40" spans="2:11">
      <c r="B40" s="64" t="s">
        <v>47</v>
      </c>
      <c r="C40" s="65"/>
      <c r="D40" s="65"/>
      <c r="E40" s="65"/>
      <c r="F40" s="65"/>
      <c r="G40" s="66"/>
    </row>
    <row r="41" spans="2:11">
      <c r="B41" s="64" t="s">
        <v>48</v>
      </c>
      <c r="C41" s="65"/>
      <c r="D41" s="65"/>
      <c r="E41" s="65"/>
      <c r="F41" s="65"/>
      <c r="G41" s="66"/>
    </row>
    <row r="42" spans="2:11">
      <c r="B42" s="64" t="s">
        <v>49</v>
      </c>
      <c r="C42" s="65"/>
      <c r="D42" s="65"/>
      <c r="E42" s="65"/>
      <c r="F42" s="65"/>
      <c r="G42" s="66"/>
    </row>
    <row r="43" spans="2:11">
      <c r="B43" s="64" t="s">
        <v>50</v>
      </c>
      <c r="C43" s="65"/>
      <c r="D43" s="65"/>
      <c r="E43" s="65"/>
      <c r="F43" s="65"/>
      <c r="G43" s="66"/>
    </row>
    <row r="44" spans="2:11">
      <c r="B44" s="67" t="s">
        <v>51</v>
      </c>
      <c r="C44" s="68"/>
      <c r="D44" s="68"/>
      <c r="E44" s="68"/>
      <c r="F44" s="68"/>
      <c r="G44" s="66"/>
    </row>
    <row r="45" spans="2:11" ht="18.75" thickBot="1">
      <c r="B45" s="69" t="s">
        <v>52</v>
      </c>
      <c r="C45" s="70"/>
      <c r="D45" s="70"/>
      <c r="E45" s="70"/>
      <c r="F45" s="70"/>
      <c r="G45" s="71"/>
    </row>
    <row r="46" spans="2:11" ht="18.75" thickBot="1">
      <c r="B46" s="61"/>
      <c r="C46" s="62"/>
      <c r="D46" s="62"/>
      <c r="E46" s="62"/>
      <c r="F46" s="62"/>
      <c r="G46" s="63"/>
    </row>
    <row r="47" spans="2:11" ht="18.75" thickBot="1">
      <c r="B47" s="72" t="s">
        <v>53</v>
      </c>
      <c r="C47" s="73"/>
      <c r="D47" s="73"/>
      <c r="E47" s="73"/>
      <c r="F47" s="73"/>
      <c r="G47" s="74">
        <f>+G37+G39</f>
        <v>0</v>
      </c>
    </row>
    <row r="48" spans="2:11" ht="18.75" thickBot="1">
      <c r="B48" s="75"/>
      <c r="C48" s="75"/>
      <c r="D48" s="75"/>
      <c r="E48" s="75"/>
      <c r="F48" s="75"/>
      <c r="G48" s="63"/>
    </row>
    <row r="49" spans="2:7" ht="18.75" thickBot="1">
      <c r="B49" s="72" t="s">
        <v>54</v>
      </c>
      <c r="C49" s="73"/>
      <c r="D49" s="73"/>
      <c r="E49" s="73"/>
      <c r="F49" s="73"/>
      <c r="G49" s="74">
        <f>+G47</f>
        <v>0</v>
      </c>
    </row>
    <row r="51" spans="2:7">
      <c r="G51" s="79"/>
    </row>
    <row r="52" spans="2:7" hidden="1">
      <c r="E52" s="80"/>
      <c r="G52" s="81">
        <v>938358536.00000525</v>
      </c>
    </row>
    <row r="53" spans="2:7">
      <c r="G53" s="81"/>
    </row>
    <row r="54" spans="2:7">
      <c r="G54" s="79"/>
    </row>
    <row r="56" spans="2:7">
      <c r="G56" s="82"/>
    </row>
    <row r="57" spans="2:7">
      <c r="G57" s="82"/>
    </row>
    <row r="62" spans="2:7">
      <c r="G62" s="79"/>
    </row>
    <row r="63" spans="2:7">
      <c r="G63" s="79"/>
    </row>
  </sheetData>
  <mergeCells count="22">
    <mergeCell ref="B44:F44"/>
    <mergeCell ref="B45:F45"/>
    <mergeCell ref="B47:F47"/>
    <mergeCell ref="B49:F49"/>
    <mergeCell ref="B37:F37"/>
    <mergeCell ref="B39:F39"/>
    <mergeCell ref="B40:F40"/>
    <mergeCell ref="B41:F41"/>
    <mergeCell ref="B42:F42"/>
    <mergeCell ref="B43:F43"/>
    <mergeCell ref="C18:E18"/>
    <mergeCell ref="C20:E20"/>
    <mergeCell ref="C29:E29"/>
    <mergeCell ref="B34:F34"/>
    <mergeCell ref="B35:F35"/>
    <mergeCell ref="B36:F36"/>
    <mergeCell ref="B1:G1"/>
    <mergeCell ref="C2:F2"/>
    <mergeCell ref="B3:G3"/>
    <mergeCell ref="B4:G4"/>
    <mergeCell ref="C6:E6"/>
    <mergeCell ref="C8:E8"/>
  </mergeCells>
  <conditionalFormatting sqref="K25:K33">
    <cfRule type="cellIs" dxfId="0" priority="1" operator="lessThan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CLARISSE ARIAS LOTERO</dc:creator>
  <cp:lastModifiedBy>CLARISSE ARIAS LOTERO</cp:lastModifiedBy>
  <dcterms:created xsi:type="dcterms:W3CDTF">2026-09-07T14:51:40Z</dcterms:created>
  <dcterms:modified xsi:type="dcterms:W3CDTF">2026-09-07T14:53:06Z</dcterms:modified>
</cp:coreProperties>
</file>