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atherine\Downloads\"/>
    </mc:Choice>
  </mc:AlternateContent>
  <xr:revisionPtr revIDLastSave="0" documentId="13_ncr:1_{A2EFD9F5-E197-47B5-93FE-ADE50E37B3C3}" xr6:coauthVersionLast="47" xr6:coauthVersionMax="47" xr10:uidLastSave="{00000000-0000-0000-0000-000000000000}"/>
  <bookViews>
    <workbookView xWindow="-120" yWindow="-120" windowWidth="20730" windowHeight="11040" xr2:uid="{62BE44F0-2A37-4FFC-9E81-A74B394EDF10}"/>
  </bookViews>
  <sheets>
    <sheet name="Hoja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9" i="1" l="1"/>
  <c r="G9" i="1" s="1"/>
  <c r="F8" i="1"/>
  <c r="F7" i="1"/>
  <c r="F6" i="1"/>
  <c r="F5" i="1"/>
  <c r="F4" i="1"/>
  <c r="F3" i="1"/>
  <c r="D9" i="1"/>
  <c r="D8" i="1"/>
  <c r="D10" i="1" s="1"/>
  <c r="D7" i="1"/>
  <c r="D6" i="1"/>
  <c r="D5" i="1"/>
  <c r="D4" i="1"/>
  <c r="D3" i="1"/>
  <c r="E3" i="1"/>
  <c r="E10" i="1"/>
  <c r="C10" i="1"/>
  <c r="C9" i="1"/>
  <c r="C8" i="1"/>
  <c r="C7" i="1"/>
  <c r="C6" i="1"/>
  <c r="C5" i="1"/>
  <c r="C4" i="1"/>
  <c r="C3" i="1"/>
  <c r="E7" i="1"/>
  <c r="E8" i="1"/>
  <c r="E6" i="1"/>
  <c r="E4" i="1"/>
  <c r="E9" i="1"/>
  <c r="E5" i="1"/>
  <c r="G3" i="1"/>
  <c r="F10" i="1" l="1"/>
  <c r="G5" i="1"/>
  <c r="G8" i="1"/>
  <c r="G7" i="1"/>
  <c r="G6" i="1"/>
  <c r="G4" i="1"/>
  <c r="G10" i="1" l="1"/>
</calcChain>
</file>

<file path=xl/sharedStrings.xml><?xml version="1.0" encoding="utf-8"?>
<sst xmlns="http://schemas.openxmlformats.org/spreadsheetml/2006/main" count="19" uniqueCount="15">
  <si>
    <t>Referencia</t>
  </si>
  <si>
    <t>CANTIDAD</t>
  </si>
  <si>
    <r>
      <t xml:space="preserve">Separadores en </t>
    </r>
    <r>
      <rPr>
        <b/>
        <sz val="11"/>
        <color theme="1"/>
        <rFont val="Calibri"/>
        <family val="2"/>
        <scheme val="minor"/>
      </rPr>
      <t>vidrio templado de 6 mm</t>
    </r>
    <r>
      <rPr>
        <sz val="11"/>
        <color theme="1"/>
        <rFont val="Calibri"/>
        <family val="2"/>
        <scheme val="minor"/>
      </rPr>
      <t xml:space="preserve">, dimensiones </t>
    </r>
    <r>
      <rPr>
        <b/>
        <sz val="11"/>
        <color theme="1"/>
        <rFont val="Calibri"/>
        <family val="2"/>
        <scheme val="minor"/>
      </rPr>
      <t>0,90 × 0,40 m</t>
    </r>
    <r>
      <rPr>
        <sz val="11"/>
        <color theme="1"/>
        <rFont val="Calibri"/>
        <family val="2"/>
        <scheme val="minor"/>
      </rPr>
      <t>, con película, soporte para pantalla y sistema de anclaje.</t>
    </r>
  </si>
  <si>
    <r>
      <t xml:space="preserve">Separadores en </t>
    </r>
    <r>
      <rPr>
        <b/>
        <sz val="11"/>
        <color theme="1"/>
        <rFont val="Calibri"/>
        <family val="2"/>
        <scheme val="minor"/>
      </rPr>
      <t>vidrio templado de 6 mm</t>
    </r>
    <r>
      <rPr>
        <sz val="11"/>
        <color theme="1"/>
        <rFont val="Calibri"/>
        <family val="2"/>
        <scheme val="minor"/>
      </rPr>
      <t xml:space="preserve">, dimensiones </t>
    </r>
    <r>
      <rPr>
        <b/>
        <sz val="11"/>
        <color theme="1"/>
        <rFont val="Calibri"/>
        <family val="2"/>
        <scheme val="minor"/>
      </rPr>
      <t>0,50 × 0,40 m</t>
    </r>
    <r>
      <rPr>
        <sz val="11"/>
        <color theme="1"/>
        <rFont val="Calibri"/>
        <family val="2"/>
        <scheme val="minor"/>
      </rPr>
      <t>, con película, soporte para pantalla y sistema de anclaje.</t>
    </r>
  </si>
  <si>
    <r>
      <t xml:space="preserve">Patas metálicas en </t>
    </r>
    <r>
      <rPr>
        <b/>
        <sz val="11"/>
        <color theme="1"/>
        <rFont val="Calibri"/>
        <family val="2"/>
        <scheme val="minor"/>
      </rPr>
      <t>forma de U</t>
    </r>
    <r>
      <rPr>
        <sz val="11"/>
        <color theme="1"/>
        <rFont val="Calibri"/>
        <family val="2"/>
        <scheme val="minor"/>
      </rPr>
      <t xml:space="preserve">, con soldadura MIG, acabado en pintura electrostática, niveladores y bandeja interna pasacables. Dimensiones: </t>
    </r>
    <r>
      <rPr>
        <b/>
        <sz val="11"/>
        <color theme="1"/>
        <rFont val="Calibri"/>
        <family val="2"/>
        <scheme val="minor"/>
      </rPr>
      <t>0,70 m de alto × 1,20 m de ancho</t>
    </r>
    <r>
      <rPr>
        <sz val="11"/>
        <color theme="1"/>
        <rFont val="Calibri"/>
        <family val="2"/>
        <scheme val="minor"/>
      </rPr>
      <t>.</t>
    </r>
  </si>
  <si>
    <r>
      <t xml:space="preserve">Archivador </t>
    </r>
    <r>
      <rPr>
        <b/>
        <sz val="11"/>
        <color theme="1"/>
        <rFont val="Calibri"/>
        <family val="2"/>
        <scheme val="minor"/>
      </rPr>
      <t>A2C-37</t>
    </r>
    <r>
      <rPr>
        <sz val="11"/>
        <color theme="1"/>
        <rFont val="Calibri"/>
        <family val="2"/>
        <scheme val="minor"/>
      </rPr>
      <t xml:space="preserve">, fabricado en lámina metálica con frente en melamina RH, dimensiones </t>
    </r>
    <r>
      <rPr>
        <b/>
        <sz val="11"/>
        <color theme="1"/>
        <rFont val="Calibri"/>
        <family val="2"/>
        <scheme val="minor"/>
      </rPr>
      <t>0,30 m de frente × 0,45 m de profundidad</t>
    </r>
    <r>
      <rPr>
        <sz val="11"/>
        <color theme="1"/>
        <rFont val="Calibri"/>
        <family val="2"/>
        <scheme val="minor"/>
      </rPr>
      <t xml:space="preserve">, con </t>
    </r>
    <r>
      <rPr>
        <b/>
        <sz val="11"/>
        <color theme="1"/>
        <rFont val="Calibri"/>
        <family val="2"/>
        <scheme val="minor"/>
      </rPr>
      <t>3 gavetas</t>
    </r>
    <r>
      <rPr>
        <sz val="11"/>
        <color theme="1"/>
        <rFont val="Calibri"/>
        <family val="2"/>
        <scheme val="minor"/>
      </rPr>
      <t xml:space="preserve"> (color claro por definir con la Promotora).</t>
    </r>
  </si>
  <si>
    <r>
      <t xml:space="preserve">Puntos eléctricos con </t>
    </r>
    <r>
      <rPr>
        <b/>
        <sz val="11"/>
        <color theme="1"/>
        <rFont val="Calibri"/>
        <family val="2"/>
        <scheme val="minor"/>
      </rPr>
      <t>enchufe de oficina referencia HFF518-00</t>
    </r>
    <r>
      <rPr>
        <sz val="11"/>
        <color theme="1"/>
        <rFont val="Calibri"/>
        <family val="2"/>
        <scheme val="minor"/>
      </rPr>
      <t xml:space="preserve">, acabado plateado, con </t>
    </r>
    <r>
      <rPr>
        <b/>
        <sz val="11"/>
        <color theme="1"/>
        <rFont val="Calibri"/>
        <family val="2"/>
        <scheme val="minor"/>
      </rPr>
      <t>2 tomas de corriente, 2 puertos USB y 1 puerto USB Tipo C</t>
    </r>
    <r>
      <rPr>
        <sz val="11"/>
        <color theme="1"/>
        <rFont val="Calibri"/>
        <family val="2"/>
        <scheme val="minor"/>
      </rPr>
      <t>.</t>
    </r>
  </si>
  <si>
    <r>
      <t xml:space="preserve">Cableado eléctrico en </t>
    </r>
    <r>
      <rPr>
        <b/>
        <sz val="11"/>
        <color theme="1"/>
        <rFont val="Calibri"/>
        <family val="2"/>
        <scheme val="minor"/>
      </rPr>
      <t>cable encauchetado calibre N.° 12</t>
    </r>
    <r>
      <rPr>
        <sz val="11"/>
        <color theme="1"/>
        <rFont val="Calibri"/>
        <family val="2"/>
        <scheme val="minor"/>
      </rPr>
      <t xml:space="preserve">, con </t>
    </r>
    <r>
      <rPr>
        <b/>
        <sz val="11"/>
        <color theme="1"/>
        <rFont val="Calibri"/>
        <family val="2"/>
        <scheme val="minor"/>
      </rPr>
      <t>7 metros de instalación por módulo</t>
    </r>
    <r>
      <rPr>
        <sz val="11"/>
        <color theme="1"/>
        <rFont val="Calibri"/>
        <family val="2"/>
        <scheme val="minor"/>
      </rPr>
      <t xml:space="preserve"> (3 módulos × 7 m).</t>
    </r>
  </si>
  <si>
    <r>
      <t xml:space="preserve">Islas de </t>
    </r>
    <r>
      <rPr>
        <b/>
        <sz val="11"/>
        <color theme="1"/>
        <rFont val="Calibri"/>
        <family val="2"/>
        <scheme val="minor"/>
      </rPr>
      <t>6 puestos de trabajo</t>
    </r>
    <r>
      <rPr>
        <sz val="11"/>
        <color theme="1"/>
        <rFont val="Calibri"/>
        <family val="2"/>
        <scheme val="minor"/>
      </rPr>
      <t xml:space="preserve">, dimensiones </t>
    </r>
    <r>
      <rPr>
        <b/>
        <sz val="11"/>
        <color theme="1"/>
        <rFont val="Calibri"/>
        <family val="2"/>
        <scheme val="minor"/>
      </rPr>
      <t>1,05m × 0,60 m</t>
    </r>
    <r>
      <rPr>
        <sz val="11"/>
        <color theme="1"/>
        <rFont val="Calibri"/>
        <family val="2"/>
        <scheme val="minor"/>
      </rPr>
      <t xml:space="preserve">, fabricadas en melamina RH de </t>
    </r>
    <r>
      <rPr>
        <b/>
        <sz val="11"/>
        <color theme="1"/>
        <rFont val="Calibri"/>
        <family val="2"/>
        <scheme val="minor"/>
      </rPr>
      <t>36 mm</t>
    </r>
    <r>
      <rPr>
        <sz val="11"/>
        <color theme="1"/>
        <rFont val="Calibri"/>
        <family val="2"/>
        <scheme val="minor"/>
      </rPr>
      <t xml:space="preserve"> (color claro por definir con la Promotora).</t>
    </r>
  </si>
  <si>
    <t>AVS</t>
  </si>
  <si>
    <t>ALPHA</t>
  </si>
  <si>
    <t>VALOR UNITARIO</t>
  </si>
  <si>
    <t>TOTAL (IVA INCLUIDO)</t>
  </si>
  <si>
    <t>VALOR TOTAL</t>
  </si>
  <si>
    <t>PROMEDIO 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</si>
</sst>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6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0" fillId="3" borderId="1" xfId="0" applyFill="1" applyBorder="1" applyAlignment="1">
      <alignment horizontal="center"/>
    </xf>
    <xf numFmtId="164" fontId="0" fillId="0" borderId="1" xfId="1" applyNumberFormat="1" applyFont="1" applyBorder="1"/>
    <xf numFmtId="164" fontId="0" fillId="0" borderId="1" xfId="0" applyNumberFormat="1" applyBorder="1"/>
    <xf numFmtId="3" fontId="0" fillId="0" borderId="0" xfId="0" applyNumberFormat="1"/>
    <xf numFmtId="0" fontId="0" fillId="0" borderId="2" xfId="0" applyBorder="1" applyAlignment="1">
      <alignment horizontal="center" vertical="center" wrapText="1"/>
    </xf>
    <xf numFmtId="164" fontId="0" fillId="0" borderId="2" xfId="1" applyNumberFormat="1" applyFont="1" applyBorder="1"/>
    <xf numFmtId="0" fontId="0" fillId="3" borderId="1" xfId="0" applyFill="1" applyBorder="1"/>
    <xf numFmtId="164" fontId="0" fillId="3" borderId="1" xfId="0" applyNumberFormat="1" applyFill="1" applyBorder="1"/>
    <xf numFmtId="164" fontId="0" fillId="0" borderId="0" xfId="1" applyNumberFormat="1" applyFont="1"/>
    <xf numFmtId="164" fontId="0" fillId="0" borderId="0" xfId="0" applyNumberFormat="1"/>
    <xf numFmtId="164" fontId="0" fillId="4" borderId="1" xfId="0" applyNumberFormat="1" applyFill="1" applyBorder="1"/>
    <xf numFmtId="0" fontId="0" fillId="4" borderId="1" xfId="0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2D9188-F30F-4D71-A4B3-20A545E69963}">
  <dimension ref="A1:G24"/>
  <sheetViews>
    <sheetView tabSelected="1" topLeftCell="A3" zoomScale="106" zoomScaleNormal="100" workbookViewId="0">
      <selection activeCell="A5" sqref="A5"/>
    </sheetView>
  </sheetViews>
  <sheetFormatPr baseColWidth="10" defaultRowHeight="15" x14ac:dyDescent="0.25"/>
  <cols>
    <col min="1" max="1" width="87.28515625" customWidth="1"/>
    <col min="3" max="3" width="16.28515625" bestFit="1" customWidth="1"/>
    <col min="4" max="4" width="16.28515625" customWidth="1"/>
    <col min="5" max="6" width="19.7109375" customWidth="1"/>
    <col min="7" max="7" width="26.42578125" customWidth="1"/>
  </cols>
  <sheetData>
    <row r="1" spans="1:7" x14ac:dyDescent="0.25">
      <c r="C1" s="4" t="s">
        <v>10</v>
      </c>
      <c r="D1" s="4" t="s">
        <v>9</v>
      </c>
      <c r="E1" s="4" t="s">
        <v>10</v>
      </c>
      <c r="F1" s="4" t="s">
        <v>9</v>
      </c>
      <c r="G1" s="3"/>
    </row>
    <row r="2" spans="1:7" x14ac:dyDescent="0.25">
      <c r="A2" s="1" t="s">
        <v>0</v>
      </c>
      <c r="B2" s="1" t="s">
        <v>1</v>
      </c>
      <c r="C2" s="1" t="s">
        <v>11</v>
      </c>
      <c r="D2" s="1" t="s">
        <v>11</v>
      </c>
      <c r="E2" s="1" t="s">
        <v>13</v>
      </c>
      <c r="F2" s="1" t="s">
        <v>13</v>
      </c>
      <c r="G2" s="1" t="s">
        <v>14</v>
      </c>
    </row>
    <row r="3" spans="1:7" ht="30" x14ac:dyDescent="0.25">
      <c r="A3" s="2" t="s">
        <v>8</v>
      </c>
      <c r="B3" s="2">
        <v>3</v>
      </c>
      <c r="C3" s="5">
        <f>2872207.8</f>
        <v>2872207.8</v>
      </c>
      <c r="D3" s="5">
        <f>1980000*1.19</f>
        <v>2356200</v>
      </c>
      <c r="E3" s="5">
        <f>2872207.8*3</f>
        <v>8616623.3999999985</v>
      </c>
      <c r="F3" s="5">
        <f>1980000*3*1.19</f>
        <v>7068600</v>
      </c>
      <c r="G3" s="6">
        <f>(E3+F3)/2</f>
        <v>7842611.6999999993</v>
      </c>
    </row>
    <row r="4" spans="1:7" ht="30" x14ac:dyDescent="0.25">
      <c r="A4" s="2" t="s">
        <v>2</v>
      </c>
      <c r="B4" s="2">
        <v>9</v>
      </c>
      <c r="C4" s="5">
        <f>838336.5</f>
        <v>838336.5</v>
      </c>
      <c r="D4" s="5">
        <f>577920*1.19</f>
        <v>687724.79999999993</v>
      </c>
      <c r="E4" s="5">
        <f>838336.5*3</f>
        <v>2515009.5</v>
      </c>
      <c r="F4" s="5">
        <f>577920*3*1.19</f>
        <v>2063174.4</v>
      </c>
      <c r="G4" s="6">
        <f t="shared" ref="G4:G9" si="0">(E4+F4)/2</f>
        <v>2289091.9500000002</v>
      </c>
    </row>
    <row r="5" spans="1:7" ht="30" x14ac:dyDescent="0.25">
      <c r="A5" s="2" t="s">
        <v>3</v>
      </c>
      <c r="B5" s="2">
        <v>12</v>
      </c>
      <c r="C5" s="5">
        <f>792845</f>
        <v>792845</v>
      </c>
      <c r="D5" s="5">
        <f>546560*1.19</f>
        <v>650406.40000000002</v>
      </c>
      <c r="E5" s="5">
        <f>792845*3</f>
        <v>2378535</v>
      </c>
      <c r="F5" s="5">
        <f>546560*3*1.19</f>
        <v>1951219.2</v>
      </c>
      <c r="G5" s="6">
        <f t="shared" si="0"/>
        <v>2164877.1</v>
      </c>
    </row>
    <row r="6" spans="1:7" ht="30" x14ac:dyDescent="0.25">
      <c r="A6" s="2" t="s">
        <v>4</v>
      </c>
      <c r="B6" s="2">
        <v>12</v>
      </c>
      <c r="C6" s="5">
        <f>1800260.8</f>
        <v>1800260.8</v>
      </c>
      <c r="D6" s="5">
        <f>1242056*1.19</f>
        <v>1478046.64</v>
      </c>
      <c r="E6" s="5">
        <f>1800260.8*3</f>
        <v>5400782.4000000004</v>
      </c>
      <c r="F6" s="5">
        <f>1242056*3*1.19</f>
        <v>4434139.92</v>
      </c>
      <c r="G6" s="6">
        <f t="shared" si="0"/>
        <v>4917461.16</v>
      </c>
    </row>
    <row r="7" spans="1:7" ht="30" x14ac:dyDescent="0.25">
      <c r="A7" s="2" t="s">
        <v>5</v>
      </c>
      <c r="B7" s="2">
        <v>18</v>
      </c>
      <c r="C7" s="5">
        <f>5168003.4</f>
        <v>5168003.4000000004</v>
      </c>
      <c r="D7" s="5">
        <f>3565560*1.19</f>
        <v>4243016.3999999994</v>
      </c>
      <c r="E7" s="5">
        <f>5168003.4*3</f>
        <v>15504010.200000001</v>
      </c>
      <c r="F7" s="5">
        <f>3565560*3*1.19</f>
        <v>12729049.199999999</v>
      </c>
      <c r="G7" s="6">
        <f t="shared" si="0"/>
        <v>14116529.699999999</v>
      </c>
    </row>
    <row r="8" spans="1:7" ht="30" x14ac:dyDescent="0.25">
      <c r="A8" s="2" t="s">
        <v>6</v>
      </c>
      <c r="B8" s="2">
        <v>18</v>
      </c>
      <c r="C8" s="5">
        <f>4013929.5</f>
        <v>4013929.5</v>
      </c>
      <c r="D8" s="5">
        <f>2767020*1.19</f>
        <v>3292753.8</v>
      </c>
      <c r="E8" s="5">
        <f>4013929.5*3</f>
        <v>12041788.5</v>
      </c>
      <c r="F8" s="5">
        <f>2767020*3*1.19</f>
        <v>9878261.4000000004</v>
      </c>
      <c r="G8" s="6">
        <f t="shared" si="0"/>
        <v>10960024.949999999</v>
      </c>
    </row>
    <row r="9" spans="1:7" ht="30" x14ac:dyDescent="0.25">
      <c r="A9" s="8" t="s">
        <v>7</v>
      </c>
      <c r="B9" s="8">
        <v>21</v>
      </c>
      <c r="C9" s="9">
        <f>2466472</f>
        <v>2466472</v>
      </c>
      <c r="D9" s="9">
        <f>1700300*1.19</f>
        <v>2023357</v>
      </c>
      <c r="E9" s="9">
        <f>2466472*3</f>
        <v>7399416</v>
      </c>
      <c r="F9" s="9">
        <f>1700300*3*1.19</f>
        <v>6070071</v>
      </c>
      <c r="G9" s="6">
        <f t="shared" si="0"/>
        <v>6734743.5</v>
      </c>
    </row>
    <row r="10" spans="1:7" x14ac:dyDescent="0.25">
      <c r="A10" s="15" t="s">
        <v>12</v>
      </c>
      <c r="B10" s="10"/>
      <c r="C10" s="11">
        <f>SUM(C3:C9)</f>
        <v>17952055</v>
      </c>
      <c r="D10" s="11">
        <f t="shared" ref="D10:F10" si="1">SUM(D3:D9)</f>
        <v>14731505.039999999</v>
      </c>
      <c r="E10" s="11">
        <f t="shared" si="1"/>
        <v>53856165</v>
      </c>
      <c r="F10" s="11">
        <f t="shared" si="1"/>
        <v>44194515.119999997</v>
      </c>
      <c r="G10" s="14">
        <f>SUM(G3:G9)</f>
        <v>49025340.059999995</v>
      </c>
    </row>
    <row r="15" spans="1:7" x14ac:dyDescent="0.25">
      <c r="C15" s="13"/>
      <c r="D15" s="13"/>
      <c r="E15" s="12"/>
    </row>
    <row r="16" spans="1:7" x14ac:dyDescent="0.25">
      <c r="E16" s="12"/>
    </row>
    <row r="17" spans="5:5" x14ac:dyDescent="0.25">
      <c r="E17" s="12"/>
    </row>
    <row r="18" spans="5:5" x14ac:dyDescent="0.25">
      <c r="E18" s="7"/>
    </row>
    <row r="23" spans="5:5" x14ac:dyDescent="0.25">
      <c r="E23" s="12"/>
    </row>
    <row r="24" spans="5:5" x14ac:dyDescent="0.25">
      <c r="E24" s="7"/>
    </row>
  </sheetData>
  <pageMargins left="0.7" right="0.7" top="0.75" bottom="0.75" header="0.3" footer="0.3"/>
  <pageSetup scale="65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katherine lozano peña</cp:lastModifiedBy>
  <cp:lastPrinted>2026-08-04T19:15:21Z</cp:lastPrinted>
  <dcterms:created xsi:type="dcterms:W3CDTF">2026-08-04T18:33:24Z</dcterms:created>
  <dcterms:modified xsi:type="dcterms:W3CDTF">2026-09-03T21:10:41Z</dcterms:modified>
</cp:coreProperties>
</file>