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13_ncr:1_{2A8CEDF4-2456-4279-8979-F18A711292F3}" xr6:coauthVersionLast="47" xr6:coauthVersionMax="47" xr10:uidLastSave="{00000000-0000-0000-0000-000000000000}"/>
  <bookViews>
    <workbookView xWindow="-24120" yWindow="-120" windowWidth="24240" windowHeight="13020" firstSheet="1" activeTab="1" xr2:uid="{00000000-000D-0000-FFFF-FFFF00000000}"/>
  </bookViews>
  <sheets>
    <sheet name="SB (2)" sheetId="6" state="hidden" r:id="rId1"/>
    <sheet name="obra rionegro"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5" i="8" l="1"/>
  <c r="F19" i="8"/>
  <c r="F20" i="8"/>
  <c r="F21" i="8"/>
  <c r="F23" i="8"/>
  <c r="F24" i="8"/>
  <c r="F25" i="8"/>
  <c r="F27" i="8"/>
  <c r="F28" i="8"/>
  <c r="F30" i="8"/>
  <c r="F31" i="8"/>
  <c r="F33" i="8"/>
  <c r="F35" i="8"/>
  <c r="F37" i="8"/>
  <c r="F39" i="8"/>
  <c r="F40" i="8"/>
  <c r="F41" i="8"/>
  <c r="F43" i="8"/>
  <c r="F45" i="8"/>
  <c r="F46" i="8"/>
  <c r="F48" i="8"/>
  <c r="F49" i="8"/>
  <c r="F51" i="8"/>
  <c r="F53" i="8"/>
  <c r="F55" i="8"/>
  <c r="F57" i="8"/>
  <c r="F59" i="8"/>
  <c r="F60" i="8"/>
  <c r="F62" i="8"/>
  <c r="F63" i="8"/>
  <c r="F64" i="8"/>
  <c r="F66" i="8"/>
  <c r="F68" i="8"/>
  <c r="F69" i="8"/>
  <c r="F71" i="8"/>
  <c r="F73" i="8"/>
  <c r="F74" i="8"/>
  <c r="F76" i="8"/>
  <c r="F78" i="8"/>
  <c r="F79" i="8"/>
  <c r="F80" i="8"/>
  <c r="F82" i="8"/>
  <c r="F83" i="8"/>
  <c r="F85" i="8"/>
  <c r="F86" i="8"/>
  <c r="F87" i="8"/>
  <c r="F88" i="8"/>
  <c r="F90" i="8"/>
  <c r="F92" i="8"/>
  <c r="F93" i="8"/>
  <c r="F18" i="8"/>
  <c r="E94" i="8" l="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 r="E96" i="8" l="1"/>
  <c r="E97" i="8" s="1"/>
  <c r="E95" i="8"/>
  <c r="E98"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<sst xmlns="http://schemas.openxmlformats.org/spreadsheetml/2006/main" count="542" uniqueCount="357">
  <si>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</si>
  <si>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</si>
  <si>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</si>
  <si>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</si>
  <si>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</si>
  <si>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</si>
  <si>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</si>
  <si>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</si>
  <si>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</si>
  <si>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</si>
  <si>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</si>
  <si>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</si>
  <si>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</si>
  <si>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</si>
  <si>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</si>
  <si>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</si>
  <si>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</si>
  <si>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</si>
  <si>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</si>
  <si>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</si>
  <si>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</si>
  <si>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</si>
  <si>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</si>
  <si>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</si>
  <si>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</si>
  <si>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</si>
  <si>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</si>
  <si>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</si>
  <si>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</si>
  <si>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</si>
  <si>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</si>
  <si>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OBJETO DEL PROCESO:</t>
  </si>
  <si>
    <t>NOMBRE DEL PROPONENTE:</t>
  </si>
  <si>
    <t>[INDICAR NOMBRE DEL PROPONENTE]</t>
  </si>
  <si>
    <t>NUMERO DE INDENTIFICACIÓN TRIBUTARIA</t>
  </si>
  <si>
    <t>[INDICAR NIT DEL PROPONENTE]</t>
  </si>
  <si>
    <t>II. PROPUESTA ECONÓMICA</t>
  </si>
  <si>
    <t>DESCRIPCION</t>
  </si>
  <si>
    <t>UNIDAD</t>
  </si>
  <si>
    <t>CANTIDAD</t>
  </si>
  <si>
    <t>PRECIO UNITARIO ANTES IVA</t>
  </si>
  <si>
    <t>VALOR TOTAL ANTES DE IVA</t>
  </si>
  <si>
    <t>IVA</t>
  </si>
  <si>
    <t>CANT</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</si>
  <si>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</si>
  <si>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</si>
  <si>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</si>
  <si>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</si>
  <si>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</si>
  <si>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</si>
  <si>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</si>
  <si>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</si>
  <si>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</si>
  <si>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</si>
  <si>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</si>
  <si>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</si>
  <si>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</si>
  <si>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</si>
  <si>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</si>
  <si>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</si>
  <si>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</si>
  <si>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</si>
  <si>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</si>
  <si>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</si>
  <si>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</si>
  <si>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</si>
  <si>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</si>
  <si>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</si>
  <si>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</si>
  <si>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</si>
  <si>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</si>
  <si>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</si>
  <si>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</si>
  <si>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</si>
  <si>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</si>
  <si>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</si>
  <si>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</si>
  <si>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</si>
  <si>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</si>
  <si>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</si>
  <si>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</si>
  <si>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</si>
  <si>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</si>
  <si>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</si>
  <si>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</si>
  <si>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</si>
  <si>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</si>
  <si>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</si>
  <si>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</si>
  <si>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</si>
  <si>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</si>
  <si>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</si>
  <si>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</si>
  <si>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</si>
  <si>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</si>
  <si>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</si>
  <si>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</si>
  <si>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</si>
  <si>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</si>
  <si>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</si>
  <si>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</si>
  <si>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</si>
  <si>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</si>
  <si>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</si>
  <si>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</si>
  <si>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</si>
  <si>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</si>
  <si>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</si>
  <si>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</si>
  <si>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</si>
  <si>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</si>
  <si>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</si>
  <si>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</si>
  <si>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</si>
  <si>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</si>
  <si>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</si>
  <si>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</si>
  <si>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</si>
  <si>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</si>
  <si>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</si>
  <si>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</si>
  <si>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</si>
  <si>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</si>
  <si>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</si>
  <si>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</si>
  <si>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</si>
  <si>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</si>
  <si>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</si>
  <si>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</si>
  <si>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</si>
  <si>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</si>
  <si>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</si>
  <si>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</si>
  <si>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</si>
  <si>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</si>
  <si>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</si>
  <si>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</si>
  <si>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</si>
  <si>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</si>
  <si>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</si>
  <si>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</si>
  <si>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</si>
  <si>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</si>
  <si>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</si>
  <si>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</si>
  <si>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</si>
  <si>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</si>
  <si>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</si>
  <si>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</si>
  <si>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</si>
  <si>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</si>
  <si>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</si>
  <si>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</si>
  <si>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</si>
  <si>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</si>
  <si>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</si>
  <si>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</si>
  <si>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</si>
  <si>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</si>
  <si>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</si>
  <si>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</si>
  <si>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</si>
  <si>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</si>
  <si>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</si>
  <si>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</si>
  <si>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</si>
  <si>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</si>
  <si>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</si>
  <si>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</si>
  <si>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</si>
  <si>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</si>
  <si>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</si>
  <si>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</si>
  <si>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</si>
  <si>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</si>
  <si>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</si>
  <si>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</si>
  <si>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</si>
  <si>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</si>
  <si>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</si>
  <si>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</si>
  <si>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</si>
  <si>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</si>
  <si>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</si>
  <si>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</si>
  <si>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</si>
  <si>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</si>
  <si>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</si>
  <si>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</si>
  <si>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</si>
  <si>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</si>
  <si>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</si>
  <si>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</si>
  <si>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</si>
  <si>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</si>
  <si>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</si>
  <si>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</si>
  <si>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</si>
  <si>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</si>
  <si>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</si>
  <si>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</si>
  <si>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</si>
  <si>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</si>
  <si>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</si>
  <si>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</si>
  <si>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</si>
  <si>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</si>
  <si>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</si>
  <si>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</si>
  <si>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</si>
  <si>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</si>
  <si>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</si>
  <si>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</si>
  <si>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</si>
  <si>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</si>
  <si>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</si>
  <si>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</si>
  <si>
    <t xml:space="preserve">SERVICIO DE MANTENIMIENTO PREVENTIVO Y CORRECTIVO DE VIDRIOS Y VENTANAS, INCLUYENDO EL SUMINISTRO E INSTALACIÓN DE PELÍCULAS DE CONTROL SOLAR, CAMBIO DE PIVOTES, VIDRIOS Y MARCOS, INSTALACIÓN DE PUERTAS VIDRIERAS Y SELLAMIENTO DE VENTANAS EN LAS DIFERENTES SEDES DE LOS DESPACHOS JUDICIALES Y SEDES ADMINISTRATIVAS A CARGO DE LA DIRECCIÓN SECCIONAL DE ADMINISTRACIÓN JUDICIAL DE MEDELLÍN </t>
  </si>
  <si>
    <t>DEMOLICIONES</t>
  </si>
  <si>
    <t>1.1</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</si>
  <si>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</si>
  <si>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m3</t>
  </si>
  <si>
    <t>1.2</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</si>
  <si>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</si>
  <si>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1.3</t>
  </si>
  <si>
    <t>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</si>
  <si>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1.4</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</si>
  <si>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</si>
  <si>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RETIROS</t>
  </si>
  <si>
    <t>2.1</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</si>
  <si>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</si>
  <si>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2.2</t>
  </si>
  <si>
    <t>RETIRO DE CANOAS, RUANAS. Incluye el cargue, transporte, botada escombros en botaderos oficiales, recuperación de los materiales aprovechables y su transporte hasta el sitio que lo indique la interventoría.</t>
  </si>
  <si>
    <t>2.3</t>
  </si>
  <si>
    <t>RETIRO DE LAGRIMAL PREFABRICADO EN CONCRETO, incluye cargue, transporte, botada o recuperación del lagrimal y botada de escombros y materiales sobrantes en botaderos oficiales.</t>
  </si>
  <si>
    <t>EXCAVACIÓN Y RETIRO DE MATERIAL</t>
  </si>
  <si>
    <t>3.1</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</si>
  <si>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</si>
  <si>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3.2</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</si>
  <si>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</si>
  <si>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CARCAMOS/CUNETAS</t>
  </si>
  <si>
    <t>4.1</t>
  </si>
  <si>
    <t>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t>
  </si>
  <si>
    <t>4.2</t>
  </si>
  <si>
    <t>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t>
  </si>
  <si>
    <t>SILLARES</t>
  </si>
  <si>
    <t>5.1</t>
  </si>
  <si>
    <t>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t>
  </si>
  <si>
    <t>ACERO DE REFUERZO</t>
  </si>
  <si>
    <t>6.1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</si>
  <si>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</si>
  <si>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</si>
  <si>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ESTRUCTURA METÁLICA</t>
  </si>
  <si>
    <t>7.1</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</si>
  <si>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</si>
  <si>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PINTURA INTERIOR</t>
  </si>
  <si>
    <t>8.1</t>
  </si>
  <si>
    <t>Resane y repinte con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</si>
  <si>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8.2</t>
  </si>
  <si>
    <t>Resane y repinte con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</si>
  <si>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8.3</t>
  </si>
  <si>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</si>
  <si>
    <t>PINTURA EXTERIOR</t>
  </si>
  <si>
    <t>9.1</t>
  </si>
  <si>
    <t>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t>
  </si>
  <si>
    <t>PISOS EN GRES</t>
  </si>
  <si>
    <t>10.1</t>
  </si>
  <si>
    <t>Construcción de GUARDA ESCOBAS EN MEDIA CAÑA en Gres impermeabilizado con Sika 1 o equivalente. Con un DESARROLLO DE 0,20 m. Incluye suministro y transporte de los materiales, varilla de dilatación en aluminio, curvas de aluminio cada 1,50 m., picada de piso y pared y todos los demás elementos necesarios para su correcto vaciado.</t>
  </si>
  <si>
    <t>10.2</t>
  </si>
  <si>
    <t>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t>
  </si>
  <si>
    <t>PISOS VARIOS</t>
  </si>
  <si>
    <t>11.1</t>
  </si>
  <si>
    <t>Suministro, transporte e instalación de cinta antideslizante para escaleras</t>
  </si>
  <si>
    <t>11.2</t>
  </si>
  <si>
    <t>EMBOQUILLADO DE JUNTA DE PISO TIPO CERÁMICO, (0.33m x 0.33m), con mortero de pega gris proporción 1:2, ancho apróximado 1 cmm., incluye el retiro de la junta de piso existente deteriorada o materia deficiente,  cargue, transporte y botada de los materiales provenientes del retiro, aplicación de mortero nuevo con arena de media pega, y cemento gris en proporción 1:2, cambio de piezas reventadas o faltantes, aseo y limpieza de la superficie intervenida, y todos los elementos necesarios para su correcto funcionamiento.</t>
  </si>
  <si>
    <t>INSTALACIONES SANITARIAS/LLUVIAS INTERNAS</t>
  </si>
  <si>
    <t>12.1</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</si>
  <si>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</si>
  <si>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POZOS/CAJAS/SUMIDEROS</t>
  </si>
  <si>
    <t>13.1</t>
  </si>
  <si>
    <t>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t>
  </si>
  <si>
    <t>BOMBAS / TANQUES</t>
  </si>
  <si>
    <t>14.1</t>
  </si>
  <si>
    <t>Suministro, transporte e instalación de TANQUE DE AGUA EN FIBRA DE VIDRIO 2 mil LITROS. Incluye todos los elementos necesarios para su correcta instalación y puesta en servicio.</t>
  </si>
  <si>
    <t>ALCANTARILLADO EXTERNO RESIDUALES Y LLUVIA</t>
  </si>
  <si>
    <t>15.1</t>
  </si>
  <si>
    <t>Suministro, transporte e instalación de TUBERÍA PVC-NOVAFORT, con un DIÁMETRO DE 150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</si>
  <si>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APARATOS SANITARIOS</t>
  </si>
  <si>
    <t>16.1</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</si>
  <si>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</si>
  <si>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16.2</t>
  </si>
  <si>
    <t xml:space="preserve">Suministro, transporte y colocación de lavamanos tipo institucional ACUAPRO de CORONA o equivalente. Incuye abasto metálico, sifón botella y todos los demás elementos necesarios para su correcta instalación y funcionamiento. La grifería se incluye en su item correspondinete. </t>
  </si>
  <si>
    <t>FACHADA</t>
  </si>
  <si>
    <t xml:space="preserve"> </t>
  </si>
  <si>
    <t>17.1</t>
  </si>
  <si>
    <t>Suministro, transporte y colocación de película AFT tipo espejo de 2 micras con porcentaje de luz del 70% y protección de los rayos ultravioleta del 99% en ventanería y todos los demás elementos necesarios para su correcta instalación y funcionamiento.</t>
  </si>
  <si>
    <t>17.2</t>
  </si>
  <si>
    <t>Mantenimiento de listones de madera en fachada mediante suministro y aplicación de barniz para exteriores con propiedades fungicidas e hidrorrepelentes, en color similar al acabado existente. Incluye limpieza, lijado, preparación y acondicionamiento de la superficie, igualación de color, aplicación de las manos necesarias para obtener una protección y acabado uniforme, suministro de materiales, equipos, herramientas y mano de obra especializada. Incluye además todos los medios de acceso, equipos de alpinismo industrial, sistemas de protección contra caídas, elementos de seguridad para trabajo en alturas y demás actividades requeridas para la correcta y segura ejecución del mantenimiento.</t>
  </si>
  <si>
    <t>17.3</t>
  </si>
  <si>
    <t>Suministro , transporte e instalacion de pelicula SANDBLASTER + pelicula de seguridad  para ventanas y todos los demás elementos necesarios para su correcta instalación y funcionamiento.</t>
  </si>
  <si>
    <t>17.4</t>
  </si>
  <si>
    <t>Mantenimiento de ventana,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</si>
  <si>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17.5</t>
  </si>
  <si>
    <t>Suministro, transporte y colocación de sello para ventanería con SikaFlex 1A o equivalente. Incluye fondo de junta más sello flexible de 6mm x 6mm, cinta de enmascarar y todos los elementos necesarios para su correcto funcionamiento.</t>
  </si>
  <si>
    <t>CARPINTERÍA METÁLICA/MADERA/SISTEMAS LIVIANOS</t>
  </si>
  <si>
    <t>18.1</t>
  </si>
  <si>
    <t>Suministro, transporte y colocación de puerta reja metálica de 2,10 x 2,50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t>
  </si>
  <si>
    <t>18.2</t>
  </si>
  <si>
    <t>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t>
  </si>
  <si>
    <t xml:space="preserve">DIVISIONES EN ACERO INOXIDABLES  </t>
  </si>
  <si>
    <t>19.1</t>
  </si>
  <si>
    <t>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</si>
  <si>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LUMINARIAS</t>
  </si>
  <si>
    <t>20.1</t>
  </si>
  <si>
    <t>Sti. de luminaria PANEL LED DE SOBREPONER O INCRUSTAR, 30X120X1.05Cm, 45W, 100-227V,Grado de protección ip 20.Certificada RETILAP. Diseño moderno con fuente de iluminación lateral basada en LED SMD y difusor opalizado. Ultra delgado y liviano con disipador de calor integrado. Opción de instalación colgante.</t>
  </si>
  <si>
    <t>20.2</t>
  </si>
  <si>
    <t>Sti. de luminaria Panel Led redonda de incrustar o sobreponer, 18W, IP20, 6500°K, 110-220V, 1170LM,  ángulo de apertura 120°, 25,000 horas de vida útil, marco con difusor opalizado. Incluye cable sj multiconductor 3x14(1m promedio), clavija con polo a tierra,  y demás elementos de fijación. Debe cumplir RETILAP y RETIE y se debe entregar curva fotométrica  certificada del fabricante.</t>
  </si>
  <si>
    <t>CUBIERTA TEJA TIPO TERMO ACUSTICA</t>
  </si>
  <si>
    <t>21.1</t>
  </si>
  <si>
    <t>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t>
  </si>
  <si>
    <t>CANOAS/RUANAS</t>
  </si>
  <si>
    <t>22.1</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</si>
  <si>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</si>
  <si>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22.2</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</si>
  <si>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</si>
  <si>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22.3</t>
  </si>
  <si>
    <t>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t>
  </si>
  <si>
    <t>LAVADO/HIDROFUGO DE MUROS</t>
  </si>
  <si>
    <t>23.1</t>
  </si>
  <si>
    <t>Suministro, transporte y aplicación de ácido nítrico e hidrosolve proporción 1:1:5 para lavada de muros interiores, con todos los elementos necesarios para su correcta instalación y funcionamiento.</t>
  </si>
  <si>
    <t>23.2</t>
  </si>
  <si>
    <t>Suministro, transporte y aplicación de ácido nítrico e hidrosolve proporción 1:1:5 para lavada de pisos en gres, con todos los elementos necesarios para su correcta instalación y funcionamiento.</t>
  </si>
  <si>
    <t>VÍAS Y PARQUEADEROS</t>
  </si>
  <si>
    <t>24.1</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</si>
  <si>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</si>
  <si>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24.2</t>
  </si>
  <si>
    <t xml:space="preserve">Suministro, transporte y aplicación de mezcla asfáltica tibia tipo densa MDC-25 para trabajos en pavimento en un rango de 0 - 50 m3,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</si>
  <si>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24.3</t>
  </si>
  <si>
    <t xml:space="preserve">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</si>
  <si>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24.4</t>
  </si>
  <si>
    <t>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t>
  </si>
  <si>
    <t>IMPERMEABILIZACIONES</t>
  </si>
  <si>
    <t>25.1</t>
  </si>
  <si>
    <t>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</si>
  <si>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VARIOS</t>
  </si>
  <si>
    <t>Suministro, transporte, instalación, configuración, programación, puesta en funcionamiento y pruebas operativas de talanquera vehicular electromecánica de uso intensivo con brazo de aluminio de 5,5 metros de longitud, incluyendo gabinete metálico con tratamiento anticorrosivo, motor electromecánico, sistema y tarjeta electrónica de control, receptor de señal, finales de carrera, accesorios de fijación y todos los elementos necesarios para su correcta instalación y funcionamiento. Incluye las adecuaciones menores requeridas para la instalación, conexión eléctrica, calibración, pruebas de funcionamiento, capacitación básica al personal designado por la Entidad, entrega de manuales técnicos y garantía del equipo instalado. La talanquera deberá entregarse completamente instalada, configurada y operativa, garantizando la apertura y cierre seguro del acceso vehicular conforme a las especificaciones técnicas del fabricante y a las condiciones particulares del sitio de instalación. El valor del ítem incluye materiales, equipos, herramientas, transporte, mano de obra, pruebas y demás costos directos e indirectos necesarios para su correcta ejecución.</t>
  </si>
  <si>
    <t>Suministro, transporte e instalación de caseta de vigilancia prefabricada en madera plástica y estructura metálica, de dimensiones aproximadas de 2,00 m x 2,00 m o según diseño aprobado por la Entidad, compuesta por estructura portante, cubierta impermeable, puerta de acceso con cerradura, ventanas perimetrales para visibilidad y control, paneles de cerramiento en madera plástica de alta resistencia, elementos de fijación y demás accesorios requeridos para su correcta instalación y funcionamiento. La caseta deberá ser resistente a la humedad, radiación UV, corrosión, agentes atmosféricos y microorganismos, con propiedades de aislamiento térmico y fácil mantenimiento. Incluye transporte, ensamble, nivelación, anclaje, limpieza del área de trabajo y entrega completamente instalada y en condiciones normales de servicio. El valor del ítem incluye materiales, equipos, herramientas, mano de obra, transporte y demás costos directos e indirectos necesarios para su correcta ejecución.</t>
  </si>
  <si>
    <t>ADMINISTRACION</t>
  </si>
  <si>
    <t>UTILIDAD</t>
  </si>
  <si>
    <t>SAMC007-2026</t>
  </si>
  <si>
    <r>
      <rPr>
        <sz val="10"/>
        <color rgb="FF000000"/>
        <rFont val="Arial"/>
        <family val="2"/>
      </rPr>
      <t xml:space="preserve">
</t>
    </r>
    <r>
      <rPr>
        <b/>
        <sz val="10"/>
        <color rgb="FF000000"/>
        <rFont val="Arial"/>
        <family val="2"/>
      </rPr>
      <t xml:space="preserve">Nota 1: PARA LA PRESENTACIÓN DE LA OFERTA LOS PROPONENTES DEBERÁN TENER EN CUENTA, QUE EL VALOR UNITARIO DE CADA ÍTEM DEBE INCLUIR TODOS LOS GASTOS Y/O COSTOS EN EL QUE DEBE INCURRIR PARA LA PRESTACIÓN DEL SERVICIO QUE SE PRETENDE CONTRATAR; ASÍ COMO LOS IMPUESTOS, TASAS Y DEMÁS EROGACIONES, LOS CUALES SERÁN ASUMIDAS POR EL PROVEEDOR EN SU TOTALIDAD. 
El proponente no podrá superar el precio unitario promedio de cada ítem, conforme al Anexo de Promedios. Tampoco podrá superar el valor total del presupuesto FORMULARIO 1.  
 El FORMATO 5 – ANEXO A LA OFERTA ECONÓMICA, tiene que coincidir con el valor presentado en SECOP II.   </t>
    </r>
  </si>
  <si>
    <r>
      <rPr>
        <b/>
        <sz val="10"/>
        <color rgb="FF000000"/>
        <rFont val="Arial"/>
        <family val="2"/>
      </rPr>
      <t xml:space="preserve">Nota 2: </t>
    </r>
    <r>
      <rPr>
        <sz val="10"/>
        <color rgb="FF000000"/>
        <rFont val="Arial"/>
        <family val="2"/>
      </rPr>
      <t>El CONTRATISTA incluirá en todos y cada uno de los ítems, todos los costos de suministro de materiales, acabados,: instalación, mano de obra, equipos, herramientas, limpieza, trasiegos, transportes, cargue, retiro de material, disposición final, elementos de seguridad y en general todos los costos directos e indirectos relacionados con la completa ejecución de los ítems correspondientes, ejecutados y entregados en pleno funcionamiento a satisfacción de LA INTERVENTORÍA. No se pagará valor independiente ni adicional por estos conceptos, por lo cual será responsabilidad a cuenta y costo del CONTRATISTA y deberán estar contemplados en los ítems correspondientes. </t>
    </r>
  </si>
  <si>
    <r>
      <rPr>
        <b/>
        <sz val="10"/>
        <color rgb="FF000000"/>
        <rFont val="Arial"/>
        <family val="2"/>
      </rPr>
      <t>Nota 3</t>
    </r>
    <r>
      <rPr>
        <sz val="10"/>
        <color rgb="FF000000"/>
        <rFont val="Arial"/>
        <family val="2"/>
      </rPr>
      <t>: El contrato se celebrará por el valor total de la oferta ganadora. </t>
    </r>
  </si>
  <si>
    <r>
      <rPr>
        <b/>
        <sz val="10"/>
        <color rgb="FF000000"/>
        <rFont val="Arial"/>
      </rPr>
      <t>Nota 4:</t>
    </r>
    <r>
      <rPr>
        <sz val="10"/>
        <color rgb="FF000000"/>
        <rFont val="Arial"/>
        <family val="2"/>
      </rPr>
      <t xml:space="preserve">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</si>
  <si>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5: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Sera rechazada la oferta cuando, una vez hecha la corrección por trascripción y/o aritmética, si a ello hubiere lugar, la diferencia, en valor absoluto, entre el valor presentado y el nuevo valor corregido supere el uno por ciento (1%) con respecto al valor total presentado en la propuesta, ya que dicha corrección impacte el valor final de la oferta.   </t>
    </r>
  </si>
  <si>
    <r>
      <rPr>
        <b/>
        <sz val="10"/>
        <color theme="1"/>
        <rFont val="Arial"/>
        <family val="2"/>
      </rPr>
      <t xml:space="preserve">Nota 6: </t>
    </r>
    <r>
      <rPr>
        <sz val="10"/>
        <color theme="1"/>
        <rFont val="Arial"/>
        <family val="2"/>
      </rPr>
      <t>Se analizará la artificialidad de los precios de cada uno de los ítems del contrato, de acuerdo con lo establecido en la guía G-MOAB-01 “Guía para el manejo de ofertas artificialmente bajas en Procesos de Contratación”, expedida por Colombia Compra Eficiente   </t>
    </r>
  </si>
  <si>
    <r>
      <rPr>
        <b/>
        <sz val="10"/>
        <color theme="1"/>
        <rFont val="Arial"/>
        <family val="2"/>
      </rPr>
      <t xml:space="preserve">Nota 7: </t>
    </r>
    <r>
      <rPr>
        <sz val="10"/>
        <color theme="1"/>
        <rFont val="Arial"/>
        <family val="2"/>
      </rPr>
      <t>El contratista está en la obligación de mantener los precios ofrecidos en su oferta. En ningún caso podrá cambiar o modificar los precios establecidos durante la ejecución del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</si>
</sst>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6" formatCode="&quot;$&quot;\ #,##0;[Red]\-&quot;$&quot;\ #,##0"/>
    <numFmt numFmtId="7" formatCode="&quot;$&quot;\ #,##0.00;\-&quot;$&quot;\ #,##0.00"/>
    <numFmt numFmtId="8" formatCode="&quot;$&quot;\ #,##0.00;[Red]\-&quot;$&quot;\ #,##0.00"/>
    <numFmt numFmtId="44" formatCode="_-&quot;$&quot;\ * #,##0.00_-;\-&quot;$&quot;\ * #,##0.00_-;_-&quot;$&quot;\ * &quot;-&quot;??_-;_-@_-"/>
    <numFmt numFmtId="43" formatCode="_-* #,##0.00_-;\-* #,##0.00_-;_-* &quot;-&quot;??_-;_-@_-"/>
    <numFmt numFmtId="164" formatCode="0.0000"/>
    <numFmt numFmtId="165" formatCode="_-* #,##0_-;\-* #,##0_-;_-* &quot;-&quot;??_-;_-@_-"/>
    <numFmt numFmtId="166" formatCode="_-* #,##0.0_-;\-* #,##0.0_-;_-* &quot;-&quot;??_-;_-@_-"/>
    <numFmt numFmtId="167" formatCode="0.0"/>
    <numFmt numFmtId="168" formatCode="_(&quot;$&quot;\ * #,##0_);_(&quot;$&quot;\ * \(#,##0\);_(&quot;$&quot;\ * &quot;-&quot;??_);_(@_)"/>
  </numFmts>
  <fonts count="24"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b/>
      <sz val="12"/>
      <color rgb="FF000000"/>
      <name val="Arial"/>
      <family val="2"/>
    </font>
    <font>
      <sz val="12"/>
      <color rgb="FF000000"/>
      <name val="Arial"/>
      <family val="2"/>
    </font>
  </fonts>
  <fills count="12">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FFF"/>
        <bgColor rgb="FF000000"/>
      </patternFill>
    </fill>
    <fill>
      <patternFill patternType="solid">
        <fgColor rgb="FFBFBFBF"/>
        <bgColor rgb="FF000000"/>
      </patternFill>
    </fill>
    <fill>
      <patternFill patternType="solid">
        <fgColor theme="0"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201">
    <xf numFmtId="0" fontId="0" fillId="0" borderId="0" xfId="0"/>
    <xf numFmtId="164"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7"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5" fontId="12" fillId="4" borderId="1" xfId="2" applyNumberFormat="1" applyFont="1" applyFill="1" applyBorder="1" applyAlignment="1" applyProtection="1">
      <alignment horizontal="center" vertical="center"/>
    </xf>
    <xf numFmtId="166" fontId="12" fillId="4" borderId="1" xfId="2" applyNumberFormat="1" applyFont="1" applyFill="1" applyBorder="1" applyAlignment="1" applyProtection="1">
      <alignment horizontal="center" vertical="center"/>
    </xf>
    <xf numFmtId="165" fontId="10" fillId="0" borderId="1" xfId="0" applyNumberFormat="1" applyFont="1" applyBorder="1" applyAlignment="1">
      <alignment horizontal="center" vertical="center" wrapText="1"/>
    </xf>
    <xf numFmtId="165" fontId="10" fillId="0" borderId="1" xfId="2" applyNumberFormat="1"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5"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5"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5"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5"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5"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5"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5" fontId="12" fillId="0" borderId="0" xfId="0" applyNumberFormat="1" applyFont="1"/>
    <xf numFmtId="165"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67"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68"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5"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5" fontId="10" fillId="0" borderId="0" xfId="2" applyNumberFormat="1" applyFont="1" applyBorder="1" applyAlignment="1">
      <alignment horizontal="justify" vertical="center" wrapText="1"/>
    </xf>
    <xf numFmtId="0" fontId="9" fillId="0" borderId="0" xfId="0" applyFont="1" applyAlignment="1">
      <alignment vertical="center" wrapText="1"/>
    </xf>
    <xf numFmtId="165" fontId="9" fillId="0" borderId="0" xfId="2" applyNumberFormat="1" applyFont="1" applyBorder="1" applyAlignment="1">
      <alignment vertical="center"/>
    </xf>
    <xf numFmtId="0" fontId="16" fillId="0" borderId="0" xfId="0" applyFont="1" applyAlignment="1">
      <alignment horizontal="center" vertical="center"/>
    </xf>
    <xf numFmtId="165"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8" fillId="3" borderId="1" xfId="0" applyFont="1" applyFill="1" applyBorder="1" applyAlignment="1">
      <alignment horizontal="center" vertical="center" wrapText="1"/>
    </xf>
    <xf numFmtId="165" fontId="9" fillId="4" borderId="1" xfId="2" applyNumberFormat="1" applyFont="1" applyFill="1" applyBorder="1" applyAlignment="1">
      <alignment horizontal="right" vertical="center" wrapText="1"/>
    </xf>
    <xf numFmtId="6" fontId="13" fillId="0" borderId="1" xfId="0" applyNumberFormat="1" applyFont="1" applyBorder="1" applyAlignment="1">
      <alignment horizontal="center" vertical="center" wrapText="1"/>
    </xf>
    <xf numFmtId="0" fontId="22" fillId="10" borderId="1" xfId="0" applyFont="1" applyFill="1" applyBorder="1" applyAlignment="1">
      <alignment horizontal="center" vertical="center" wrapText="1" readingOrder="1"/>
    </xf>
    <xf numFmtId="0" fontId="22" fillId="10" borderId="2" xfId="0" applyFont="1" applyFill="1" applyBorder="1" applyAlignment="1">
      <alignment vertical="center" wrapText="1" readingOrder="1"/>
    </xf>
    <xf numFmtId="0" fontId="22" fillId="10" borderId="3" xfId="0" applyFont="1" applyFill="1" applyBorder="1" applyAlignment="1">
      <alignment vertical="center" wrapText="1" readingOrder="1"/>
    </xf>
    <xf numFmtId="0" fontId="23" fillId="0" borderId="1" xfId="0" applyFont="1" applyBorder="1" applyAlignment="1">
      <alignment horizontal="center" vertical="center" wrapText="1" readingOrder="1"/>
    </xf>
    <xf numFmtId="0" fontId="23" fillId="0" borderId="1" xfId="0" applyFont="1" applyBorder="1" applyAlignment="1">
      <alignment horizontal="justify" vertical="center" wrapText="1" readingOrder="1"/>
    </xf>
    <xf numFmtId="0" fontId="2" fillId="0" borderId="1" xfId="0" applyFont="1" applyBorder="1" applyAlignment="1">
      <alignment horizontal="center" vertical="center"/>
    </xf>
    <xf numFmtId="0" fontId="2" fillId="9" borderId="1" xfId="0" applyFont="1" applyFill="1" applyBorder="1" applyAlignment="1">
      <alignment horizontal="center" vertical="center"/>
    </xf>
    <xf numFmtId="9" fontId="8" fillId="3" borderId="1" xfId="0" applyNumberFormat="1" applyFont="1" applyFill="1" applyBorder="1" applyAlignment="1">
      <alignment horizontal="center" vertical="center" wrapText="1"/>
    </xf>
    <xf numFmtId="8" fontId="2" fillId="0" borderId="1" xfId="0" applyNumberFormat="1" applyFont="1" applyBorder="1" applyAlignment="1">
      <alignment horizontal="center" vertical="center"/>
    </xf>
    <xf numFmtId="0" fontId="2" fillId="10" borderId="1" xfId="0" applyFont="1" applyFill="1" applyBorder="1" applyAlignment="1">
      <alignment horizontal="center" vertical="center"/>
    </xf>
    <xf numFmtId="165" fontId="9" fillId="11" borderId="1" xfId="2" applyNumberFormat="1" applyFont="1" applyFill="1" applyBorder="1" applyAlignment="1">
      <alignment horizontal="right" vertical="center" wrapText="1"/>
    </xf>
    <xf numFmtId="0" fontId="8" fillId="3" borderId="1" xfId="0" applyFont="1" applyFill="1" applyBorder="1" applyAlignment="1">
      <alignment horizontal="center" vertical="center" wrapText="1"/>
    </xf>
    <xf numFmtId="165" fontId="8" fillId="4" borderId="1" xfId="3" applyNumberFormat="1" applyFont="1" applyFill="1" applyBorder="1" applyAlignment="1" applyProtection="1">
      <alignment horizontal="right" vertical="center" wrapText="1"/>
      <protection hidden="1"/>
    </xf>
    <xf numFmtId="0" fontId="9" fillId="0" borderId="0" xfId="0" applyFont="1" applyAlignment="1">
      <alignment horizontal="center"/>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5"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7" fillId="0" borderId="1" xfId="0" applyFont="1" applyBorder="1" applyAlignment="1">
      <alignment horizontal="left" vertical="center"/>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7" fontId="3" fillId="4" borderId="2" xfId="3" applyNumberFormat="1" applyFont="1" applyFill="1" applyBorder="1" applyAlignment="1" applyProtection="1">
      <alignment horizontal="right" vertical="center" wrapText="1"/>
      <protection hidden="1"/>
    </xf>
    <xf numFmtId="7"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5" fontId="3" fillId="2" borderId="2" xfId="3" applyNumberFormat="1" applyFont="1" applyFill="1" applyBorder="1" applyAlignment="1" applyProtection="1">
      <alignment horizontal="right" vertical="center" wrapText="1"/>
      <protection hidden="1"/>
    </xf>
    <xf numFmtId="5"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cellXfs>
  <cellStyles count="4">
    <cellStyle name="Millares" xfId="2" builtinId="3"/>
    <cellStyle name="Moneda 2" xfId="3" xr:uid="{00000000-0005-0000-0000-000001000000}"/>
    <cellStyle name="Normal" xfId="0" builtinId="0"/>
    <cellStyle name="Porcentaje" xfId="1" builtinId="5"/>
  </cellStyles>
  <dxfs count="82">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outline="0">
        <left style="thin">
          <color indexed="64"/>
        </left>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numFmt numFmtId="14" formatCode="0.00%"/>
      <border outline="0">
        <left style="thin">
          <color indexed="64"/>
        </left>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97</xdr:row>
      <xdr:rowOff>0</xdr:rowOff>
    </xdr:from>
    <xdr:to>
      <xdr:col>4</xdr:col>
      <xdr:colOff>304800</xdr:colOff>
      <xdr:row>98</xdr:row>
      <xdr:rowOff>29630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6</xdr:col>
      <xdr:colOff>116417</xdr:colOff>
      <xdr:row>10</xdr:row>
      <xdr:rowOff>127000</xdr:rowOff>
    </xdr:from>
    <xdr:to>
      <xdr:col>7</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110067</xdr:colOff>
      <xdr:row>11</xdr:row>
      <xdr:rowOff>141817</xdr:rowOff>
    </xdr:from>
    <xdr:to>
      <xdr:col>7</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4</xdr:col>
      <xdr:colOff>0</xdr:colOff>
      <xdr:row>93</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96</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94</xdr:row>
      <xdr:rowOff>0</xdr:rowOff>
    </xdr:from>
    <xdr:ext cx="304800" cy="304798"/>
    <xdr:sp macro="" textlink="">
      <xdr:nvSpPr>
        <xdr:cNvPr id="5"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DF43C571-C44B-4D86-B0EE-5F518178E506}"/>
            </a:ext>
          </a:extLst>
        </xdr:cNvPr>
        <xdr:cNvSpPr>
          <a:spLocks noChangeAspect="1" noChangeArrowheads="1"/>
        </xdr:cNvSpPr>
      </xdr:nvSpPr>
      <xdr:spPr bwMode="auto">
        <a:xfrm>
          <a:off x="6731000" y="8740775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95</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1923E0BA-069D-4B20-88AB-C9969FB01D09}"/>
            </a:ext>
          </a:extLst>
        </xdr:cNvPr>
        <xdr:cNvSpPr>
          <a:spLocks noChangeAspect="1" noChangeArrowheads="1"/>
        </xdr:cNvSpPr>
      </xdr:nvSpPr>
      <xdr:spPr bwMode="auto">
        <a:xfrm>
          <a:off x="6731000" y="8740775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7" totalsRowDxfId="76"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8" totalsRowDxfId="67"/>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60" totalsRowDxfId="59"/>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1" totalsRowDxfId="50"/>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4" tableBorderDxfId="45">
  <autoFilter ref="A20:I81" xr:uid="{00000000-0009-0000-0100-000006000000}"/>
  <tableColumns count="9">
    <tableColumn id="1" xr3:uid="{00000000-0010-0000-0400-000001000000}" name="ITEM" dataDxfId="43" totalsRowDxfId="42"/>
    <tableColumn id="2" xr3:uid="{00000000-0010-0000-0400-000002000000}" name="DESCRIPCION" totalsRowLabel="TOTAL " dataDxfId="41" totalsRowDxfId="40"/>
    <tableColumn id="4" xr3:uid="{00000000-0010-0000-0400-000004000000}" name="U. MED" dataDxfId="39" totalsRowDxfId="38"/>
    <tableColumn id="3" xr3:uid="{00000000-0010-0000-0400-000003000000}" name="CANTIDAD" dataDxfId="37" totalsRowDxfId="36"/>
    <tableColumn id="5" xr3:uid="{00000000-0010-0000-0400-000005000000}" name="VALOR UNIT " dataDxfId="35" totalsRowDxfId="34" dataCellStyle="Millares"/>
    <tableColumn id="9" xr3:uid="{00000000-0010-0000-0400-000009000000}" name="%IVA" dataDxfId="33" totalsRowDxfId="32" dataCellStyle="Porcentaje"/>
    <tableColumn id="6" xr3:uid="{00000000-0010-0000-0400-000006000000}" name="IVA" dataDxfId="31" totalsRowDxfId="30" dataCellStyle="Millares">
      <calculatedColumnFormula>MC_7[[#This Row],[VALOR UNIT ]]*MC_7[[#This Row],[%IVA]]</calculatedColumnFormula>
    </tableColumn>
    <tableColumn id="11" xr3:uid="{00000000-0010-0000-0400-00000B000000}" name="SUBTOTAL + IVA UNIT" dataDxfId="29" totalsRowDxfId="28" dataCellStyle="Millares">
      <calculatedColumnFormula>+MC_7[[#This Row],[VALOR UNIT ]]+MC_7[[#This Row],[IVA]]</calculatedColumnFormula>
    </tableColumn>
    <tableColumn id="7" xr3:uid="{00000000-0010-0000-0400-000007000000}" name="TOTAL" totalsRowFunction="sum" dataDxfId="27" totalsRowDxfId="26"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2" tableBorderDxfId="23">
  <autoFilter ref="A20:K42" xr:uid="{00000000-0009-0000-0100-000001000000}"/>
  <tableColumns count="11">
    <tableColumn id="1" xr3:uid="{00000000-0010-0000-0500-000001000000}" name="ITEM" dataDxfId="21" totalsRowDxfId="20"/>
    <tableColumn id="2" xr3:uid="{00000000-0010-0000-0500-000002000000}" name="DESCRIPCION" totalsRowLabel="TOTAL " dataDxfId="19" totalsRowDxfId="18"/>
    <tableColumn id="8" xr3:uid="{00000000-0010-0000-0500-000008000000}" name="SEDE" dataDxfId="17" totalsRowDxfId="16"/>
    <tableColumn id="12" xr3:uid="{00000000-0010-0000-0500-00000C000000}" name="MCPIO" dataDxfId="15" totalsRowDxfId="14"/>
    <tableColumn id="4" xr3:uid="{00000000-0010-0000-0500-000004000000}" name="U. MED" dataDxfId="13" totalsRowDxfId="12"/>
    <tableColumn id="3" xr3:uid="{00000000-0010-0000-0500-000003000000}" name="SEDES" dataDxfId="11" totalsRowDxfId="10"/>
    <tableColumn id="5" xr3:uid="{00000000-0010-0000-0500-000005000000}" name="VALOR UNIT / VR POR SEDE" dataDxfId="9" totalsRowDxfId="8" dataCellStyle="Millares"/>
    <tableColumn id="9" xr3:uid="{00000000-0010-0000-0500-000009000000}" name="%IVA" dataDxfId="7" totalsRowDxfId="6" dataCellStyle="Porcentaje"/>
    <tableColumn id="6" xr3:uid="{00000000-0010-0000-0500-000006000000}" name="IVA" dataDxfId="5" totalsRowDxfId="4" dataCellStyle="Millares">
      <calculatedColumnFormula>MC[[#This Row],[VALOR UNIT / VR POR SEDE]]*MC[[#This Row],[%IVA]]</calculatedColumnFormula>
    </tableColumn>
    <tableColumn id="11" xr3:uid="{00000000-0010-0000-0500-00000B000000}" name="SUBTOTAL + IVA UNIT" dataDxfId="3" totalsRowDxfId="2" dataCellStyle="Millares">
      <calculatedColumnFormula>+MC[[#This Row],[VALOR UNIT / VR POR SEDE]]+MC[[#This Row],[IVA]]</calculatedColumnFormula>
    </tableColumn>
    <tableColumn id="7" xr3:uid="{00000000-0010-0000-0500-000007000000}" name="SUBTOTAL + IVA UNIT2" totalsRowFunction="custom" dataDxfId="1" totalsRowDxfId="0"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baseColWidth="10" defaultColWidth="11.42578125" defaultRowHeight="15" x14ac:dyDescent="0.2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x14ac:dyDescent="0.25">
      <c r="A1" s="186"/>
      <c r="B1" s="186"/>
      <c r="C1" s="186"/>
      <c r="D1" s="186"/>
      <c r="E1" s="186"/>
    </row>
    <row r="2" spans="1:5" x14ac:dyDescent="0.25">
      <c r="A2" s="187"/>
      <c r="B2" s="187"/>
      <c r="C2" s="187"/>
      <c r="D2" s="187"/>
      <c r="E2" s="187"/>
    </row>
    <row r="4" spans="1:5" x14ac:dyDescent="0.25">
      <c r="A4" s="3"/>
    </row>
    <row r="6" spans="1:5" ht="28.5" customHeight="1" x14ac:dyDescent="0.25">
      <c r="A6" s="188"/>
      <c r="B6" s="188"/>
    </row>
    <row r="7" spans="1:5" ht="44.25" customHeight="1" x14ac:dyDescent="0.25">
      <c r="A7" s="189"/>
      <c r="B7" s="189"/>
      <c r="C7" s="189"/>
      <c r="D7" s="189"/>
    </row>
    <row r="8" spans="1:5" ht="23.25" customHeight="1" x14ac:dyDescent="0.25">
      <c r="A8" s="188"/>
      <c r="B8" s="188"/>
    </row>
    <row r="11" spans="1:5" x14ac:dyDescent="0.25">
      <c r="A11" s="2"/>
    </row>
    <row r="14" spans="1:5" ht="15" customHeight="1" x14ac:dyDescent="0.25">
      <c r="A14" s="185"/>
      <c r="B14" s="185"/>
      <c r="C14" s="185"/>
      <c r="D14" s="185"/>
      <c r="E14" s="185"/>
    </row>
    <row r="15" spans="1:5" x14ac:dyDescent="0.25">
      <c r="A15" s="185"/>
      <c r="B15" s="185"/>
      <c r="C15" s="185"/>
      <c r="D15" s="185"/>
      <c r="E15" s="185"/>
    </row>
    <row r="16" spans="1:5" ht="18" customHeight="1" x14ac:dyDescent="0.25">
      <c r="A16" s="185"/>
      <c r="B16" s="185"/>
      <c r="C16" s="185"/>
      <c r="D16" s="185"/>
      <c r="E16" s="185"/>
    </row>
    <row r="17" spans="1:5" ht="29.25" customHeight="1" x14ac:dyDescent="0.25">
      <c r="A17" s="185"/>
      <c r="B17" s="185"/>
      <c r="C17" s="185"/>
      <c r="D17" s="185"/>
      <c r="E17" s="185"/>
    </row>
    <row r="18" spans="1:5" x14ac:dyDescent="0.25">
      <c r="A18" s="185"/>
      <c r="B18" s="185"/>
      <c r="C18" s="185"/>
      <c r="D18" s="185"/>
      <c r="E18" s="185"/>
    </row>
    <row r="19" spans="1:5" ht="30" customHeight="1" x14ac:dyDescent="0.25"/>
    <row r="20" spans="1:5" ht="45.75" customHeight="1" x14ac:dyDescent="0.25">
      <c r="A20" s="5" t="s">
        <v>0</v>
      </c>
      <c r="B20" s="13" t="s">
        <v>1</v>
      </c>
      <c r="C20" s="13" t="s">
        <v>2</v>
      </c>
      <c r="D20" s="6" t="s">
        <v>3</v>
      </c>
      <c r="E20" s="6" t="s">
        <v>4</v>
      </c>
    </row>
    <row r="21" spans="1:5" ht="15.75" customHeight="1" x14ac:dyDescent="0.25">
      <c r="A21" s="22">
        <v>1</v>
      </c>
      <c r="B21" s="25" t="s">
        <v>5</v>
      </c>
      <c r="C21" s="27"/>
      <c r="D21" s="23"/>
      <c r="E21" s="24">
        <f>S_A_456[[#This Row],[%]]*S_A_456[[#This Row],[PRECIO 48 HORAS SEMANALES]]</f>
        <v>0</v>
      </c>
    </row>
    <row r="22" spans="1:5" ht="15.75" customHeight="1" x14ac:dyDescent="0.25">
      <c r="A22" s="22">
        <v>2</v>
      </c>
      <c r="B22" s="25" t="s">
        <v>6</v>
      </c>
      <c r="C22" s="27"/>
      <c r="D22" s="23"/>
      <c r="E22" s="24">
        <f>S_A_456[[#This Row],[%]]*S_A_456[[#This Row],[PRECIO 48 HORAS SEMANALES]]</f>
        <v>0</v>
      </c>
    </row>
    <row r="23" spans="1:5" ht="15.75" customHeight="1" x14ac:dyDescent="0.25">
      <c r="A23" s="22">
        <v>3</v>
      </c>
      <c r="B23" s="25" t="s">
        <v>7</v>
      </c>
      <c r="C23" s="27"/>
      <c r="D23" s="23"/>
      <c r="E23" s="24">
        <f>S_A_456[[#This Row],[%]]*S_A_456[[#This Row],[PRECIO 48 HORAS SEMANALES]]</f>
        <v>0</v>
      </c>
    </row>
    <row r="24" spans="1:5" ht="15.75" customHeight="1" x14ac:dyDescent="0.25">
      <c r="A24" s="22">
        <v>4</v>
      </c>
      <c r="B24" s="25" t="s">
        <v>8</v>
      </c>
      <c r="C24" s="27"/>
      <c r="D24" s="23"/>
      <c r="E24" s="24">
        <f>S_A_456[[#This Row],[%]]*S_A_456[[#This Row],[PRECIO 48 HORAS SEMANALES]]</f>
        <v>0</v>
      </c>
    </row>
    <row r="25" spans="1:5" ht="15" customHeight="1" x14ac:dyDescent="0.25">
      <c r="A25" s="22"/>
      <c r="B25" s="26" t="s">
        <v>9</v>
      </c>
      <c r="C25" s="27"/>
      <c r="D25" s="23"/>
      <c r="E25" s="24">
        <f>S_A_456[[#This Row],[%]]*S_A_456[[#This Row],[PRECIO 48 HORAS SEMANALES]]</f>
        <v>0</v>
      </c>
    </row>
    <row r="26" spans="1:5" x14ac:dyDescent="0.25">
      <c r="A26" s="22">
        <v>5</v>
      </c>
      <c r="B26" s="25" t="s">
        <v>10</v>
      </c>
      <c r="C26" s="27">
        <v>8.3299999999999999E-2</v>
      </c>
      <c r="D26" s="23"/>
      <c r="E26" s="24">
        <f>S_A_456[[#This Row],[%]]*S_A_456[[#This Row],[PRECIO 48 HORAS SEMANALES]]</f>
        <v>0</v>
      </c>
    </row>
    <row r="27" spans="1:5" x14ac:dyDescent="0.25">
      <c r="A27" s="22">
        <v>6</v>
      </c>
      <c r="B27" s="25" t="s">
        <v>11</v>
      </c>
      <c r="C27" s="27">
        <v>8.3299999999999999E-2</v>
      </c>
      <c r="D27" s="23"/>
      <c r="E27" s="24">
        <f>S_A_456[[#This Row],[%]]*S_A_456[[#This Row],[PRECIO 48 HORAS SEMANALES]]</f>
        <v>0</v>
      </c>
    </row>
    <row r="28" spans="1:5" x14ac:dyDescent="0.25">
      <c r="A28" s="22">
        <v>7</v>
      </c>
      <c r="B28" s="25" t="s">
        <v>12</v>
      </c>
      <c r="C28" s="27">
        <v>0.01</v>
      </c>
      <c r="D28" s="23"/>
      <c r="E28" s="24">
        <f>S_A_456[[#This Row],[%]]*S_A_456[[#This Row],[PRECIO 48 HORAS SEMANALES]]</f>
        <v>0</v>
      </c>
    </row>
    <row r="29" spans="1:5" x14ac:dyDescent="0.25">
      <c r="A29" s="22"/>
      <c r="B29" s="26" t="s">
        <v>13</v>
      </c>
      <c r="C29" s="27"/>
      <c r="D29" s="23"/>
      <c r="E29" s="24">
        <f>S_A_456[[#This Row],[%]]*S_A_456[[#This Row],[PRECIO 48 HORAS SEMANALES]]</f>
        <v>0</v>
      </c>
    </row>
    <row r="30" spans="1:5" x14ac:dyDescent="0.25">
      <c r="A30" s="22">
        <v>8</v>
      </c>
      <c r="B30" s="25" t="s">
        <v>14</v>
      </c>
      <c r="C30" s="27">
        <v>8.5000000000000006E-2</v>
      </c>
      <c r="D30" s="23"/>
      <c r="E30" s="24">
        <f>S_A_456[[#This Row],[%]]*S_A_456[[#This Row],[PRECIO 48 HORAS SEMANALES]]</f>
        <v>0</v>
      </c>
    </row>
    <row r="31" spans="1:5" x14ac:dyDescent="0.25">
      <c r="A31" s="22">
        <v>9</v>
      </c>
      <c r="B31" s="25" t="s">
        <v>15</v>
      </c>
      <c r="C31" s="27">
        <v>0.12</v>
      </c>
      <c r="D31" s="23"/>
      <c r="E31" s="24">
        <f>S_A_456[[#This Row],[%]]*S_A_456[[#This Row],[PRECIO 48 HORAS SEMANALES]]</f>
        <v>0</v>
      </c>
    </row>
    <row r="32" spans="1:5" x14ac:dyDescent="0.25">
      <c r="A32" s="22">
        <v>10</v>
      </c>
      <c r="B32" s="25" t="s">
        <v>16</v>
      </c>
      <c r="C32" s="27">
        <v>1.04E-2</v>
      </c>
      <c r="D32" s="23"/>
      <c r="E32" s="24">
        <f>S_A_456[[#This Row],[%]]*S_A_456[[#This Row],[PRECIO 48 HORAS SEMANALES]]</f>
        <v>0</v>
      </c>
    </row>
    <row r="33" spans="1:5" x14ac:dyDescent="0.25">
      <c r="A33" s="22">
        <v>11</v>
      </c>
      <c r="B33" s="25" t="s">
        <v>17</v>
      </c>
      <c r="C33" s="27">
        <v>0.04</v>
      </c>
      <c r="D33" s="23"/>
      <c r="E33" s="24">
        <f>S_A_456[[#This Row],[%]]*S_A_456[[#This Row],[PRECIO 48 HORAS SEMANALES]]</f>
        <v>0</v>
      </c>
    </row>
    <row r="34" spans="1:5" x14ac:dyDescent="0.25">
      <c r="A34" s="22">
        <v>12</v>
      </c>
      <c r="B34" s="25" t="s">
        <v>18</v>
      </c>
      <c r="C34" s="27">
        <v>0.03</v>
      </c>
      <c r="D34" s="23"/>
      <c r="E34" s="24">
        <f>S_A_456[[#This Row],[%]]*S_A_456[[#This Row],[PRECIO 48 HORAS SEMANALES]]</f>
        <v>0</v>
      </c>
    </row>
    <row r="35" spans="1:5" x14ac:dyDescent="0.25">
      <c r="A35" s="22">
        <v>13</v>
      </c>
      <c r="B35" s="25" t="s">
        <v>19</v>
      </c>
      <c r="C35" s="27">
        <v>0.02</v>
      </c>
      <c r="D35" s="23"/>
      <c r="E35" s="24">
        <f>S_A_456[[#This Row],[%]]*S_A_456[[#This Row],[PRECIO 48 HORAS SEMANALES]]</f>
        <v>0</v>
      </c>
    </row>
    <row r="36" spans="1:5" x14ac:dyDescent="0.25">
      <c r="A36" s="22">
        <v>14</v>
      </c>
      <c r="B36" s="25" t="s">
        <v>20</v>
      </c>
      <c r="C36" s="27">
        <v>4.1700000000000001E-2</v>
      </c>
      <c r="D36" s="23"/>
      <c r="E36" s="24">
        <f>S_A_456[[#This Row],[%]]*S_A_456[[#This Row],[PRECIO 48 HORAS SEMANALES]]</f>
        <v>0</v>
      </c>
    </row>
    <row r="37" spans="1:5" x14ac:dyDescent="0.25">
      <c r="A37" s="22">
        <v>15</v>
      </c>
      <c r="B37" s="25" t="s">
        <v>21</v>
      </c>
      <c r="C37" s="27">
        <v>0.05</v>
      </c>
      <c r="D37" s="23"/>
      <c r="E37" s="24">
        <f>S_A_456[[#This Row],[%]]*S_A_456[[#This Row],[PRECIO 48 HORAS SEMANALES]]</f>
        <v>0</v>
      </c>
    </row>
    <row r="38" spans="1:5" x14ac:dyDescent="0.25">
      <c r="A38" s="22"/>
      <c r="B38" s="26" t="s">
        <v>13</v>
      </c>
      <c r="C38" s="27"/>
      <c r="D38" s="23"/>
      <c r="E38" s="24">
        <f>S_A_456[[#This Row],[%]]*S_A_456[[#This Row],[PRECIO 48 HORAS SEMANALES]]</f>
        <v>0</v>
      </c>
    </row>
    <row r="39" spans="1:5" x14ac:dyDescent="0.25">
      <c r="A39" s="22"/>
      <c r="B39" s="25" t="s">
        <v>22</v>
      </c>
      <c r="C39" s="27"/>
      <c r="D39" s="23"/>
      <c r="E39" s="24">
        <f>S_A_456[[#This Row],[%]]*S_A_456[[#This Row],[PRECIO 48 HORAS SEMANALES]]</f>
        <v>0</v>
      </c>
    </row>
    <row r="40" spans="1:5" x14ac:dyDescent="0.25">
      <c r="A40" s="22"/>
      <c r="B40" s="25" t="s">
        <v>23</v>
      </c>
      <c r="C40" s="27"/>
      <c r="D40" s="23"/>
      <c r="E40" s="24">
        <f>S_A_456[[#This Row],[%]]*S_A_456[[#This Row],[PRECIO 48 HORAS SEMANALES]]</f>
        <v>0</v>
      </c>
    </row>
    <row r="41" spans="1:5" x14ac:dyDescent="0.25">
      <c r="A41" s="28"/>
      <c r="B41" s="29" t="s">
        <v>24</v>
      </c>
      <c r="C41" s="30"/>
      <c r="D41" s="31"/>
      <c r="E41" s="32">
        <f>S_A_456[[#This Row],[%]]*S_A_456[[#This Row],[PRECIO 48 HORAS SEMANALES]]</f>
        <v>0</v>
      </c>
    </row>
    <row r="66" ht="15.75" customHeight="1" x14ac:dyDescent="0.25"/>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15"/>
  <sheetViews>
    <sheetView showGridLines="0" tabSelected="1" topLeftCell="A92" zoomScale="90" zoomScaleNormal="90" workbookViewId="0">
      <selection activeCell="E92" sqref="E92:E93"/>
    </sheetView>
  </sheetViews>
  <sheetFormatPr baseColWidth="10" defaultColWidth="11.42578125" defaultRowHeight="12.75" x14ac:dyDescent="0.2"/>
  <cols>
    <col min="1" max="1" width="8.5703125" style="94" customWidth="1"/>
    <col min="2" max="2" width="66" style="94" customWidth="1"/>
    <col min="3" max="4" width="13.140625" style="94" customWidth="1"/>
    <col min="5" max="5" width="21.42578125" style="135" customWidth="1"/>
    <col min="6" max="6" width="19.140625" style="135" customWidth="1"/>
    <col min="7" max="16384" width="11.42578125" style="94"/>
  </cols>
  <sheetData>
    <row r="1" spans="1:6" s="127" customFormat="1" ht="20.25" customHeight="1" x14ac:dyDescent="0.25">
      <c r="A1" s="137"/>
      <c r="B1" s="170" t="s">
        <v>25</v>
      </c>
      <c r="C1" s="170"/>
      <c r="D1" s="170"/>
      <c r="E1" s="170"/>
      <c r="F1" s="171"/>
    </row>
    <row r="2" spans="1:6" s="127" customFormat="1" ht="20.25" customHeight="1" x14ac:dyDescent="0.25">
      <c r="A2" s="138"/>
      <c r="B2" s="172" t="s">
        <v>26</v>
      </c>
      <c r="C2" s="172"/>
      <c r="D2" s="172"/>
      <c r="E2" s="172"/>
      <c r="F2" s="173"/>
    </row>
    <row r="3" spans="1:6" s="127" customFormat="1" ht="20.25" customHeight="1" thickBot="1" x14ac:dyDescent="0.3">
      <c r="A3" s="139"/>
      <c r="B3" s="174" t="s">
        <v>27</v>
      </c>
      <c r="C3" s="174"/>
      <c r="D3" s="174"/>
      <c r="E3" s="174"/>
      <c r="F3" s="175"/>
    </row>
    <row r="4" spans="1:6" s="127" customFormat="1" ht="13.5" thickBot="1" x14ac:dyDescent="0.3">
      <c r="A4" s="126"/>
      <c r="B4" s="126"/>
      <c r="C4" s="129"/>
      <c r="D4" s="129"/>
      <c r="E4" s="126"/>
      <c r="F4" s="130"/>
    </row>
    <row r="5" spans="1:6" s="127" customFormat="1" ht="22.5" customHeight="1" thickBot="1" x14ac:dyDescent="0.3">
      <c r="A5" s="179" t="s">
        <v>28</v>
      </c>
      <c r="B5" s="180"/>
      <c r="C5" s="180"/>
      <c r="D5" s="180"/>
      <c r="E5" s="180"/>
      <c r="F5" s="181"/>
    </row>
    <row r="6" spans="1:6" s="127" customFormat="1" ht="10.5" customHeight="1" thickBot="1" x14ac:dyDescent="0.3">
      <c r="A6" s="126"/>
      <c r="B6" s="131"/>
      <c r="C6" s="131"/>
      <c r="D6" s="131"/>
      <c r="E6" s="131"/>
      <c r="F6" s="132"/>
    </row>
    <row r="7" spans="1:6" s="127" customFormat="1" ht="21.75" customHeight="1" thickBot="1" x14ac:dyDescent="0.3">
      <c r="A7" s="182" t="s">
        <v>29</v>
      </c>
      <c r="B7" s="183"/>
      <c r="C7" s="183"/>
      <c r="D7" s="183"/>
      <c r="E7" s="183"/>
      <c r="F7" s="184"/>
    </row>
    <row r="8" spans="1:6" s="127" customFormat="1" ht="12.75" customHeight="1" x14ac:dyDescent="0.25">
      <c r="A8" s="126"/>
      <c r="B8" s="133"/>
      <c r="C8" s="133"/>
      <c r="D8" s="133"/>
      <c r="E8" s="133"/>
      <c r="F8" s="128"/>
    </row>
    <row r="9" spans="1:6" s="127" customFormat="1" ht="24.75" customHeight="1" x14ac:dyDescent="0.25">
      <c r="A9" s="176" t="s">
        <v>30</v>
      </c>
      <c r="B9" s="176"/>
      <c r="C9" s="177" t="s">
        <v>349</v>
      </c>
      <c r="D9" s="177"/>
      <c r="E9" s="177"/>
      <c r="F9" s="177"/>
    </row>
    <row r="10" spans="1:6" s="127" customFormat="1" ht="107.25" customHeight="1" x14ac:dyDescent="0.25">
      <c r="A10" s="176" t="s">
        <v>31</v>
      </c>
      <c r="B10" s="176"/>
      <c r="C10" s="178" t="s">
        <v>217</v>
      </c>
      <c r="D10" s="178"/>
      <c r="E10" s="178"/>
      <c r="F10" s="178"/>
    </row>
    <row r="11" spans="1:6" s="127" customFormat="1" ht="20.25" customHeight="1" x14ac:dyDescent="0.25">
      <c r="A11" s="176" t="s">
        <v>32</v>
      </c>
      <c r="B11" s="176"/>
      <c r="C11" s="178" t="s">
        <v>33</v>
      </c>
      <c r="D11" s="178"/>
      <c r="E11" s="178"/>
      <c r="F11" s="178"/>
    </row>
    <row r="12" spans="1:6" s="127" customFormat="1" ht="20.25" customHeight="1" x14ac:dyDescent="0.25">
      <c r="A12" s="176" t="s">
        <v>34</v>
      </c>
      <c r="B12" s="176"/>
      <c r="C12" s="178" t="s">
        <v>35</v>
      </c>
      <c r="D12" s="178"/>
      <c r="E12" s="178"/>
      <c r="F12" s="178"/>
    </row>
    <row r="13" spans="1:6" s="127" customFormat="1" ht="20.25" customHeight="1" thickBot="1" x14ac:dyDescent="0.3">
      <c r="A13" s="134"/>
      <c r="B13" s="134"/>
      <c r="C13" s="136"/>
      <c r="D13" s="136"/>
      <c r="E13" s="136"/>
      <c r="F13" s="136"/>
    </row>
    <row r="14" spans="1:6" s="127" customFormat="1" ht="20.25" customHeight="1" thickBot="1" x14ac:dyDescent="0.3">
      <c r="A14" s="182" t="s">
        <v>36</v>
      </c>
      <c r="B14" s="183"/>
      <c r="C14" s="183"/>
      <c r="D14" s="183"/>
      <c r="E14" s="183"/>
      <c r="F14" s="184"/>
    </row>
    <row r="15" spans="1:6" ht="13.5" customHeight="1" x14ac:dyDescent="0.2"/>
    <row r="16" spans="1:6" ht="25.5" x14ac:dyDescent="0.2">
      <c r="A16" s="140" t="s">
        <v>0</v>
      </c>
      <c r="B16" s="140" t="s">
        <v>37</v>
      </c>
      <c r="C16" s="140" t="s">
        <v>38</v>
      </c>
      <c r="D16" s="140" t="s">
        <v>39</v>
      </c>
      <c r="E16" s="141" t="s">
        <v>40</v>
      </c>
      <c r="F16" s="141" t="s">
        <v>41</v>
      </c>
    </row>
    <row r="17" spans="1:6" ht="41.25" customHeight="1" x14ac:dyDescent="0.2">
      <c r="A17" s="145">
        <v>1</v>
      </c>
      <c r="B17" s="145" t="s">
        <v>218</v>
      </c>
      <c r="C17" s="146"/>
      <c r="D17" s="147"/>
      <c r="E17" s="144"/>
      <c r="F17" s="143"/>
    </row>
    <row r="18" spans="1:6" ht="120" x14ac:dyDescent="0.2">
      <c r="A18" s="148" t="s">
        <v>219</v>
      </c>
      <c r="B18" s="149" t="s">
        <v>220</v>
      </c>
      <c r="C18" s="148" t="s">
        <v>221</v>
      </c>
      <c r="D18" s="150">
        <v>118.95</v>
      </c>
      <c r="E18" s="153"/>
      <c r="F18" s="143">
        <f>ROUNDUP(D18*E18,0)</f>
        <v>0</v>
      </c>
    </row>
    <row r="19" spans="1:6" ht="90" x14ac:dyDescent="0.2">
      <c r="A19" s="148" t="s">
        <v>222</v>
      </c>
      <c r="B19" s="149" t="s">
        <v>223</v>
      </c>
      <c r="C19" s="148" t="s">
        <v>46</v>
      </c>
      <c r="D19" s="150">
        <v>40</v>
      </c>
      <c r="E19" s="153"/>
      <c r="F19" s="143">
        <f t="shared" ref="F19:F82" si="0">ROUNDUP(D19*E19,0)</f>
        <v>0</v>
      </c>
    </row>
    <row r="20" spans="1:6" ht="90" x14ac:dyDescent="0.2">
      <c r="A20" s="148" t="s">
        <v>224</v>
      </c>
      <c r="B20" s="149" t="s">
        <v>225</v>
      </c>
      <c r="C20" s="148" t="s">
        <v>61</v>
      </c>
      <c r="D20" s="150">
        <v>37.200000000000003</v>
      </c>
      <c r="E20" s="153"/>
      <c r="F20" s="143">
        <f t="shared" si="0"/>
        <v>0</v>
      </c>
    </row>
    <row r="21" spans="1:6" ht="105" x14ac:dyDescent="0.2">
      <c r="A21" s="148" t="s">
        <v>226</v>
      </c>
      <c r="B21" s="149" t="s">
        <v>227</v>
      </c>
      <c r="C21" s="148" t="s">
        <v>46</v>
      </c>
      <c r="D21" s="150">
        <v>2</v>
      </c>
      <c r="E21" s="153"/>
      <c r="F21" s="143">
        <f t="shared" si="0"/>
        <v>0</v>
      </c>
    </row>
    <row r="22" spans="1:6" ht="15.75" x14ac:dyDescent="0.2">
      <c r="A22" s="145">
        <v>2</v>
      </c>
      <c r="B22" s="145" t="s">
        <v>228</v>
      </c>
      <c r="C22" s="146"/>
      <c r="D22" s="147"/>
      <c r="E22" s="154"/>
      <c r="F22" s="155"/>
    </row>
    <row r="23" spans="1:6" ht="90" x14ac:dyDescent="0.2">
      <c r="A23" s="148" t="s">
        <v>229</v>
      </c>
      <c r="B23" s="149" t="s">
        <v>230</v>
      </c>
      <c r="C23" s="148" t="s">
        <v>59</v>
      </c>
      <c r="D23" s="150">
        <v>3</v>
      </c>
      <c r="E23" s="153"/>
      <c r="F23" s="143">
        <f t="shared" si="0"/>
        <v>0</v>
      </c>
    </row>
    <row r="24" spans="1:6" ht="60" x14ac:dyDescent="0.2">
      <c r="A24" s="148" t="s">
        <v>231</v>
      </c>
      <c r="B24" s="149" t="s">
        <v>232</v>
      </c>
      <c r="C24" s="148" t="s">
        <v>61</v>
      </c>
      <c r="D24" s="150">
        <v>69</v>
      </c>
      <c r="E24" s="153"/>
      <c r="F24" s="143">
        <f t="shared" si="0"/>
        <v>0</v>
      </c>
    </row>
    <row r="25" spans="1:6" ht="60" x14ac:dyDescent="0.2">
      <c r="A25" s="148" t="s">
        <v>233</v>
      </c>
      <c r="B25" s="149" t="s">
        <v>234</v>
      </c>
      <c r="C25" s="148" t="s">
        <v>61</v>
      </c>
      <c r="D25" s="150">
        <v>46</v>
      </c>
      <c r="E25" s="153"/>
      <c r="F25" s="143">
        <f t="shared" si="0"/>
        <v>0</v>
      </c>
    </row>
    <row r="26" spans="1:6" ht="29.25" customHeight="1" x14ac:dyDescent="0.2">
      <c r="A26" s="145">
        <v>3</v>
      </c>
      <c r="B26" s="145" t="s">
        <v>235</v>
      </c>
      <c r="C26" s="146"/>
      <c r="D26" s="147"/>
      <c r="E26" s="154"/>
      <c r="F26" s="155"/>
    </row>
    <row r="27" spans="1:6" ht="90" x14ac:dyDescent="0.2">
      <c r="A27" s="148" t="s">
        <v>236</v>
      </c>
      <c r="B27" s="149" t="s">
        <v>237</v>
      </c>
      <c r="C27" s="148" t="s">
        <v>221</v>
      </c>
      <c r="D27" s="150">
        <v>158.6</v>
      </c>
      <c r="E27" s="153"/>
      <c r="F27" s="143">
        <f t="shared" si="0"/>
        <v>0</v>
      </c>
    </row>
    <row r="28" spans="1:6" ht="90" x14ac:dyDescent="0.2">
      <c r="A28" s="148" t="s">
        <v>238</v>
      </c>
      <c r="B28" s="149" t="s">
        <v>239</v>
      </c>
      <c r="C28" s="148" t="s">
        <v>221</v>
      </c>
      <c r="D28" s="150">
        <v>20</v>
      </c>
      <c r="E28" s="153"/>
      <c r="F28" s="143">
        <f t="shared" si="0"/>
        <v>0</v>
      </c>
    </row>
    <row r="29" spans="1:6" ht="29.25" customHeight="1" x14ac:dyDescent="0.2">
      <c r="A29" s="145">
        <v>4</v>
      </c>
      <c r="B29" s="145" t="s">
        <v>240</v>
      </c>
      <c r="C29" s="146"/>
      <c r="D29" s="147"/>
      <c r="E29" s="154"/>
      <c r="F29" s="155"/>
    </row>
    <row r="30" spans="1:6" ht="135" x14ac:dyDescent="0.2">
      <c r="A30" s="148" t="s">
        <v>241</v>
      </c>
      <c r="B30" s="149" t="s">
        <v>242</v>
      </c>
      <c r="C30" s="148" t="s">
        <v>61</v>
      </c>
      <c r="D30" s="150">
        <v>37.200000000000003</v>
      </c>
      <c r="E30" s="153"/>
      <c r="F30" s="143">
        <f t="shared" si="0"/>
        <v>0</v>
      </c>
    </row>
    <row r="31" spans="1:6" ht="75" x14ac:dyDescent="0.2">
      <c r="A31" s="148" t="s">
        <v>243</v>
      </c>
      <c r="B31" s="149" t="s">
        <v>244</v>
      </c>
      <c r="C31" s="148" t="s">
        <v>61</v>
      </c>
      <c r="D31" s="150">
        <v>18</v>
      </c>
      <c r="E31" s="153"/>
      <c r="F31" s="143">
        <f t="shared" si="0"/>
        <v>0</v>
      </c>
    </row>
    <row r="32" spans="1:6" ht="29.25" customHeight="1" x14ac:dyDescent="0.2">
      <c r="A32" s="145">
        <v>5</v>
      </c>
      <c r="B32" s="145" t="s">
        <v>245</v>
      </c>
      <c r="C32" s="146"/>
      <c r="D32" s="147"/>
      <c r="E32" s="154"/>
      <c r="F32" s="155"/>
    </row>
    <row r="33" spans="1:6" ht="90" x14ac:dyDescent="0.2">
      <c r="A33" s="148" t="s">
        <v>246</v>
      </c>
      <c r="B33" s="149" t="s">
        <v>247</v>
      </c>
      <c r="C33" s="148" t="s">
        <v>61</v>
      </c>
      <c r="D33" s="150">
        <v>33</v>
      </c>
      <c r="E33" s="153"/>
      <c r="F33" s="143">
        <f t="shared" si="0"/>
        <v>0</v>
      </c>
    </row>
    <row r="34" spans="1:6" ht="29.25" customHeight="1" x14ac:dyDescent="0.2">
      <c r="A34" s="145">
        <v>6</v>
      </c>
      <c r="B34" s="145" t="s">
        <v>248</v>
      </c>
      <c r="C34" s="146"/>
      <c r="D34" s="147"/>
      <c r="E34" s="154"/>
      <c r="F34" s="155"/>
    </row>
    <row r="35" spans="1:6" ht="75" x14ac:dyDescent="0.2">
      <c r="A35" s="148" t="s">
        <v>249</v>
      </c>
      <c r="B35" s="149" t="s">
        <v>250</v>
      </c>
      <c r="C35" s="148" t="s">
        <v>251</v>
      </c>
      <c r="D35" s="150">
        <v>20</v>
      </c>
      <c r="E35" s="153"/>
      <c r="F35" s="143">
        <f t="shared" si="0"/>
        <v>0</v>
      </c>
    </row>
    <row r="36" spans="1:6" ht="29.25" customHeight="1" x14ac:dyDescent="0.2">
      <c r="A36" s="145">
        <v>7</v>
      </c>
      <c r="B36" s="145" t="s">
        <v>252</v>
      </c>
      <c r="C36" s="146"/>
      <c r="D36" s="147"/>
      <c r="E36" s="154"/>
      <c r="F36" s="155"/>
    </row>
    <row r="37" spans="1:6" ht="150" x14ac:dyDescent="0.2">
      <c r="A37" s="148" t="s">
        <v>253</v>
      </c>
      <c r="B37" s="149" t="s">
        <v>254</v>
      </c>
      <c r="C37" s="148" t="s">
        <v>251</v>
      </c>
      <c r="D37" s="150">
        <v>1500</v>
      </c>
      <c r="E37" s="153"/>
      <c r="F37" s="143">
        <f t="shared" si="0"/>
        <v>0</v>
      </c>
    </row>
    <row r="38" spans="1:6" ht="29.25" customHeight="1" x14ac:dyDescent="0.2">
      <c r="A38" s="145">
        <v>8</v>
      </c>
      <c r="B38" s="145" t="s">
        <v>255</v>
      </c>
      <c r="C38" s="146"/>
      <c r="D38" s="147"/>
      <c r="E38" s="154"/>
      <c r="F38" s="155"/>
    </row>
    <row r="39" spans="1:6" ht="120" x14ac:dyDescent="0.2">
      <c r="A39" s="148" t="s">
        <v>256</v>
      </c>
      <c r="B39" s="149" t="s">
        <v>257</v>
      </c>
      <c r="C39" s="148" t="s">
        <v>46</v>
      </c>
      <c r="D39" s="150">
        <v>400</v>
      </c>
      <c r="E39" s="153"/>
      <c r="F39" s="143">
        <f t="shared" si="0"/>
        <v>0</v>
      </c>
    </row>
    <row r="40" spans="1:6" ht="135" x14ac:dyDescent="0.2">
      <c r="A40" s="148" t="s">
        <v>258</v>
      </c>
      <c r="B40" s="149" t="s">
        <v>259</v>
      </c>
      <c r="C40" s="148" t="s">
        <v>46</v>
      </c>
      <c r="D40" s="150">
        <v>800</v>
      </c>
      <c r="E40" s="153"/>
      <c r="F40" s="143">
        <f t="shared" si="0"/>
        <v>0</v>
      </c>
    </row>
    <row r="41" spans="1:6" ht="105" x14ac:dyDescent="0.2">
      <c r="A41" s="148" t="s">
        <v>260</v>
      </c>
      <c r="B41" s="149" t="s">
        <v>261</v>
      </c>
      <c r="C41" s="148" t="s">
        <v>46</v>
      </c>
      <c r="D41" s="150">
        <v>88.6</v>
      </c>
      <c r="E41" s="153"/>
      <c r="F41" s="143">
        <f t="shared" si="0"/>
        <v>0</v>
      </c>
    </row>
    <row r="42" spans="1:6" ht="29.25" customHeight="1" x14ac:dyDescent="0.2">
      <c r="A42" s="145">
        <v>9</v>
      </c>
      <c r="B42" s="145" t="s">
        <v>262</v>
      </c>
      <c r="C42" s="146"/>
      <c r="D42" s="147"/>
      <c r="E42" s="154"/>
      <c r="F42" s="155"/>
    </row>
    <row r="43" spans="1:6" ht="270" x14ac:dyDescent="0.2">
      <c r="A43" s="148" t="s">
        <v>263</v>
      </c>
      <c r="B43" s="149" t="s">
        <v>264</v>
      </c>
      <c r="C43" s="148" t="s">
        <v>61</v>
      </c>
      <c r="D43" s="150">
        <v>592</v>
      </c>
      <c r="E43" s="153"/>
      <c r="F43" s="143">
        <f t="shared" si="0"/>
        <v>0</v>
      </c>
    </row>
    <row r="44" spans="1:6" ht="15.75" x14ac:dyDescent="0.2">
      <c r="A44" s="145">
        <v>10</v>
      </c>
      <c r="B44" s="145" t="s">
        <v>265</v>
      </c>
      <c r="C44" s="146"/>
      <c r="D44" s="147"/>
      <c r="E44" s="154"/>
      <c r="F44" s="155"/>
    </row>
    <row r="45" spans="1:6" ht="90" x14ac:dyDescent="0.2">
      <c r="A45" s="148" t="s">
        <v>266</v>
      </c>
      <c r="B45" s="149" t="s">
        <v>267</v>
      </c>
      <c r="C45" s="150" t="s">
        <v>61</v>
      </c>
      <c r="D45" s="150">
        <v>90</v>
      </c>
      <c r="E45" s="153"/>
      <c r="F45" s="143">
        <f t="shared" si="0"/>
        <v>0</v>
      </c>
    </row>
    <row r="46" spans="1:6" ht="120" x14ac:dyDescent="0.2">
      <c r="A46" s="148" t="s">
        <v>268</v>
      </c>
      <c r="B46" s="149" t="s">
        <v>269</v>
      </c>
      <c r="C46" s="150" t="s">
        <v>46</v>
      </c>
      <c r="D46" s="150">
        <v>20</v>
      </c>
      <c r="E46" s="153"/>
      <c r="F46" s="143">
        <f t="shared" si="0"/>
        <v>0</v>
      </c>
    </row>
    <row r="47" spans="1:6" ht="15.75" x14ac:dyDescent="0.2">
      <c r="A47" s="145">
        <v>11</v>
      </c>
      <c r="B47" s="145" t="s">
        <v>270</v>
      </c>
      <c r="C47" s="146"/>
      <c r="D47" s="147"/>
      <c r="E47" s="154"/>
      <c r="F47" s="155"/>
    </row>
    <row r="48" spans="1:6" ht="30" x14ac:dyDescent="0.2">
      <c r="A48" s="148" t="s">
        <v>271</v>
      </c>
      <c r="B48" s="149" t="s">
        <v>272</v>
      </c>
      <c r="C48" s="150" t="s">
        <v>61</v>
      </c>
      <c r="D48" s="150">
        <v>42.4</v>
      </c>
      <c r="E48" s="153"/>
      <c r="F48" s="143">
        <f t="shared" si="0"/>
        <v>0</v>
      </c>
    </row>
    <row r="49" spans="1:6" ht="135" x14ac:dyDescent="0.2">
      <c r="A49" s="148" t="s">
        <v>273</v>
      </c>
      <c r="B49" s="149" t="s">
        <v>274</v>
      </c>
      <c r="C49" s="148" t="s">
        <v>46</v>
      </c>
      <c r="D49" s="150">
        <v>788</v>
      </c>
      <c r="E49" s="153"/>
      <c r="F49" s="143">
        <f t="shared" si="0"/>
        <v>0</v>
      </c>
    </row>
    <row r="50" spans="1:6" ht="29.25" customHeight="1" x14ac:dyDescent="0.2">
      <c r="A50" s="145">
        <v>12</v>
      </c>
      <c r="B50" s="145" t="s">
        <v>275</v>
      </c>
      <c r="C50" s="146"/>
      <c r="D50" s="147"/>
      <c r="E50" s="154"/>
      <c r="F50" s="155"/>
    </row>
    <row r="51" spans="1:6" ht="105" x14ac:dyDescent="0.2">
      <c r="A51" s="148" t="s">
        <v>276</v>
      </c>
      <c r="B51" s="149" t="s">
        <v>277</v>
      </c>
      <c r="C51" s="148" t="s">
        <v>61</v>
      </c>
      <c r="D51" s="150">
        <v>120</v>
      </c>
      <c r="E51" s="153"/>
      <c r="F51" s="143">
        <f t="shared" si="0"/>
        <v>0</v>
      </c>
    </row>
    <row r="52" spans="1:6" ht="45.75" customHeight="1" x14ac:dyDescent="0.2">
      <c r="A52" s="145">
        <v>13</v>
      </c>
      <c r="B52" s="145" t="s">
        <v>278</v>
      </c>
      <c r="C52" s="146"/>
      <c r="D52" s="147"/>
      <c r="E52" s="154"/>
      <c r="F52" s="155"/>
    </row>
    <row r="53" spans="1:6" ht="105" x14ac:dyDescent="0.2">
      <c r="A53" s="148" t="s">
        <v>279</v>
      </c>
      <c r="B53" s="149" t="s">
        <v>280</v>
      </c>
      <c r="C53" s="148" t="s">
        <v>59</v>
      </c>
      <c r="D53" s="150">
        <v>5</v>
      </c>
      <c r="E53" s="153"/>
      <c r="F53" s="143">
        <f t="shared" si="0"/>
        <v>0</v>
      </c>
    </row>
    <row r="54" spans="1:6" ht="43.5" customHeight="1" x14ac:dyDescent="0.2">
      <c r="A54" s="145">
        <v>14</v>
      </c>
      <c r="B54" s="145" t="s">
        <v>281</v>
      </c>
      <c r="C54" s="146"/>
      <c r="D54" s="147"/>
      <c r="E54" s="154"/>
      <c r="F54" s="155"/>
    </row>
    <row r="55" spans="1:6" ht="45" x14ac:dyDescent="0.2">
      <c r="A55" s="148" t="s">
        <v>282</v>
      </c>
      <c r="B55" s="149" t="s">
        <v>283</v>
      </c>
      <c r="C55" s="148" t="s">
        <v>59</v>
      </c>
      <c r="D55" s="150">
        <v>3</v>
      </c>
      <c r="E55" s="153"/>
      <c r="F55" s="143">
        <f t="shared" si="0"/>
        <v>0</v>
      </c>
    </row>
    <row r="56" spans="1:6" ht="15.75" x14ac:dyDescent="0.2">
      <c r="A56" s="145">
        <v>15</v>
      </c>
      <c r="B56" s="145" t="s">
        <v>284</v>
      </c>
      <c r="C56" s="146"/>
      <c r="D56" s="147"/>
      <c r="E56" s="154"/>
      <c r="F56" s="155"/>
    </row>
    <row r="57" spans="1:6" ht="105" x14ac:dyDescent="0.2">
      <c r="A57" s="148" t="s">
        <v>285</v>
      </c>
      <c r="B57" s="149" t="s">
        <v>286</v>
      </c>
      <c r="C57" s="148" t="s">
        <v>61</v>
      </c>
      <c r="D57" s="150">
        <v>100</v>
      </c>
      <c r="E57" s="153"/>
      <c r="F57" s="143">
        <f t="shared" si="0"/>
        <v>0</v>
      </c>
    </row>
    <row r="58" spans="1:6" ht="15.75" x14ac:dyDescent="0.2">
      <c r="A58" s="145">
        <v>16</v>
      </c>
      <c r="B58" s="145" t="s">
        <v>287</v>
      </c>
      <c r="C58" s="146"/>
      <c r="D58" s="147"/>
      <c r="E58" s="154"/>
      <c r="F58" s="155"/>
    </row>
    <row r="59" spans="1:6" ht="120" x14ac:dyDescent="0.2">
      <c r="A59" s="148" t="s">
        <v>288</v>
      </c>
      <c r="B59" s="149" t="s">
        <v>289</v>
      </c>
      <c r="C59" s="148" t="s">
        <v>59</v>
      </c>
      <c r="D59" s="150">
        <v>2</v>
      </c>
      <c r="E59" s="153"/>
      <c r="F59" s="143">
        <f t="shared" si="0"/>
        <v>0</v>
      </c>
    </row>
    <row r="60" spans="1:6" ht="75" x14ac:dyDescent="0.2">
      <c r="A60" s="148" t="s">
        <v>290</v>
      </c>
      <c r="B60" s="149" t="s">
        <v>291</v>
      </c>
      <c r="C60" s="148" t="s">
        <v>59</v>
      </c>
      <c r="D60" s="148">
        <v>1</v>
      </c>
      <c r="E60" s="153"/>
      <c r="F60" s="143">
        <f t="shared" si="0"/>
        <v>0</v>
      </c>
    </row>
    <row r="61" spans="1:6" ht="29.25" customHeight="1" x14ac:dyDescent="0.2">
      <c r="A61" s="145">
        <v>17</v>
      </c>
      <c r="B61" s="145" t="s">
        <v>292</v>
      </c>
      <c r="C61" s="146" t="s">
        <v>293</v>
      </c>
      <c r="D61" s="147"/>
      <c r="E61" s="154"/>
      <c r="F61" s="155"/>
    </row>
    <row r="62" spans="1:6" ht="88.5" customHeight="1" x14ac:dyDescent="0.2">
      <c r="A62" s="148" t="s">
        <v>294</v>
      </c>
      <c r="B62" s="149" t="s">
        <v>295</v>
      </c>
      <c r="C62" s="148" t="s">
        <v>46</v>
      </c>
      <c r="D62" s="150">
        <v>363</v>
      </c>
      <c r="E62" s="153"/>
      <c r="F62" s="143">
        <f t="shared" si="0"/>
        <v>0</v>
      </c>
    </row>
    <row r="63" spans="1:6" ht="195" x14ac:dyDescent="0.2">
      <c r="A63" s="148" t="s">
        <v>296</v>
      </c>
      <c r="B63" s="149" t="s">
        <v>297</v>
      </c>
      <c r="C63" s="148" t="s">
        <v>46</v>
      </c>
      <c r="D63" s="150">
        <v>265</v>
      </c>
      <c r="E63" s="153"/>
      <c r="F63" s="143">
        <f t="shared" si="0"/>
        <v>0</v>
      </c>
    </row>
    <row r="64" spans="1:6" ht="60" x14ac:dyDescent="0.2">
      <c r="A64" s="148" t="s">
        <v>298</v>
      </c>
      <c r="B64" s="149" t="s">
        <v>299</v>
      </c>
      <c r="C64" s="148" t="s">
        <v>46</v>
      </c>
      <c r="D64" s="150">
        <v>150</v>
      </c>
      <c r="E64" s="153"/>
      <c r="F64" s="143">
        <f t="shared" si="0"/>
        <v>0</v>
      </c>
    </row>
    <row r="65" spans="1:6" ht="120" x14ac:dyDescent="0.2">
      <c r="A65" s="148" t="s">
        <v>300</v>
      </c>
      <c r="B65" s="149" t="s">
        <v>301</v>
      </c>
      <c r="C65" s="148" t="s">
        <v>46</v>
      </c>
      <c r="D65" s="150">
        <v>505.65</v>
      </c>
      <c r="E65" s="153"/>
      <c r="F65" s="143">
        <f>ROUNDUP(D65*E65,0)</f>
        <v>0</v>
      </c>
    </row>
    <row r="66" spans="1:6" ht="60" x14ac:dyDescent="0.2">
      <c r="A66" s="148" t="s">
        <v>302</v>
      </c>
      <c r="B66" s="149" t="s">
        <v>303</v>
      </c>
      <c r="C66" s="148" t="s">
        <v>61</v>
      </c>
      <c r="D66" s="151">
        <v>72</v>
      </c>
      <c r="E66" s="153"/>
      <c r="F66" s="143">
        <f t="shared" si="0"/>
        <v>0</v>
      </c>
    </row>
    <row r="67" spans="1:6" ht="15.75" x14ac:dyDescent="0.2">
      <c r="A67" s="145">
        <v>18</v>
      </c>
      <c r="B67" s="145" t="s">
        <v>304</v>
      </c>
      <c r="C67" s="146"/>
      <c r="D67" s="147"/>
      <c r="E67" s="154"/>
      <c r="F67" s="155"/>
    </row>
    <row r="68" spans="1:6" ht="180" x14ac:dyDescent="0.2">
      <c r="A68" s="148" t="s">
        <v>305</v>
      </c>
      <c r="B68" s="149" t="s">
        <v>306</v>
      </c>
      <c r="C68" s="148" t="s">
        <v>59</v>
      </c>
      <c r="D68" s="150">
        <v>1</v>
      </c>
      <c r="E68" s="153"/>
      <c r="F68" s="143">
        <f t="shared" si="0"/>
        <v>0</v>
      </c>
    </row>
    <row r="69" spans="1:6" ht="120" x14ac:dyDescent="0.2">
      <c r="A69" s="148" t="s">
        <v>307</v>
      </c>
      <c r="B69" s="149" t="s">
        <v>308</v>
      </c>
      <c r="C69" s="148" t="s">
        <v>59</v>
      </c>
      <c r="D69" s="150">
        <v>2</v>
      </c>
      <c r="E69" s="153"/>
      <c r="F69" s="143">
        <f t="shared" si="0"/>
        <v>0</v>
      </c>
    </row>
    <row r="70" spans="1:6" ht="15.75" x14ac:dyDescent="0.2">
      <c r="A70" s="145">
        <v>19</v>
      </c>
      <c r="B70" s="145" t="s">
        <v>309</v>
      </c>
      <c r="C70" s="146"/>
      <c r="D70" s="147"/>
      <c r="E70" s="154"/>
      <c r="F70" s="155"/>
    </row>
    <row r="71" spans="1:6" ht="165" x14ac:dyDescent="0.2">
      <c r="A71" s="148" t="s">
        <v>310</v>
      </c>
      <c r="B71" s="149" t="s">
        <v>311</v>
      </c>
      <c r="C71" s="148" t="s">
        <v>59</v>
      </c>
      <c r="D71" s="150">
        <v>1</v>
      </c>
      <c r="E71" s="153"/>
      <c r="F71" s="143">
        <f t="shared" si="0"/>
        <v>0</v>
      </c>
    </row>
    <row r="72" spans="1:6" ht="15.75" x14ac:dyDescent="0.2">
      <c r="A72" s="145">
        <v>20</v>
      </c>
      <c r="B72" s="145" t="s">
        <v>312</v>
      </c>
      <c r="C72" s="146"/>
      <c r="D72" s="147"/>
      <c r="E72" s="154"/>
      <c r="F72" s="155"/>
    </row>
    <row r="73" spans="1:6" ht="90" x14ac:dyDescent="0.2">
      <c r="A73" s="148" t="s">
        <v>313</v>
      </c>
      <c r="B73" s="149" t="s">
        <v>314</v>
      </c>
      <c r="C73" s="148" t="s">
        <v>59</v>
      </c>
      <c r="D73" s="150">
        <v>96</v>
      </c>
      <c r="E73" s="153"/>
      <c r="F73" s="143">
        <f t="shared" si="0"/>
        <v>0</v>
      </c>
    </row>
    <row r="74" spans="1:6" ht="105" x14ac:dyDescent="0.2">
      <c r="A74" s="148" t="s">
        <v>315</v>
      </c>
      <c r="B74" s="149" t="s">
        <v>316</v>
      </c>
      <c r="C74" s="148" t="s">
        <v>59</v>
      </c>
      <c r="D74" s="150">
        <v>28</v>
      </c>
      <c r="E74" s="153"/>
      <c r="F74" s="143">
        <f t="shared" si="0"/>
        <v>0</v>
      </c>
    </row>
    <row r="75" spans="1:6" ht="15.75" x14ac:dyDescent="0.2">
      <c r="A75" s="145">
        <v>21</v>
      </c>
      <c r="B75" s="145" t="s">
        <v>317</v>
      </c>
      <c r="C75" s="146" t="s">
        <v>293</v>
      </c>
      <c r="D75" s="147"/>
      <c r="E75" s="154"/>
      <c r="F75" s="155"/>
    </row>
    <row r="76" spans="1:6" ht="90" x14ac:dyDescent="0.2">
      <c r="A76" s="148" t="s">
        <v>318</v>
      </c>
      <c r="B76" s="149" t="s">
        <v>319</v>
      </c>
      <c r="C76" s="148" t="s">
        <v>46</v>
      </c>
      <c r="D76" s="150">
        <v>637</v>
      </c>
      <c r="E76" s="153"/>
      <c r="F76" s="143">
        <f t="shared" si="0"/>
        <v>0</v>
      </c>
    </row>
    <row r="77" spans="1:6" ht="32.25" customHeight="1" x14ac:dyDescent="0.2">
      <c r="A77" s="145">
        <v>22</v>
      </c>
      <c r="B77" s="145" t="s">
        <v>320</v>
      </c>
      <c r="C77" s="146"/>
      <c r="D77" s="147"/>
      <c r="E77" s="154"/>
      <c r="F77" s="155"/>
    </row>
    <row r="78" spans="1:6" ht="105" x14ac:dyDescent="0.2">
      <c r="A78" s="148" t="s">
        <v>321</v>
      </c>
      <c r="B78" s="149" t="s">
        <v>322</v>
      </c>
      <c r="C78" s="148" t="s">
        <v>61</v>
      </c>
      <c r="D78" s="150">
        <v>69</v>
      </c>
      <c r="E78" s="153"/>
      <c r="F78" s="143">
        <f t="shared" si="0"/>
        <v>0</v>
      </c>
    </row>
    <row r="79" spans="1:6" ht="90" x14ac:dyDescent="0.2">
      <c r="A79" s="148" t="s">
        <v>323</v>
      </c>
      <c r="B79" s="149" t="s">
        <v>324</v>
      </c>
      <c r="C79" s="148" t="s">
        <v>61</v>
      </c>
      <c r="D79" s="150">
        <v>109</v>
      </c>
      <c r="E79" s="153"/>
      <c r="F79" s="143">
        <f t="shared" si="0"/>
        <v>0</v>
      </c>
    </row>
    <row r="80" spans="1:6" ht="120" x14ac:dyDescent="0.2">
      <c r="A80" s="148" t="s">
        <v>325</v>
      </c>
      <c r="B80" s="149" t="s">
        <v>326</v>
      </c>
      <c r="C80" s="148" t="s">
        <v>61</v>
      </c>
      <c r="D80" s="150">
        <v>46</v>
      </c>
      <c r="E80" s="153"/>
      <c r="F80" s="143">
        <f t="shared" si="0"/>
        <v>0</v>
      </c>
    </row>
    <row r="81" spans="1:6" ht="33" customHeight="1" x14ac:dyDescent="0.2">
      <c r="A81" s="145">
        <v>23</v>
      </c>
      <c r="B81" s="145" t="s">
        <v>327</v>
      </c>
      <c r="C81" s="146"/>
      <c r="D81" s="147"/>
      <c r="E81" s="154"/>
      <c r="F81" s="155"/>
    </row>
    <row r="82" spans="1:6" ht="60" x14ac:dyDescent="0.2">
      <c r="A82" s="148" t="s">
        <v>328</v>
      </c>
      <c r="B82" s="149" t="s">
        <v>329</v>
      </c>
      <c r="C82" s="148" t="s">
        <v>46</v>
      </c>
      <c r="D82" s="150">
        <v>376</v>
      </c>
      <c r="E82" s="153"/>
      <c r="F82" s="143">
        <f t="shared" si="0"/>
        <v>0</v>
      </c>
    </row>
    <row r="83" spans="1:6" ht="60" x14ac:dyDescent="0.2">
      <c r="A83" s="148" t="s">
        <v>330</v>
      </c>
      <c r="B83" s="149" t="s">
        <v>331</v>
      </c>
      <c r="C83" s="148" t="s">
        <v>46</v>
      </c>
      <c r="D83" s="150">
        <v>788</v>
      </c>
      <c r="E83" s="153"/>
      <c r="F83" s="143">
        <f t="shared" ref="F83:F93" si="1">ROUNDUP(D83*E83,0)</f>
        <v>0</v>
      </c>
    </row>
    <row r="84" spans="1:6" ht="34.5" customHeight="1" x14ac:dyDescent="0.2">
      <c r="A84" s="145">
        <v>24</v>
      </c>
      <c r="B84" s="145" t="s">
        <v>332</v>
      </c>
      <c r="C84" s="146"/>
      <c r="D84" s="147"/>
      <c r="E84" s="154"/>
      <c r="F84" s="155"/>
    </row>
    <row r="85" spans="1:6" ht="105" x14ac:dyDescent="0.2">
      <c r="A85" s="148" t="s">
        <v>333</v>
      </c>
      <c r="B85" s="149" t="s">
        <v>334</v>
      </c>
      <c r="C85" s="148" t="s">
        <v>221</v>
      </c>
      <c r="D85" s="150">
        <v>151</v>
      </c>
      <c r="E85" s="153"/>
      <c r="F85" s="143">
        <f t="shared" si="1"/>
        <v>0</v>
      </c>
    </row>
    <row r="86" spans="1:6" ht="105" x14ac:dyDescent="0.2">
      <c r="A86" s="148" t="s">
        <v>335</v>
      </c>
      <c r="B86" s="149" t="s">
        <v>336</v>
      </c>
      <c r="C86" s="148" t="s">
        <v>221</v>
      </c>
      <c r="D86" s="150">
        <v>39.65</v>
      </c>
      <c r="E86" s="153"/>
      <c r="F86" s="143">
        <f t="shared" si="1"/>
        <v>0</v>
      </c>
    </row>
    <row r="87" spans="1:6" ht="105" x14ac:dyDescent="0.2">
      <c r="A87" s="148" t="s">
        <v>337</v>
      </c>
      <c r="B87" s="149" t="s">
        <v>338</v>
      </c>
      <c r="C87" s="148" t="s">
        <v>221</v>
      </c>
      <c r="D87" s="150">
        <v>39.65</v>
      </c>
      <c r="E87" s="153"/>
      <c r="F87" s="143">
        <f t="shared" si="1"/>
        <v>0</v>
      </c>
    </row>
    <row r="88" spans="1:6" ht="90" x14ac:dyDescent="0.2">
      <c r="A88" s="148" t="s">
        <v>339</v>
      </c>
      <c r="B88" s="149" t="s">
        <v>340</v>
      </c>
      <c r="C88" s="148" t="s">
        <v>59</v>
      </c>
      <c r="D88" s="150">
        <v>18</v>
      </c>
      <c r="E88" s="153"/>
      <c r="F88" s="143">
        <f t="shared" si="1"/>
        <v>0</v>
      </c>
    </row>
    <row r="89" spans="1:6" ht="27" customHeight="1" x14ac:dyDescent="0.2">
      <c r="A89" s="145">
        <v>25</v>
      </c>
      <c r="B89" s="145" t="s">
        <v>341</v>
      </c>
      <c r="C89" s="146"/>
      <c r="D89" s="147"/>
      <c r="E89" s="154"/>
      <c r="F89" s="155"/>
    </row>
    <row r="90" spans="1:6" ht="195" x14ac:dyDescent="0.2">
      <c r="A90" s="148" t="s">
        <v>342</v>
      </c>
      <c r="B90" s="149" t="s">
        <v>343</v>
      </c>
      <c r="C90" s="148" t="s">
        <v>46</v>
      </c>
      <c r="D90" s="150">
        <v>80</v>
      </c>
      <c r="E90" s="153"/>
      <c r="F90" s="143">
        <f t="shared" si="1"/>
        <v>0</v>
      </c>
    </row>
    <row r="91" spans="1:6" ht="29.25" customHeight="1" x14ac:dyDescent="0.2">
      <c r="A91" s="145">
        <v>25</v>
      </c>
      <c r="B91" s="145" t="s">
        <v>344</v>
      </c>
      <c r="C91" s="146"/>
      <c r="D91" s="147"/>
      <c r="E91" s="154"/>
      <c r="F91" s="155"/>
    </row>
    <row r="92" spans="1:6" ht="300" x14ac:dyDescent="0.2">
      <c r="A92" s="148">
        <v>26.1</v>
      </c>
      <c r="B92" s="149" t="s">
        <v>345</v>
      </c>
      <c r="C92" s="148" t="s">
        <v>59</v>
      </c>
      <c r="D92" s="150">
        <v>1</v>
      </c>
      <c r="E92" s="153"/>
      <c r="F92" s="143">
        <f t="shared" si="1"/>
        <v>0</v>
      </c>
    </row>
    <row r="93" spans="1:6" ht="255" x14ac:dyDescent="0.2">
      <c r="A93" s="148">
        <v>26.2</v>
      </c>
      <c r="B93" s="149" t="s">
        <v>346</v>
      </c>
      <c r="C93" s="148" t="s">
        <v>59</v>
      </c>
      <c r="D93" s="150">
        <v>1</v>
      </c>
      <c r="E93" s="153"/>
      <c r="F93" s="143">
        <f t="shared" si="1"/>
        <v>0</v>
      </c>
    </row>
    <row r="94" spans="1:6" ht="18.600000000000001" customHeight="1" x14ac:dyDescent="0.2">
      <c r="A94" s="156" t="s">
        <v>47</v>
      </c>
      <c r="B94" s="156"/>
      <c r="C94" s="156"/>
      <c r="D94" s="142"/>
      <c r="E94" s="157">
        <f>SUM(F18:F93)</f>
        <v>0</v>
      </c>
      <c r="F94" s="157"/>
    </row>
    <row r="95" spans="1:6" ht="18.600000000000001" customHeight="1" x14ac:dyDescent="0.2">
      <c r="A95" s="156" t="s">
        <v>347</v>
      </c>
      <c r="B95" s="156"/>
      <c r="C95" s="156"/>
      <c r="D95" s="152">
        <v>0.24</v>
      </c>
      <c r="E95" s="157">
        <f>+ROUND(E94*D95,0)</f>
        <v>0</v>
      </c>
      <c r="F95" s="157"/>
    </row>
    <row r="96" spans="1:6" ht="18.600000000000001" customHeight="1" x14ac:dyDescent="0.2">
      <c r="A96" s="156" t="s">
        <v>348</v>
      </c>
      <c r="B96" s="156"/>
      <c r="C96" s="156"/>
      <c r="D96" s="152">
        <v>0.06</v>
      </c>
      <c r="E96" s="157">
        <f>+ROUND(E94*D96,0)</f>
        <v>0</v>
      </c>
      <c r="F96" s="157"/>
    </row>
    <row r="97" spans="1:6" ht="18.600000000000001" customHeight="1" x14ac:dyDescent="0.2">
      <c r="A97" s="156" t="s">
        <v>42</v>
      </c>
      <c r="B97" s="156"/>
      <c r="C97" s="156"/>
      <c r="D97" s="152">
        <v>0.19</v>
      </c>
      <c r="E97" s="157">
        <f>+ROUND(E96*19%,0)</f>
        <v>0</v>
      </c>
      <c r="F97" s="157"/>
    </row>
    <row r="98" spans="1:6" ht="21.75" customHeight="1" x14ac:dyDescent="0.2">
      <c r="A98" s="156" t="s">
        <v>24</v>
      </c>
      <c r="B98" s="156"/>
      <c r="C98" s="156"/>
      <c r="D98" s="142"/>
      <c r="E98" s="157">
        <f>SUM(E94:F97)</f>
        <v>0</v>
      </c>
      <c r="F98" s="157"/>
    </row>
    <row r="99" spans="1:6" ht="11.25" customHeight="1" x14ac:dyDescent="0.2"/>
    <row r="100" spans="1:6" ht="141.75" customHeight="1" x14ac:dyDescent="0.2">
      <c r="A100" s="159" t="s">
        <v>350</v>
      </c>
      <c r="B100" s="160"/>
      <c r="C100" s="160"/>
      <c r="D100" s="160"/>
      <c r="E100" s="160"/>
      <c r="F100" s="160"/>
    </row>
    <row r="101" spans="1:6" ht="68.25" customHeight="1" x14ac:dyDescent="0.2">
      <c r="A101" s="162" t="s">
        <v>351</v>
      </c>
      <c r="B101" s="163"/>
      <c r="C101" s="163"/>
      <c r="D101" s="163"/>
      <c r="E101" s="163"/>
      <c r="F101" s="164"/>
    </row>
    <row r="102" spans="1:6" ht="45" customHeight="1" x14ac:dyDescent="0.2">
      <c r="A102" s="162" t="s">
        <v>352</v>
      </c>
      <c r="B102" s="165"/>
      <c r="C102" s="165"/>
      <c r="D102" s="165"/>
      <c r="E102" s="165"/>
      <c r="F102" s="166"/>
    </row>
    <row r="103" spans="1:6" ht="105.75" customHeight="1" x14ac:dyDescent="0.2">
      <c r="A103" s="161" t="s">
        <v>353</v>
      </c>
      <c r="B103" s="160"/>
      <c r="C103" s="160"/>
      <c r="D103" s="160"/>
      <c r="E103" s="160"/>
      <c r="F103" s="160"/>
    </row>
    <row r="104" spans="1:6" ht="85.5" customHeight="1" x14ac:dyDescent="0.2">
      <c r="A104" s="160" t="s">
        <v>354</v>
      </c>
      <c r="B104" s="160"/>
      <c r="C104" s="160"/>
      <c r="D104" s="160"/>
      <c r="E104" s="160"/>
      <c r="F104" s="160"/>
    </row>
    <row r="105" spans="1:6" ht="75.75" customHeight="1" x14ac:dyDescent="0.2">
      <c r="A105" s="160" t="s">
        <v>355</v>
      </c>
      <c r="B105" s="160"/>
      <c r="C105" s="160"/>
      <c r="D105" s="160"/>
      <c r="E105" s="160"/>
      <c r="F105" s="160"/>
    </row>
    <row r="106" spans="1:6" ht="47.25" customHeight="1" x14ac:dyDescent="0.2">
      <c r="A106" s="167" t="s">
        <v>356</v>
      </c>
      <c r="B106" s="168"/>
      <c r="C106" s="168"/>
      <c r="D106" s="168"/>
      <c r="E106" s="168"/>
      <c r="F106" s="169"/>
    </row>
    <row r="107" spans="1:6" x14ac:dyDescent="0.2">
      <c r="A107" s="158"/>
      <c r="B107" s="158"/>
      <c r="C107" s="158"/>
      <c r="D107" s="158"/>
      <c r="E107" s="158"/>
      <c r="F107" s="158"/>
    </row>
    <row r="108" spans="1:6" x14ac:dyDescent="0.2">
      <c r="A108" s="158"/>
      <c r="B108" s="158"/>
      <c r="C108" s="158"/>
      <c r="D108" s="158"/>
      <c r="E108" s="158"/>
      <c r="F108" s="158"/>
    </row>
    <row r="109" spans="1:6" x14ac:dyDescent="0.2">
      <c r="A109" s="158"/>
      <c r="B109" s="158"/>
      <c r="C109" s="158"/>
      <c r="D109" s="158"/>
      <c r="E109" s="158"/>
      <c r="F109" s="158"/>
    </row>
    <row r="110" spans="1:6" ht="15.75" customHeight="1" x14ac:dyDescent="0.2">
      <c r="A110" s="158"/>
      <c r="B110" s="158"/>
      <c r="C110" s="158"/>
      <c r="D110" s="158"/>
      <c r="E110" s="158"/>
      <c r="F110" s="158"/>
    </row>
    <row r="111" spans="1:6" x14ac:dyDescent="0.2">
      <c r="A111" s="158"/>
      <c r="B111" s="158"/>
      <c r="C111" s="158"/>
      <c r="D111" s="158"/>
      <c r="E111" s="158"/>
      <c r="F111" s="158"/>
    </row>
    <row r="112" spans="1:6" x14ac:dyDescent="0.2">
      <c r="A112" s="158"/>
      <c r="B112" s="158"/>
      <c r="C112" s="158"/>
      <c r="D112" s="158"/>
      <c r="E112" s="158"/>
      <c r="F112" s="158"/>
    </row>
    <row r="113" spans="1:6" x14ac:dyDescent="0.2">
      <c r="A113" s="158"/>
      <c r="B113" s="158"/>
      <c r="C113" s="158"/>
      <c r="D113" s="158"/>
      <c r="E113" s="158"/>
      <c r="F113" s="158"/>
    </row>
    <row r="114" spans="1:6" x14ac:dyDescent="0.2">
      <c r="A114" s="158"/>
      <c r="B114" s="158"/>
      <c r="C114" s="158"/>
      <c r="D114" s="158"/>
      <c r="E114" s="158"/>
      <c r="F114" s="158"/>
    </row>
    <row r="115" spans="1:6" x14ac:dyDescent="0.2">
      <c r="A115" s="158"/>
      <c r="B115" s="158"/>
      <c r="C115" s="158"/>
      <c r="D115" s="158"/>
      <c r="E115" s="158"/>
      <c r="F115" s="158"/>
    </row>
  </sheetData>
  <protectedRanges>
    <protectedRange sqref="C11:F12" name="Rango1"/>
    <protectedRange sqref="E19:E93" name="Rango2"/>
  </protectedRanges>
  <mergeCells count="40">
    <mergeCell ref="A94:C94"/>
    <mergeCell ref="E94:F94"/>
    <mergeCell ref="A97:C97"/>
    <mergeCell ref="E97:F97"/>
    <mergeCell ref="A14:F14"/>
    <mergeCell ref="A95:C95"/>
    <mergeCell ref="A96:C96"/>
    <mergeCell ref="E95:F95"/>
    <mergeCell ref="E96:F96"/>
    <mergeCell ref="B1:F1"/>
    <mergeCell ref="B2:F2"/>
    <mergeCell ref="B3:F3"/>
    <mergeCell ref="A12:B12"/>
    <mergeCell ref="C9:F9"/>
    <mergeCell ref="C10:F10"/>
    <mergeCell ref="C11:F11"/>
    <mergeCell ref="C12:F12"/>
    <mergeCell ref="A5:F5"/>
    <mergeCell ref="A7:F7"/>
    <mergeCell ref="A9:B9"/>
    <mergeCell ref="A10:B10"/>
    <mergeCell ref="A11:B11"/>
    <mergeCell ref="A115:F115"/>
    <mergeCell ref="A110:F110"/>
    <mergeCell ref="A111:F111"/>
    <mergeCell ref="A112:F112"/>
    <mergeCell ref="A113:F113"/>
    <mergeCell ref="A114:F114"/>
    <mergeCell ref="A98:C98"/>
    <mergeCell ref="E98:F98"/>
    <mergeCell ref="A107:F107"/>
    <mergeCell ref="A108:F108"/>
    <mergeCell ref="A109:F109"/>
    <mergeCell ref="A100:F100"/>
    <mergeCell ref="A103:F103"/>
    <mergeCell ref="A104:F104"/>
    <mergeCell ref="A105:F105"/>
    <mergeCell ref="A101:F101"/>
    <mergeCell ref="A102:F102"/>
    <mergeCell ref="A106:F106"/>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baseColWidth="10" defaultColWidth="11.42578125" defaultRowHeight="15" x14ac:dyDescent="0.2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x14ac:dyDescent="0.25">
      <c r="A1" s="186"/>
      <c r="B1" s="186"/>
      <c r="C1" s="186"/>
      <c r="D1" s="186"/>
      <c r="E1" s="186"/>
      <c r="F1" s="186"/>
    </row>
    <row r="2" spans="1:6" x14ac:dyDescent="0.25">
      <c r="A2" s="187"/>
      <c r="B2" s="187"/>
      <c r="C2" s="187"/>
      <c r="D2" s="187"/>
      <c r="E2" s="187"/>
      <c r="F2" s="187"/>
    </row>
    <row r="4" spans="1:6" x14ac:dyDescent="0.25">
      <c r="A4" s="3"/>
    </row>
    <row r="6" spans="1:6" ht="28.5" customHeight="1" x14ac:dyDescent="0.25">
      <c r="A6" s="188"/>
      <c r="B6" s="188"/>
      <c r="C6" s="84"/>
    </row>
    <row r="7" spans="1:6" ht="44.25" customHeight="1" x14ac:dyDescent="0.25">
      <c r="A7" s="189"/>
      <c r="B7" s="189"/>
      <c r="C7" s="189"/>
      <c r="D7" s="189"/>
      <c r="E7" s="189"/>
    </row>
    <row r="8" spans="1:6" ht="23.25" customHeight="1" x14ac:dyDescent="0.25">
      <c r="A8" s="188"/>
      <c r="B8" s="188"/>
      <c r="C8" s="84"/>
    </row>
    <row r="11" spans="1:6" x14ac:dyDescent="0.25">
      <c r="A11" s="2"/>
    </row>
    <row r="14" spans="1:6" ht="15" customHeight="1" x14ac:dyDescent="0.25">
      <c r="A14" s="185"/>
      <c r="B14" s="185"/>
      <c r="C14" s="185"/>
      <c r="D14" s="185"/>
      <c r="E14" s="185"/>
      <c r="F14" s="185"/>
    </row>
    <row r="15" spans="1:6" x14ac:dyDescent="0.25">
      <c r="A15" s="185"/>
      <c r="B15" s="185"/>
      <c r="C15" s="185"/>
      <c r="D15" s="185"/>
      <c r="E15" s="185"/>
      <c r="F15" s="185"/>
    </row>
    <row r="16" spans="1:6" ht="18" customHeight="1" x14ac:dyDescent="0.25">
      <c r="A16" s="185"/>
      <c r="B16" s="185"/>
      <c r="C16" s="185"/>
      <c r="D16" s="185"/>
      <c r="E16" s="185"/>
      <c r="F16" s="185"/>
    </row>
    <row r="17" spans="1:6" ht="29.25" customHeight="1" x14ac:dyDescent="0.25">
      <c r="A17" s="185"/>
      <c r="B17" s="185"/>
      <c r="C17" s="185"/>
      <c r="D17" s="185"/>
      <c r="E17" s="185"/>
      <c r="F17" s="185"/>
    </row>
    <row r="18" spans="1:6" x14ac:dyDescent="0.25">
      <c r="A18" s="185"/>
      <c r="B18" s="185"/>
      <c r="C18" s="185"/>
      <c r="D18" s="185"/>
      <c r="E18" s="185"/>
      <c r="F18" s="185"/>
    </row>
    <row r="19" spans="1:6" ht="30" customHeight="1" x14ac:dyDescent="0.25"/>
    <row r="20" spans="1:6" ht="45" x14ac:dyDescent="0.25">
      <c r="A20" s="5" t="s">
        <v>0</v>
      </c>
      <c r="B20" s="13" t="s">
        <v>37</v>
      </c>
      <c r="C20" s="13" t="s">
        <v>38</v>
      </c>
      <c r="D20" s="13" t="s">
        <v>43</v>
      </c>
      <c r="E20" s="6" t="s">
        <v>40</v>
      </c>
      <c r="F20" s="6" t="s">
        <v>41</v>
      </c>
    </row>
    <row r="21" spans="1:6" ht="152.25" customHeight="1" x14ac:dyDescent="0.25">
      <c r="A21" s="19" t="s">
        <v>44</v>
      </c>
      <c r="B21" s="20" t="s">
        <v>45</v>
      </c>
      <c r="C21" s="87" t="s">
        <v>46</v>
      </c>
      <c r="D21" s="21">
        <v>1756</v>
      </c>
      <c r="E21" s="12">
        <v>0</v>
      </c>
      <c r="F21" s="7">
        <f>S_A_45[[#This Row],[CANT]]*S_A_45[[#This Row],[PRECIO UNITARIO ANTES IVA]]</f>
        <v>0</v>
      </c>
    </row>
    <row r="22" spans="1:6" ht="15" customHeight="1" x14ac:dyDescent="0.25">
      <c r="A22" s="190" t="s">
        <v>47</v>
      </c>
      <c r="B22" s="194"/>
      <c r="C22" s="194"/>
      <c r="D22" s="194"/>
      <c r="E22" s="192">
        <f>SUBTOTAL(109,S_A_45[VALOR TOTAL ANTES DE IVA])</f>
        <v>0</v>
      </c>
      <c r="F22" s="193"/>
    </row>
    <row r="23" spans="1:6" ht="15" customHeight="1" x14ac:dyDescent="0.25">
      <c r="A23" s="190" t="s">
        <v>48</v>
      </c>
      <c r="B23" s="191"/>
      <c r="C23" s="191"/>
      <c r="D23" s="191"/>
      <c r="E23" s="10">
        <v>0.19</v>
      </c>
      <c r="F23" s="9">
        <f>E22*E23</f>
        <v>0</v>
      </c>
    </row>
    <row r="24" spans="1:6" ht="15" customHeight="1" x14ac:dyDescent="0.25">
      <c r="A24" s="190" t="s">
        <v>49</v>
      </c>
      <c r="B24" s="191"/>
      <c r="C24" s="191"/>
      <c r="D24" s="191"/>
      <c r="E24" s="192">
        <f>+E22+F23</f>
        <v>0</v>
      </c>
      <c r="F24" s="193"/>
    </row>
    <row r="49" ht="15.75" customHeight="1" x14ac:dyDescent="0.25"/>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baseColWidth="10" defaultColWidth="11.42578125" defaultRowHeight="15" x14ac:dyDescent="0.2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x14ac:dyDescent="0.25">
      <c r="A1" s="186"/>
      <c r="B1" s="186"/>
      <c r="C1" s="186"/>
      <c r="D1" s="186"/>
      <c r="E1" s="186"/>
    </row>
    <row r="2" spans="1:5" x14ac:dyDescent="0.25">
      <c r="A2" s="187"/>
      <c r="B2" s="187"/>
      <c r="C2" s="187"/>
      <c r="D2" s="187"/>
      <c r="E2" s="187"/>
    </row>
    <row r="4" spans="1:5" x14ac:dyDescent="0.25">
      <c r="A4" s="3"/>
    </row>
    <row r="6" spans="1:5" ht="28.5" customHeight="1" x14ac:dyDescent="0.25">
      <c r="A6" s="188"/>
      <c r="B6" s="188"/>
    </row>
    <row r="7" spans="1:5" ht="44.25" customHeight="1" x14ac:dyDescent="0.25">
      <c r="A7" s="189"/>
      <c r="B7" s="189"/>
      <c r="C7" s="189"/>
      <c r="D7" s="189"/>
    </row>
    <row r="8" spans="1:5" ht="23.25" customHeight="1" x14ac:dyDescent="0.25">
      <c r="A8" s="188"/>
      <c r="B8" s="188"/>
    </row>
    <row r="11" spans="1:5" x14ac:dyDescent="0.25">
      <c r="A11" s="2"/>
    </row>
    <row r="14" spans="1:5" ht="15" customHeight="1" x14ac:dyDescent="0.25">
      <c r="A14" s="185"/>
      <c r="B14" s="185"/>
      <c r="C14" s="185"/>
      <c r="D14" s="185"/>
      <c r="E14" s="185"/>
    </row>
    <row r="15" spans="1:5" x14ac:dyDescent="0.25">
      <c r="A15" s="185"/>
      <c r="B15" s="185"/>
      <c r="C15" s="185"/>
      <c r="D15" s="185"/>
      <c r="E15" s="185"/>
    </row>
    <row r="16" spans="1:5" ht="18" customHeight="1" x14ac:dyDescent="0.25">
      <c r="A16" s="185"/>
      <c r="B16" s="185"/>
      <c r="C16" s="185"/>
      <c r="D16" s="185"/>
      <c r="E16" s="185"/>
    </row>
    <row r="17" spans="1:7" ht="29.25" customHeight="1" x14ac:dyDescent="0.25">
      <c r="A17" s="185"/>
      <c r="B17" s="185"/>
      <c r="C17" s="185"/>
      <c r="D17" s="185"/>
      <c r="E17" s="185"/>
    </row>
    <row r="18" spans="1:7" x14ac:dyDescent="0.25">
      <c r="A18" s="185"/>
      <c r="B18" s="185"/>
      <c r="C18" s="185"/>
      <c r="D18" s="185"/>
      <c r="E18" s="185"/>
    </row>
    <row r="19" spans="1:7" ht="30" customHeight="1" x14ac:dyDescent="0.25"/>
    <row r="20" spans="1:7" ht="45" x14ac:dyDescent="0.25">
      <c r="A20" s="5" t="s">
        <v>0</v>
      </c>
      <c r="B20" s="13" t="s">
        <v>37</v>
      </c>
      <c r="C20" s="13" t="s">
        <v>43</v>
      </c>
      <c r="D20" s="6" t="s">
        <v>40</v>
      </c>
      <c r="E20" s="6" t="s">
        <v>41</v>
      </c>
    </row>
    <row r="21" spans="1:7" x14ac:dyDescent="0.25">
      <c r="A21" s="14"/>
      <c r="B21" s="15"/>
      <c r="C21" s="16"/>
      <c r="D21" s="12">
        <v>0</v>
      </c>
      <c r="E21" s="7">
        <f>S_A_4[[#This Row],[CANT]]*S_A_4[[#This Row],[PRECIO UNITARIO ANTES IVA]]</f>
        <v>0</v>
      </c>
    </row>
    <row r="22" spans="1:7" x14ac:dyDescent="0.25">
      <c r="A22" s="11"/>
      <c r="B22" s="15"/>
      <c r="C22" s="16"/>
      <c r="D22" s="12">
        <v>0</v>
      </c>
      <c r="E22" s="7">
        <f>S_A_4[[#This Row],[CANT]]*S_A_4[[#This Row],[PRECIO UNITARIO ANTES IVA]]</f>
        <v>0</v>
      </c>
    </row>
    <row r="23" spans="1:7" x14ac:dyDescent="0.25">
      <c r="A23" s="11"/>
      <c r="B23" s="15"/>
      <c r="C23" s="16"/>
      <c r="D23" s="12">
        <v>0</v>
      </c>
      <c r="E23" s="7">
        <f>S_A_4[[#This Row],[CANT]]*S_A_4[[#This Row],[PRECIO UNITARIO ANTES IVA]]</f>
        <v>0</v>
      </c>
      <c r="G23" s="1"/>
    </row>
    <row r="24" spans="1:7" x14ac:dyDescent="0.25">
      <c r="A24" s="11"/>
      <c r="B24" s="15"/>
      <c r="C24" s="16"/>
      <c r="D24" s="12">
        <v>0</v>
      </c>
      <c r="E24" s="7">
        <f>S_A_4[[#This Row],[CANT]]*S_A_4[[#This Row],[PRECIO UNITARIO ANTES IVA]]</f>
        <v>0</v>
      </c>
    </row>
    <row r="25" spans="1:7" x14ac:dyDescent="0.25">
      <c r="A25" s="11"/>
      <c r="B25" s="15"/>
      <c r="C25" s="16"/>
      <c r="D25" s="12">
        <v>0</v>
      </c>
      <c r="E25" s="7">
        <f>S_A_4[[#This Row],[CANT]]*S_A_4[[#This Row],[PRECIO UNITARIO ANTES IVA]]</f>
        <v>0</v>
      </c>
    </row>
    <row r="26" spans="1:7" x14ac:dyDescent="0.25">
      <c r="A26" s="11"/>
      <c r="B26" s="15"/>
      <c r="C26" s="16"/>
      <c r="D26" s="12">
        <v>0</v>
      </c>
      <c r="E26" s="7">
        <f>S_A_4[[#This Row],[CANT]]*S_A_4[[#This Row],[PRECIO UNITARIO ANTES IVA]]</f>
        <v>0</v>
      </c>
    </row>
    <row r="27" spans="1:7" x14ac:dyDescent="0.25">
      <c r="A27" s="11"/>
      <c r="B27" s="15"/>
      <c r="C27" s="16"/>
      <c r="D27" s="12">
        <v>0</v>
      </c>
      <c r="E27" s="7">
        <f>S_A_4[[#This Row],[CANT]]*S_A_4[[#This Row],[PRECIO UNITARIO ANTES IVA]]</f>
        <v>0</v>
      </c>
    </row>
    <row r="28" spans="1:7" x14ac:dyDescent="0.25">
      <c r="A28" s="11"/>
      <c r="B28" s="15"/>
      <c r="C28" s="16"/>
      <c r="D28" s="12">
        <v>0</v>
      </c>
      <c r="E28" s="7">
        <f>S_A_4[[#This Row],[CANT]]*S_A_4[[#This Row],[PRECIO UNITARIO ANTES IVA]]</f>
        <v>0</v>
      </c>
    </row>
    <row r="29" spans="1:7" ht="15" customHeight="1" x14ac:dyDescent="0.25">
      <c r="A29" s="190" t="s">
        <v>47</v>
      </c>
      <c r="B29" s="194"/>
      <c r="C29" s="194"/>
      <c r="D29" s="192">
        <f>SUBTOTAL(109,S_A_4[VALOR TOTAL ANTES DE IVA])</f>
        <v>0</v>
      </c>
      <c r="E29" s="193"/>
    </row>
    <row r="30" spans="1:7" ht="15" customHeight="1" x14ac:dyDescent="0.25">
      <c r="A30" s="190" t="s">
        <v>50</v>
      </c>
      <c r="B30" s="191"/>
      <c r="C30" s="191"/>
      <c r="D30" s="8">
        <v>0.12</v>
      </c>
      <c r="E30" s="9">
        <f>D29*D30</f>
        <v>0</v>
      </c>
    </row>
    <row r="31" spans="1:7" ht="15" customHeight="1" x14ac:dyDescent="0.25">
      <c r="A31" s="190" t="s">
        <v>51</v>
      </c>
      <c r="B31" s="191"/>
      <c r="C31" s="191"/>
      <c r="D31" s="8">
        <v>0.05</v>
      </c>
      <c r="E31" s="9">
        <f>E30*D31</f>
        <v>0</v>
      </c>
    </row>
    <row r="32" spans="1:7" ht="15" customHeight="1" x14ac:dyDescent="0.25">
      <c r="A32" s="190" t="s">
        <v>52</v>
      </c>
      <c r="B32" s="191"/>
      <c r="C32" s="191"/>
      <c r="D32" s="18"/>
      <c r="E32" s="17">
        <f>SUM(E26:E28)</f>
        <v>0</v>
      </c>
    </row>
    <row r="33" spans="1:5" ht="15" customHeight="1" x14ac:dyDescent="0.25">
      <c r="A33" s="190" t="s">
        <v>53</v>
      </c>
      <c r="B33" s="191"/>
      <c r="C33" s="191"/>
      <c r="D33" s="10">
        <v>0.19</v>
      </c>
      <c r="E33" s="9">
        <f>+E32*D33</f>
        <v>0</v>
      </c>
    </row>
    <row r="34" spans="1:5" ht="15" customHeight="1" x14ac:dyDescent="0.25">
      <c r="A34" s="190" t="s">
        <v>49</v>
      </c>
      <c r="B34" s="191"/>
      <c r="C34" s="191"/>
      <c r="D34" s="192">
        <f>SUM(E29:E33)</f>
        <v>0</v>
      </c>
      <c r="E34" s="193"/>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baseColWidth="10" defaultColWidth="11.42578125" defaultRowHeight="15" x14ac:dyDescent="0.2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x14ac:dyDescent="0.25">
      <c r="A1" s="186"/>
      <c r="B1" s="186"/>
      <c r="C1" s="186"/>
      <c r="D1" s="186"/>
      <c r="E1" s="186"/>
      <c r="F1" s="186"/>
    </row>
    <row r="2" spans="1:6" x14ac:dyDescent="0.25">
      <c r="A2" s="187"/>
      <c r="B2" s="187"/>
      <c r="C2" s="187"/>
      <c r="D2" s="187"/>
      <c r="E2" s="187"/>
      <c r="F2" s="187"/>
    </row>
    <row r="4" spans="1:6" x14ac:dyDescent="0.25">
      <c r="A4" s="3"/>
    </row>
    <row r="6" spans="1:6" ht="28.5" customHeight="1" x14ac:dyDescent="0.25">
      <c r="A6" s="188"/>
      <c r="B6" s="188"/>
    </row>
    <row r="7" spans="1:6" ht="44.25" customHeight="1" x14ac:dyDescent="0.25">
      <c r="A7" s="189"/>
      <c r="B7" s="189"/>
      <c r="C7" s="189"/>
      <c r="D7" s="189"/>
      <c r="E7" s="189"/>
    </row>
    <row r="8" spans="1:6" ht="23.25" customHeight="1" x14ac:dyDescent="0.25">
      <c r="A8" s="188"/>
      <c r="B8" s="188"/>
    </row>
    <row r="11" spans="1:6" x14ac:dyDescent="0.25">
      <c r="A11" s="2"/>
    </row>
    <row r="14" spans="1:6" ht="15" customHeight="1" x14ac:dyDescent="0.25">
      <c r="A14" s="185"/>
      <c r="B14" s="185"/>
      <c r="C14" s="185"/>
      <c r="D14" s="185"/>
      <c r="E14" s="185"/>
      <c r="F14" s="185"/>
    </row>
    <row r="15" spans="1:6" x14ac:dyDescent="0.25">
      <c r="A15" s="185"/>
      <c r="B15" s="185"/>
      <c r="C15" s="185"/>
      <c r="D15" s="185"/>
      <c r="E15" s="185"/>
      <c r="F15" s="185"/>
    </row>
    <row r="16" spans="1:6" ht="18" customHeight="1" x14ac:dyDescent="0.25">
      <c r="A16" s="185"/>
      <c r="B16" s="185"/>
      <c r="C16" s="185"/>
      <c r="D16" s="185"/>
      <c r="E16" s="185"/>
      <c r="F16" s="185"/>
    </row>
    <row r="17" spans="1:6" ht="29.25" customHeight="1" x14ac:dyDescent="0.25">
      <c r="A17" s="185"/>
      <c r="B17" s="185"/>
      <c r="C17" s="185"/>
      <c r="D17" s="185"/>
      <c r="E17" s="185"/>
      <c r="F17" s="185"/>
    </row>
    <row r="18" spans="1:6" x14ac:dyDescent="0.25">
      <c r="A18" s="185"/>
      <c r="B18" s="185"/>
      <c r="C18" s="185"/>
      <c r="D18" s="185"/>
      <c r="E18" s="185"/>
      <c r="F18" s="185"/>
    </row>
    <row r="19" spans="1:6" ht="30" customHeight="1" x14ac:dyDescent="0.25"/>
    <row r="20" spans="1:6" ht="45" x14ac:dyDescent="0.25">
      <c r="A20" s="5" t="s">
        <v>0</v>
      </c>
      <c r="B20" s="5" t="s">
        <v>37</v>
      </c>
      <c r="C20" s="5" t="s">
        <v>54</v>
      </c>
      <c r="D20" s="5" t="s">
        <v>43</v>
      </c>
      <c r="E20" s="108" t="s">
        <v>40</v>
      </c>
      <c r="F20" s="108" t="s">
        <v>41</v>
      </c>
    </row>
    <row r="21" spans="1:6" x14ac:dyDescent="0.25">
      <c r="A21" s="115">
        <v>1</v>
      </c>
      <c r="B21" s="116" t="s">
        <v>55</v>
      </c>
      <c r="C21" s="116"/>
      <c r="D21" s="116"/>
      <c r="E21" s="117"/>
      <c r="F21" s="117"/>
    </row>
    <row r="22" spans="1:6" ht="51" x14ac:dyDescent="0.25">
      <c r="A22" s="99">
        <v>1.1000000000000001</v>
      </c>
      <c r="B22" s="100" t="s">
        <v>56</v>
      </c>
      <c r="C22" s="99" t="s">
        <v>57</v>
      </c>
      <c r="D22" s="101">
        <v>113</v>
      </c>
      <c r="E22" s="110"/>
      <c r="F22" s="111">
        <f>S_A[[#This Row],[CANT]]*S_A[[#This Row],[PRECIO UNITARIO ANTES IVA]]</f>
        <v>0</v>
      </c>
    </row>
    <row r="23" spans="1:6" ht="25.5" x14ac:dyDescent="0.25">
      <c r="A23" s="99">
        <v>1.2</v>
      </c>
      <c r="B23" s="103" t="s">
        <v>58</v>
      </c>
      <c r="C23" s="99" t="s">
        <v>59</v>
      </c>
      <c r="D23" s="101">
        <v>3</v>
      </c>
      <c r="E23" s="121"/>
      <c r="F23" s="122">
        <f>S_A[[#This Row],[CANT]]*S_A[[#This Row],[PRECIO UNITARIO ANTES IVA]]</f>
        <v>0</v>
      </c>
    </row>
    <row r="24" spans="1:6" ht="25.5" x14ac:dyDescent="0.25">
      <c r="A24" s="99">
        <v>1.3</v>
      </c>
      <c r="B24" s="100" t="s">
        <v>60</v>
      </c>
      <c r="C24" s="99" t="s">
        <v>61</v>
      </c>
      <c r="D24" s="101">
        <v>24</v>
      </c>
      <c r="E24" s="109"/>
      <c r="F24" s="111">
        <f>S_A[[#This Row],[CANT]]*S_A[[#This Row],[PRECIO UNITARIO ANTES IVA]]</f>
        <v>0</v>
      </c>
    </row>
    <row r="25" spans="1:6" x14ac:dyDescent="0.25">
      <c r="A25" s="118">
        <v>2</v>
      </c>
      <c r="B25" s="119" t="s">
        <v>62</v>
      </c>
      <c r="C25" s="118"/>
      <c r="D25" s="118"/>
      <c r="E25" s="120"/>
      <c r="F25" s="120"/>
    </row>
    <row r="26" spans="1:6" ht="51" x14ac:dyDescent="0.25">
      <c r="A26" s="99">
        <v>2.1</v>
      </c>
      <c r="B26" s="100" t="s">
        <v>63</v>
      </c>
      <c r="C26" s="99" t="s">
        <v>61</v>
      </c>
      <c r="D26" s="101">
        <v>210</v>
      </c>
      <c r="E26" s="110"/>
      <c r="F26" s="111">
        <f>S_A[[#This Row],[CANT]]*S_A[[#This Row],[PRECIO UNITARIO ANTES IVA]]</f>
        <v>0</v>
      </c>
    </row>
    <row r="27" spans="1:6" x14ac:dyDescent="0.25">
      <c r="A27" s="118">
        <v>3</v>
      </c>
      <c r="B27" s="119" t="s">
        <v>64</v>
      </c>
      <c r="C27" s="118"/>
      <c r="D27" s="118"/>
      <c r="E27" s="120"/>
      <c r="F27" s="120"/>
    </row>
    <row r="28" spans="1:6" ht="76.5" x14ac:dyDescent="0.25">
      <c r="A28" s="99">
        <v>3.1</v>
      </c>
      <c r="B28" s="100" t="s">
        <v>65</v>
      </c>
      <c r="C28" s="99" t="s">
        <v>57</v>
      </c>
      <c r="D28" s="101">
        <v>280</v>
      </c>
      <c r="E28" s="109"/>
      <c r="F28" s="111">
        <f>S_A[[#This Row],[CANT]]*S_A[[#This Row],[PRECIO UNITARIO ANTES IVA]]</f>
        <v>0</v>
      </c>
    </row>
    <row r="29" spans="1:6" x14ac:dyDescent="0.25">
      <c r="A29" s="118">
        <v>4</v>
      </c>
      <c r="B29" s="119" t="s">
        <v>66</v>
      </c>
      <c r="C29" s="118"/>
      <c r="D29" s="118"/>
      <c r="E29" s="120"/>
      <c r="F29" s="120"/>
    </row>
    <row r="30" spans="1:6" ht="102" x14ac:dyDescent="0.25">
      <c r="A30" s="99">
        <v>4.0999999999999996</v>
      </c>
      <c r="B30" s="100" t="s">
        <v>67</v>
      </c>
      <c r="C30" s="99" t="s">
        <v>46</v>
      </c>
      <c r="D30" s="101">
        <v>314</v>
      </c>
      <c r="E30" s="110"/>
      <c r="F30" s="111">
        <f>S_A[[#This Row],[CANT]]*S_A[[#This Row],[PRECIO UNITARIO ANTES IVA]]</f>
        <v>0</v>
      </c>
    </row>
    <row r="31" spans="1:6" ht="102" x14ac:dyDescent="0.25">
      <c r="A31" s="99">
        <v>4.2</v>
      </c>
      <c r="B31" s="103" t="s">
        <v>68</v>
      </c>
      <c r="C31" s="99" t="s">
        <v>46</v>
      </c>
      <c r="D31" s="101">
        <v>136</v>
      </c>
      <c r="E31" s="123"/>
      <c r="F31" s="122">
        <f>S_A[[#This Row],[CANT]]*S_A[[#This Row],[PRECIO UNITARIO ANTES IVA]]</f>
        <v>0</v>
      </c>
    </row>
    <row r="32" spans="1:6" ht="38.25" x14ac:dyDescent="0.25">
      <c r="A32" s="99">
        <v>4.3</v>
      </c>
      <c r="B32" s="100" t="s">
        <v>69</v>
      </c>
      <c r="C32" s="99" t="s">
        <v>61</v>
      </c>
      <c r="D32" s="101">
        <v>80</v>
      </c>
      <c r="E32" s="110"/>
      <c r="F32" s="111">
        <f>S_A[[#This Row],[CANT]]*S_A[[#This Row],[PRECIO UNITARIO ANTES IVA]]</f>
        <v>0</v>
      </c>
    </row>
    <row r="33" spans="1:6" ht="25.5" x14ac:dyDescent="0.25">
      <c r="A33" s="99">
        <v>4.4000000000000004</v>
      </c>
      <c r="B33" s="103" t="s">
        <v>70</v>
      </c>
      <c r="C33" s="99" t="s">
        <v>46</v>
      </c>
      <c r="D33" s="101">
        <v>43</v>
      </c>
      <c r="E33" s="121"/>
      <c r="F33" s="122">
        <f>S_A[[#This Row],[CANT]]*S_A[[#This Row],[PRECIO UNITARIO ANTES IVA]]</f>
        <v>0</v>
      </c>
    </row>
    <row r="34" spans="1:6" x14ac:dyDescent="0.25">
      <c r="A34" s="118">
        <v>5</v>
      </c>
      <c r="B34" s="119" t="s">
        <v>71</v>
      </c>
      <c r="C34" s="118"/>
      <c r="D34" s="118"/>
      <c r="E34" s="117"/>
      <c r="F34" s="117"/>
    </row>
    <row r="35" spans="1:6" ht="51" x14ac:dyDescent="0.25">
      <c r="A35" s="99">
        <v>5.0999999999999996</v>
      </c>
      <c r="B35" s="103" t="s">
        <v>72</v>
      </c>
      <c r="C35" s="99" t="s">
        <v>59</v>
      </c>
      <c r="D35" s="99">
        <v>8</v>
      </c>
      <c r="E35" s="121"/>
      <c r="F35" s="122">
        <f>S_A[[#This Row],[CANT]]*S_A[[#This Row],[PRECIO UNITARIO ANTES IVA]]</f>
        <v>0</v>
      </c>
    </row>
    <row r="36" spans="1:6" ht="51" x14ac:dyDescent="0.25">
      <c r="A36" s="99">
        <v>5.2</v>
      </c>
      <c r="B36" s="100" t="s">
        <v>73</v>
      </c>
      <c r="C36" s="99" t="s">
        <v>59</v>
      </c>
      <c r="D36" s="99">
        <v>12</v>
      </c>
      <c r="E36" s="110"/>
      <c r="F36" s="111">
        <f>S_A[[#This Row],[CANT]]*S_A[[#This Row],[PRECIO UNITARIO ANTES IVA]]</f>
        <v>0</v>
      </c>
    </row>
    <row r="37" spans="1:6" x14ac:dyDescent="0.25">
      <c r="A37" s="118">
        <v>6</v>
      </c>
      <c r="B37" s="119" t="s">
        <v>74</v>
      </c>
      <c r="C37" s="118"/>
      <c r="D37" s="118"/>
      <c r="E37" s="120"/>
      <c r="F37" s="120"/>
    </row>
    <row r="38" spans="1:6" ht="38.25" x14ac:dyDescent="0.25">
      <c r="A38" s="102">
        <v>6.1</v>
      </c>
      <c r="B38" s="103" t="s">
        <v>75</v>
      </c>
      <c r="C38" s="99" t="s">
        <v>59</v>
      </c>
      <c r="D38" s="99">
        <v>2</v>
      </c>
      <c r="E38" s="109"/>
      <c r="F38" s="111">
        <f>S_A[[#This Row],[CANT]]*S_A[[#This Row],[PRECIO UNITARIO ANTES IVA]]</f>
        <v>0</v>
      </c>
    </row>
    <row r="39" spans="1:6" ht="38.25" x14ac:dyDescent="0.25">
      <c r="A39" s="102">
        <v>6.2</v>
      </c>
      <c r="B39" s="103" t="s">
        <v>76</v>
      </c>
      <c r="C39" s="99" t="s">
        <v>59</v>
      </c>
      <c r="D39" s="99">
        <v>21</v>
      </c>
      <c r="E39" s="121"/>
      <c r="F39" s="122">
        <f>S_A[[#This Row],[CANT]]*S_A[[#This Row],[PRECIO UNITARIO ANTES IVA]]</f>
        <v>0</v>
      </c>
    </row>
    <row r="40" spans="1:6" ht="38.25" x14ac:dyDescent="0.25">
      <c r="A40" s="102">
        <v>6.3</v>
      </c>
      <c r="B40" s="103" t="s">
        <v>77</v>
      </c>
      <c r="C40" s="99" t="s">
        <v>59</v>
      </c>
      <c r="D40" s="99">
        <v>4</v>
      </c>
      <c r="E40" s="110"/>
      <c r="F40" s="111">
        <f>S_A[[#This Row],[CANT]]*S_A[[#This Row],[PRECIO UNITARIO ANTES IVA]]</f>
        <v>0</v>
      </c>
    </row>
    <row r="41" spans="1:6" ht="38.25" x14ac:dyDescent="0.25">
      <c r="A41" s="102">
        <v>6.4</v>
      </c>
      <c r="B41" s="103" t="s">
        <v>78</v>
      </c>
      <c r="C41" s="99" t="s">
        <v>59</v>
      </c>
      <c r="D41" s="99">
        <v>2</v>
      </c>
      <c r="E41" s="121"/>
      <c r="F41" s="122">
        <f>S_A[[#This Row],[CANT]]*S_A[[#This Row],[PRECIO UNITARIO ANTES IVA]]</f>
        <v>0</v>
      </c>
    </row>
    <row r="42" spans="1:6" ht="51" x14ac:dyDescent="0.25">
      <c r="A42" s="102">
        <v>6.5</v>
      </c>
      <c r="B42" s="103" t="s">
        <v>79</v>
      </c>
      <c r="C42" s="99" t="s">
        <v>59</v>
      </c>
      <c r="D42" s="99">
        <v>2</v>
      </c>
      <c r="E42" s="110"/>
      <c r="F42" s="111">
        <f>S_A[[#This Row],[CANT]]*S_A[[#This Row],[PRECIO UNITARIO ANTES IVA]]</f>
        <v>0</v>
      </c>
    </row>
    <row r="43" spans="1:6" ht="51" x14ac:dyDescent="0.25">
      <c r="A43" s="102">
        <v>6.6</v>
      </c>
      <c r="B43" s="103" t="s">
        <v>80</v>
      </c>
      <c r="C43" s="99" t="s">
        <v>59</v>
      </c>
      <c r="D43" s="99">
        <v>156</v>
      </c>
      <c r="E43" s="121"/>
      <c r="F43" s="122">
        <f>S_A[[#This Row],[CANT]]*S_A[[#This Row],[PRECIO UNITARIO ANTES IVA]]</f>
        <v>0</v>
      </c>
    </row>
    <row r="44" spans="1:6" ht="51" x14ac:dyDescent="0.25">
      <c r="A44" s="102">
        <v>6.7</v>
      </c>
      <c r="B44" s="100" t="s">
        <v>81</v>
      </c>
      <c r="C44" s="99" t="s">
        <v>61</v>
      </c>
      <c r="D44" s="99">
        <v>176</v>
      </c>
      <c r="E44" s="110"/>
      <c r="F44" s="111">
        <f>S_A[[#This Row],[CANT]]*S_A[[#This Row],[PRECIO UNITARIO ANTES IVA]]</f>
        <v>0</v>
      </c>
    </row>
    <row r="45" spans="1:6" ht="38.25" x14ac:dyDescent="0.25">
      <c r="A45" s="102">
        <v>6.8</v>
      </c>
      <c r="B45" s="103" t="s">
        <v>82</v>
      </c>
      <c r="C45" s="99" t="s">
        <v>61</v>
      </c>
      <c r="D45" s="99">
        <v>415</v>
      </c>
      <c r="E45" s="123"/>
      <c r="F45" s="122">
        <f>S_A[[#This Row],[CANT]]*S_A[[#This Row],[PRECIO UNITARIO ANTES IVA]]</f>
        <v>0</v>
      </c>
    </row>
    <row r="46" spans="1:6" ht="38.25" x14ac:dyDescent="0.25">
      <c r="A46" s="102">
        <v>6.9</v>
      </c>
      <c r="B46" s="100" t="s">
        <v>83</v>
      </c>
      <c r="C46" s="99" t="s">
        <v>84</v>
      </c>
      <c r="D46" s="99">
        <v>413</v>
      </c>
      <c r="E46" s="110"/>
      <c r="F46" s="111">
        <f>S_A[[#This Row],[CANT]]*S_A[[#This Row],[PRECIO UNITARIO ANTES IVA]]</f>
        <v>0</v>
      </c>
    </row>
    <row r="47" spans="1:6" ht="63.75" x14ac:dyDescent="0.25">
      <c r="A47" s="104">
        <v>6.1</v>
      </c>
      <c r="B47" s="103" t="s">
        <v>85</v>
      </c>
      <c r="C47" s="99" t="s">
        <v>84</v>
      </c>
      <c r="D47" s="99">
        <v>606</v>
      </c>
      <c r="E47" s="121"/>
      <c r="F47" s="122">
        <f>S_A[[#This Row],[CANT]]*S_A[[#This Row],[PRECIO UNITARIO ANTES IVA]]</f>
        <v>0</v>
      </c>
    </row>
    <row r="48" spans="1:6" ht="38.25" x14ac:dyDescent="0.25">
      <c r="A48" s="104">
        <v>6.11</v>
      </c>
      <c r="B48" s="100" t="s">
        <v>86</v>
      </c>
      <c r="C48" s="99" t="s">
        <v>59</v>
      </c>
      <c r="D48" s="99">
        <v>156</v>
      </c>
      <c r="E48" s="109"/>
      <c r="F48" s="111">
        <f>S_A[[#This Row],[CANT]]*S_A[[#This Row],[PRECIO UNITARIO ANTES IVA]]</f>
        <v>0</v>
      </c>
    </row>
    <row r="49" spans="1:6" ht="38.25" x14ac:dyDescent="0.25">
      <c r="A49" s="104">
        <v>6.12</v>
      </c>
      <c r="B49" s="103" t="s">
        <v>87</v>
      </c>
      <c r="C49" s="99" t="s">
        <v>59</v>
      </c>
      <c r="D49" s="99">
        <v>156</v>
      </c>
      <c r="E49" s="121"/>
      <c r="F49" s="122">
        <f>S_A[[#This Row],[CANT]]*S_A[[#This Row],[PRECIO UNITARIO ANTES IVA]]</f>
        <v>0</v>
      </c>
    </row>
    <row r="50" spans="1:6" ht="76.5" x14ac:dyDescent="0.25">
      <c r="A50" s="104">
        <v>6.13</v>
      </c>
      <c r="B50" s="105" t="s">
        <v>88</v>
      </c>
      <c r="C50" s="99" t="s">
        <v>59</v>
      </c>
      <c r="D50" s="99">
        <v>156</v>
      </c>
      <c r="E50" s="109"/>
      <c r="F50" s="111">
        <f>S_A[[#This Row],[CANT]]*S_A[[#This Row],[PRECIO UNITARIO ANTES IVA]]</f>
        <v>0</v>
      </c>
    </row>
    <row r="51" spans="1:6" ht="178.5" x14ac:dyDescent="0.25">
      <c r="A51" s="104">
        <v>6.14</v>
      </c>
      <c r="B51" s="105" t="s">
        <v>89</v>
      </c>
      <c r="C51" s="106" t="s">
        <v>61</v>
      </c>
      <c r="D51" s="99">
        <v>606</v>
      </c>
      <c r="E51" s="121"/>
      <c r="F51" s="122">
        <f>S_A[[#This Row],[CANT]]*S_A[[#This Row],[PRECIO UNITARIO ANTES IVA]]</f>
        <v>0</v>
      </c>
    </row>
    <row r="52" spans="1:6" ht="165.75" x14ac:dyDescent="0.25">
      <c r="A52" s="104">
        <v>6.15</v>
      </c>
      <c r="B52" s="105" t="s">
        <v>90</v>
      </c>
      <c r="C52" s="106" t="s">
        <v>59</v>
      </c>
      <c r="D52" s="99">
        <v>120</v>
      </c>
      <c r="E52" s="110"/>
      <c r="F52" s="111">
        <f>S_A[[#This Row],[CANT]]*S_A[[#This Row],[PRECIO UNITARIO ANTES IVA]]</f>
        <v>0</v>
      </c>
    </row>
    <row r="53" spans="1:6" ht="114.75" x14ac:dyDescent="0.25">
      <c r="A53" s="104">
        <v>6.16</v>
      </c>
      <c r="B53" s="105" t="s">
        <v>91</v>
      </c>
      <c r="C53" s="106" t="s">
        <v>61</v>
      </c>
      <c r="D53" s="99">
        <v>413</v>
      </c>
      <c r="E53" s="123"/>
      <c r="F53" s="122">
        <f>S_A[[#This Row],[CANT]]*S_A[[#This Row],[PRECIO UNITARIO ANTES IVA]]</f>
        <v>0</v>
      </c>
    </row>
    <row r="54" spans="1:6" ht="89.25" x14ac:dyDescent="0.25">
      <c r="A54" s="104">
        <v>6.17</v>
      </c>
      <c r="B54" s="105" t="s">
        <v>92</v>
      </c>
      <c r="C54" s="106" t="s">
        <v>59</v>
      </c>
      <c r="D54" s="99">
        <v>4</v>
      </c>
      <c r="E54" s="110"/>
      <c r="F54" s="111">
        <f>S_A[[#This Row],[CANT]]*S_A[[#This Row],[PRECIO UNITARIO ANTES IVA]]</f>
        <v>0</v>
      </c>
    </row>
    <row r="55" spans="1:6" ht="26.25" x14ac:dyDescent="0.25">
      <c r="A55" s="104">
        <v>6.18</v>
      </c>
      <c r="B55" s="124" t="s">
        <v>93</v>
      </c>
      <c r="C55" s="99" t="s">
        <v>59</v>
      </c>
      <c r="D55" s="99">
        <v>50</v>
      </c>
      <c r="E55" s="123"/>
      <c r="F55" s="122">
        <f>S_A[[#This Row],[CANT]]*S_A[[#This Row],[PRECIO UNITARIO ANTES IVA]]</f>
        <v>0</v>
      </c>
    </row>
    <row r="56" spans="1:6" x14ac:dyDescent="0.25">
      <c r="A56" s="118">
        <v>7</v>
      </c>
      <c r="B56" s="119" t="s">
        <v>94</v>
      </c>
      <c r="C56" s="118"/>
      <c r="D56" s="118"/>
      <c r="E56" s="120"/>
      <c r="F56" s="120"/>
    </row>
    <row r="57" spans="1:6" ht="76.5" x14ac:dyDescent="0.25">
      <c r="A57" s="107">
        <v>7.1</v>
      </c>
      <c r="B57" s="105" t="s">
        <v>95</v>
      </c>
      <c r="C57" s="99" t="s">
        <v>59</v>
      </c>
      <c r="D57" s="125">
        <v>28</v>
      </c>
      <c r="E57" s="121"/>
      <c r="F57" s="122">
        <f>S_A[[#This Row],[CANT]]*S_A[[#This Row],[PRECIO UNITARIO ANTES IVA]]</f>
        <v>0</v>
      </c>
    </row>
    <row r="58" spans="1:6" ht="41.25" customHeight="1" x14ac:dyDescent="0.25">
      <c r="A58" s="107">
        <v>7.2</v>
      </c>
      <c r="B58" s="105" t="s">
        <v>96</v>
      </c>
      <c r="C58" s="99" t="s">
        <v>59</v>
      </c>
      <c r="D58" s="125">
        <v>11</v>
      </c>
      <c r="E58" s="110"/>
      <c r="F58" s="111">
        <f>S_A[[#This Row],[CANT]]*S_A[[#This Row],[PRECIO UNITARIO ANTES IVA]]</f>
        <v>0</v>
      </c>
    </row>
    <row r="59" spans="1:6" ht="15" customHeight="1" x14ac:dyDescent="0.25">
      <c r="A59" s="190" t="s">
        <v>47</v>
      </c>
      <c r="B59" s="191"/>
      <c r="C59" s="191"/>
      <c r="D59" s="191"/>
      <c r="E59" s="195">
        <f>SUBTOTAL(109,S_A[VALOR TOTAL ANTES DE IVA])</f>
        <v>0</v>
      </c>
      <c r="F59" s="196"/>
    </row>
    <row r="60" spans="1:6" x14ac:dyDescent="0.25">
      <c r="A60" s="190" t="s">
        <v>97</v>
      </c>
      <c r="B60" s="191"/>
      <c r="C60" s="191"/>
      <c r="D60" s="191"/>
      <c r="E60" s="112">
        <v>0.2</v>
      </c>
      <c r="F60" s="113">
        <f>E59*E60</f>
        <v>0</v>
      </c>
    </row>
    <row r="61" spans="1:6" x14ac:dyDescent="0.25">
      <c r="A61" s="190" t="s">
        <v>98</v>
      </c>
      <c r="B61" s="191"/>
      <c r="C61" s="191"/>
      <c r="D61" s="191"/>
      <c r="E61" s="112">
        <v>0.06</v>
      </c>
      <c r="F61" s="113">
        <f>E59*E61</f>
        <v>0</v>
      </c>
    </row>
    <row r="62" spans="1:6" x14ac:dyDescent="0.25">
      <c r="A62" s="190" t="s">
        <v>99</v>
      </c>
      <c r="B62" s="191"/>
      <c r="C62" s="191"/>
      <c r="D62" s="191"/>
      <c r="E62" s="114">
        <v>0.19</v>
      </c>
      <c r="F62" s="113">
        <f>F61*E62</f>
        <v>0</v>
      </c>
    </row>
    <row r="63" spans="1:6" x14ac:dyDescent="0.25">
      <c r="A63" s="190" t="s">
        <v>49</v>
      </c>
      <c r="B63" s="191"/>
      <c r="C63" s="191"/>
      <c r="D63" s="191"/>
      <c r="E63" s="195">
        <f>SUM(F59:F62)</f>
        <v>0</v>
      </c>
      <c r="F63" s="196"/>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baseColWidth="10" defaultColWidth="11.42578125" defaultRowHeight="12.75" x14ac:dyDescent="0.2"/>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x14ac:dyDescent="0.2">
      <c r="A1" s="33"/>
      <c r="B1" s="34"/>
      <c r="C1" s="34"/>
      <c r="D1" s="34"/>
      <c r="E1" s="197"/>
      <c r="F1" s="197"/>
      <c r="G1" s="197"/>
      <c r="H1" s="197"/>
      <c r="I1" s="197"/>
    </row>
    <row r="2" spans="1:9" x14ac:dyDescent="0.2">
      <c r="A2" s="36"/>
      <c r="B2" s="37"/>
      <c r="C2" s="37"/>
      <c r="D2" s="37"/>
      <c r="E2" s="37"/>
      <c r="F2" s="37"/>
      <c r="G2" s="37"/>
      <c r="H2" s="37"/>
      <c r="I2" s="37"/>
    </row>
    <row r="4" spans="1:9" x14ac:dyDescent="0.2">
      <c r="A4" s="38"/>
    </row>
    <row r="6" spans="1:9" ht="28.5" customHeight="1" x14ac:dyDescent="0.2">
      <c r="A6" s="198"/>
      <c r="B6" s="198"/>
    </row>
    <row r="7" spans="1:9" ht="44.25" customHeight="1" x14ac:dyDescent="0.2">
      <c r="A7" s="199"/>
      <c r="B7" s="199"/>
      <c r="C7" s="199"/>
      <c r="D7" s="199"/>
      <c r="E7" s="199"/>
      <c r="F7" s="199"/>
      <c r="G7" s="199"/>
      <c r="H7" s="199"/>
      <c r="I7" s="199"/>
    </row>
    <row r="8" spans="1:9" ht="23.25" customHeight="1" x14ac:dyDescent="0.2">
      <c r="A8" s="198"/>
      <c r="B8" s="198"/>
    </row>
    <row r="11" spans="1:9" x14ac:dyDescent="0.2">
      <c r="A11" s="36"/>
    </row>
    <row r="14" spans="1:9" ht="15" customHeight="1" x14ac:dyDescent="0.2">
      <c r="A14" s="200"/>
      <c r="B14" s="200"/>
      <c r="C14" s="200"/>
      <c r="D14" s="200"/>
      <c r="E14" s="200"/>
      <c r="F14" s="200"/>
      <c r="G14" s="200"/>
      <c r="H14" s="200"/>
      <c r="I14" s="200"/>
    </row>
    <row r="15" spans="1:9" x14ac:dyDescent="0.2">
      <c r="A15" s="200"/>
      <c r="B15" s="200"/>
      <c r="C15" s="200"/>
      <c r="D15" s="200"/>
      <c r="E15" s="200"/>
      <c r="F15" s="200"/>
      <c r="G15" s="200"/>
      <c r="H15" s="200"/>
      <c r="I15" s="200"/>
    </row>
    <row r="16" spans="1:9" ht="18" customHeight="1" x14ac:dyDescent="0.2">
      <c r="A16" s="200"/>
      <c r="B16" s="200"/>
      <c r="C16" s="200"/>
      <c r="D16" s="200"/>
      <c r="E16" s="200"/>
      <c r="F16" s="200"/>
      <c r="G16" s="200"/>
      <c r="H16" s="200"/>
      <c r="I16" s="200"/>
    </row>
    <row r="17" spans="1:9" ht="29.25" customHeight="1" x14ac:dyDescent="0.2">
      <c r="A17" s="200"/>
      <c r="B17" s="200"/>
      <c r="C17" s="200"/>
      <c r="D17" s="200"/>
      <c r="E17" s="200"/>
      <c r="F17" s="200"/>
      <c r="G17" s="200"/>
      <c r="H17" s="200"/>
      <c r="I17" s="200"/>
    </row>
    <row r="18" spans="1:9" x14ac:dyDescent="0.2">
      <c r="A18" s="200"/>
      <c r="B18" s="200"/>
      <c r="C18" s="200"/>
      <c r="D18" s="200"/>
      <c r="E18" s="200"/>
      <c r="F18" s="200"/>
      <c r="G18" s="200"/>
      <c r="H18" s="200"/>
      <c r="I18" s="200"/>
    </row>
    <row r="19" spans="1:9" ht="30" customHeight="1" x14ac:dyDescent="0.2"/>
    <row r="20" spans="1:9" ht="45.75" customHeight="1" x14ac:dyDescent="0.2">
      <c r="A20" s="41" t="s">
        <v>0</v>
      </c>
      <c r="B20" s="41" t="s">
        <v>37</v>
      </c>
      <c r="C20" s="41" t="s">
        <v>54</v>
      </c>
      <c r="D20" s="41" t="s">
        <v>39</v>
      </c>
      <c r="E20" s="42" t="s">
        <v>100</v>
      </c>
      <c r="F20" s="41" t="s">
        <v>101</v>
      </c>
      <c r="G20" s="41" t="s">
        <v>42</v>
      </c>
      <c r="H20" s="42" t="s">
        <v>102</v>
      </c>
      <c r="I20" s="42" t="s">
        <v>24</v>
      </c>
    </row>
    <row r="21" spans="1:9" ht="25.5" x14ac:dyDescent="0.2">
      <c r="A21" s="57">
        <v>1</v>
      </c>
      <c r="B21" s="15" t="s">
        <v>103</v>
      </c>
      <c r="C21" s="57" t="s">
        <v>104</v>
      </c>
      <c r="D21" s="89"/>
      <c r="E21" s="90"/>
      <c r="F21" s="85"/>
      <c r="G21" s="62">
        <f>MC_7[[#This Row],[VALOR UNIT ]]*MC_7[[#This Row],[%IVA]]</f>
        <v>0</v>
      </c>
      <c r="H21" s="63">
        <f>+MC_7[[#This Row],[VALOR UNIT ]]+MC_7[[#This Row],[IVA]]</f>
        <v>0</v>
      </c>
      <c r="I21" s="63">
        <f>+MC_7[[#This Row],[SUBTOTAL + IVA UNIT]]*MC_7[[#This Row],[CANTIDAD]]</f>
        <v>0</v>
      </c>
    </row>
    <row r="22" spans="1:9" ht="25.5" x14ac:dyDescent="0.2">
      <c r="A22" s="57">
        <v>2</v>
      </c>
      <c r="B22" s="15" t="s">
        <v>105</v>
      </c>
      <c r="C22" s="57" t="s">
        <v>104</v>
      </c>
      <c r="D22" s="91"/>
      <c r="E22" s="92"/>
      <c r="F22" s="85"/>
      <c r="G22" s="62">
        <f>MC_7[[#This Row],[VALOR UNIT ]]*MC_7[[#This Row],[%IVA]]</f>
        <v>0</v>
      </c>
      <c r="H22" s="63">
        <f>+MC_7[[#This Row],[VALOR UNIT ]]+MC_7[[#This Row],[IVA]]</f>
        <v>0</v>
      </c>
      <c r="I22" s="63">
        <f>+MC_7[[#This Row],[SUBTOTAL + IVA UNIT]]*MC_7[[#This Row],[CANTIDAD]]</f>
        <v>0</v>
      </c>
    </row>
    <row r="23" spans="1:9" ht="25.5" x14ac:dyDescent="0.2">
      <c r="A23" s="57">
        <v>3</v>
      </c>
      <c r="B23" s="15" t="s">
        <v>106</v>
      </c>
      <c r="C23" s="57" t="s">
        <v>104</v>
      </c>
      <c r="D23" s="91"/>
      <c r="E23" s="88"/>
      <c r="F23" s="85"/>
      <c r="G23" s="62">
        <f>MC_7[[#This Row],[VALOR UNIT ]]*MC_7[[#This Row],[%IVA]]</f>
        <v>0</v>
      </c>
      <c r="H23" s="62">
        <f>+MC_7[[#This Row],[VALOR UNIT ]]+MC_7[[#This Row],[IVA]]</f>
        <v>0</v>
      </c>
      <c r="I23" s="62">
        <f>+MC_7[[#This Row],[SUBTOTAL + IVA UNIT]]*MC_7[[#This Row],[CANTIDAD]]</f>
        <v>0</v>
      </c>
    </row>
    <row r="24" spans="1:9" ht="38.25" x14ac:dyDescent="0.2">
      <c r="A24" s="57">
        <v>4</v>
      </c>
      <c r="B24" s="15" t="s">
        <v>107</v>
      </c>
      <c r="C24" s="57" t="s">
        <v>108</v>
      </c>
      <c r="D24" s="91"/>
      <c r="E24" s="88"/>
      <c r="F24" s="85"/>
      <c r="G24" s="62">
        <f>MC_7[[#This Row],[VALOR UNIT ]]*MC_7[[#This Row],[%IVA]]</f>
        <v>0</v>
      </c>
      <c r="H24" s="62">
        <f>+MC_7[[#This Row],[VALOR UNIT ]]+MC_7[[#This Row],[IVA]]</f>
        <v>0</v>
      </c>
      <c r="I24" s="62">
        <f>+MC_7[[#This Row],[SUBTOTAL + IVA UNIT]]*MC_7[[#This Row],[CANTIDAD]]</f>
        <v>0</v>
      </c>
    </row>
    <row r="25" spans="1:9" ht="38.25" x14ac:dyDescent="0.2">
      <c r="A25" s="57">
        <v>5</v>
      </c>
      <c r="B25" s="15" t="s">
        <v>109</v>
      </c>
      <c r="C25" s="57" t="s">
        <v>108</v>
      </c>
      <c r="D25" s="91"/>
      <c r="E25" s="88"/>
      <c r="F25" s="85"/>
      <c r="G25" s="62">
        <f>MC_7[[#This Row],[VALOR UNIT ]]*MC_7[[#This Row],[%IVA]]</f>
        <v>0</v>
      </c>
      <c r="H25" s="62">
        <f>+MC_7[[#This Row],[VALOR UNIT ]]+MC_7[[#This Row],[IVA]]</f>
        <v>0</v>
      </c>
      <c r="I25" s="62">
        <f>+MC_7[[#This Row],[SUBTOTAL + IVA UNIT]]*MC_7[[#This Row],[CANTIDAD]]</f>
        <v>0</v>
      </c>
    </row>
    <row r="26" spans="1:9" ht="38.25" x14ac:dyDescent="0.2">
      <c r="A26" s="57">
        <v>6</v>
      </c>
      <c r="B26" s="15" t="s">
        <v>110</v>
      </c>
      <c r="C26" s="57" t="s">
        <v>108</v>
      </c>
      <c r="D26" s="91"/>
      <c r="E26" s="88"/>
      <c r="F26" s="85"/>
      <c r="G26" s="62">
        <f>MC_7[[#This Row],[VALOR UNIT ]]*MC_7[[#This Row],[%IVA]]</f>
        <v>0</v>
      </c>
      <c r="H26" s="62">
        <f>+MC_7[[#This Row],[VALOR UNIT ]]+MC_7[[#This Row],[IVA]]</f>
        <v>0</v>
      </c>
      <c r="I26" s="62">
        <f>+MC_7[[#This Row],[SUBTOTAL + IVA UNIT]]*MC_7[[#This Row],[CANTIDAD]]</f>
        <v>0</v>
      </c>
    </row>
    <row r="27" spans="1:9" ht="38.25" x14ac:dyDescent="0.2">
      <c r="A27" s="57">
        <v>7</v>
      </c>
      <c r="B27" s="15" t="s">
        <v>111</v>
      </c>
      <c r="C27" s="57" t="s">
        <v>108</v>
      </c>
      <c r="D27" s="91"/>
      <c r="E27" s="88"/>
      <c r="F27" s="85"/>
      <c r="G27" s="62">
        <f>MC_7[[#This Row],[VALOR UNIT ]]*MC_7[[#This Row],[%IVA]]</f>
        <v>0</v>
      </c>
      <c r="H27" s="62">
        <f>+MC_7[[#This Row],[VALOR UNIT ]]+MC_7[[#This Row],[IVA]]</f>
        <v>0</v>
      </c>
      <c r="I27" s="62">
        <f>+MC_7[[#This Row],[SUBTOTAL + IVA UNIT]]*MC_7[[#This Row],[CANTIDAD]]</f>
        <v>0</v>
      </c>
    </row>
    <row r="28" spans="1:9" ht="38.25" x14ac:dyDescent="0.2">
      <c r="A28" s="57">
        <v>8</v>
      </c>
      <c r="B28" s="15" t="s">
        <v>112</v>
      </c>
      <c r="C28" s="57" t="s">
        <v>108</v>
      </c>
      <c r="D28" s="91"/>
      <c r="E28" s="88"/>
      <c r="F28" s="85"/>
      <c r="G28" s="62">
        <f>MC_7[[#This Row],[VALOR UNIT ]]*MC_7[[#This Row],[%IVA]]</f>
        <v>0</v>
      </c>
      <c r="H28" s="62">
        <f>+MC_7[[#This Row],[VALOR UNIT ]]+MC_7[[#This Row],[IVA]]</f>
        <v>0</v>
      </c>
      <c r="I28" s="62">
        <f>+MC_7[[#This Row],[SUBTOTAL + IVA UNIT]]*MC_7[[#This Row],[CANTIDAD]]</f>
        <v>0</v>
      </c>
    </row>
    <row r="29" spans="1:9" ht="38.25" x14ac:dyDescent="0.2">
      <c r="A29" s="57">
        <v>9</v>
      </c>
      <c r="B29" s="15" t="s">
        <v>113</v>
      </c>
      <c r="C29" s="57" t="s">
        <v>108</v>
      </c>
      <c r="D29" s="91"/>
      <c r="E29" s="88"/>
      <c r="F29" s="85"/>
      <c r="G29" s="62">
        <f>MC_7[[#This Row],[VALOR UNIT ]]*MC_7[[#This Row],[%IVA]]</f>
        <v>0</v>
      </c>
      <c r="H29" s="62">
        <f>+MC_7[[#This Row],[VALOR UNIT ]]+MC_7[[#This Row],[IVA]]</f>
        <v>0</v>
      </c>
      <c r="I29" s="62">
        <f>+MC_7[[#This Row],[SUBTOTAL + IVA UNIT]]*MC_7[[#This Row],[CANTIDAD]]</f>
        <v>0</v>
      </c>
    </row>
    <row r="30" spans="1:9" ht="38.25" x14ac:dyDescent="0.2">
      <c r="A30" s="57">
        <v>10</v>
      </c>
      <c r="B30" s="15" t="s">
        <v>114</v>
      </c>
      <c r="C30" s="57" t="s">
        <v>115</v>
      </c>
      <c r="D30" s="91"/>
      <c r="E30" s="88"/>
      <c r="F30" s="85"/>
      <c r="G30" s="62">
        <f>MC_7[[#This Row],[VALOR UNIT ]]*MC_7[[#This Row],[%IVA]]</f>
        <v>0</v>
      </c>
      <c r="H30" s="62">
        <f>+MC_7[[#This Row],[VALOR UNIT ]]+MC_7[[#This Row],[IVA]]</f>
        <v>0</v>
      </c>
      <c r="I30" s="62">
        <f>+MC_7[[#This Row],[SUBTOTAL + IVA UNIT]]*MC_7[[#This Row],[CANTIDAD]]</f>
        <v>0</v>
      </c>
    </row>
    <row r="31" spans="1:9" ht="38.25" x14ac:dyDescent="0.2">
      <c r="A31" s="57">
        <v>11</v>
      </c>
      <c r="B31" s="15" t="s">
        <v>116</v>
      </c>
      <c r="C31" s="57" t="s">
        <v>104</v>
      </c>
      <c r="D31" s="91"/>
      <c r="E31" s="88"/>
      <c r="F31" s="85"/>
      <c r="G31" s="62">
        <f>MC_7[[#This Row],[VALOR UNIT ]]*MC_7[[#This Row],[%IVA]]</f>
        <v>0</v>
      </c>
      <c r="H31" s="62">
        <f>+MC_7[[#This Row],[VALOR UNIT ]]+MC_7[[#This Row],[IVA]]</f>
        <v>0</v>
      </c>
      <c r="I31" s="62">
        <f>+MC_7[[#This Row],[SUBTOTAL + IVA UNIT]]*MC_7[[#This Row],[CANTIDAD]]</f>
        <v>0</v>
      </c>
    </row>
    <row r="32" spans="1:9" ht="38.25" x14ac:dyDescent="0.2">
      <c r="A32" s="57">
        <v>12</v>
      </c>
      <c r="B32" s="15" t="s">
        <v>117</v>
      </c>
      <c r="C32" s="57" t="s">
        <v>104</v>
      </c>
      <c r="D32" s="91"/>
      <c r="E32" s="88"/>
      <c r="F32" s="85"/>
      <c r="G32" s="62">
        <f>MC_7[[#This Row],[VALOR UNIT ]]*MC_7[[#This Row],[%IVA]]</f>
        <v>0</v>
      </c>
      <c r="H32" s="62">
        <f>+MC_7[[#This Row],[VALOR UNIT ]]+MC_7[[#This Row],[IVA]]</f>
        <v>0</v>
      </c>
      <c r="I32" s="62">
        <f>+MC_7[[#This Row],[SUBTOTAL + IVA UNIT]]*MC_7[[#This Row],[CANTIDAD]]</f>
        <v>0</v>
      </c>
    </row>
    <row r="33" spans="1:9" ht="38.25" x14ac:dyDescent="0.2">
      <c r="A33" s="57">
        <v>13</v>
      </c>
      <c r="B33" s="15" t="s">
        <v>118</v>
      </c>
      <c r="C33" s="57" t="s">
        <v>108</v>
      </c>
      <c r="D33" s="91"/>
      <c r="E33" s="88"/>
      <c r="F33" s="85"/>
      <c r="G33" s="62">
        <f>MC_7[[#This Row],[VALOR UNIT ]]*MC_7[[#This Row],[%IVA]]</f>
        <v>0</v>
      </c>
      <c r="H33" s="62">
        <f>+MC_7[[#This Row],[VALOR UNIT ]]+MC_7[[#This Row],[IVA]]</f>
        <v>0</v>
      </c>
      <c r="I33" s="62">
        <f>+MC_7[[#This Row],[SUBTOTAL + IVA UNIT]]*MC_7[[#This Row],[CANTIDAD]]</f>
        <v>0</v>
      </c>
    </row>
    <row r="34" spans="1:9" ht="38.25" x14ac:dyDescent="0.2">
      <c r="A34" s="57">
        <v>14</v>
      </c>
      <c r="B34" s="15" t="s">
        <v>119</v>
      </c>
      <c r="C34" s="57" t="s">
        <v>104</v>
      </c>
      <c r="D34" s="91"/>
      <c r="E34" s="88"/>
      <c r="F34" s="85"/>
      <c r="G34" s="62">
        <f>MC_7[[#This Row],[VALOR UNIT ]]*MC_7[[#This Row],[%IVA]]</f>
        <v>0</v>
      </c>
      <c r="H34" s="62">
        <f>+MC_7[[#This Row],[VALOR UNIT ]]+MC_7[[#This Row],[IVA]]</f>
        <v>0</v>
      </c>
      <c r="I34" s="62">
        <f>+MC_7[[#This Row],[SUBTOTAL + IVA UNIT]]*MC_7[[#This Row],[CANTIDAD]]</f>
        <v>0</v>
      </c>
    </row>
    <row r="35" spans="1:9" ht="38.25" x14ac:dyDescent="0.2">
      <c r="A35" s="57">
        <v>15</v>
      </c>
      <c r="B35" s="15" t="s">
        <v>120</v>
      </c>
      <c r="C35" s="57" t="s">
        <v>104</v>
      </c>
      <c r="D35" s="91"/>
      <c r="E35" s="88"/>
      <c r="F35" s="85"/>
      <c r="G35" s="62">
        <f>MC_7[[#This Row],[VALOR UNIT ]]*MC_7[[#This Row],[%IVA]]</f>
        <v>0</v>
      </c>
      <c r="H35" s="62">
        <f>+MC_7[[#This Row],[VALOR UNIT ]]+MC_7[[#This Row],[IVA]]</f>
        <v>0</v>
      </c>
      <c r="I35" s="62">
        <f>+MC_7[[#This Row],[SUBTOTAL + IVA UNIT]]*MC_7[[#This Row],[CANTIDAD]]</f>
        <v>0</v>
      </c>
    </row>
    <row r="36" spans="1:9" ht="38.25" x14ac:dyDescent="0.2">
      <c r="A36" s="57">
        <v>16</v>
      </c>
      <c r="B36" s="15" t="s">
        <v>121</v>
      </c>
      <c r="C36" s="57" t="s">
        <v>104</v>
      </c>
      <c r="D36" s="91"/>
      <c r="E36" s="88"/>
      <c r="F36" s="85"/>
      <c r="G36" s="62">
        <f>MC_7[[#This Row],[VALOR UNIT ]]*MC_7[[#This Row],[%IVA]]</f>
        <v>0</v>
      </c>
      <c r="H36" s="62">
        <f>+MC_7[[#This Row],[VALOR UNIT ]]+MC_7[[#This Row],[IVA]]</f>
        <v>0</v>
      </c>
      <c r="I36" s="62">
        <f>+MC_7[[#This Row],[SUBTOTAL + IVA UNIT]]*MC_7[[#This Row],[CANTIDAD]]</f>
        <v>0</v>
      </c>
    </row>
    <row r="37" spans="1:9" ht="38.25" x14ac:dyDescent="0.2">
      <c r="A37" s="57">
        <v>17</v>
      </c>
      <c r="B37" s="15" t="s">
        <v>122</v>
      </c>
      <c r="C37" s="57" t="s">
        <v>104</v>
      </c>
      <c r="D37" s="91"/>
      <c r="E37" s="88"/>
      <c r="F37" s="85"/>
      <c r="G37" s="62">
        <f>MC_7[[#This Row],[VALOR UNIT ]]*MC_7[[#This Row],[%IVA]]</f>
        <v>0</v>
      </c>
      <c r="H37" s="62">
        <f>+MC_7[[#This Row],[VALOR UNIT ]]+MC_7[[#This Row],[IVA]]</f>
        <v>0</v>
      </c>
      <c r="I37" s="62">
        <f>+MC_7[[#This Row],[SUBTOTAL + IVA UNIT]]*MC_7[[#This Row],[CANTIDAD]]</f>
        <v>0</v>
      </c>
    </row>
    <row r="38" spans="1:9" ht="38.25" x14ac:dyDescent="0.2">
      <c r="A38" s="57">
        <v>18</v>
      </c>
      <c r="B38" s="15" t="s">
        <v>123</v>
      </c>
      <c r="C38" s="57" t="s">
        <v>104</v>
      </c>
      <c r="D38" s="91"/>
      <c r="E38" s="88"/>
      <c r="F38" s="85"/>
      <c r="G38" s="62">
        <f>MC_7[[#This Row],[VALOR UNIT ]]*MC_7[[#This Row],[%IVA]]</f>
        <v>0</v>
      </c>
      <c r="H38" s="62">
        <f>+MC_7[[#This Row],[VALOR UNIT ]]+MC_7[[#This Row],[IVA]]</f>
        <v>0</v>
      </c>
      <c r="I38" s="62">
        <f>+MC_7[[#This Row],[SUBTOTAL + IVA UNIT]]*MC_7[[#This Row],[CANTIDAD]]</f>
        <v>0</v>
      </c>
    </row>
    <row r="39" spans="1:9" ht="38.25" x14ac:dyDescent="0.2">
      <c r="A39" s="57">
        <v>19</v>
      </c>
      <c r="B39" s="15" t="s">
        <v>124</v>
      </c>
      <c r="C39" s="57" t="s">
        <v>104</v>
      </c>
      <c r="D39" s="91"/>
      <c r="E39" s="88"/>
      <c r="F39" s="85"/>
      <c r="G39" s="62">
        <f>MC_7[[#This Row],[VALOR UNIT ]]*MC_7[[#This Row],[%IVA]]</f>
        <v>0</v>
      </c>
      <c r="H39" s="62">
        <f>+MC_7[[#This Row],[VALOR UNIT ]]+MC_7[[#This Row],[IVA]]</f>
        <v>0</v>
      </c>
      <c r="I39" s="62">
        <f>+MC_7[[#This Row],[SUBTOTAL + IVA UNIT]]*MC_7[[#This Row],[CANTIDAD]]</f>
        <v>0</v>
      </c>
    </row>
    <row r="40" spans="1:9" ht="38.25" x14ac:dyDescent="0.2">
      <c r="A40" s="57">
        <v>20</v>
      </c>
      <c r="B40" s="15" t="s">
        <v>125</v>
      </c>
      <c r="C40" s="57" t="s">
        <v>108</v>
      </c>
      <c r="D40" s="91"/>
      <c r="E40" s="88"/>
      <c r="F40" s="85"/>
      <c r="G40" s="62">
        <f>MC_7[[#This Row],[VALOR UNIT ]]*MC_7[[#This Row],[%IVA]]</f>
        <v>0</v>
      </c>
      <c r="H40" s="62">
        <f>+MC_7[[#This Row],[VALOR UNIT ]]+MC_7[[#This Row],[IVA]]</f>
        <v>0</v>
      </c>
      <c r="I40" s="62">
        <f>+MC_7[[#This Row],[SUBTOTAL + IVA UNIT]]*MC_7[[#This Row],[CANTIDAD]]</f>
        <v>0</v>
      </c>
    </row>
    <row r="41" spans="1:9" ht="38.25" x14ac:dyDescent="0.2">
      <c r="A41" s="57">
        <v>21</v>
      </c>
      <c r="B41" s="15" t="s">
        <v>126</v>
      </c>
      <c r="C41" s="57" t="s">
        <v>108</v>
      </c>
      <c r="D41" s="91"/>
      <c r="E41" s="88"/>
      <c r="F41" s="85"/>
      <c r="G41" s="62">
        <f>MC_7[[#This Row],[VALOR UNIT ]]*MC_7[[#This Row],[%IVA]]</f>
        <v>0</v>
      </c>
      <c r="H41" s="62">
        <f>+MC_7[[#This Row],[VALOR UNIT ]]+MC_7[[#This Row],[IVA]]</f>
        <v>0</v>
      </c>
      <c r="I41" s="62">
        <f>+MC_7[[#This Row],[SUBTOTAL + IVA UNIT]]*MC_7[[#This Row],[CANTIDAD]]</f>
        <v>0</v>
      </c>
    </row>
    <row r="42" spans="1:9" ht="38.25" x14ac:dyDescent="0.2">
      <c r="A42" s="57">
        <v>22</v>
      </c>
      <c r="B42" s="15" t="s">
        <v>127</v>
      </c>
      <c r="C42" s="57" t="s">
        <v>104</v>
      </c>
      <c r="D42" s="91"/>
      <c r="E42" s="88"/>
      <c r="F42" s="85"/>
      <c r="G42" s="62">
        <f>MC_7[[#This Row],[VALOR UNIT ]]*MC_7[[#This Row],[%IVA]]</f>
        <v>0</v>
      </c>
      <c r="H42" s="62">
        <f>+MC_7[[#This Row],[VALOR UNIT ]]+MC_7[[#This Row],[IVA]]</f>
        <v>0</v>
      </c>
      <c r="I42" s="62">
        <f>+MC_7[[#This Row],[SUBTOTAL + IVA UNIT]]*MC_7[[#This Row],[CANTIDAD]]</f>
        <v>0</v>
      </c>
    </row>
    <row r="43" spans="1:9" ht="38.25" x14ac:dyDescent="0.2">
      <c r="A43" s="57">
        <v>23</v>
      </c>
      <c r="B43" s="15" t="s">
        <v>128</v>
      </c>
      <c r="C43" s="57" t="s">
        <v>104</v>
      </c>
      <c r="D43" s="91"/>
      <c r="E43" s="88"/>
      <c r="F43" s="85"/>
      <c r="G43" s="62">
        <f>MC_7[[#This Row],[VALOR UNIT ]]*MC_7[[#This Row],[%IVA]]</f>
        <v>0</v>
      </c>
      <c r="H43" s="62">
        <f>+MC_7[[#This Row],[VALOR UNIT ]]+MC_7[[#This Row],[IVA]]</f>
        <v>0</v>
      </c>
      <c r="I43" s="62">
        <f>+MC_7[[#This Row],[SUBTOTAL + IVA UNIT]]*MC_7[[#This Row],[CANTIDAD]]</f>
        <v>0</v>
      </c>
    </row>
    <row r="44" spans="1:9" ht="38.25" x14ac:dyDescent="0.2">
      <c r="A44" s="57">
        <v>24</v>
      </c>
      <c r="B44" s="15" t="s">
        <v>129</v>
      </c>
      <c r="C44" s="57" t="s">
        <v>104</v>
      </c>
      <c r="D44" s="91"/>
      <c r="E44" s="88"/>
      <c r="F44" s="85"/>
      <c r="G44" s="62">
        <f>MC_7[[#This Row],[VALOR UNIT ]]*MC_7[[#This Row],[%IVA]]</f>
        <v>0</v>
      </c>
      <c r="H44" s="62">
        <f>+MC_7[[#This Row],[VALOR UNIT ]]+MC_7[[#This Row],[IVA]]</f>
        <v>0</v>
      </c>
      <c r="I44" s="62">
        <f>+MC_7[[#This Row],[SUBTOTAL + IVA UNIT]]*MC_7[[#This Row],[CANTIDAD]]</f>
        <v>0</v>
      </c>
    </row>
    <row r="45" spans="1:9" ht="38.25" x14ac:dyDescent="0.2">
      <c r="A45" s="57">
        <v>25</v>
      </c>
      <c r="B45" s="15" t="s">
        <v>130</v>
      </c>
      <c r="C45" s="57" t="s">
        <v>104</v>
      </c>
      <c r="D45" s="91"/>
      <c r="E45" s="88"/>
      <c r="F45" s="85"/>
      <c r="G45" s="62">
        <f>MC_7[[#This Row],[VALOR UNIT ]]*MC_7[[#This Row],[%IVA]]</f>
        <v>0</v>
      </c>
      <c r="H45" s="62">
        <f>+MC_7[[#This Row],[VALOR UNIT ]]+MC_7[[#This Row],[IVA]]</f>
        <v>0</v>
      </c>
      <c r="I45" s="62">
        <f>+MC_7[[#This Row],[SUBTOTAL + IVA UNIT]]*MC_7[[#This Row],[CANTIDAD]]</f>
        <v>0</v>
      </c>
    </row>
    <row r="46" spans="1:9" ht="38.25" x14ac:dyDescent="0.2">
      <c r="A46" s="57">
        <v>26</v>
      </c>
      <c r="B46" s="15" t="s">
        <v>131</v>
      </c>
      <c r="C46" s="57" t="s">
        <v>104</v>
      </c>
      <c r="D46" s="91"/>
      <c r="E46" s="88"/>
      <c r="F46" s="85"/>
      <c r="G46" s="62">
        <f>MC_7[[#This Row],[VALOR UNIT ]]*MC_7[[#This Row],[%IVA]]</f>
        <v>0</v>
      </c>
      <c r="H46" s="62">
        <f>+MC_7[[#This Row],[VALOR UNIT ]]+MC_7[[#This Row],[IVA]]</f>
        <v>0</v>
      </c>
      <c r="I46" s="62">
        <f>+MC_7[[#This Row],[SUBTOTAL + IVA UNIT]]*MC_7[[#This Row],[CANTIDAD]]</f>
        <v>0</v>
      </c>
    </row>
    <row r="47" spans="1:9" ht="38.25" x14ac:dyDescent="0.2">
      <c r="A47" s="57">
        <v>27</v>
      </c>
      <c r="B47" s="15" t="s">
        <v>132</v>
      </c>
      <c r="C47" s="57" t="s">
        <v>104</v>
      </c>
      <c r="D47" s="91"/>
      <c r="E47" s="88"/>
      <c r="F47" s="85"/>
      <c r="G47" s="62">
        <f>MC_7[[#This Row],[VALOR UNIT ]]*MC_7[[#This Row],[%IVA]]</f>
        <v>0</v>
      </c>
      <c r="H47" s="62">
        <f>+MC_7[[#This Row],[VALOR UNIT ]]+MC_7[[#This Row],[IVA]]</f>
        <v>0</v>
      </c>
      <c r="I47" s="62">
        <f>+MC_7[[#This Row],[SUBTOTAL + IVA UNIT]]*MC_7[[#This Row],[CANTIDAD]]</f>
        <v>0</v>
      </c>
    </row>
    <row r="48" spans="1:9" ht="38.25" x14ac:dyDescent="0.2">
      <c r="A48" s="57">
        <v>28</v>
      </c>
      <c r="B48" s="15" t="s">
        <v>133</v>
      </c>
      <c r="C48" s="57" t="s">
        <v>104</v>
      </c>
      <c r="D48" s="91"/>
      <c r="E48" s="88"/>
      <c r="F48" s="85"/>
      <c r="G48" s="62">
        <f>MC_7[[#This Row],[VALOR UNIT ]]*MC_7[[#This Row],[%IVA]]</f>
        <v>0</v>
      </c>
      <c r="H48" s="62">
        <f>+MC_7[[#This Row],[VALOR UNIT ]]+MC_7[[#This Row],[IVA]]</f>
        <v>0</v>
      </c>
      <c r="I48" s="62">
        <f>+MC_7[[#This Row],[SUBTOTAL + IVA UNIT]]*MC_7[[#This Row],[CANTIDAD]]</f>
        <v>0</v>
      </c>
    </row>
    <row r="49" spans="1:9" ht="51" x14ac:dyDescent="0.2">
      <c r="A49" s="57">
        <v>29</v>
      </c>
      <c r="B49" s="15" t="s">
        <v>134</v>
      </c>
      <c r="C49" s="57" t="s">
        <v>104</v>
      </c>
      <c r="D49" s="91"/>
      <c r="E49" s="88"/>
      <c r="F49" s="85"/>
      <c r="G49" s="62">
        <f>MC_7[[#This Row],[VALOR UNIT ]]*MC_7[[#This Row],[%IVA]]</f>
        <v>0</v>
      </c>
      <c r="H49" s="62">
        <f>+MC_7[[#This Row],[VALOR UNIT ]]+MC_7[[#This Row],[IVA]]</f>
        <v>0</v>
      </c>
      <c r="I49" s="62">
        <f>+MC_7[[#This Row],[SUBTOTAL + IVA UNIT]]*MC_7[[#This Row],[CANTIDAD]]</f>
        <v>0</v>
      </c>
    </row>
    <row r="50" spans="1:9" ht="38.25" x14ac:dyDescent="0.2">
      <c r="A50" s="57">
        <v>30</v>
      </c>
      <c r="B50" s="15" t="s">
        <v>135</v>
      </c>
      <c r="C50" s="57" t="s">
        <v>108</v>
      </c>
      <c r="D50" s="91"/>
      <c r="E50" s="88"/>
      <c r="F50" s="85"/>
      <c r="G50" s="62">
        <f>MC_7[[#This Row],[VALOR UNIT ]]*MC_7[[#This Row],[%IVA]]</f>
        <v>0</v>
      </c>
      <c r="H50" s="62">
        <f>+MC_7[[#This Row],[VALOR UNIT ]]+MC_7[[#This Row],[IVA]]</f>
        <v>0</v>
      </c>
      <c r="I50" s="62">
        <f>+MC_7[[#This Row],[SUBTOTAL + IVA UNIT]]*MC_7[[#This Row],[CANTIDAD]]</f>
        <v>0</v>
      </c>
    </row>
    <row r="51" spans="1:9" ht="38.25" x14ac:dyDescent="0.2">
      <c r="A51" s="57">
        <v>31</v>
      </c>
      <c r="B51" s="15" t="s">
        <v>136</v>
      </c>
      <c r="C51" s="57" t="s">
        <v>108</v>
      </c>
      <c r="D51" s="91"/>
      <c r="E51" s="88"/>
      <c r="F51" s="85"/>
      <c r="G51" s="62">
        <f>MC_7[[#This Row],[VALOR UNIT ]]*MC_7[[#This Row],[%IVA]]</f>
        <v>0</v>
      </c>
      <c r="H51" s="62">
        <f>+MC_7[[#This Row],[VALOR UNIT ]]+MC_7[[#This Row],[IVA]]</f>
        <v>0</v>
      </c>
      <c r="I51" s="62">
        <f>+MC_7[[#This Row],[SUBTOTAL + IVA UNIT]]*MC_7[[#This Row],[CANTIDAD]]</f>
        <v>0</v>
      </c>
    </row>
    <row r="52" spans="1:9" ht="38.25" x14ac:dyDescent="0.2">
      <c r="A52" s="57">
        <v>32</v>
      </c>
      <c r="B52" s="15" t="s">
        <v>137</v>
      </c>
      <c r="C52" s="57" t="s">
        <v>104</v>
      </c>
      <c r="D52" s="91"/>
      <c r="E52" s="88"/>
      <c r="F52" s="85"/>
      <c r="G52" s="62">
        <f>MC_7[[#This Row],[VALOR UNIT ]]*MC_7[[#This Row],[%IVA]]</f>
        <v>0</v>
      </c>
      <c r="H52" s="62">
        <f>+MC_7[[#This Row],[VALOR UNIT ]]+MC_7[[#This Row],[IVA]]</f>
        <v>0</v>
      </c>
      <c r="I52" s="62">
        <f>+MC_7[[#This Row],[SUBTOTAL + IVA UNIT]]*MC_7[[#This Row],[CANTIDAD]]</f>
        <v>0</v>
      </c>
    </row>
    <row r="53" spans="1:9" ht="38.25" x14ac:dyDescent="0.2">
      <c r="A53" s="57">
        <v>33</v>
      </c>
      <c r="B53" s="15" t="s">
        <v>138</v>
      </c>
      <c r="C53" s="57" t="s">
        <v>108</v>
      </c>
      <c r="D53" s="91"/>
      <c r="E53" s="88"/>
      <c r="F53" s="85"/>
      <c r="G53" s="62">
        <f>MC_7[[#This Row],[VALOR UNIT ]]*MC_7[[#This Row],[%IVA]]</f>
        <v>0</v>
      </c>
      <c r="H53" s="62">
        <f>+MC_7[[#This Row],[VALOR UNIT ]]+MC_7[[#This Row],[IVA]]</f>
        <v>0</v>
      </c>
      <c r="I53" s="62">
        <f>+MC_7[[#This Row],[SUBTOTAL + IVA UNIT]]*MC_7[[#This Row],[CANTIDAD]]</f>
        <v>0</v>
      </c>
    </row>
    <row r="54" spans="1:9" ht="38.25" x14ac:dyDescent="0.2">
      <c r="A54" s="57">
        <v>34</v>
      </c>
      <c r="B54" s="15" t="s">
        <v>139</v>
      </c>
      <c r="C54" s="57" t="s">
        <v>104</v>
      </c>
      <c r="D54" s="91"/>
      <c r="E54" s="88"/>
      <c r="F54" s="85"/>
      <c r="G54" s="62">
        <f>MC_7[[#This Row],[VALOR UNIT ]]*MC_7[[#This Row],[%IVA]]</f>
        <v>0</v>
      </c>
      <c r="H54" s="62">
        <f>+MC_7[[#This Row],[VALOR UNIT ]]+MC_7[[#This Row],[IVA]]</f>
        <v>0</v>
      </c>
      <c r="I54" s="62">
        <f>+MC_7[[#This Row],[SUBTOTAL + IVA UNIT]]*MC_7[[#This Row],[CANTIDAD]]</f>
        <v>0</v>
      </c>
    </row>
    <row r="55" spans="1:9" ht="38.25" x14ac:dyDescent="0.2">
      <c r="A55" s="57">
        <v>35</v>
      </c>
      <c r="B55" s="15" t="s">
        <v>140</v>
      </c>
      <c r="C55" s="57" t="s">
        <v>104</v>
      </c>
      <c r="D55" s="91"/>
      <c r="E55" s="88"/>
      <c r="F55" s="85"/>
      <c r="G55" s="62">
        <f>MC_7[[#This Row],[VALOR UNIT ]]*MC_7[[#This Row],[%IVA]]</f>
        <v>0</v>
      </c>
      <c r="H55" s="62">
        <f>+MC_7[[#This Row],[VALOR UNIT ]]+MC_7[[#This Row],[IVA]]</f>
        <v>0</v>
      </c>
      <c r="I55" s="62">
        <f>+MC_7[[#This Row],[SUBTOTAL + IVA UNIT]]*MC_7[[#This Row],[CANTIDAD]]</f>
        <v>0</v>
      </c>
    </row>
    <row r="56" spans="1:9" ht="38.25" x14ac:dyDescent="0.2">
      <c r="A56" s="57">
        <v>36</v>
      </c>
      <c r="B56" s="15" t="s">
        <v>141</v>
      </c>
      <c r="C56" s="57" t="s">
        <v>104</v>
      </c>
      <c r="D56" s="91"/>
      <c r="E56" s="88"/>
      <c r="F56" s="85"/>
      <c r="G56" s="62">
        <f>MC_7[[#This Row],[VALOR UNIT ]]*MC_7[[#This Row],[%IVA]]</f>
        <v>0</v>
      </c>
      <c r="H56" s="62">
        <f>+MC_7[[#This Row],[VALOR UNIT ]]+MC_7[[#This Row],[IVA]]</f>
        <v>0</v>
      </c>
      <c r="I56" s="62">
        <f>+MC_7[[#This Row],[SUBTOTAL + IVA UNIT]]*MC_7[[#This Row],[CANTIDAD]]</f>
        <v>0</v>
      </c>
    </row>
    <row r="57" spans="1:9" ht="38.25" x14ac:dyDescent="0.2">
      <c r="A57" s="57">
        <v>37</v>
      </c>
      <c r="B57" s="15" t="s">
        <v>142</v>
      </c>
      <c r="C57" s="57" t="s">
        <v>108</v>
      </c>
      <c r="D57" s="91"/>
      <c r="E57" s="88"/>
      <c r="F57" s="85"/>
      <c r="G57" s="62">
        <f>MC_7[[#This Row],[VALOR UNIT ]]*MC_7[[#This Row],[%IVA]]</f>
        <v>0</v>
      </c>
      <c r="H57" s="62">
        <f>+MC_7[[#This Row],[VALOR UNIT ]]+MC_7[[#This Row],[IVA]]</f>
        <v>0</v>
      </c>
      <c r="I57" s="62">
        <f>+MC_7[[#This Row],[SUBTOTAL + IVA UNIT]]*MC_7[[#This Row],[CANTIDAD]]</f>
        <v>0</v>
      </c>
    </row>
    <row r="58" spans="1:9" ht="51" x14ac:dyDescent="0.2">
      <c r="A58" s="57">
        <v>38</v>
      </c>
      <c r="B58" s="15" t="s">
        <v>143</v>
      </c>
      <c r="C58" s="93" t="s">
        <v>144</v>
      </c>
      <c r="D58" s="91"/>
      <c r="E58" s="88"/>
      <c r="F58" s="85"/>
      <c r="G58" s="62">
        <f>MC_7[[#This Row],[VALOR UNIT ]]*MC_7[[#This Row],[%IVA]]</f>
        <v>0</v>
      </c>
      <c r="H58" s="62">
        <f>+MC_7[[#This Row],[VALOR UNIT ]]+MC_7[[#This Row],[IVA]]</f>
        <v>0</v>
      </c>
      <c r="I58" s="62">
        <f>+MC_7[[#This Row],[SUBTOTAL + IVA UNIT]]*MC_7[[#This Row],[CANTIDAD]]</f>
        <v>0</v>
      </c>
    </row>
    <row r="59" spans="1:9" ht="51" x14ac:dyDescent="0.2">
      <c r="A59" s="57">
        <v>39</v>
      </c>
      <c r="B59" s="15" t="s">
        <v>145</v>
      </c>
      <c r="C59" s="93" t="s">
        <v>144</v>
      </c>
      <c r="D59" s="91"/>
      <c r="E59" s="88"/>
      <c r="F59" s="85"/>
      <c r="G59" s="62">
        <f>MC_7[[#This Row],[VALOR UNIT ]]*MC_7[[#This Row],[%IVA]]</f>
        <v>0</v>
      </c>
      <c r="H59" s="62">
        <f>+MC_7[[#This Row],[VALOR UNIT ]]+MC_7[[#This Row],[IVA]]</f>
        <v>0</v>
      </c>
      <c r="I59" s="62">
        <f>+MC_7[[#This Row],[SUBTOTAL + IVA UNIT]]*MC_7[[#This Row],[CANTIDAD]]</f>
        <v>0</v>
      </c>
    </row>
    <row r="60" spans="1:9" ht="38.25" x14ac:dyDescent="0.2">
      <c r="A60" s="57">
        <v>40</v>
      </c>
      <c r="B60" s="15" t="s">
        <v>146</v>
      </c>
      <c r="C60" s="57" t="s">
        <v>108</v>
      </c>
      <c r="D60" s="91"/>
      <c r="E60" s="88"/>
      <c r="F60" s="85"/>
      <c r="G60" s="62">
        <f>MC_7[[#This Row],[VALOR UNIT ]]*MC_7[[#This Row],[%IVA]]</f>
        <v>0</v>
      </c>
      <c r="H60" s="62">
        <f>+MC_7[[#This Row],[VALOR UNIT ]]+MC_7[[#This Row],[IVA]]</f>
        <v>0</v>
      </c>
      <c r="I60" s="62">
        <f>+MC_7[[#This Row],[SUBTOTAL + IVA UNIT]]*MC_7[[#This Row],[CANTIDAD]]</f>
        <v>0</v>
      </c>
    </row>
    <row r="61" spans="1:9" ht="38.25" x14ac:dyDescent="0.2">
      <c r="A61" s="57">
        <v>41</v>
      </c>
      <c r="B61" s="15" t="s">
        <v>147</v>
      </c>
      <c r="C61" s="57" t="s">
        <v>108</v>
      </c>
      <c r="D61" s="91"/>
      <c r="E61" s="88"/>
      <c r="F61" s="85"/>
      <c r="G61" s="62">
        <f>MC_7[[#This Row],[VALOR UNIT ]]*MC_7[[#This Row],[%IVA]]</f>
        <v>0</v>
      </c>
      <c r="H61" s="62">
        <f>+MC_7[[#This Row],[VALOR UNIT ]]+MC_7[[#This Row],[IVA]]</f>
        <v>0</v>
      </c>
      <c r="I61" s="62">
        <f>+MC_7[[#This Row],[SUBTOTAL + IVA UNIT]]*MC_7[[#This Row],[CANTIDAD]]</f>
        <v>0</v>
      </c>
    </row>
    <row r="62" spans="1:9" ht="38.25" x14ac:dyDescent="0.2">
      <c r="A62" s="57">
        <v>42</v>
      </c>
      <c r="B62" s="15" t="s">
        <v>148</v>
      </c>
      <c r="C62" s="57" t="s">
        <v>108</v>
      </c>
      <c r="D62" s="91"/>
      <c r="E62" s="88"/>
      <c r="F62" s="85"/>
      <c r="G62" s="62">
        <f>MC_7[[#This Row],[VALOR UNIT ]]*MC_7[[#This Row],[%IVA]]</f>
        <v>0</v>
      </c>
      <c r="H62" s="62">
        <f>+MC_7[[#This Row],[VALOR UNIT ]]+MC_7[[#This Row],[IVA]]</f>
        <v>0</v>
      </c>
      <c r="I62" s="62">
        <f>+MC_7[[#This Row],[SUBTOTAL + IVA UNIT]]*MC_7[[#This Row],[CANTIDAD]]</f>
        <v>0</v>
      </c>
    </row>
    <row r="63" spans="1:9" ht="102" x14ac:dyDescent="0.2">
      <c r="A63" s="57">
        <v>43</v>
      </c>
      <c r="B63" s="15" t="s">
        <v>149</v>
      </c>
      <c r="C63" s="57" t="s">
        <v>108</v>
      </c>
      <c r="D63" s="91"/>
      <c r="E63" s="88"/>
      <c r="F63" s="85"/>
      <c r="G63" s="62">
        <f>MC_7[[#This Row],[VALOR UNIT ]]*MC_7[[#This Row],[%IVA]]</f>
        <v>0</v>
      </c>
      <c r="H63" s="62">
        <f>+MC_7[[#This Row],[VALOR UNIT ]]+MC_7[[#This Row],[IVA]]</f>
        <v>0</v>
      </c>
      <c r="I63" s="62">
        <f>+MC_7[[#This Row],[SUBTOTAL + IVA UNIT]]*MC_7[[#This Row],[CANTIDAD]]</f>
        <v>0</v>
      </c>
    </row>
    <row r="64" spans="1:9" ht="89.25" x14ac:dyDescent="0.2">
      <c r="A64" s="57">
        <v>44</v>
      </c>
      <c r="B64" s="15" t="s">
        <v>150</v>
      </c>
      <c r="C64" s="57" t="s">
        <v>108</v>
      </c>
      <c r="D64" s="91"/>
      <c r="E64" s="88"/>
      <c r="F64" s="85"/>
      <c r="G64" s="62">
        <f>MC_7[[#This Row],[VALOR UNIT ]]*MC_7[[#This Row],[%IVA]]</f>
        <v>0</v>
      </c>
      <c r="H64" s="62">
        <f>+MC_7[[#This Row],[VALOR UNIT ]]+MC_7[[#This Row],[IVA]]</f>
        <v>0</v>
      </c>
      <c r="I64" s="62">
        <f>+MC_7[[#This Row],[SUBTOTAL + IVA UNIT]]*MC_7[[#This Row],[CANTIDAD]]</f>
        <v>0</v>
      </c>
    </row>
    <row r="65" spans="1:9" ht="51" x14ac:dyDescent="0.2">
      <c r="A65" s="57">
        <v>45</v>
      </c>
      <c r="B65" s="15" t="s">
        <v>151</v>
      </c>
      <c r="C65" s="57" t="s">
        <v>108</v>
      </c>
      <c r="D65" s="91"/>
      <c r="E65" s="88"/>
      <c r="F65" s="85"/>
      <c r="G65" s="62">
        <f>MC_7[[#This Row],[VALOR UNIT ]]*MC_7[[#This Row],[%IVA]]</f>
        <v>0</v>
      </c>
      <c r="H65" s="62">
        <f>+MC_7[[#This Row],[VALOR UNIT ]]+MC_7[[#This Row],[IVA]]</f>
        <v>0</v>
      </c>
      <c r="I65" s="62">
        <f>+MC_7[[#This Row],[SUBTOTAL + IVA UNIT]]*MC_7[[#This Row],[CANTIDAD]]</f>
        <v>0</v>
      </c>
    </row>
    <row r="66" spans="1:9" ht="51" x14ac:dyDescent="0.2">
      <c r="A66" s="57">
        <v>46</v>
      </c>
      <c r="B66" s="15" t="s">
        <v>152</v>
      </c>
      <c r="C66" s="57" t="s">
        <v>108</v>
      </c>
      <c r="D66" s="91"/>
      <c r="E66" s="88"/>
      <c r="F66" s="85"/>
      <c r="G66" s="62">
        <f>MC_7[[#This Row],[VALOR UNIT ]]*MC_7[[#This Row],[%IVA]]</f>
        <v>0</v>
      </c>
      <c r="H66" s="62">
        <f>+MC_7[[#This Row],[VALOR UNIT ]]+MC_7[[#This Row],[IVA]]</f>
        <v>0</v>
      </c>
      <c r="I66" s="62">
        <f>+MC_7[[#This Row],[SUBTOTAL + IVA UNIT]]*MC_7[[#This Row],[CANTIDAD]]</f>
        <v>0</v>
      </c>
    </row>
    <row r="67" spans="1:9" ht="102" x14ac:dyDescent="0.2">
      <c r="A67" s="57">
        <v>47</v>
      </c>
      <c r="B67" s="15" t="s">
        <v>153</v>
      </c>
      <c r="C67" s="57" t="s">
        <v>154</v>
      </c>
      <c r="D67" s="91"/>
      <c r="E67" s="88"/>
      <c r="F67" s="85"/>
      <c r="G67" s="62">
        <f>MC_7[[#This Row],[VALOR UNIT ]]*MC_7[[#This Row],[%IVA]]</f>
        <v>0</v>
      </c>
      <c r="H67" s="62">
        <f>+MC_7[[#This Row],[VALOR UNIT ]]+MC_7[[#This Row],[IVA]]</f>
        <v>0</v>
      </c>
      <c r="I67" s="62">
        <f>+MC_7[[#This Row],[SUBTOTAL + IVA UNIT]]*MC_7[[#This Row],[CANTIDAD]]</f>
        <v>0</v>
      </c>
    </row>
    <row r="68" spans="1:9" ht="89.25" x14ac:dyDescent="0.2">
      <c r="A68" s="57">
        <v>48</v>
      </c>
      <c r="B68" s="15" t="s">
        <v>155</v>
      </c>
      <c r="C68" s="57" t="s">
        <v>115</v>
      </c>
      <c r="D68" s="91"/>
      <c r="E68" s="88"/>
      <c r="F68" s="85"/>
      <c r="G68" s="62">
        <f>MC_7[[#This Row],[VALOR UNIT ]]*MC_7[[#This Row],[%IVA]]</f>
        <v>0</v>
      </c>
      <c r="H68" s="62">
        <f>+MC_7[[#This Row],[VALOR UNIT ]]+MC_7[[#This Row],[IVA]]</f>
        <v>0</v>
      </c>
      <c r="I68" s="62">
        <f>+MC_7[[#This Row],[SUBTOTAL + IVA UNIT]]*MC_7[[#This Row],[CANTIDAD]]</f>
        <v>0</v>
      </c>
    </row>
    <row r="69" spans="1:9" ht="38.25" x14ac:dyDescent="0.2">
      <c r="A69" s="57">
        <v>49</v>
      </c>
      <c r="B69" s="15" t="s">
        <v>156</v>
      </c>
      <c r="C69" s="57" t="s">
        <v>115</v>
      </c>
      <c r="D69" s="91"/>
      <c r="E69" s="88"/>
      <c r="F69" s="85"/>
      <c r="G69" s="62">
        <f>MC_7[[#This Row],[VALOR UNIT ]]*MC_7[[#This Row],[%IVA]]</f>
        <v>0</v>
      </c>
      <c r="H69" s="62">
        <f>+MC_7[[#This Row],[VALOR UNIT ]]+MC_7[[#This Row],[IVA]]</f>
        <v>0</v>
      </c>
      <c r="I69" s="62">
        <f>+MC_7[[#This Row],[SUBTOTAL + IVA UNIT]]*MC_7[[#This Row],[CANTIDAD]]</f>
        <v>0</v>
      </c>
    </row>
    <row r="70" spans="1:9" ht="38.25" x14ac:dyDescent="0.2">
      <c r="A70" s="57">
        <v>50</v>
      </c>
      <c r="B70" s="15" t="s">
        <v>157</v>
      </c>
      <c r="C70" s="93" t="s">
        <v>144</v>
      </c>
      <c r="D70" s="91"/>
      <c r="E70" s="88"/>
      <c r="F70" s="85"/>
      <c r="G70" s="62">
        <f>MC_7[[#This Row],[VALOR UNIT ]]*MC_7[[#This Row],[%IVA]]</f>
        <v>0</v>
      </c>
      <c r="H70" s="62">
        <f>+MC_7[[#This Row],[VALOR UNIT ]]+MC_7[[#This Row],[IVA]]</f>
        <v>0</v>
      </c>
      <c r="I70" s="62">
        <f>+MC_7[[#This Row],[SUBTOTAL + IVA UNIT]]*MC_7[[#This Row],[CANTIDAD]]</f>
        <v>0</v>
      </c>
    </row>
    <row r="71" spans="1:9" ht="63.75" x14ac:dyDescent="0.2">
      <c r="A71" s="57">
        <v>51</v>
      </c>
      <c r="B71" s="15" t="s">
        <v>158</v>
      </c>
      <c r="C71" s="57" t="s">
        <v>115</v>
      </c>
      <c r="D71" s="91"/>
      <c r="E71" s="88"/>
      <c r="F71" s="85"/>
      <c r="G71" s="62">
        <f>MC_7[[#This Row],[VALOR UNIT ]]*MC_7[[#This Row],[%IVA]]</f>
        <v>0</v>
      </c>
      <c r="H71" s="62">
        <f>+MC_7[[#This Row],[VALOR UNIT ]]+MC_7[[#This Row],[IVA]]</f>
        <v>0</v>
      </c>
      <c r="I71" s="62">
        <f>+MC_7[[#This Row],[SUBTOTAL + IVA UNIT]]*MC_7[[#This Row],[CANTIDAD]]</f>
        <v>0</v>
      </c>
    </row>
    <row r="72" spans="1:9" ht="51" x14ac:dyDescent="0.2">
      <c r="A72" s="57">
        <v>52</v>
      </c>
      <c r="B72" s="15" t="s">
        <v>159</v>
      </c>
      <c r="C72" s="57" t="s">
        <v>115</v>
      </c>
      <c r="D72" s="91"/>
      <c r="E72" s="88"/>
      <c r="F72" s="85"/>
      <c r="G72" s="62">
        <f>MC_7[[#This Row],[VALOR UNIT ]]*MC_7[[#This Row],[%IVA]]</f>
        <v>0</v>
      </c>
      <c r="H72" s="62">
        <f>+MC_7[[#This Row],[VALOR UNIT ]]+MC_7[[#This Row],[IVA]]</f>
        <v>0</v>
      </c>
      <c r="I72" s="62">
        <f>+MC_7[[#This Row],[SUBTOTAL + IVA UNIT]]*MC_7[[#This Row],[CANTIDAD]]</f>
        <v>0</v>
      </c>
    </row>
    <row r="73" spans="1:9" ht="63.75" x14ac:dyDescent="0.2">
      <c r="A73" s="57">
        <v>53</v>
      </c>
      <c r="B73" s="15" t="s">
        <v>160</v>
      </c>
      <c r="C73" s="57" t="s">
        <v>108</v>
      </c>
      <c r="D73" s="91"/>
      <c r="E73" s="88"/>
      <c r="F73" s="85"/>
      <c r="G73" s="62">
        <f>MC_7[[#This Row],[VALOR UNIT ]]*MC_7[[#This Row],[%IVA]]</f>
        <v>0</v>
      </c>
      <c r="H73" s="62">
        <f>+MC_7[[#This Row],[VALOR UNIT ]]+MC_7[[#This Row],[IVA]]</f>
        <v>0</v>
      </c>
      <c r="I73" s="62">
        <f>+MC_7[[#This Row],[SUBTOTAL + IVA UNIT]]*MC_7[[#This Row],[CANTIDAD]]</f>
        <v>0</v>
      </c>
    </row>
    <row r="74" spans="1:9" ht="63.75" x14ac:dyDescent="0.2">
      <c r="A74" s="57">
        <v>54</v>
      </c>
      <c r="B74" s="15" t="s">
        <v>161</v>
      </c>
      <c r="C74" s="57" t="s">
        <v>108</v>
      </c>
      <c r="D74" s="91"/>
      <c r="E74" s="88"/>
      <c r="F74" s="85"/>
      <c r="G74" s="62">
        <f>MC_7[[#This Row],[VALOR UNIT ]]*MC_7[[#This Row],[%IVA]]</f>
        <v>0</v>
      </c>
      <c r="H74" s="62">
        <f>+MC_7[[#This Row],[VALOR UNIT ]]+MC_7[[#This Row],[IVA]]</f>
        <v>0</v>
      </c>
      <c r="I74" s="62">
        <f>+MC_7[[#This Row],[SUBTOTAL + IVA UNIT]]*MC_7[[#This Row],[CANTIDAD]]</f>
        <v>0</v>
      </c>
    </row>
    <row r="75" spans="1:9" ht="38.25" x14ac:dyDescent="0.2">
      <c r="A75" s="57">
        <v>55</v>
      </c>
      <c r="B75" s="15" t="s">
        <v>162</v>
      </c>
      <c r="C75" s="57" t="s">
        <v>115</v>
      </c>
      <c r="D75" s="91"/>
      <c r="E75" s="88"/>
      <c r="F75" s="85"/>
      <c r="G75" s="62">
        <f>MC_7[[#This Row],[VALOR UNIT ]]*MC_7[[#This Row],[%IVA]]</f>
        <v>0</v>
      </c>
      <c r="H75" s="62">
        <f>+MC_7[[#This Row],[VALOR UNIT ]]+MC_7[[#This Row],[IVA]]</f>
        <v>0</v>
      </c>
      <c r="I75" s="62">
        <f>+MC_7[[#This Row],[SUBTOTAL + IVA UNIT]]*MC_7[[#This Row],[CANTIDAD]]</f>
        <v>0</v>
      </c>
    </row>
    <row r="76" spans="1:9" ht="38.25" x14ac:dyDescent="0.2">
      <c r="A76" s="57">
        <v>56</v>
      </c>
      <c r="B76" s="15" t="s">
        <v>163</v>
      </c>
      <c r="C76" s="57" t="s">
        <v>115</v>
      </c>
      <c r="D76" s="91"/>
      <c r="E76" s="88"/>
      <c r="F76" s="85"/>
      <c r="G76" s="62">
        <f>MC_7[[#This Row],[VALOR UNIT ]]*MC_7[[#This Row],[%IVA]]</f>
        <v>0</v>
      </c>
      <c r="H76" s="62">
        <f>+MC_7[[#This Row],[VALOR UNIT ]]+MC_7[[#This Row],[IVA]]</f>
        <v>0</v>
      </c>
      <c r="I76" s="62">
        <f>+MC_7[[#This Row],[SUBTOTAL + IVA UNIT]]*MC_7[[#This Row],[CANTIDAD]]</f>
        <v>0</v>
      </c>
    </row>
    <row r="77" spans="1:9" ht="38.25" x14ac:dyDescent="0.2">
      <c r="A77" s="57">
        <v>57</v>
      </c>
      <c r="B77" s="15" t="s">
        <v>164</v>
      </c>
      <c r="C77" s="57" t="s">
        <v>115</v>
      </c>
      <c r="D77" s="91"/>
      <c r="E77" s="88"/>
      <c r="F77" s="85"/>
      <c r="G77" s="62">
        <f>MC_7[[#This Row],[VALOR UNIT ]]*MC_7[[#This Row],[%IVA]]</f>
        <v>0</v>
      </c>
      <c r="H77" s="62">
        <f>+MC_7[[#This Row],[VALOR UNIT ]]+MC_7[[#This Row],[IVA]]</f>
        <v>0</v>
      </c>
      <c r="I77" s="62">
        <f>+MC_7[[#This Row],[SUBTOTAL + IVA UNIT]]*MC_7[[#This Row],[CANTIDAD]]</f>
        <v>0</v>
      </c>
    </row>
    <row r="78" spans="1:9" ht="38.25" x14ac:dyDescent="0.2">
      <c r="A78" s="57">
        <v>58</v>
      </c>
      <c r="B78" s="15" t="s">
        <v>165</v>
      </c>
      <c r="C78" s="57" t="s">
        <v>115</v>
      </c>
      <c r="D78" s="91"/>
      <c r="E78" s="88"/>
      <c r="F78" s="85"/>
      <c r="G78" s="62">
        <f>MC_7[[#This Row],[VALOR UNIT ]]*MC_7[[#This Row],[%IVA]]</f>
        <v>0</v>
      </c>
      <c r="H78" s="62">
        <f>+MC_7[[#This Row],[VALOR UNIT ]]+MC_7[[#This Row],[IVA]]</f>
        <v>0</v>
      </c>
      <c r="I78" s="62">
        <f>+MC_7[[#This Row],[SUBTOTAL + IVA UNIT]]*MC_7[[#This Row],[CANTIDAD]]</f>
        <v>0</v>
      </c>
    </row>
    <row r="79" spans="1:9" ht="38.25" x14ac:dyDescent="0.2">
      <c r="A79" s="57">
        <v>59</v>
      </c>
      <c r="B79" s="15" t="s">
        <v>166</v>
      </c>
      <c r="C79" s="57" t="s">
        <v>115</v>
      </c>
      <c r="D79" s="91"/>
      <c r="E79" s="86"/>
      <c r="F79" s="85"/>
      <c r="G79" s="62">
        <f>MC_7[[#This Row],[VALOR UNIT ]]*MC_7[[#This Row],[%IVA]]</f>
        <v>0</v>
      </c>
      <c r="H79" s="63">
        <f>+MC_7[[#This Row],[VALOR UNIT ]]+MC_7[[#This Row],[IVA]]</f>
        <v>0</v>
      </c>
      <c r="I79" s="63">
        <f>+MC_7[[#This Row],[SUBTOTAL + IVA UNIT]]*MC_7[[#This Row],[CANTIDAD]]</f>
        <v>0</v>
      </c>
    </row>
    <row r="80" spans="1:9" ht="38.25" x14ac:dyDescent="0.2">
      <c r="A80" s="57">
        <v>60</v>
      </c>
      <c r="B80" s="15" t="s">
        <v>167</v>
      </c>
      <c r="C80" s="57" t="s">
        <v>115</v>
      </c>
      <c r="D80" s="91"/>
      <c r="E80" s="86"/>
      <c r="F80" s="85"/>
      <c r="G80" s="62">
        <f>MC_7[[#This Row],[VALOR UNIT ]]*MC_7[[#This Row],[%IVA]]</f>
        <v>0</v>
      </c>
      <c r="H80" s="63">
        <f>+MC_7[[#This Row],[VALOR UNIT ]]+MC_7[[#This Row],[IVA]]</f>
        <v>0</v>
      </c>
      <c r="I80" s="63">
        <f>+MC_7[[#This Row],[SUBTOTAL + IVA UNIT]]*MC_7[[#This Row],[CANTIDAD]]</f>
        <v>0</v>
      </c>
    </row>
    <row r="81" spans="1:15" ht="45" customHeight="1" x14ac:dyDescent="0.2">
      <c r="A81" s="57">
        <v>61</v>
      </c>
      <c r="B81" s="15" t="s">
        <v>168</v>
      </c>
      <c r="C81" s="57" t="s">
        <v>108</v>
      </c>
      <c r="D81" s="91"/>
      <c r="E81" s="86"/>
      <c r="F81" s="85"/>
      <c r="G81" s="62">
        <f>MC_7[[#This Row],[VALOR UNIT ]]*MC_7[[#This Row],[%IVA]]</f>
        <v>0</v>
      </c>
      <c r="H81" s="63">
        <f>+MC_7[[#This Row],[VALOR UNIT ]]+MC_7[[#This Row],[IVA]]</f>
        <v>0</v>
      </c>
      <c r="I81" s="63">
        <f>+MC_7[[#This Row],[SUBTOTAL + IVA UNIT]]*MC_7[[#This Row],[CANTIDAD]]</f>
        <v>0</v>
      </c>
    </row>
    <row r="82" spans="1:15" x14ac:dyDescent="0.2">
      <c r="B82" s="94" t="s">
        <v>169</v>
      </c>
      <c r="D82" s="41"/>
      <c r="E82" s="95"/>
      <c r="F82" s="96"/>
      <c r="G82" s="97"/>
      <c r="H82" s="97"/>
      <c r="I82" s="97">
        <f>SUBTOTAL(109,MC_7[TOTAL])</f>
        <v>0</v>
      </c>
    </row>
    <row r="86" spans="1:15" x14ac:dyDescent="0.2">
      <c r="M86" s="46"/>
      <c r="N86" s="47"/>
    </row>
    <row r="87" spans="1:15" x14ac:dyDescent="0.2">
      <c r="M87" s="46"/>
      <c r="N87" s="47"/>
      <c r="O87" s="48"/>
    </row>
    <row r="88" spans="1:15" x14ac:dyDescent="0.2">
      <c r="M88" s="46"/>
      <c r="N88" s="47"/>
    </row>
    <row r="89" spans="1:15" x14ac:dyDescent="0.2">
      <c r="M89" s="46"/>
      <c r="N89" s="47"/>
    </row>
    <row r="90" spans="1:15" x14ac:dyDescent="0.2">
      <c r="M90" s="46"/>
      <c r="N90" s="47"/>
    </row>
    <row r="91" spans="1:15" x14ac:dyDescent="0.2">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baseColWidth="10" defaultColWidth="11.42578125" defaultRowHeight="12.75" x14ac:dyDescent="0.2"/>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x14ac:dyDescent="0.2">
      <c r="A1" s="33"/>
      <c r="B1" s="34"/>
      <c r="C1" s="34"/>
      <c r="D1" s="34"/>
      <c r="E1" s="34"/>
      <c r="F1" s="34"/>
      <c r="G1" s="197"/>
      <c r="H1" s="197"/>
      <c r="I1" s="197"/>
      <c r="J1" s="197"/>
      <c r="K1" s="197"/>
    </row>
    <row r="2" spans="1:11" x14ac:dyDescent="0.2">
      <c r="A2" s="36"/>
      <c r="B2" s="37"/>
      <c r="C2" s="37"/>
      <c r="D2" s="37"/>
      <c r="E2" s="37"/>
      <c r="F2" s="37"/>
      <c r="G2" s="37"/>
      <c r="H2" s="37"/>
      <c r="I2" s="37"/>
      <c r="J2" s="37"/>
      <c r="K2" s="37"/>
    </row>
    <row r="4" spans="1:11" x14ac:dyDescent="0.2">
      <c r="A4" s="38"/>
    </row>
    <row r="6" spans="1:11" ht="28.5" customHeight="1" x14ac:dyDescent="0.2">
      <c r="A6" s="198"/>
      <c r="B6" s="198"/>
      <c r="C6" s="39"/>
      <c r="D6" s="39"/>
    </row>
    <row r="7" spans="1:11" ht="44.25" customHeight="1" x14ac:dyDescent="0.2">
      <c r="A7" s="199"/>
      <c r="B7" s="199"/>
      <c r="C7" s="199"/>
      <c r="D7" s="199"/>
      <c r="E7" s="199"/>
      <c r="F7" s="199"/>
      <c r="G7" s="199"/>
      <c r="H7" s="199"/>
      <c r="I7" s="199"/>
      <c r="J7" s="199"/>
      <c r="K7" s="199"/>
    </row>
    <row r="8" spans="1:11" ht="23.25" customHeight="1" x14ac:dyDescent="0.2">
      <c r="A8" s="198"/>
      <c r="B8" s="198"/>
      <c r="C8" s="39"/>
      <c r="D8" s="39"/>
    </row>
    <row r="11" spans="1:11" x14ac:dyDescent="0.2">
      <c r="A11" s="36"/>
    </row>
    <row r="14" spans="1:11" ht="15" customHeight="1" x14ac:dyDescent="0.2">
      <c r="A14" s="200"/>
      <c r="B14" s="200"/>
      <c r="C14" s="200"/>
      <c r="D14" s="200"/>
      <c r="E14" s="200"/>
      <c r="F14" s="200"/>
      <c r="G14" s="200"/>
      <c r="H14" s="200"/>
      <c r="I14" s="200"/>
      <c r="J14" s="200"/>
      <c r="K14" s="200"/>
    </row>
    <row r="15" spans="1:11" x14ac:dyDescent="0.2">
      <c r="A15" s="200"/>
      <c r="B15" s="200"/>
      <c r="C15" s="200"/>
      <c r="D15" s="200"/>
      <c r="E15" s="200"/>
      <c r="F15" s="200"/>
      <c r="G15" s="200"/>
      <c r="H15" s="200"/>
      <c r="I15" s="200"/>
      <c r="J15" s="200"/>
      <c r="K15" s="200"/>
    </row>
    <row r="16" spans="1:11" ht="18" customHeight="1" x14ac:dyDescent="0.2">
      <c r="A16" s="200"/>
      <c r="B16" s="200"/>
      <c r="C16" s="200"/>
      <c r="D16" s="200"/>
      <c r="E16" s="200"/>
      <c r="F16" s="200"/>
      <c r="G16" s="200"/>
      <c r="H16" s="200"/>
      <c r="I16" s="200"/>
      <c r="J16" s="200"/>
      <c r="K16" s="200"/>
    </row>
    <row r="17" spans="1:11" ht="29.25" customHeight="1" x14ac:dyDescent="0.2">
      <c r="A17" s="200"/>
      <c r="B17" s="200"/>
      <c r="C17" s="200"/>
      <c r="D17" s="200"/>
      <c r="E17" s="200"/>
      <c r="F17" s="200"/>
      <c r="G17" s="200"/>
      <c r="H17" s="200"/>
      <c r="I17" s="200"/>
      <c r="J17" s="200"/>
      <c r="K17" s="200"/>
    </row>
    <row r="18" spans="1:11" x14ac:dyDescent="0.2">
      <c r="A18" s="200"/>
      <c r="B18" s="200"/>
      <c r="C18" s="200"/>
      <c r="D18" s="200"/>
      <c r="E18" s="200"/>
      <c r="F18" s="200"/>
      <c r="G18" s="200"/>
      <c r="H18" s="200"/>
      <c r="I18" s="200"/>
      <c r="J18" s="200"/>
      <c r="K18" s="200"/>
    </row>
    <row r="19" spans="1:11" ht="30" customHeight="1" x14ac:dyDescent="0.2"/>
    <row r="20" spans="1:11" ht="45.75" customHeight="1" x14ac:dyDescent="0.2">
      <c r="A20" s="41" t="s">
        <v>0</v>
      </c>
      <c r="B20" s="41" t="s">
        <v>37</v>
      </c>
      <c r="C20" s="41" t="s">
        <v>170</v>
      </c>
      <c r="D20" s="41" t="s">
        <v>171</v>
      </c>
      <c r="E20" s="41" t="s">
        <v>54</v>
      </c>
      <c r="F20" s="41" t="s">
        <v>172</v>
      </c>
      <c r="G20" s="42" t="s">
        <v>173</v>
      </c>
      <c r="H20" s="41" t="s">
        <v>101</v>
      </c>
      <c r="I20" s="41" t="s">
        <v>42</v>
      </c>
      <c r="J20" s="42" t="s">
        <v>102</v>
      </c>
      <c r="K20" s="42" t="s">
        <v>174</v>
      </c>
    </row>
    <row r="21" spans="1:11" ht="25.5" x14ac:dyDescent="0.2">
      <c r="A21" s="69">
        <v>1</v>
      </c>
      <c r="B21" s="70" t="s">
        <v>175</v>
      </c>
      <c r="C21" s="71"/>
      <c r="D21" s="71"/>
      <c r="E21" s="72" t="s">
        <v>176</v>
      </c>
      <c r="F21" s="73">
        <v>15</v>
      </c>
      <c r="G21" s="74">
        <v>0</v>
      </c>
      <c r="H21" s="75"/>
      <c r="I21" s="76">
        <f>MC[[#This Row],[VALOR UNIT / VR POR SEDE]]*MC[[#This Row],[%IVA]]</f>
        <v>0</v>
      </c>
      <c r="J21" s="77">
        <f>+MC[[#This Row],[VALOR UNIT / VR POR SEDE]]+MC[[#This Row],[IVA]]</f>
        <v>0</v>
      </c>
      <c r="K21" s="77">
        <f>+MC[[#This Row],[SUBTOTAL + IVA UNIT]]*MC[[#This Row],[SEDES]]</f>
        <v>0</v>
      </c>
    </row>
    <row r="22" spans="1:11" x14ac:dyDescent="0.2">
      <c r="A22" s="51"/>
      <c r="B22" s="44" t="s">
        <v>177</v>
      </c>
      <c r="C22" s="52" t="s">
        <v>178</v>
      </c>
      <c r="D22" s="53" t="s">
        <v>179</v>
      </c>
      <c r="E22" s="49"/>
      <c r="F22" s="50"/>
      <c r="G22" s="65"/>
      <c r="H22" s="43"/>
      <c r="I22" s="62"/>
      <c r="J22" s="63"/>
      <c r="K22" s="63"/>
    </row>
    <row r="23" spans="1:11" x14ac:dyDescent="0.2">
      <c r="A23" s="51"/>
      <c r="B23" s="58" t="s">
        <v>180</v>
      </c>
      <c r="C23" s="52" t="s">
        <v>181</v>
      </c>
      <c r="D23" s="53" t="s">
        <v>179</v>
      </c>
      <c r="E23" s="49"/>
      <c r="F23" s="50"/>
      <c r="G23" s="66"/>
      <c r="H23" s="43"/>
      <c r="I23" s="62"/>
      <c r="J23" s="63"/>
      <c r="K23" s="63"/>
    </row>
    <row r="24" spans="1:11" ht="25.5" x14ac:dyDescent="0.2">
      <c r="A24" s="51"/>
      <c r="B24" s="58" t="s">
        <v>182</v>
      </c>
      <c r="C24" s="52" t="s">
        <v>183</v>
      </c>
      <c r="D24" s="53" t="s">
        <v>179</v>
      </c>
      <c r="E24" s="49"/>
      <c r="F24" s="50"/>
      <c r="G24" s="66"/>
      <c r="H24" s="43"/>
      <c r="I24" s="62"/>
      <c r="J24" s="63"/>
      <c r="K24" s="63"/>
    </row>
    <row r="25" spans="1:11" x14ac:dyDescent="0.2">
      <c r="A25" s="51"/>
      <c r="B25" s="58" t="s">
        <v>184</v>
      </c>
      <c r="C25" s="52" t="s">
        <v>185</v>
      </c>
      <c r="D25" s="53" t="s">
        <v>179</v>
      </c>
      <c r="E25" s="49"/>
      <c r="F25" s="50"/>
      <c r="G25" s="66"/>
      <c r="H25" s="43"/>
      <c r="I25" s="62"/>
      <c r="J25" s="63"/>
      <c r="K25" s="63"/>
    </row>
    <row r="26" spans="1:11" x14ac:dyDescent="0.2">
      <c r="A26" s="51"/>
      <c r="B26" s="58" t="s">
        <v>186</v>
      </c>
      <c r="C26" s="54" t="s">
        <v>187</v>
      </c>
      <c r="D26" s="53" t="s">
        <v>179</v>
      </c>
      <c r="E26" s="49"/>
      <c r="F26" s="50"/>
      <c r="G26" s="66"/>
      <c r="H26" s="43"/>
      <c r="I26" s="62"/>
      <c r="J26" s="63"/>
      <c r="K26" s="63"/>
    </row>
    <row r="27" spans="1:11" x14ac:dyDescent="0.2">
      <c r="A27" s="51"/>
      <c r="B27" s="58" t="s">
        <v>188</v>
      </c>
      <c r="C27" s="55" t="s">
        <v>189</v>
      </c>
      <c r="D27" s="53" t="s">
        <v>179</v>
      </c>
      <c r="E27" s="49"/>
      <c r="F27" s="50"/>
      <c r="G27" s="66"/>
      <c r="H27" s="43"/>
      <c r="I27" s="62"/>
      <c r="J27" s="63"/>
      <c r="K27" s="63"/>
    </row>
    <row r="28" spans="1:11" x14ac:dyDescent="0.2">
      <c r="A28" s="51"/>
      <c r="B28" s="58" t="s">
        <v>190</v>
      </c>
      <c r="C28" s="56" t="s">
        <v>191</v>
      </c>
      <c r="D28" s="53" t="s">
        <v>179</v>
      </c>
      <c r="E28" s="49"/>
      <c r="F28" s="50"/>
      <c r="G28" s="66"/>
      <c r="H28" s="43"/>
      <c r="I28" s="62"/>
      <c r="J28" s="63"/>
      <c r="K28" s="63"/>
    </row>
    <row r="29" spans="1:11" x14ac:dyDescent="0.2">
      <c r="A29" s="51"/>
      <c r="B29" s="58" t="s">
        <v>192</v>
      </c>
      <c r="C29" s="56" t="s">
        <v>193</v>
      </c>
      <c r="D29" s="53" t="s">
        <v>179</v>
      </c>
      <c r="E29" s="49"/>
      <c r="F29" s="50"/>
      <c r="G29" s="66"/>
      <c r="H29" s="43"/>
      <c r="I29" s="62"/>
      <c r="J29" s="63"/>
      <c r="K29" s="63"/>
    </row>
    <row r="30" spans="1:11" x14ac:dyDescent="0.2">
      <c r="A30" s="51"/>
      <c r="B30" s="58" t="s">
        <v>194</v>
      </c>
      <c r="C30" s="52" t="s">
        <v>195</v>
      </c>
      <c r="D30" s="53" t="s">
        <v>179</v>
      </c>
      <c r="E30" s="49"/>
      <c r="F30" s="50"/>
      <c r="G30" s="66"/>
      <c r="H30" s="43"/>
      <c r="I30" s="62"/>
      <c r="J30" s="63"/>
      <c r="K30" s="63"/>
    </row>
    <row r="31" spans="1:11" x14ac:dyDescent="0.2">
      <c r="A31" s="51"/>
      <c r="B31" s="58" t="s">
        <v>196</v>
      </c>
      <c r="C31" s="52" t="s">
        <v>197</v>
      </c>
      <c r="D31" s="53" t="s">
        <v>198</v>
      </c>
      <c r="E31" s="49"/>
      <c r="F31" s="50"/>
      <c r="G31" s="66"/>
      <c r="H31" s="43"/>
      <c r="I31" s="62"/>
      <c r="J31" s="63"/>
      <c r="K31" s="63"/>
    </row>
    <row r="32" spans="1:11" ht="25.5" x14ac:dyDescent="0.2">
      <c r="A32" s="51"/>
      <c r="B32" s="58" t="s">
        <v>199</v>
      </c>
      <c r="C32" s="52" t="s">
        <v>200</v>
      </c>
      <c r="D32" s="53" t="s">
        <v>198</v>
      </c>
      <c r="E32" s="49"/>
      <c r="F32" s="50"/>
      <c r="G32" s="66"/>
      <c r="H32" s="43"/>
      <c r="I32" s="62"/>
      <c r="J32" s="63"/>
      <c r="K32" s="63"/>
    </row>
    <row r="33" spans="1:17" x14ac:dyDescent="0.2">
      <c r="A33" s="51"/>
      <c r="B33" s="58" t="s">
        <v>201</v>
      </c>
      <c r="C33" s="52" t="s">
        <v>202</v>
      </c>
      <c r="D33" s="53" t="s">
        <v>203</v>
      </c>
      <c r="E33" s="49"/>
      <c r="F33" s="50"/>
      <c r="G33" s="66"/>
      <c r="H33" s="43"/>
      <c r="I33" s="62"/>
      <c r="J33" s="63"/>
      <c r="K33" s="63"/>
    </row>
    <row r="34" spans="1:17" ht="25.5" x14ac:dyDescent="0.2">
      <c r="A34" s="51"/>
      <c r="B34" s="58" t="s">
        <v>204</v>
      </c>
      <c r="C34" s="52" t="s">
        <v>205</v>
      </c>
      <c r="D34" s="53" t="s">
        <v>206</v>
      </c>
      <c r="E34" s="49"/>
      <c r="F34" s="50"/>
      <c r="G34" s="66"/>
      <c r="H34" s="43"/>
      <c r="I34" s="62"/>
      <c r="J34" s="63"/>
      <c r="K34" s="63"/>
    </row>
    <row r="35" spans="1:17" x14ac:dyDescent="0.2">
      <c r="A35" s="51"/>
      <c r="B35" s="58" t="s">
        <v>207</v>
      </c>
      <c r="C35" s="52" t="s">
        <v>208</v>
      </c>
      <c r="D35" s="53" t="s">
        <v>209</v>
      </c>
      <c r="E35" s="49"/>
      <c r="F35" s="50"/>
      <c r="G35" s="66"/>
      <c r="H35" s="43"/>
      <c r="I35" s="62"/>
      <c r="J35" s="63"/>
      <c r="K35" s="63"/>
    </row>
    <row r="36" spans="1:17" ht="25.5" x14ac:dyDescent="0.2">
      <c r="A36" s="57"/>
      <c r="B36" s="58" t="s">
        <v>210</v>
      </c>
      <c r="C36" s="59" t="s">
        <v>211</v>
      </c>
      <c r="D36" s="53" t="s">
        <v>212</v>
      </c>
      <c r="E36" s="49"/>
      <c r="F36" s="50"/>
      <c r="G36" s="66"/>
      <c r="H36" s="43"/>
      <c r="I36" s="62"/>
      <c r="J36" s="63"/>
      <c r="K36" s="63"/>
    </row>
    <row r="37" spans="1:17" ht="26.25" thickBot="1" x14ac:dyDescent="0.25">
      <c r="A37" s="69"/>
      <c r="B37" s="83" t="s">
        <v>213</v>
      </c>
      <c r="C37" s="44"/>
      <c r="D37" s="44"/>
      <c r="E37" s="49"/>
      <c r="F37" s="50"/>
      <c r="G37" s="66"/>
      <c r="H37" s="43"/>
      <c r="I37" s="62"/>
      <c r="J37" s="63"/>
      <c r="K37" s="63"/>
    </row>
    <row r="38" spans="1:17" ht="25.5" x14ac:dyDescent="0.2">
      <c r="A38" s="69">
        <v>2</v>
      </c>
      <c r="B38" s="78" t="s">
        <v>214</v>
      </c>
      <c r="C38" s="79" t="s">
        <v>183</v>
      </c>
      <c r="D38" s="80" t="s">
        <v>179</v>
      </c>
      <c r="E38" s="69" t="s">
        <v>176</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x14ac:dyDescent="0.2">
      <c r="A39" s="69">
        <v>3</v>
      </c>
      <c r="B39" s="78" t="s">
        <v>215</v>
      </c>
      <c r="C39" s="82" t="s">
        <v>178</v>
      </c>
      <c r="D39" s="82" t="s">
        <v>179</v>
      </c>
      <c r="E39" s="69" t="s">
        <v>176</v>
      </c>
      <c r="F39" s="73">
        <v>1</v>
      </c>
      <c r="G39" s="81">
        <v>0</v>
      </c>
      <c r="H39" s="75"/>
      <c r="I39" s="76">
        <f>MC[[#This Row],[VALOR UNIT / VR POR SEDE]]*MC[[#This Row],[%IVA]]</f>
        <v>0</v>
      </c>
      <c r="J39" s="77">
        <f>+MC[[#This Row],[VALOR UNIT / VR POR SEDE]]+MC[[#This Row],[IVA]]</f>
        <v>0</v>
      </c>
      <c r="K39" s="77">
        <f>+MC[[#This Row],[SUBTOTAL + IVA UNIT]]*MC[[#This Row],[SEDES]]</f>
        <v>0</v>
      </c>
    </row>
    <row r="40" spans="1:17" x14ac:dyDescent="0.2">
      <c r="A40" s="49"/>
      <c r="B40" s="15"/>
      <c r="C40" s="15"/>
      <c r="D40" s="15"/>
      <c r="E40" s="49"/>
      <c r="F40" s="50"/>
      <c r="G40" s="67"/>
      <c r="H40" s="43"/>
      <c r="I40" s="62"/>
      <c r="J40" s="62">
        <f>+MC[[#This Row],[VALOR UNIT / VR POR SEDE]]+MC[[#This Row],[IVA]]</f>
        <v>0</v>
      </c>
      <c r="K40" s="63"/>
    </row>
    <row r="41" spans="1:17" x14ac:dyDescent="0.2">
      <c r="A41" s="49"/>
      <c r="B41" s="15" t="s">
        <v>13</v>
      </c>
      <c r="C41" s="15"/>
      <c r="D41" s="15"/>
      <c r="E41" s="49"/>
      <c r="F41" s="50"/>
      <c r="G41" s="68"/>
      <c r="H41" s="43"/>
      <c r="I41" s="62"/>
      <c r="J41" s="62">
        <f>+MC[[#This Row],[VALOR UNIT / VR POR SEDE]]+MC[[#This Row],[IVA]]</f>
        <v>0</v>
      </c>
      <c r="K41" s="63">
        <f>SUBTOTAL(109,K21:K40)</f>
        <v>0</v>
      </c>
    </row>
    <row r="42" spans="1:17" x14ac:dyDescent="0.2">
      <c r="A42" s="60"/>
      <c r="B42" s="45" t="s">
        <v>216</v>
      </c>
      <c r="C42" s="15"/>
      <c r="D42" s="45"/>
      <c r="E42" s="60"/>
      <c r="F42" s="61"/>
      <c r="G42" s="68"/>
      <c r="H42" s="43"/>
      <c r="I42" s="62"/>
      <c r="J42" s="64">
        <v>4.5</v>
      </c>
      <c r="K42" s="62"/>
    </row>
    <row r="43" spans="1:17" x14ac:dyDescent="0.2">
      <c r="B43" s="94" t="s">
        <v>169</v>
      </c>
      <c r="F43" s="41"/>
      <c r="G43" s="95"/>
      <c r="H43" s="96"/>
      <c r="I43" s="98"/>
      <c r="J43" s="98"/>
      <c r="K43" s="98">
        <f>+K41*J42</f>
        <v>0</v>
      </c>
    </row>
    <row r="47" spans="1:17" x14ac:dyDescent="0.2">
      <c r="O47" s="46"/>
      <c r="P47" s="47"/>
    </row>
    <row r="48" spans="1:17" x14ac:dyDescent="0.2">
      <c r="O48" s="46"/>
      <c r="P48" s="47"/>
      <c r="Q48" s="48"/>
    </row>
    <row r="49" spans="15:16" x14ac:dyDescent="0.2">
      <c r="O49" s="46"/>
      <c r="P49" s="47"/>
    </row>
    <row r="50" spans="15:16" x14ac:dyDescent="0.2">
      <c r="O50" s="46"/>
      <c r="P50" s="47"/>
    </row>
    <row r="51" spans="15:16" x14ac:dyDescent="0.2">
      <c r="O51" s="46"/>
      <c r="P51" s="47"/>
    </row>
    <row r="52" spans="15:16" x14ac:dyDescent="0.2">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SB (2)</vt:lpstr>
      <vt:lpstr>obra rionegro</vt:lpstr>
      <vt:lpstr>Hoja2</vt:lpstr>
      <vt:lpstr>FOTOVOLTAICA</vt:lpstr>
      <vt:lpstr>Hoja1</vt:lpstr>
      <vt:lpstr>LC</vt:lpstr>
      <vt:lpstr>S_A</vt:lpstr>
      <vt:lpstr>MC (2)</vt:lpstr>
      <vt:lpstr>MC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2026-08-24T16:31:00Z</dcterms:modified>
  <cp:category/>
  <cp:contentStatus/>
</cp:coreProperties>
</file>