
<file path=[Content_Types].xml><?xml version="1.0" encoding="utf-8"?>
<Types xmlns="http://schemas.openxmlformats.org/package/2006/content-types">
  <Default Extension="rels" ContentType="application/vnd.openxmlformats-package.relationships+xml"/>
  <Default Extension="xml" ContentType="application/xml"/>
  <Default Extension="png" ContentType="image/png"/>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codeName="ThisWorkbook"/>
  <bookViews>
    <workbookView visibility="visible" minimized="0" showHorizontalScroll="1" showVerticalScroll="1" showSheetTabs="1" xWindow="870" yWindow="855" windowWidth="14325" windowHeight="14625" tabRatio="600" firstSheet="1" activeTab="1" autoFilterDateGrouping="1"/>
  </bookViews>
  <sheets>
    <sheet xmlns:r="http://schemas.openxmlformats.org/officeDocument/2006/relationships" name="RESUMEN PRESUPUESTO" sheetId="1" state="visible" r:id="rId1"/>
    <sheet xmlns:r="http://schemas.openxmlformats.org/officeDocument/2006/relationships" name="COMPARABLES 2025-2026" sheetId="2" state="visible" r:id="rId2"/>
    <sheet xmlns:r="http://schemas.openxmlformats.org/officeDocument/2006/relationships" name="METODOLOGIA Y FUENTES" sheetId="3" state="visible" r:id="rId3"/>
    <sheet xmlns:r="http://schemas.openxmlformats.org/officeDocument/2006/relationships" name="ESTUDIO DE MERCADO" sheetId="4" state="visible" r:id="rId4"/>
  </sheets>
  <definedNames>
    <definedName name="_xlnm.Print_Area" localSheetId="3">'ESTUDIO DE MERCADO'!$B$5:$E$117</definedName>
  </definedNames>
  <calcPr calcId="191029" calcMode="auto" fullCalcOnLoad="1" forceFullCalc="1"/>
</workbook>
</file>

<file path=xl/styles.xml><?xml version="1.0" encoding="utf-8"?>
<styleSheet xmlns="http://schemas.openxmlformats.org/spreadsheetml/2006/main">
  <numFmts count="31">
    <numFmt numFmtId="164" formatCode="_(* #,##0_);_(* \(#,##0\);_(* &quot;-&quot;??_);_(@_)"/>
    <numFmt numFmtId="165" formatCode="_(&quot;$&quot;\ * #,##0_);_(&quot;$&quot;\ * \(#,##0\);_(&quot;$&quot;\ * &quot;-&quot;??_);_(@_)"/>
    <numFmt numFmtId="166" formatCode="0.0000%"/>
    <numFmt numFmtId="167" formatCode="0.0"/>
    <numFmt numFmtId="168" formatCode="_-* #,##0.00_-;\-* #,##0.00_-;_-* &quot;-&quot;_-;_-@_-"/>
    <numFmt numFmtId="169" formatCode="_-* #,##0_-;\-* #,##0_-;_-* &quot;-&quot;_-;_-@_-"/>
    <numFmt numFmtId="170" formatCode="&quot;$&quot;#,##0"/>
    <numFmt numFmtId="171" formatCode="$#,##0;[Red]($#,##0);-"/>
    <numFmt numFmtId="172" formatCode="0.00&quot;‰&quot;"/>
    <numFmt numFmtId="173" formatCode="0.00&quot;%&quot;"/>
    <numFmt numFmtId="174" formatCode="_(&quot;$&quot;\ * #,##0.00_);_(&quot;$&quot;\ * \(#,##0.00\);_(&quot;$&quot;\ * &quot;-&quot;??_);_(@_)"/>
    <numFmt numFmtId="175" formatCode="_ * #,##0.00_ ;_ * \-#,##0.00_ ;_ * &quot;-&quot;??_ ;_ @_ "/>
    <numFmt numFmtId="176" formatCode="_-[$€-2]* #,##0.00_-;\-[$€-2]* #,##0.00_-;_-[$€-2]* \-??_-"/>
    <numFmt numFmtId="177" formatCode="_-[$€-2]* #,##0.00_-;\-[$€-2]* #,##0.00_-;_-[$€-2]* &quot;-&quot;??_-"/>
    <numFmt numFmtId="178" formatCode="_ [$€-2]\ * #,##0.00_ ;_ [$€-2]\ * \-#,##0.00_ ;_ [$€-2]\ * &quot;-&quot;??_ "/>
    <numFmt numFmtId="179" formatCode="_-* #,##0.00_-;\-* #,##0.00_-;_-* \-??_-;_-@_-"/>
    <numFmt numFmtId="180" formatCode="_-* #,##0\ _€_-;\-* #,##0\ _€_-;_-* &quot;-&quot;\ _€_-;_-@_-"/>
    <numFmt numFmtId="181" formatCode="_ * #,##0.00_ ;_ * \-#,##0.00_ ;_ * \-??_ ;_ @_ "/>
    <numFmt numFmtId="182" formatCode="[$$-240A]\ #,##0"/>
    <numFmt numFmtId="183" formatCode="_(&quot;$&quot;\ * #,##0_);_(&quot;$&quot;\ * \(#,##0\);_(&quot;$&quot;\ * &quot;-&quot;_);_(@_)"/>
    <numFmt numFmtId="184" formatCode="_-&quot;$&quot;* #,##0.00_-;\-&quot;$&quot;* #,##0.00_-;_-&quot;$&quot;* &quot;-&quot;??_-;_-@_-"/>
    <numFmt numFmtId="185" formatCode="_ &quot;$ &quot;* #,##0.00_ ;_ &quot;$ &quot;* \-#,##0.00_ ;_ &quot;$ &quot;* \-??_ ;_ @_ "/>
    <numFmt numFmtId="186" formatCode="_ &quot;$&quot;\ * #,##0.00_ ;_ &quot;$&quot;\ * \-#,##0.00_ ;_ &quot;$&quot;\ * &quot;-&quot;??_ ;_ @_ "/>
    <numFmt numFmtId="187" formatCode="_-* #,##0.00\ _F_-;\-* #,##0.00\ _F_-;_-* &quot;-&quot;??\ _F_-;_-@_-"/>
    <numFmt numFmtId="188" formatCode="&quot;$&quot;\ #,##0_);[Red]\(&quot;$&quot;\ #,##0\)"/>
    <numFmt numFmtId="189" formatCode="_-\$* #,##0.00_-;&quot;-$&quot;* #,##0.00_-;_-\$* \-??_-;_-@_-"/>
    <numFmt numFmtId="190" formatCode="_-* #,##0.00\ _€_-;\-* #,##0.00\ _€_-;_-* &quot;-&quot;??\ _€_-;_-@_-"/>
    <numFmt numFmtId="191" formatCode="0.0000"/>
    <numFmt numFmtId="192" formatCode="&quot;$&quot;#,##0.00;[Red]\-&quot;$&quot;#,##0.00"/>
    <numFmt numFmtId="193" formatCode="&quot;$&quot;#,##0_);[Red]\(&quot;$&quot;#,##0\)"/>
    <numFmt numFmtId="194" formatCode="$#,##0"/>
  </numFmts>
  <fonts count="65">
    <font>
      <name val="Calibri"/>
      <family val="2"/>
      <color theme="1"/>
      <sz val="11"/>
      <scheme val="minor"/>
    </font>
    <font>
      <name val="Calibri"/>
      <family val="2"/>
      <color theme="1"/>
      <sz val="11"/>
      <scheme val="minor"/>
    </font>
    <font>
      <name val="Calibri"/>
      <family val="2"/>
      <b val="1"/>
      <color theme="0"/>
      <sz val="11"/>
      <scheme val="minor"/>
    </font>
    <font>
      <name val="Arial"/>
      <family val="2"/>
      <b val="1"/>
      <color theme="1"/>
      <sz val="10"/>
    </font>
    <font>
      <name val="Arial"/>
      <family val="2"/>
      <b val="1"/>
      <i val="1"/>
      <color theme="1"/>
      <sz val="10"/>
    </font>
    <font>
      <name val="Arial"/>
      <family val="2"/>
      <color theme="1"/>
      <sz val="10"/>
    </font>
    <font>
      <name val="Arial"/>
      <family val="2"/>
      <b val="1"/>
      <sz val="10"/>
    </font>
    <font>
      <name val="Arial"/>
      <family val="2"/>
      <b val="1"/>
      <color theme="0"/>
      <sz val="10"/>
    </font>
    <font>
      <name val="Calibri"/>
      <family val="2"/>
      <b val="1"/>
      <color theme="0"/>
      <sz val="12"/>
      <scheme val="minor"/>
    </font>
    <font>
      <name val="Calibri"/>
      <family val="2"/>
      <b val="1"/>
      <color theme="1"/>
      <sz val="12"/>
      <scheme val="minor"/>
    </font>
    <font>
      <name val="Calibri"/>
      <family val="2"/>
      <b val="1"/>
      <color theme="1"/>
      <sz val="9"/>
      <scheme val="minor"/>
    </font>
    <font>
      <name val="Arial"/>
      <family val="2"/>
      <color theme="1"/>
      <sz val="9"/>
    </font>
    <font>
      <name val="Calibri"/>
      <family val="2"/>
      <b val="1"/>
      <color theme="1"/>
      <sz val="11"/>
      <scheme val="minor"/>
    </font>
    <font>
      <name val="Calibri"/>
      <family val="2"/>
      <b val="1"/>
      <color theme="1"/>
      <sz val="8"/>
      <scheme val="minor"/>
    </font>
    <font>
      <name val="Calibri"/>
      <family val="2"/>
      <i val="1"/>
      <color theme="1"/>
      <sz val="10"/>
      <u val="single"/>
      <scheme val="minor"/>
    </font>
    <font>
      <name val="Arial Narrow"/>
      <family val="2"/>
      <sz val="10"/>
    </font>
    <font>
      <name val="Arial"/>
      <family val="2"/>
      <sz val="10"/>
    </font>
    <font>
      <name val="Calibri"/>
      <family val="2"/>
      <color indexed="8"/>
      <sz val="11"/>
    </font>
    <font>
      <name val="Arial Narrow"/>
      <family val="2"/>
      <b val="1"/>
      <sz val="10"/>
    </font>
    <font>
      <name val="Arial Narrow"/>
      <family val="2"/>
      <sz val="12"/>
    </font>
    <font>
      <name val="Arial"/>
      <charset val="1"/>
      <family val="2"/>
      <sz val="10"/>
    </font>
    <font>
      <name val="Calibri"/>
      <family val="2"/>
      <color indexed="9"/>
      <sz val="11"/>
    </font>
    <font>
      <name val="Calibri"/>
      <family val="2"/>
      <color indexed="17"/>
      <sz val="11"/>
    </font>
    <font>
      <name val="Calibri"/>
      <family val="2"/>
      <b val="1"/>
      <color indexed="52"/>
      <sz val="11"/>
    </font>
    <font>
      <name val="Calibri"/>
      <family val="2"/>
      <b val="1"/>
      <color indexed="9"/>
      <sz val="11"/>
    </font>
    <font>
      <name val="Calibri"/>
      <family val="2"/>
      <color indexed="52"/>
      <sz val="11"/>
    </font>
    <font>
      <name val="Calibri"/>
      <family val="2"/>
      <b val="1"/>
      <color indexed="56"/>
      <sz val="11"/>
    </font>
    <font>
      <name val="Calibri"/>
      <family val="2"/>
      <color indexed="62"/>
      <sz val="11"/>
    </font>
    <font>
      <name val="Calibri"/>
      <family val="2"/>
      <color indexed="20"/>
      <sz val="11"/>
    </font>
    <font>
      <name val="Calibri"/>
      <family val="2"/>
      <color indexed="60"/>
      <sz val="11"/>
    </font>
    <font>
      <name val="Calibri"/>
      <family val="2"/>
      <b val="1"/>
      <color indexed="63"/>
      <sz val="11"/>
    </font>
    <font>
      <name val="Calibri"/>
      <family val="2"/>
      <color indexed="10"/>
      <sz val="11"/>
    </font>
    <font>
      <name val="Calibri"/>
      <family val="2"/>
      <i val="1"/>
      <color indexed="23"/>
      <sz val="11"/>
    </font>
    <font>
      <name val="Cambria"/>
      <family val="2"/>
      <b val="1"/>
      <color indexed="56"/>
      <sz val="18"/>
    </font>
    <font>
      <name val="Calibri"/>
      <family val="2"/>
      <b val="1"/>
      <color indexed="56"/>
      <sz val="15"/>
    </font>
    <font>
      <name val="Calibri"/>
      <family val="2"/>
      <b val="1"/>
      <color indexed="56"/>
      <sz val="13"/>
    </font>
    <font>
      <name val="Calibri"/>
      <family val="2"/>
      <b val="1"/>
      <color indexed="8"/>
      <sz val="11"/>
    </font>
    <font>
      <name val="Arial"/>
      <family val="2"/>
      <color indexed="8"/>
      <sz val="10"/>
    </font>
    <font>
      <name val="Tahoma"/>
      <family val="2"/>
      <color indexed="8"/>
      <sz val="8"/>
    </font>
    <font>
      <name val="Tahoma"/>
      <family val="2"/>
      <color theme="1"/>
      <sz val="8"/>
    </font>
    <font>
      <name val="Calibri"/>
      <family val="2"/>
      <color theme="1"/>
      <sz val="9"/>
      <scheme val="minor"/>
    </font>
    <font>
      <name val="Calibri"/>
      <family val="2"/>
      <b val="1"/>
      <color theme="0"/>
      <sz val="9"/>
      <scheme val="minor"/>
    </font>
    <font>
      <name val="Calibri"/>
      <family val="2"/>
      <b val="1"/>
      <color theme="1"/>
      <sz val="10"/>
      <scheme val="minor"/>
    </font>
    <font>
      <name val="Calibri"/>
      <charset val="1"/>
      <family val="2"/>
      <b val="1"/>
      <color rgb="FF000000"/>
      <sz val="9"/>
    </font>
    <font>
      <name val="Arial"/>
      <family val="2"/>
      <b val="1"/>
      <color theme="1"/>
      <sz val="9"/>
    </font>
    <font>
      <name val="Calibri"/>
      <family val="2"/>
      <color theme="1"/>
      <sz val="10"/>
      <scheme val="minor"/>
    </font>
    <font>
      <name val="Calibri"/>
      <family val="2"/>
      <color theme="1"/>
      <sz val="10"/>
    </font>
    <font>
      <name val="Calibri"/>
      <charset val="1"/>
      <family val="2"/>
      <b val="1"/>
      <color rgb="FF000000"/>
      <sz val="11"/>
    </font>
    <font>
      <name val="Calibri"/>
      <family val="2"/>
      <b val="1"/>
      <color rgb="FF000000"/>
      <sz val="11"/>
    </font>
    <font>
      <name val="Calibri"/>
      <family val="2"/>
      <b val="1"/>
      <sz val="12"/>
      <scheme val="minor"/>
    </font>
    <font>
      <name val="Calibri"/>
      <family val="2"/>
      <b val="1"/>
      <sz val="11"/>
      <scheme val="minor"/>
    </font>
    <font>
      <name val="Arial"/>
      <family val="2"/>
      <b val="1"/>
      <color theme="1"/>
      <sz val="8"/>
    </font>
    <font>
      <name val="Arial"/>
      <family val="2"/>
      <color theme="1"/>
      <sz val="8"/>
    </font>
    <font>
      <name val="Century Gothic"/>
      <family val="2"/>
      <b val="1"/>
      <sz val="10"/>
    </font>
    <font>
      <name val="Century Gothic"/>
      <family val="2"/>
      <sz val="10"/>
    </font>
    <font>
      <name val="Calibri"/>
      <charset val="1"/>
      <family val="2"/>
      <b val="1"/>
      <color rgb="FF000000"/>
      <sz val="10"/>
    </font>
    <font>
      <name val="Arial"/>
      <family val="2"/>
      <b val="1"/>
      <color rgb="FF000000"/>
      <sz val="9"/>
    </font>
    <font>
      <name val="Calibri"/>
      <family val="2"/>
      <b val="1"/>
      <color theme="1"/>
      <sz val="14"/>
      <scheme val="minor"/>
    </font>
    <font>
      <b val="1"/>
      <color rgb="00C00000"/>
    </font>
    <font>
      <b val="1"/>
      <color rgb="00FFFFFF"/>
      <sz val="14"/>
    </font>
    <font>
      <b val="1"/>
      <color rgb="00FFFFFF"/>
    </font>
    <font>
      <color rgb="00000000"/>
    </font>
    <font>
      <b val="1"/>
    </font>
    <font>
      <color rgb="00008000"/>
    </font>
    <font>
      <b val="1"/>
      <color rgb="00008000"/>
    </font>
  </fonts>
  <fills count="39">
    <fill>
      <patternFill/>
    </fill>
    <fill>
      <patternFill patternType="gray125"/>
    </fill>
    <fill>
      <patternFill patternType="solid">
        <fgColor theme="6" tint="-0.499984740745262"/>
        <bgColor indexed="64"/>
      </patternFill>
    </fill>
    <fill>
      <patternFill patternType="solid">
        <fgColor theme="6" tint="0.7999816888943144"/>
        <bgColor indexed="64"/>
      </patternFill>
    </fill>
    <fill>
      <patternFill patternType="solid">
        <fgColor theme="6" tint="0.399975585192419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6" tint="0.5999938962981048"/>
        <bgColor indexed="64"/>
      </patternFill>
    </fill>
    <fill>
      <patternFill patternType="solid">
        <fgColor rgb="FFFFFFFF"/>
        <bgColor rgb="FFFFFFCC"/>
      </patternFill>
    </fill>
    <fill>
      <patternFill patternType="solid">
        <fgColor rgb="FFFFFF00"/>
        <bgColor indexed="64"/>
      </patternFill>
    </fill>
    <fill>
      <patternFill patternType="solid">
        <fgColor rgb="FF92D050"/>
        <bgColor indexed="64"/>
      </patternFill>
    </fill>
    <fill>
      <patternFill patternType="solid">
        <fgColor theme="9" tint="0.5999938962981048"/>
        <bgColor indexed="64"/>
      </patternFill>
    </fill>
    <fill>
      <patternFill patternType="solid">
        <fgColor theme="8" tint="0.5999938962981048"/>
        <bgColor indexed="64"/>
      </patternFill>
    </fill>
    <fill>
      <patternFill patternType="solid">
        <fgColor theme="4" tint="0.5999938962981048"/>
        <bgColor indexed="64"/>
      </patternFill>
    </fill>
    <fill>
      <patternFill patternType="solid">
        <fgColor rgb="001F4E78"/>
      </patternFill>
    </fill>
    <fill>
      <patternFill patternType="solid">
        <fgColor rgb="00E2F0D9"/>
      </patternFill>
    </fill>
    <fill>
      <patternFill patternType="solid">
        <fgColor rgb="00DDEBF7"/>
      </patternFill>
    </fill>
    <fill>
      <patternFill patternType="solid">
        <fgColor rgb="00FCE4D6"/>
      </patternFill>
    </fill>
    <fill>
      <patternFill patternType="solid">
        <fgColor rgb="00D9EAF7"/>
      </patternFill>
    </fill>
  </fills>
  <borders count="4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rgb="FF000000"/>
      </right>
      <top/>
      <bottom style="medium">
        <color rgb="FF000000"/>
      </bottom>
      <diagonal/>
    </border>
    <border>
      <left style="medium">
        <color indexed="64"/>
      </left>
      <right style="medium">
        <color indexed="64"/>
      </right>
      <top/>
      <bottom/>
      <diagonal/>
    </border>
    <border>
      <left style="thin">
        <color indexed="64"/>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style="thin">
        <color indexed="64"/>
      </top>
      <bottom style="thin">
        <color indexed="64"/>
      </bottom>
      <diagonal/>
    </border>
    <border>
      <left/>
      <right style="medium">
        <color rgb="FF000000"/>
      </right>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double">
        <color indexed="64"/>
      </bottom>
      <diagonal/>
    </border>
    <border>
      <left/>
      <right style="medium">
        <color indexed="64"/>
      </right>
      <top style="medium">
        <color indexed="64"/>
      </top>
      <bottom style="double">
        <color indexed="64"/>
      </bottom>
      <diagonal/>
    </border>
    <border>
      <left/>
      <right style="medium">
        <color indexed="64"/>
      </right>
      <top/>
      <bottom/>
      <diagonal/>
    </border>
    <border>
      <left/>
      <right style="medium">
        <color indexed="64"/>
      </right>
      <top style="medium">
        <color indexed="64"/>
      </top>
      <bottom/>
      <diagonal/>
    </border>
    <border>
      <left style="medium">
        <color indexed="64"/>
      </left>
      <right style="medium">
        <color indexed="64"/>
      </right>
      <top style="thin">
        <color indexed="64"/>
      </top>
      <bottom/>
      <diagonal/>
    </border>
    <border>
      <left style="medium">
        <color indexed="64"/>
      </left>
      <right/>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double">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medium">
        <color indexed="64"/>
      </bottom>
      <diagonal/>
    </border>
    <border>
      <left/>
      <right style="thin">
        <color indexed="64"/>
      </right>
      <top style="thin">
        <color indexed="64"/>
      </top>
      <bottom/>
      <diagonal/>
    </border>
    <border>
      <left style="thin">
        <color indexed="64"/>
      </left>
      <right style="thin">
        <color indexed="64"/>
      </right>
      <top/>
      <bottom/>
      <diagonal/>
    </border>
    <border>
      <left style="medium">
        <color indexed="64"/>
      </left>
      <right/>
      <top/>
      <bottom/>
      <diagonal/>
    </border>
    <border>
      <bottom style="medium">
        <color rgb="007F7F7F"/>
      </bottom>
    </border>
  </borders>
  <cellStyleXfs count="2032">
    <xf numFmtId="0" fontId="1" fillId="0" borderId="0"/>
    <xf numFmtId="43" fontId="1" fillId="0" borderId="0"/>
    <xf numFmtId="174" fontId="1" fillId="0" borderId="0"/>
    <xf numFmtId="174" fontId="1" fillId="0" borderId="0"/>
    <xf numFmtId="9" fontId="1" fillId="0" borderId="0"/>
    <xf numFmtId="0" fontId="1"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7" fillId="5" borderId="0"/>
    <xf numFmtId="0" fontId="17" fillId="6" borderId="0"/>
    <xf numFmtId="0" fontId="17" fillId="7" borderId="0"/>
    <xf numFmtId="0" fontId="17" fillId="8" borderId="0"/>
    <xf numFmtId="0" fontId="17" fillId="9" borderId="0"/>
    <xf numFmtId="0" fontId="17" fillId="10" borderId="0"/>
    <xf numFmtId="0" fontId="17" fillId="5" borderId="0"/>
    <xf numFmtId="0" fontId="17" fillId="5" borderId="0"/>
    <xf numFmtId="0" fontId="17" fillId="5" borderId="0"/>
    <xf numFmtId="0" fontId="17" fillId="5" borderId="0"/>
    <xf numFmtId="0" fontId="17" fillId="6" borderId="0"/>
    <xf numFmtId="0" fontId="17" fillId="6" borderId="0"/>
    <xf numFmtId="0" fontId="17" fillId="6" borderId="0"/>
    <xf numFmtId="0" fontId="17" fillId="6" borderId="0"/>
    <xf numFmtId="0" fontId="17" fillId="7" borderId="0"/>
    <xf numFmtId="0" fontId="17" fillId="7" borderId="0"/>
    <xf numFmtId="0" fontId="17" fillId="7" borderId="0"/>
    <xf numFmtId="0" fontId="17" fillId="7" borderId="0"/>
    <xf numFmtId="0" fontId="17" fillId="8" borderId="0"/>
    <xf numFmtId="0" fontId="17" fillId="8" borderId="0"/>
    <xf numFmtId="0" fontId="17" fillId="8" borderId="0"/>
    <xf numFmtId="0" fontId="17" fillId="8" borderId="0"/>
    <xf numFmtId="0" fontId="17" fillId="9" borderId="0"/>
    <xf numFmtId="0" fontId="17" fillId="9" borderId="0"/>
    <xf numFmtId="0" fontId="17" fillId="9" borderId="0"/>
    <xf numFmtId="0" fontId="17" fillId="9" borderId="0"/>
    <xf numFmtId="0" fontId="17" fillId="10" borderId="0"/>
    <xf numFmtId="0" fontId="17" fillId="10" borderId="0"/>
    <xf numFmtId="0" fontId="17" fillId="10" borderId="0"/>
    <xf numFmtId="0" fontId="17" fillId="10" borderId="0"/>
    <xf numFmtId="0" fontId="17" fillId="11" borderId="0"/>
    <xf numFmtId="0" fontId="17" fillId="12" borderId="0"/>
    <xf numFmtId="0" fontId="17" fillId="13" borderId="0"/>
    <xf numFmtId="0" fontId="17" fillId="8" borderId="0"/>
    <xf numFmtId="0" fontId="17" fillId="11" borderId="0"/>
    <xf numFmtId="0" fontId="17" fillId="14" borderId="0"/>
    <xf numFmtId="0" fontId="17" fillId="11" borderId="0"/>
    <xf numFmtId="0" fontId="17" fillId="11" borderId="0"/>
    <xf numFmtId="0" fontId="17" fillId="11" borderId="0"/>
    <xf numFmtId="0" fontId="17" fillId="11" borderId="0"/>
    <xf numFmtId="0" fontId="17" fillId="12" borderId="0"/>
    <xf numFmtId="0" fontId="17" fillId="12" borderId="0"/>
    <xf numFmtId="0" fontId="17" fillId="12" borderId="0"/>
    <xf numFmtId="0" fontId="17" fillId="12" borderId="0"/>
    <xf numFmtId="0" fontId="17" fillId="13" borderId="0"/>
    <xf numFmtId="0" fontId="17" fillId="13" borderId="0"/>
    <xf numFmtId="0" fontId="17" fillId="13" borderId="0"/>
    <xf numFmtId="0" fontId="17" fillId="13" borderId="0"/>
    <xf numFmtId="0" fontId="17" fillId="8" borderId="0"/>
    <xf numFmtId="0" fontId="17" fillId="8" borderId="0"/>
    <xf numFmtId="0" fontId="17" fillId="8" borderId="0"/>
    <xf numFmtId="0" fontId="17" fillId="8" borderId="0"/>
    <xf numFmtId="0" fontId="17" fillId="11" borderId="0"/>
    <xf numFmtId="0" fontId="17" fillId="11" borderId="0"/>
    <xf numFmtId="0" fontId="17" fillId="11" borderId="0"/>
    <xf numFmtId="0" fontId="17" fillId="11" borderId="0"/>
    <xf numFmtId="0" fontId="17" fillId="14" borderId="0"/>
    <xf numFmtId="0" fontId="17" fillId="14" borderId="0"/>
    <xf numFmtId="0" fontId="17" fillId="14" borderId="0"/>
    <xf numFmtId="0" fontId="17" fillId="14" borderId="0"/>
    <xf numFmtId="0" fontId="21" fillId="15" borderId="0"/>
    <xf numFmtId="0" fontId="21" fillId="12" borderId="0"/>
    <xf numFmtId="0" fontId="21" fillId="13" borderId="0"/>
    <xf numFmtId="0" fontId="21" fillId="16" borderId="0"/>
    <xf numFmtId="0" fontId="21" fillId="17" borderId="0"/>
    <xf numFmtId="0" fontId="21" fillId="18" borderId="0"/>
    <xf numFmtId="0" fontId="21" fillId="15" borderId="0"/>
    <xf numFmtId="0" fontId="21" fillId="15" borderId="0"/>
    <xf numFmtId="0" fontId="21" fillId="15" borderId="0"/>
    <xf numFmtId="0" fontId="21" fillId="15" borderId="0"/>
    <xf numFmtId="0" fontId="21" fillId="12" borderId="0"/>
    <xf numFmtId="0" fontId="21" fillId="12" borderId="0"/>
    <xf numFmtId="0" fontId="21" fillId="12" borderId="0"/>
    <xf numFmtId="0" fontId="21" fillId="12" borderId="0"/>
    <xf numFmtId="0" fontId="21" fillId="13" borderId="0"/>
    <xf numFmtId="0" fontId="21" fillId="13" borderId="0"/>
    <xf numFmtId="0" fontId="21" fillId="13" borderId="0"/>
    <xf numFmtId="0" fontId="21" fillId="13" borderId="0"/>
    <xf numFmtId="0" fontId="21" fillId="16" borderId="0"/>
    <xf numFmtId="0" fontId="21" fillId="16" borderId="0"/>
    <xf numFmtId="0" fontId="21" fillId="16" borderId="0"/>
    <xf numFmtId="0" fontId="21" fillId="16" borderId="0"/>
    <xf numFmtId="0" fontId="21" fillId="17" borderId="0"/>
    <xf numFmtId="0" fontId="21" fillId="17" borderId="0"/>
    <xf numFmtId="0" fontId="21" fillId="17" borderId="0"/>
    <xf numFmtId="0" fontId="21" fillId="17" borderId="0"/>
    <xf numFmtId="0" fontId="21" fillId="18" borderId="0"/>
    <xf numFmtId="0" fontId="21" fillId="18" borderId="0"/>
    <xf numFmtId="0" fontId="21" fillId="18" borderId="0"/>
    <xf numFmtId="0" fontId="21" fillId="18" borderId="0"/>
    <xf numFmtId="0" fontId="21" fillId="19" borderId="0"/>
    <xf numFmtId="0" fontId="21" fillId="20" borderId="0"/>
    <xf numFmtId="0" fontId="21" fillId="21" borderId="0"/>
    <xf numFmtId="0" fontId="21" fillId="16" borderId="0"/>
    <xf numFmtId="0" fontId="21" fillId="17" borderId="0"/>
    <xf numFmtId="0" fontId="21" fillId="22" borderId="0"/>
    <xf numFmtId="0" fontId="28" fillId="6" borderId="0"/>
    <xf numFmtId="0" fontId="22" fillId="7" borderId="0"/>
    <xf numFmtId="0" fontId="22" fillId="7" borderId="0"/>
    <xf numFmtId="0" fontId="22" fillId="7" borderId="0"/>
    <xf numFmtId="0" fontId="22" fillId="7" borderId="0"/>
    <xf numFmtId="0" fontId="23" fillId="23" borderId="16"/>
    <xf numFmtId="0" fontId="23" fillId="23" borderId="16"/>
    <xf numFmtId="0" fontId="23" fillId="23" borderId="16"/>
    <xf numFmtId="0" fontId="23" fillId="23" borderId="16"/>
    <xf numFmtId="0" fontId="23" fillId="23" borderId="16"/>
    <xf numFmtId="0" fontId="24" fillId="24" borderId="17"/>
    <xf numFmtId="0" fontId="24" fillId="24" borderId="17"/>
    <xf numFmtId="0" fontId="24" fillId="24" borderId="17"/>
    <xf numFmtId="0" fontId="24" fillId="24" borderId="17"/>
    <xf numFmtId="0" fontId="25" fillId="0" borderId="18"/>
    <xf numFmtId="0" fontId="25" fillId="0" borderId="18"/>
    <xf numFmtId="0" fontId="25" fillId="0" borderId="18"/>
    <xf numFmtId="0" fontId="25" fillId="0" borderId="18"/>
    <xf numFmtId="0" fontId="26" fillId="0" borderId="0"/>
    <xf numFmtId="0" fontId="26" fillId="0" borderId="0"/>
    <xf numFmtId="0" fontId="26" fillId="0" borderId="0"/>
    <xf numFmtId="0" fontId="26" fillId="0" borderId="0"/>
    <xf numFmtId="0" fontId="21" fillId="19" borderId="0"/>
    <xf numFmtId="0" fontId="21" fillId="19" borderId="0"/>
    <xf numFmtId="0" fontId="21" fillId="19" borderId="0"/>
    <xf numFmtId="0" fontId="21" fillId="19" borderId="0"/>
    <xf numFmtId="0" fontId="21" fillId="20" borderId="0"/>
    <xf numFmtId="0" fontId="21" fillId="20" borderId="0"/>
    <xf numFmtId="0" fontId="21" fillId="20" borderId="0"/>
    <xf numFmtId="0" fontId="21" fillId="20" borderId="0"/>
    <xf numFmtId="0" fontId="21" fillId="21" borderId="0"/>
    <xf numFmtId="0" fontId="21" fillId="21" borderId="0"/>
    <xf numFmtId="0" fontId="21" fillId="21" borderId="0"/>
    <xf numFmtId="0" fontId="21" fillId="21" borderId="0"/>
    <xf numFmtId="0" fontId="21" fillId="16" borderId="0"/>
    <xf numFmtId="0" fontId="21" fillId="16" borderId="0"/>
    <xf numFmtId="0" fontId="21" fillId="16" borderId="0"/>
    <xf numFmtId="0" fontId="21" fillId="16" borderId="0"/>
    <xf numFmtId="0" fontId="21" fillId="17" borderId="0"/>
    <xf numFmtId="0" fontId="21" fillId="17" borderId="0"/>
    <xf numFmtId="0" fontId="21" fillId="17" borderId="0"/>
    <xf numFmtId="0" fontId="21" fillId="17" borderId="0"/>
    <xf numFmtId="0" fontId="21" fillId="22" borderId="0"/>
    <xf numFmtId="0" fontId="21" fillId="22" borderId="0"/>
    <xf numFmtId="0" fontId="21" fillId="22" borderId="0"/>
    <xf numFmtId="0" fontId="21" fillId="22" borderId="0"/>
    <xf numFmtId="0" fontId="27" fillId="10" borderId="16"/>
    <xf numFmtId="0" fontId="27" fillId="10" borderId="16"/>
    <xf numFmtId="0" fontId="27" fillId="10" borderId="16"/>
    <xf numFmtId="0" fontId="27" fillId="10" borderId="16"/>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175"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175"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175"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176" fontId="16" fillId="0" borderId="0"/>
    <xf numFmtId="176" fontId="16" fillId="0" borderId="0"/>
    <xf numFmtId="176" fontId="16" fillId="0" borderId="0"/>
    <xf numFmtId="176" fontId="16" fillId="0" borderId="0"/>
    <xf numFmtId="176" fontId="16" fillId="0" borderId="0"/>
    <xf numFmtId="176" fontId="16" fillId="0" borderId="0"/>
    <xf numFmtId="176" fontId="16" fillId="0" borderId="0"/>
    <xf numFmtId="176" fontId="16" fillId="0" borderId="0"/>
    <xf numFmtId="176" fontId="16" fillId="0" borderId="0"/>
    <xf numFmtId="176" fontId="16" fillId="0" borderId="0"/>
    <xf numFmtId="176" fontId="16" fillId="0" borderId="0"/>
    <xf numFmtId="176" fontId="16" fillId="0" borderId="0"/>
    <xf numFmtId="177" fontId="16" fillId="0" borderId="0"/>
    <xf numFmtId="177" fontId="16" fillId="0" borderId="0"/>
    <xf numFmtId="177" fontId="16" fillId="0" borderId="0"/>
    <xf numFmtId="177" fontId="16" fillId="0" borderId="0"/>
    <xf numFmtId="177" fontId="16" fillId="0" borderId="0"/>
    <xf numFmtId="177" fontId="16" fillId="0" borderId="0"/>
    <xf numFmtId="177" fontId="16" fillId="0" borderId="0"/>
    <xf numFmtId="177" fontId="16" fillId="0" borderId="0"/>
    <xf numFmtId="177" fontId="16" fillId="0" borderId="0"/>
    <xf numFmtId="177" fontId="16" fillId="0" borderId="0"/>
    <xf numFmtId="177" fontId="16" fillId="0" borderId="0"/>
    <xf numFmtId="177" fontId="16" fillId="0" borderId="0"/>
    <xf numFmtId="177" fontId="16" fillId="0" borderId="0"/>
    <xf numFmtId="177" fontId="16" fillId="0" borderId="0"/>
    <xf numFmtId="177" fontId="16" fillId="0" borderId="0"/>
    <xf numFmtId="177" fontId="16" fillId="0" borderId="0"/>
    <xf numFmtId="177" fontId="16" fillId="0" borderId="0"/>
    <xf numFmtId="177" fontId="16" fillId="0" borderId="0"/>
    <xf numFmtId="177" fontId="16" fillId="0" borderId="0"/>
    <xf numFmtId="177" fontId="16" fillId="0" borderId="0"/>
    <xf numFmtId="177" fontId="16" fillId="0" borderId="0"/>
    <xf numFmtId="177" fontId="16" fillId="0" borderId="0"/>
    <xf numFmtId="177" fontId="16" fillId="0" borderId="0"/>
    <xf numFmtId="177" fontId="16" fillId="0" borderId="0"/>
    <xf numFmtId="177" fontId="16" fillId="0" borderId="0"/>
    <xf numFmtId="177" fontId="16" fillId="0" borderId="0"/>
    <xf numFmtId="176" fontId="16" fillId="0" borderId="0"/>
    <xf numFmtId="176" fontId="16" fillId="0" borderId="0"/>
    <xf numFmtId="176" fontId="16" fillId="0" borderId="0"/>
    <xf numFmtId="176" fontId="16" fillId="0" borderId="0"/>
    <xf numFmtId="176" fontId="16" fillId="0" borderId="0"/>
    <xf numFmtId="176" fontId="16" fillId="0" borderId="0"/>
    <xf numFmtId="177" fontId="16" fillId="0" borderId="0"/>
    <xf numFmtId="176" fontId="16" fillId="0" borderId="0"/>
    <xf numFmtId="176" fontId="16" fillId="0" borderId="0"/>
    <xf numFmtId="176" fontId="16" fillId="0" borderId="0"/>
    <xf numFmtId="176" fontId="16" fillId="0" borderId="0"/>
    <xf numFmtId="176" fontId="16" fillId="0" borderId="0"/>
    <xf numFmtId="176" fontId="16" fillId="0" borderId="0"/>
    <xf numFmtId="176" fontId="16" fillId="0" borderId="0"/>
    <xf numFmtId="176" fontId="16" fillId="0" borderId="0"/>
    <xf numFmtId="176" fontId="16" fillId="0" borderId="0"/>
    <xf numFmtId="176" fontId="16" fillId="0" borderId="0"/>
    <xf numFmtId="177" fontId="16" fillId="0" borderId="0"/>
    <xf numFmtId="176" fontId="16" fillId="0" borderId="0"/>
    <xf numFmtId="176" fontId="16" fillId="0" borderId="0"/>
    <xf numFmtId="176" fontId="16" fillId="0" borderId="0"/>
    <xf numFmtId="176" fontId="16" fillId="0" borderId="0"/>
    <xf numFmtId="176" fontId="16" fillId="0" borderId="0"/>
    <xf numFmtId="176" fontId="16" fillId="0" borderId="0"/>
    <xf numFmtId="176" fontId="16" fillId="0" borderId="0"/>
    <xf numFmtId="176" fontId="16" fillId="0" borderId="0"/>
    <xf numFmtId="176" fontId="16" fillId="0" borderId="0"/>
    <xf numFmtId="176" fontId="16" fillId="0" borderId="0"/>
    <xf numFmtId="177" fontId="16" fillId="0" borderId="0"/>
    <xf numFmtId="176" fontId="16" fillId="0" borderId="0"/>
    <xf numFmtId="176" fontId="16" fillId="0" borderId="0"/>
    <xf numFmtId="176" fontId="16" fillId="0" borderId="0"/>
    <xf numFmtId="176" fontId="16" fillId="0" borderId="0"/>
    <xf numFmtId="176" fontId="16" fillId="0" borderId="0"/>
    <xf numFmtId="177" fontId="16" fillId="0" borderId="0"/>
    <xf numFmtId="177" fontId="16" fillId="0" borderId="0"/>
    <xf numFmtId="177" fontId="16" fillId="0" borderId="0"/>
    <xf numFmtId="176" fontId="16" fillId="0" borderId="0"/>
    <xf numFmtId="176" fontId="16" fillId="0" borderId="0"/>
    <xf numFmtId="176" fontId="16" fillId="0" borderId="0"/>
    <xf numFmtId="176" fontId="16" fillId="0" borderId="0"/>
    <xf numFmtId="176" fontId="16" fillId="0" borderId="0"/>
    <xf numFmtId="176" fontId="16" fillId="0" borderId="0"/>
    <xf numFmtId="176" fontId="16" fillId="0" borderId="0"/>
    <xf numFmtId="176" fontId="16" fillId="0" borderId="0"/>
    <xf numFmtId="176" fontId="16" fillId="0" borderId="0"/>
    <xf numFmtId="176" fontId="16" fillId="0" borderId="0"/>
    <xf numFmtId="177" fontId="16" fillId="0" borderId="0"/>
    <xf numFmtId="176" fontId="16" fillId="0" borderId="0"/>
    <xf numFmtId="178" fontId="16" fillId="0" borderId="0"/>
    <xf numFmtId="176" fontId="16" fillId="0" borderId="0"/>
    <xf numFmtId="176" fontId="16" fillId="0" borderId="0"/>
    <xf numFmtId="176" fontId="16" fillId="0" borderId="0"/>
    <xf numFmtId="176" fontId="16" fillId="0" borderId="0"/>
    <xf numFmtId="177" fontId="16" fillId="0" borderId="0"/>
    <xf numFmtId="176" fontId="16" fillId="0" borderId="0"/>
    <xf numFmtId="176" fontId="16" fillId="0" borderId="0"/>
    <xf numFmtId="176" fontId="16" fillId="0" borderId="0"/>
    <xf numFmtId="176" fontId="16" fillId="0" borderId="0"/>
    <xf numFmtId="176" fontId="16" fillId="0" borderId="0"/>
    <xf numFmtId="176" fontId="16" fillId="0" borderId="0"/>
    <xf numFmtId="0" fontId="32" fillId="0" borderId="0"/>
    <xf numFmtId="0" fontId="34" fillId="0" borderId="19"/>
    <xf numFmtId="0" fontId="35" fillId="0" borderId="20"/>
    <xf numFmtId="0" fontId="26" fillId="0" borderId="21"/>
    <xf numFmtId="0" fontId="28" fillId="6" borderId="0"/>
    <xf numFmtId="0" fontId="28" fillId="6" borderId="0"/>
    <xf numFmtId="0" fontId="28" fillId="6" borderId="0"/>
    <xf numFmtId="0" fontId="28" fillId="6" borderId="0"/>
    <xf numFmtId="41" fontId="16" fillId="0" borderId="0"/>
    <xf numFmtId="43" fontId="16" fillId="0" borderId="0"/>
    <xf numFmtId="43" fontId="16" fillId="0" borderId="0"/>
    <xf numFmtId="43" fontId="17" fillId="0" borderId="0"/>
    <xf numFmtId="43" fontId="16" fillId="0" borderId="0"/>
    <xf numFmtId="43" fontId="17" fillId="0" borderId="0"/>
    <xf numFmtId="43" fontId="16" fillId="0" borderId="0"/>
    <xf numFmtId="43" fontId="17" fillId="0" borderId="0"/>
    <xf numFmtId="43" fontId="16" fillId="0" borderId="0"/>
    <xf numFmtId="43" fontId="16" fillId="0" borderId="0"/>
    <xf numFmtId="43" fontId="17" fillId="0" borderId="0"/>
    <xf numFmtId="43" fontId="16" fillId="0" borderId="0"/>
    <xf numFmtId="43" fontId="16" fillId="0" borderId="0"/>
    <xf numFmtId="43" fontId="17" fillId="0" borderId="0"/>
    <xf numFmtId="43" fontId="16" fillId="0" borderId="0"/>
    <xf numFmtId="43" fontId="17" fillId="0" borderId="0"/>
    <xf numFmtId="43" fontId="16" fillId="0" borderId="0"/>
    <xf numFmtId="43" fontId="17" fillId="0" borderId="0"/>
    <xf numFmtId="43" fontId="16" fillId="0" borderId="0"/>
    <xf numFmtId="43" fontId="17" fillId="0" borderId="0"/>
    <xf numFmtId="43" fontId="16" fillId="0" borderId="0"/>
    <xf numFmtId="43" fontId="16" fillId="0" borderId="0"/>
    <xf numFmtId="43" fontId="16" fillId="0" borderId="0"/>
    <xf numFmtId="43" fontId="16" fillId="0" borderId="0"/>
    <xf numFmtId="179" fontId="16" fillId="0" borderId="0"/>
    <xf numFmtId="43" fontId="16" fillId="0" borderId="0"/>
    <xf numFmtId="43" fontId="16" fillId="0" borderId="0"/>
    <xf numFmtId="43" fontId="16" fillId="0" borderId="0"/>
    <xf numFmtId="43" fontId="16" fillId="0" borderId="0"/>
    <xf numFmtId="43" fontId="16" fillId="0" borderId="0"/>
    <xf numFmtId="43" fontId="16" fillId="0" borderId="0"/>
    <xf numFmtId="43" fontId="16" fillId="0" borderId="0"/>
    <xf numFmtId="43" fontId="16" fillId="0" borderId="0"/>
    <xf numFmtId="43" fontId="16" fillId="0" borderId="0"/>
    <xf numFmtId="43" fontId="16" fillId="0" borderId="0"/>
    <xf numFmtId="43" fontId="16" fillId="0" borderId="0"/>
    <xf numFmtId="43" fontId="17" fillId="0" borderId="0"/>
    <xf numFmtId="43" fontId="16" fillId="0" borderId="0"/>
    <xf numFmtId="43" fontId="16" fillId="0" borderId="0"/>
    <xf numFmtId="43" fontId="16" fillId="0" borderId="0"/>
    <xf numFmtId="43" fontId="16" fillId="0" borderId="0"/>
    <xf numFmtId="43" fontId="16" fillId="0" borderId="0"/>
    <xf numFmtId="43" fontId="16" fillId="0" borderId="0"/>
    <xf numFmtId="43" fontId="16" fillId="0" borderId="0"/>
    <xf numFmtId="43" fontId="16" fillId="0" borderId="0"/>
    <xf numFmtId="43" fontId="16" fillId="0" borderId="0"/>
    <xf numFmtId="43" fontId="16" fillId="0" borderId="0"/>
    <xf numFmtId="43" fontId="16" fillId="0" borderId="0"/>
    <xf numFmtId="43" fontId="16" fillId="0" borderId="0"/>
    <xf numFmtId="43" fontId="16" fillId="0" borderId="0"/>
    <xf numFmtId="43" fontId="16" fillId="0" borderId="0"/>
    <xf numFmtId="43" fontId="16" fillId="0" borderId="0"/>
    <xf numFmtId="43" fontId="16" fillId="0" borderId="0"/>
    <xf numFmtId="43" fontId="16" fillId="0" borderId="0"/>
    <xf numFmtId="43" fontId="16" fillId="0" borderId="0"/>
    <xf numFmtId="43" fontId="16" fillId="0" borderId="0"/>
    <xf numFmtId="43" fontId="16" fillId="0" borderId="0"/>
    <xf numFmtId="43" fontId="16" fillId="0" borderId="0"/>
    <xf numFmtId="43" fontId="16" fillId="0" borderId="0"/>
    <xf numFmtId="43" fontId="16" fillId="0" borderId="0"/>
    <xf numFmtId="43" fontId="16" fillId="0" borderId="0"/>
    <xf numFmtId="43" fontId="16" fillId="0" borderId="0"/>
    <xf numFmtId="43" fontId="16" fillId="0" borderId="0"/>
    <xf numFmtId="179" fontId="16" fillId="0" borderId="0"/>
    <xf numFmtId="179" fontId="16" fillId="0" borderId="0"/>
    <xf numFmtId="179" fontId="16" fillId="0" borderId="0"/>
    <xf numFmtId="179" fontId="16" fillId="0" borderId="0"/>
    <xf numFmtId="179" fontId="16" fillId="0" borderId="0"/>
    <xf numFmtId="179" fontId="16" fillId="0" borderId="0"/>
    <xf numFmtId="43" fontId="16" fillId="0" borderId="0"/>
    <xf numFmtId="179" fontId="16" fillId="0" borderId="0"/>
    <xf numFmtId="179" fontId="16" fillId="0" borderId="0"/>
    <xf numFmtId="179" fontId="16" fillId="0" borderId="0"/>
    <xf numFmtId="179" fontId="16" fillId="0" borderId="0"/>
    <xf numFmtId="179" fontId="16" fillId="0" borderId="0"/>
    <xf numFmtId="179" fontId="16" fillId="0" borderId="0"/>
    <xf numFmtId="179" fontId="16" fillId="0" borderId="0"/>
    <xf numFmtId="179" fontId="16" fillId="0" borderId="0"/>
    <xf numFmtId="179" fontId="16" fillId="0" borderId="0"/>
    <xf numFmtId="179" fontId="16" fillId="0" borderId="0"/>
    <xf numFmtId="43" fontId="16" fillId="0" borderId="0"/>
    <xf numFmtId="179" fontId="16" fillId="0" borderId="0"/>
    <xf numFmtId="179" fontId="16" fillId="0" borderId="0"/>
    <xf numFmtId="179" fontId="16" fillId="0" borderId="0"/>
    <xf numFmtId="179" fontId="16" fillId="0" borderId="0"/>
    <xf numFmtId="179" fontId="16" fillId="0" borderId="0"/>
    <xf numFmtId="179" fontId="16" fillId="0" borderId="0"/>
    <xf numFmtId="179" fontId="16" fillId="0" borderId="0"/>
    <xf numFmtId="179" fontId="16" fillId="0" borderId="0"/>
    <xf numFmtId="179" fontId="16" fillId="0" borderId="0"/>
    <xf numFmtId="179" fontId="16" fillId="0" borderId="0"/>
    <xf numFmtId="43" fontId="16" fillId="0" borderId="0"/>
    <xf numFmtId="179" fontId="16" fillId="0" borderId="0"/>
    <xf numFmtId="179" fontId="16" fillId="0" borderId="0"/>
    <xf numFmtId="179" fontId="16" fillId="0" borderId="0"/>
    <xf numFmtId="179" fontId="16" fillId="0" borderId="0"/>
    <xf numFmtId="179" fontId="16" fillId="0" borderId="0"/>
    <xf numFmtId="175" fontId="16" fillId="0" borderId="0"/>
    <xf numFmtId="43" fontId="16" fillId="0" borderId="0"/>
    <xf numFmtId="43" fontId="16" fillId="0" borderId="0"/>
    <xf numFmtId="43" fontId="16" fillId="0" borderId="0"/>
    <xf numFmtId="43" fontId="16" fillId="0" borderId="0"/>
    <xf numFmtId="43" fontId="16" fillId="0" borderId="0"/>
    <xf numFmtId="43" fontId="16" fillId="0" borderId="0"/>
    <xf numFmtId="43" fontId="16" fillId="0" borderId="0"/>
    <xf numFmtId="43" fontId="16" fillId="0" borderId="0"/>
    <xf numFmtId="43" fontId="16" fillId="0" borderId="0"/>
    <xf numFmtId="43" fontId="16" fillId="0" borderId="0"/>
    <xf numFmtId="43" fontId="16" fillId="0" borderId="0"/>
    <xf numFmtId="43" fontId="16" fillId="0" borderId="0"/>
    <xf numFmtId="43" fontId="16" fillId="0" borderId="0"/>
    <xf numFmtId="43" fontId="16" fillId="0" borderId="0"/>
    <xf numFmtId="43" fontId="16" fillId="0" borderId="0"/>
    <xf numFmtId="179" fontId="16" fillId="0" borderId="0"/>
    <xf numFmtId="43" fontId="16" fillId="0" borderId="0"/>
    <xf numFmtId="43" fontId="16" fillId="0" borderId="0"/>
    <xf numFmtId="43" fontId="16" fillId="0" borderId="0"/>
    <xf numFmtId="43" fontId="16" fillId="0" borderId="0"/>
    <xf numFmtId="43" fontId="16" fillId="0" borderId="0"/>
    <xf numFmtId="43" fontId="16" fillId="0" borderId="0"/>
    <xf numFmtId="43" fontId="16" fillId="0" borderId="0"/>
    <xf numFmtId="43" fontId="16" fillId="0" borderId="0"/>
    <xf numFmtId="43" fontId="16" fillId="0" borderId="0"/>
    <xf numFmtId="43" fontId="16" fillId="0" borderId="0"/>
    <xf numFmtId="43" fontId="16" fillId="0" borderId="0"/>
    <xf numFmtId="43" fontId="16" fillId="0" borderId="0"/>
    <xf numFmtId="43" fontId="16" fillId="0" borderId="0"/>
    <xf numFmtId="43" fontId="16" fillId="0" borderId="0"/>
    <xf numFmtId="43" fontId="16" fillId="0" borderId="0"/>
    <xf numFmtId="43" fontId="16" fillId="0" borderId="0"/>
    <xf numFmtId="43" fontId="16" fillId="0" borderId="0"/>
    <xf numFmtId="43" fontId="16" fillId="0" borderId="0"/>
    <xf numFmtId="43" fontId="16" fillId="0" borderId="0"/>
    <xf numFmtId="43" fontId="16" fillId="0" borderId="0"/>
    <xf numFmtId="43" fontId="16" fillId="0" borderId="0"/>
    <xf numFmtId="43" fontId="16" fillId="0" borderId="0"/>
    <xf numFmtId="43" fontId="16" fillId="0" borderId="0"/>
    <xf numFmtId="43" fontId="16" fillId="0" borderId="0"/>
    <xf numFmtId="43" fontId="16" fillId="0" borderId="0"/>
    <xf numFmtId="180" fontId="16" fillId="0" borderId="0"/>
    <xf numFmtId="43" fontId="16" fillId="0" borderId="0"/>
    <xf numFmtId="179" fontId="16" fillId="0" borderId="0"/>
    <xf numFmtId="179" fontId="16" fillId="0" borderId="0"/>
    <xf numFmtId="179" fontId="16" fillId="0" borderId="0"/>
    <xf numFmtId="179" fontId="16" fillId="0" borderId="0"/>
    <xf numFmtId="179" fontId="16" fillId="0" borderId="0"/>
    <xf numFmtId="179" fontId="16" fillId="0" borderId="0"/>
    <xf numFmtId="43" fontId="16" fillId="0" borderId="0"/>
    <xf numFmtId="179" fontId="16" fillId="0" borderId="0"/>
    <xf numFmtId="179" fontId="16" fillId="0" borderId="0"/>
    <xf numFmtId="179" fontId="16" fillId="0" borderId="0"/>
    <xf numFmtId="179" fontId="16" fillId="0" borderId="0"/>
    <xf numFmtId="179" fontId="16" fillId="0" borderId="0"/>
    <xf numFmtId="179" fontId="16" fillId="0" borderId="0"/>
    <xf numFmtId="179" fontId="16" fillId="0" borderId="0"/>
    <xf numFmtId="179" fontId="16" fillId="0" borderId="0"/>
    <xf numFmtId="179" fontId="16" fillId="0" borderId="0"/>
    <xf numFmtId="179" fontId="16" fillId="0" borderId="0"/>
    <xf numFmtId="43" fontId="16" fillId="0" borderId="0"/>
    <xf numFmtId="179" fontId="16" fillId="0" borderId="0"/>
    <xf numFmtId="179" fontId="16" fillId="0" borderId="0"/>
    <xf numFmtId="179" fontId="16" fillId="0" borderId="0"/>
    <xf numFmtId="179" fontId="16" fillId="0" borderId="0"/>
    <xf numFmtId="179" fontId="16" fillId="0" borderId="0"/>
    <xf numFmtId="179" fontId="16" fillId="0" borderId="0"/>
    <xf numFmtId="179" fontId="16" fillId="0" borderId="0"/>
    <xf numFmtId="179" fontId="16" fillId="0" borderId="0"/>
    <xf numFmtId="179" fontId="16" fillId="0" borderId="0"/>
    <xf numFmtId="179" fontId="16" fillId="0" borderId="0"/>
    <xf numFmtId="43" fontId="16" fillId="0" borderId="0"/>
    <xf numFmtId="179" fontId="16" fillId="0" borderId="0"/>
    <xf numFmtId="179" fontId="16" fillId="0" borderId="0"/>
    <xf numFmtId="179" fontId="16" fillId="0" borderId="0"/>
    <xf numFmtId="179" fontId="16" fillId="0" borderId="0"/>
    <xf numFmtId="179" fontId="16" fillId="0" borderId="0"/>
    <xf numFmtId="180" fontId="16" fillId="0" borderId="0"/>
    <xf numFmtId="43" fontId="16" fillId="0" borderId="0"/>
    <xf numFmtId="43" fontId="16" fillId="0" borderId="0"/>
    <xf numFmtId="43" fontId="16" fillId="0" borderId="0"/>
    <xf numFmtId="43" fontId="16" fillId="0" borderId="0"/>
    <xf numFmtId="43" fontId="16" fillId="0" borderId="0"/>
    <xf numFmtId="43" fontId="16" fillId="0" borderId="0"/>
    <xf numFmtId="43" fontId="16" fillId="0" borderId="0"/>
    <xf numFmtId="43" fontId="16" fillId="0" borderId="0"/>
    <xf numFmtId="175" fontId="16" fillId="0" borderId="0"/>
    <xf numFmtId="175" fontId="16" fillId="0" borderId="0"/>
    <xf numFmtId="43" fontId="17" fillId="0" borderId="0"/>
    <xf numFmtId="43" fontId="17" fillId="0" borderId="0"/>
    <xf numFmtId="180" fontId="16" fillId="0" borderId="0"/>
    <xf numFmtId="43" fontId="17" fillId="0" borderId="0"/>
    <xf numFmtId="43" fontId="17" fillId="0" borderId="0"/>
    <xf numFmtId="181" fontId="16" fillId="0" borderId="0"/>
    <xf numFmtId="181" fontId="16" fillId="0" borderId="0"/>
    <xf numFmtId="181" fontId="16" fillId="0" borderId="0"/>
    <xf numFmtId="181" fontId="16" fillId="0" borderId="0"/>
    <xf numFmtId="181" fontId="16" fillId="0" borderId="0"/>
    <xf numFmtId="181" fontId="16" fillId="0" borderId="0"/>
    <xf numFmtId="181" fontId="16" fillId="0" borderId="0"/>
    <xf numFmtId="181" fontId="16" fillId="0" borderId="0"/>
    <xf numFmtId="181" fontId="16" fillId="0" borderId="0"/>
    <xf numFmtId="181" fontId="16" fillId="0" borderId="0"/>
    <xf numFmtId="181" fontId="16" fillId="0" borderId="0"/>
    <xf numFmtId="175" fontId="16" fillId="0" borderId="0"/>
    <xf numFmtId="181" fontId="16" fillId="0" borderId="0"/>
    <xf numFmtId="181" fontId="16" fillId="0" borderId="0"/>
    <xf numFmtId="181" fontId="16" fillId="0" borderId="0"/>
    <xf numFmtId="181" fontId="16" fillId="0" borderId="0"/>
    <xf numFmtId="181" fontId="16" fillId="0" borderId="0"/>
    <xf numFmtId="181" fontId="16" fillId="0" borderId="0"/>
    <xf numFmtId="181" fontId="16" fillId="0" borderId="0"/>
    <xf numFmtId="181" fontId="16" fillId="0" borderId="0"/>
    <xf numFmtId="181" fontId="16" fillId="0" borderId="0"/>
    <xf numFmtId="181" fontId="16" fillId="0" borderId="0"/>
    <xf numFmtId="181" fontId="16" fillId="0" borderId="0"/>
    <xf numFmtId="181" fontId="16" fillId="0" borderId="0"/>
    <xf numFmtId="181" fontId="16" fillId="0" borderId="0"/>
    <xf numFmtId="181" fontId="16" fillId="0" borderId="0"/>
    <xf numFmtId="181" fontId="16" fillId="0" borderId="0"/>
    <xf numFmtId="181" fontId="16" fillId="0" borderId="0"/>
    <xf numFmtId="181" fontId="16" fillId="0" borderId="0"/>
    <xf numFmtId="181" fontId="16" fillId="0" borderId="0"/>
    <xf numFmtId="181" fontId="16" fillId="0" borderId="0"/>
    <xf numFmtId="181" fontId="16" fillId="0" borderId="0"/>
    <xf numFmtId="181" fontId="16" fillId="0" borderId="0"/>
    <xf numFmtId="43" fontId="16" fillId="0" borderId="0"/>
    <xf numFmtId="182" fontId="17" fillId="0" borderId="0"/>
    <xf numFmtId="183" fontId="37" fillId="0" borderId="0"/>
    <xf numFmtId="43" fontId="16" fillId="0" borderId="0"/>
    <xf numFmtId="43" fontId="16" fillId="0" borderId="0"/>
    <xf numFmtId="43" fontId="16" fillId="0" borderId="0"/>
    <xf numFmtId="43" fontId="17" fillId="0" borderId="0"/>
    <xf numFmtId="43" fontId="16" fillId="0" borderId="0"/>
    <xf numFmtId="43" fontId="16" fillId="0" borderId="0"/>
    <xf numFmtId="43" fontId="17" fillId="0" borderId="0"/>
    <xf numFmtId="184" fontId="1" fillId="0" borderId="0"/>
    <xf numFmtId="185"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5"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7"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77" fontId="17" fillId="0" borderId="0"/>
    <xf numFmtId="186"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6"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6"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6" fontId="16" fillId="0" borderId="0"/>
    <xf numFmtId="185" fontId="16" fillId="0" borderId="0"/>
    <xf numFmtId="185" fontId="16" fillId="0" borderId="0"/>
    <xf numFmtId="185" fontId="16" fillId="0" borderId="0"/>
    <xf numFmtId="185" fontId="16" fillId="0" borderId="0"/>
    <xf numFmtId="185" fontId="16" fillId="0" borderId="0"/>
    <xf numFmtId="177" fontId="17"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6"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6"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6"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4" fontId="16" fillId="0" borderId="0"/>
    <xf numFmtId="186"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6" fontId="16" fillId="0" borderId="0"/>
    <xf numFmtId="186" fontId="16" fillId="0" borderId="0"/>
    <xf numFmtId="186" fontId="16" fillId="0" borderId="0"/>
    <xf numFmtId="185"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5"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8"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8" fontId="16" fillId="0" borderId="0"/>
    <xf numFmtId="186" fontId="16" fillId="0" borderId="0"/>
    <xf numFmtId="186" fontId="16" fillId="0" borderId="0"/>
    <xf numFmtId="186" fontId="16" fillId="0" borderId="0"/>
    <xf numFmtId="186"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6" fontId="16" fillId="0" borderId="0"/>
    <xf numFmtId="186" fontId="16" fillId="0" borderId="0"/>
    <xf numFmtId="174" fontId="17"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6"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6" fontId="16" fillId="0" borderId="0"/>
    <xf numFmtId="185" fontId="16" fillId="0" borderId="0"/>
    <xf numFmtId="185" fontId="16" fillId="0" borderId="0"/>
    <xf numFmtId="185" fontId="16" fillId="0" borderId="0"/>
    <xf numFmtId="185" fontId="16" fillId="0" borderId="0"/>
    <xf numFmtId="185"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5"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74" fontId="17"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6"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6"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6" fontId="16" fillId="0" borderId="0"/>
    <xf numFmtId="185" fontId="16" fillId="0" borderId="0"/>
    <xf numFmtId="185" fontId="16" fillId="0" borderId="0"/>
    <xf numFmtId="185" fontId="16" fillId="0" borderId="0"/>
    <xf numFmtId="185" fontId="16" fillId="0" borderId="0"/>
    <xf numFmtId="185"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74" fontId="16" fillId="0" borderId="0"/>
    <xf numFmtId="186" fontId="16" fillId="0" borderId="0"/>
    <xf numFmtId="185" fontId="16" fillId="0" borderId="0"/>
    <xf numFmtId="185" fontId="16" fillId="0" borderId="0"/>
    <xf numFmtId="185" fontId="16" fillId="0" borderId="0"/>
    <xf numFmtId="185"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6"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6"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6"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6" fontId="16" fillId="0" borderId="0"/>
    <xf numFmtId="185" fontId="16" fillId="0" borderId="0"/>
    <xf numFmtId="185" fontId="16" fillId="0" borderId="0"/>
    <xf numFmtId="185" fontId="16" fillId="0" borderId="0"/>
    <xf numFmtId="185" fontId="16" fillId="0" borderId="0"/>
    <xf numFmtId="185" fontId="16" fillId="0" borderId="0"/>
    <xf numFmtId="186" fontId="16" fillId="0" borderId="0"/>
    <xf numFmtId="186" fontId="16" fillId="0" borderId="0"/>
    <xf numFmtId="186"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6"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6" fontId="16" fillId="0" borderId="0"/>
    <xf numFmtId="186" fontId="16" fillId="0" borderId="0"/>
    <xf numFmtId="188" fontId="16" fillId="0" borderId="0"/>
    <xf numFmtId="174"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85" fontId="16" fillId="0" borderId="0"/>
    <xf numFmtId="174" fontId="16" fillId="0" borderId="0"/>
    <xf numFmtId="174" fontId="16" fillId="0" borderId="0"/>
    <xf numFmtId="186" fontId="16" fillId="0" borderId="0"/>
    <xf numFmtId="186" fontId="16" fillId="0" borderId="0"/>
    <xf numFmtId="186" fontId="16" fillId="0" borderId="0"/>
    <xf numFmtId="189"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9"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4"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4"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4" fontId="16" fillId="0" borderId="0"/>
    <xf numFmtId="189" fontId="16" fillId="0" borderId="0"/>
    <xf numFmtId="189" fontId="16" fillId="0" borderId="0"/>
    <xf numFmtId="189" fontId="16" fillId="0" borderId="0"/>
    <xf numFmtId="189" fontId="16" fillId="0" borderId="0"/>
    <xf numFmtId="189"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9"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4"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4"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4" fontId="16" fillId="0" borderId="0"/>
    <xf numFmtId="189" fontId="16" fillId="0" borderId="0"/>
    <xf numFmtId="189" fontId="16" fillId="0" borderId="0"/>
    <xf numFmtId="189" fontId="16" fillId="0" borderId="0"/>
    <xf numFmtId="189" fontId="16" fillId="0" borderId="0"/>
    <xf numFmtId="189"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9" fontId="16" fillId="0" borderId="0"/>
    <xf numFmtId="189" fontId="16" fillId="0" borderId="0"/>
    <xf numFmtId="189" fontId="16" fillId="0" borderId="0"/>
    <xf numFmtId="189"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4"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4"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4"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4" fontId="16" fillId="0" borderId="0"/>
    <xf numFmtId="189" fontId="16" fillId="0" borderId="0"/>
    <xf numFmtId="189" fontId="16" fillId="0" borderId="0"/>
    <xf numFmtId="189" fontId="16" fillId="0" borderId="0"/>
    <xf numFmtId="189" fontId="16" fillId="0" borderId="0"/>
    <xf numFmtId="189" fontId="16" fillId="0" borderId="0"/>
    <xf numFmtId="184" fontId="16" fillId="0" borderId="0"/>
    <xf numFmtId="184" fontId="16" fillId="0" borderId="0"/>
    <xf numFmtId="184"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4"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4" fontId="16" fillId="0" borderId="0"/>
    <xf numFmtId="184" fontId="16" fillId="0" borderId="0"/>
    <xf numFmtId="188"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9" fontId="16" fillId="0" borderId="0"/>
    <xf numFmtId="184" fontId="16" fillId="0" borderId="0"/>
    <xf numFmtId="184" fontId="16" fillId="0" borderId="0"/>
    <xf numFmtId="184" fontId="16" fillId="0" borderId="0"/>
    <xf numFmtId="174" fontId="16" fillId="0" borderId="0"/>
    <xf numFmtId="174" fontId="37" fillId="0" borderId="0"/>
    <xf numFmtId="174" fontId="17" fillId="0" borderId="0"/>
    <xf numFmtId="174" fontId="16" fillId="0" borderId="0"/>
    <xf numFmtId="174" fontId="16" fillId="0" borderId="0"/>
    <xf numFmtId="188" fontId="16" fillId="0" borderId="0"/>
    <xf numFmtId="184" fontId="16" fillId="0" borderId="0"/>
    <xf numFmtId="186" fontId="17" fillId="0" borderId="0"/>
    <xf numFmtId="174" fontId="16" fillId="0" borderId="0"/>
    <xf numFmtId="184" fontId="17" fillId="0" borderId="0"/>
    <xf numFmtId="0" fontId="29" fillId="25" borderId="0"/>
    <xf numFmtId="0" fontId="29" fillId="25" borderId="0"/>
    <xf numFmtId="0" fontId="29" fillId="25" borderId="0"/>
    <xf numFmtId="0" fontId="29" fillId="25"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7"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 fillId="0" borderId="0"/>
    <xf numFmtId="0" fontId="1" fillId="0" borderId="0"/>
    <xf numFmtId="0" fontId="16" fillId="0" borderId="0"/>
    <xf numFmtId="0" fontId="1" fillId="0" borderId="0"/>
    <xf numFmtId="0" fontId="1" fillId="0" borderId="0"/>
    <xf numFmtId="0" fontId="16" fillId="0" borderId="0"/>
    <xf numFmtId="0" fontId="1" fillId="0" borderId="0"/>
    <xf numFmtId="0" fontId="1" fillId="0" borderId="0"/>
    <xf numFmtId="0" fontId="1"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9" fillId="0" borderId="0"/>
    <xf numFmtId="0" fontId="16" fillId="0" borderId="0"/>
    <xf numFmtId="0" fontId="16" fillId="0" borderId="0"/>
    <xf numFmtId="0" fontId="19" fillId="0" borderId="0"/>
    <xf numFmtId="0" fontId="16" fillId="0" borderId="0"/>
    <xf numFmtId="0" fontId="16" fillId="0" borderId="0"/>
    <xf numFmtId="0" fontId="16" fillId="0" borderId="0"/>
    <xf numFmtId="0" fontId="16" fillId="0" borderId="0"/>
    <xf numFmtId="0" fontId="16" fillId="0" borderId="0"/>
    <xf numFmtId="0" fontId="37" fillId="0" borderId="0"/>
    <xf numFmtId="0" fontId="16" fillId="0" borderId="0"/>
    <xf numFmtId="0" fontId="16" fillId="0" borderId="0"/>
    <xf numFmtId="0" fontId="16" fillId="0" borderId="0"/>
    <xf numFmtId="0" fontId="16" fillId="0" borderId="0"/>
    <xf numFmtId="0" fontId="16" fillId="0" borderId="0"/>
    <xf numFmtId="0" fontId="37" fillId="0" borderId="0"/>
    <xf numFmtId="0" fontId="16" fillId="0" borderId="0"/>
    <xf numFmtId="0" fontId="37" fillId="0" borderId="0"/>
    <xf numFmtId="0" fontId="16" fillId="0" borderId="0"/>
    <xf numFmtId="0" fontId="16" fillId="0" borderId="0"/>
    <xf numFmtId="0" fontId="1" fillId="0" borderId="0"/>
    <xf numFmtId="0" fontId="1" fillId="0" borderId="0"/>
    <xf numFmtId="0" fontId="37" fillId="0" borderId="0"/>
    <xf numFmtId="0" fontId="16" fillId="26" borderId="22"/>
    <xf numFmtId="0" fontId="16" fillId="26" borderId="22"/>
    <xf numFmtId="0" fontId="16" fillId="26" borderId="22"/>
    <xf numFmtId="0" fontId="16" fillId="26" borderId="22"/>
    <xf numFmtId="0" fontId="30" fillId="23" borderId="23"/>
    <xf numFmtId="9" fontId="16" fillId="0" borderId="0"/>
    <xf numFmtId="9" fontId="16" fillId="0" borderId="0"/>
    <xf numFmtId="9" fontId="16" fillId="0" borderId="0"/>
    <xf numFmtId="9" fontId="16" fillId="0" borderId="0"/>
    <xf numFmtId="0" fontId="30" fillId="23" borderId="23"/>
    <xf numFmtId="0" fontId="30" fillId="23" borderId="23"/>
    <xf numFmtId="0" fontId="30" fillId="23" borderId="23"/>
    <xf numFmtId="0" fontId="30" fillId="23" borderId="23"/>
    <xf numFmtId="0" fontId="20" fillId="0" borderId="0"/>
    <xf numFmtId="0" fontId="31" fillId="0" borderId="0"/>
    <xf numFmtId="0" fontId="31" fillId="0" borderId="0"/>
    <xf numFmtId="0" fontId="31" fillId="0" borderId="0"/>
    <xf numFmtId="0" fontId="31" fillId="0" borderId="0"/>
    <xf numFmtId="0" fontId="32" fillId="0" borderId="0"/>
    <xf numFmtId="0" fontId="32" fillId="0" borderId="0"/>
    <xf numFmtId="0" fontId="32" fillId="0" borderId="0"/>
    <xf numFmtId="0" fontId="32" fillId="0" borderId="0"/>
    <xf numFmtId="0" fontId="33" fillId="0" borderId="0"/>
    <xf numFmtId="0" fontId="34" fillId="0" borderId="19"/>
    <xf numFmtId="0" fontId="34" fillId="0" borderId="19"/>
    <xf numFmtId="0" fontId="34" fillId="0" borderId="19"/>
    <xf numFmtId="0" fontId="34" fillId="0" borderId="19"/>
    <xf numFmtId="0" fontId="35" fillId="0" borderId="20"/>
    <xf numFmtId="0" fontId="35" fillId="0" borderId="20"/>
    <xf numFmtId="0" fontId="35" fillId="0" borderId="20"/>
    <xf numFmtId="0" fontId="35" fillId="0" borderId="20"/>
    <xf numFmtId="0" fontId="26" fillId="0" borderId="21"/>
    <xf numFmtId="0" fontId="26" fillId="0" borderId="21"/>
    <xf numFmtId="0" fontId="26" fillId="0" borderId="21"/>
    <xf numFmtId="0" fontId="26" fillId="0" borderId="21"/>
    <xf numFmtId="0" fontId="33" fillId="0" borderId="0"/>
    <xf numFmtId="0" fontId="33" fillId="0" borderId="0"/>
    <xf numFmtId="0" fontId="33" fillId="0" borderId="0"/>
    <xf numFmtId="0" fontId="33" fillId="0" borderId="0"/>
    <xf numFmtId="0" fontId="36" fillId="0" borderId="24"/>
    <xf numFmtId="0" fontId="36" fillId="0" borderId="24"/>
    <xf numFmtId="0" fontId="36" fillId="0" borderId="24"/>
    <xf numFmtId="0" fontId="36" fillId="0" borderId="24"/>
    <xf numFmtId="0" fontId="1" fillId="0" borderId="0"/>
    <xf numFmtId="0" fontId="1" fillId="0" borderId="0"/>
    <xf numFmtId="182" fontId="16" fillId="0" borderId="0"/>
    <xf numFmtId="182" fontId="16" fillId="0" borderId="0"/>
    <xf numFmtId="182" fontId="16" fillId="0" borderId="0"/>
    <xf numFmtId="182" fontId="16" fillId="0" borderId="0"/>
    <xf numFmtId="182" fontId="16" fillId="0" borderId="0"/>
    <xf numFmtId="182" fontId="16" fillId="0" borderId="0"/>
    <xf numFmtId="182" fontId="16" fillId="0" borderId="0"/>
    <xf numFmtId="182" fontId="16" fillId="0" borderId="0"/>
    <xf numFmtId="182" fontId="16" fillId="0" borderId="0"/>
    <xf numFmtId="182" fontId="16" fillId="0" borderId="0"/>
    <xf numFmtId="182" fontId="16" fillId="0" borderId="0"/>
    <xf numFmtId="182" fontId="16" fillId="0" borderId="0"/>
    <xf numFmtId="182" fontId="16" fillId="0" borderId="0"/>
    <xf numFmtId="182" fontId="16" fillId="0" borderId="0"/>
    <xf numFmtId="182" fontId="16" fillId="0" borderId="0"/>
    <xf numFmtId="182" fontId="16" fillId="0" borderId="0"/>
    <xf numFmtId="182" fontId="16" fillId="0" borderId="0"/>
    <xf numFmtId="182" fontId="16" fillId="0" borderId="0"/>
    <xf numFmtId="182" fontId="16" fillId="0" borderId="0"/>
    <xf numFmtId="182" fontId="16" fillId="0" borderId="0"/>
    <xf numFmtId="182" fontId="16" fillId="0" borderId="0"/>
    <xf numFmtId="182" fontId="16" fillId="0" borderId="0"/>
    <xf numFmtId="182" fontId="16" fillId="0" borderId="0"/>
    <xf numFmtId="182" fontId="16" fillId="0" borderId="0"/>
    <xf numFmtId="182" fontId="16" fillId="0" borderId="0"/>
    <xf numFmtId="182" fontId="16" fillId="0" borderId="0"/>
    <xf numFmtId="182" fontId="16" fillId="0" borderId="0"/>
    <xf numFmtId="182" fontId="16" fillId="0" borderId="0"/>
    <xf numFmtId="182" fontId="16" fillId="0" borderId="0"/>
    <xf numFmtId="182" fontId="16" fillId="0" borderId="0"/>
    <xf numFmtId="182" fontId="16" fillId="0" borderId="0"/>
    <xf numFmtId="182" fontId="16" fillId="0" borderId="0"/>
    <xf numFmtId="182" fontId="16" fillId="0" borderId="0"/>
    <xf numFmtId="182" fontId="16" fillId="0" borderId="0"/>
    <xf numFmtId="182" fontId="16" fillId="0" borderId="0"/>
    <xf numFmtId="182" fontId="16" fillId="0" borderId="0"/>
    <xf numFmtId="182" fontId="16" fillId="0" borderId="0"/>
    <xf numFmtId="182" fontId="16" fillId="0" borderId="0"/>
    <xf numFmtId="182" fontId="16" fillId="0" borderId="0"/>
    <xf numFmtId="182" fontId="16" fillId="0" borderId="0"/>
    <xf numFmtId="182" fontId="16" fillId="0" borderId="0"/>
    <xf numFmtId="182" fontId="16" fillId="0" borderId="0"/>
    <xf numFmtId="182" fontId="16" fillId="0" borderId="0"/>
    <xf numFmtId="190" fontId="17" fillId="0" borderId="0"/>
    <xf numFmtId="190" fontId="16" fillId="0" borderId="0"/>
    <xf numFmtId="190" fontId="17" fillId="0" borderId="0"/>
    <xf numFmtId="190" fontId="17" fillId="0" borderId="0"/>
    <xf numFmtId="190" fontId="17" fillId="0" borderId="0"/>
    <xf numFmtId="190" fontId="16" fillId="0" borderId="0"/>
    <xf numFmtId="190" fontId="17" fillId="0" borderId="0"/>
    <xf numFmtId="190" fontId="16" fillId="0" borderId="0"/>
    <xf numFmtId="190" fontId="17" fillId="0" borderId="0"/>
    <xf numFmtId="190" fontId="17" fillId="0" borderId="0"/>
    <xf numFmtId="190" fontId="17" fillId="0" borderId="0"/>
    <xf numFmtId="190" fontId="17" fillId="0" borderId="0"/>
    <xf numFmtId="190" fontId="16" fillId="0" borderId="0"/>
    <xf numFmtId="190" fontId="16" fillId="0" borderId="0"/>
    <xf numFmtId="190" fontId="1" fillId="0" borderId="0"/>
    <xf numFmtId="190" fontId="17" fillId="0" borderId="0"/>
    <xf numFmtId="191" fontId="16" fillId="0" borderId="0"/>
    <xf numFmtId="43" fontId="16" fillId="0" borderId="0"/>
    <xf numFmtId="190" fontId="17" fillId="0" borderId="0"/>
    <xf numFmtId="190" fontId="16" fillId="0" borderId="0"/>
    <xf numFmtId="190" fontId="16" fillId="0" borderId="0"/>
    <xf numFmtId="190" fontId="16" fillId="0" borderId="0"/>
    <xf numFmtId="190" fontId="16" fillId="0" borderId="0"/>
    <xf numFmtId="180" fontId="16" fillId="0" borderId="0"/>
    <xf numFmtId="180" fontId="16" fillId="0" borderId="0"/>
    <xf numFmtId="43" fontId="17" fillId="0" borderId="0"/>
    <xf numFmtId="179" fontId="16" fillId="0" borderId="0"/>
    <xf numFmtId="192" fontId="16" fillId="0" borderId="0"/>
    <xf numFmtId="180" fontId="16" fillId="0" borderId="0"/>
    <xf numFmtId="190" fontId="1" fillId="0" borderId="0"/>
    <xf numFmtId="190" fontId="17" fillId="0" borderId="0"/>
    <xf numFmtId="190" fontId="17" fillId="0" borderId="0"/>
    <xf numFmtId="190" fontId="38" fillId="0" borderId="0"/>
    <xf numFmtId="190" fontId="38" fillId="0" borderId="0"/>
    <xf numFmtId="164" fontId="16" fillId="0" borderId="0"/>
    <xf numFmtId="190" fontId="17" fillId="0" borderId="0"/>
    <xf numFmtId="190" fontId="16" fillId="0" borderId="0"/>
    <xf numFmtId="190" fontId="17" fillId="0" borderId="0"/>
    <xf numFmtId="184" fontId="1" fillId="0" borderId="0"/>
    <xf numFmtId="174" fontId="17" fillId="0" borderId="0"/>
    <xf numFmtId="184" fontId="16" fillId="0" borderId="0"/>
    <xf numFmtId="174" fontId="17" fillId="0" borderId="0"/>
    <xf numFmtId="187" fontId="16" fillId="0" borderId="0"/>
    <xf numFmtId="187" fontId="16" fillId="0" borderId="0"/>
    <xf numFmtId="187" fontId="16" fillId="0" borderId="0"/>
    <xf numFmtId="187" fontId="16" fillId="0" borderId="0"/>
    <xf numFmtId="184" fontId="16" fillId="0" borderId="0"/>
    <xf numFmtId="186" fontId="17" fillId="0" borderId="0"/>
    <xf numFmtId="193" fontId="16" fillId="0" borderId="0"/>
    <xf numFmtId="193" fontId="16" fillId="0" borderId="0"/>
    <xf numFmtId="193" fontId="16" fillId="0" borderId="0"/>
    <xf numFmtId="193" fontId="16" fillId="0" borderId="0"/>
    <xf numFmtId="174" fontId="17" fillId="0" borderId="0"/>
    <xf numFmtId="174" fontId="17" fillId="0" borderId="0"/>
    <xf numFmtId="174" fontId="17" fillId="0" borderId="0"/>
    <xf numFmtId="182" fontId="16" fillId="0" borderId="0"/>
    <xf numFmtId="182" fontId="16" fillId="0" borderId="0"/>
    <xf numFmtId="182" fontId="16" fillId="0" borderId="0"/>
    <xf numFmtId="182" fontId="16" fillId="0" borderId="0"/>
    <xf numFmtId="182" fontId="16" fillId="0" borderId="0"/>
    <xf numFmtId="182" fontId="16" fillId="0" borderId="0"/>
    <xf numFmtId="182" fontId="16" fillId="0" borderId="0"/>
    <xf numFmtId="182" fontId="16" fillId="0" borderId="0"/>
    <xf numFmtId="182" fontId="16" fillId="0" borderId="0"/>
    <xf numFmtId="182" fontId="16" fillId="0" borderId="0"/>
    <xf numFmtId="182" fontId="16" fillId="0" borderId="0"/>
    <xf numFmtId="182" fontId="16" fillId="0" borderId="0"/>
    <xf numFmtId="182" fontId="16" fillId="0" borderId="0"/>
    <xf numFmtId="182" fontId="16" fillId="0" borderId="0"/>
    <xf numFmtId="182" fontId="16" fillId="0" borderId="0"/>
    <xf numFmtId="182" fontId="16" fillId="0" borderId="0"/>
    <xf numFmtId="182" fontId="16" fillId="0" borderId="0"/>
    <xf numFmtId="182" fontId="16" fillId="0" borderId="0"/>
    <xf numFmtId="0" fontId="1" fillId="0" borderId="0"/>
    <xf numFmtId="0" fontId="1" fillId="0" borderId="0"/>
    <xf numFmtId="0" fontId="1" fillId="0" borderId="0"/>
    <xf numFmtId="0" fontId="1" fillId="0" borderId="0"/>
    <xf numFmtId="182" fontId="16" fillId="0" borderId="0"/>
    <xf numFmtId="0" fontId="1" fillId="0" borderId="0"/>
    <xf numFmtId="0" fontId="1" fillId="0" borderId="0"/>
    <xf numFmtId="0" fontId="1" fillId="0" borderId="0"/>
    <xf numFmtId="182" fontId="16" fillId="0" borderId="0"/>
    <xf numFmtId="182" fontId="16" fillId="0" borderId="0"/>
    <xf numFmtId="182" fontId="16" fillId="0" borderId="0"/>
    <xf numFmtId="182" fontId="16" fillId="0" borderId="0"/>
    <xf numFmtId="182" fontId="16" fillId="0" borderId="0"/>
    <xf numFmtId="182" fontId="16" fillId="0" borderId="0"/>
    <xf numFmtId="182" fontId="16" fillId="0" borderId="0"/>
    <xf numFmtId="182" fontId="16" fillId="0" borderId="0"/>
    <xf numFmtId="182" fontId="16" fillId="0" borderId="0"/>
    <xf numFmtId="182" fontId="16" fillId="0" borderId="0"/>
    <xf numFmtId="182" fontId="16" fillId="0" borderId="0"/>
    <xf numFmtId="0" fontId="1" fillId="0" borderId="0"/>
    <xf numFmtId="0" fontId="1" fillId="0" borderId="0"/>
    <xf numFmtId="0" fontId="1" fillId="0" borderId="0"/>
    <xf numFmtId="0" fontId="1" fillId="0" borderId="0"/>
    <xf numFmtId="0" fontId="1" fillId="0" borderId="0"/>
    <xf numFmtId="182" fontId="19" fillId="0" borderId="0"/>
    <xf numFmtId="0" fontId="16" fillId="0" borderId="0"/>
    <xf numFmtId="0" fontId="16" fillId="0" borderId="0"/>
    <xf numFmtId="182" fontId="1" fillId="0" borderId="0"/>
    <xf numFmtId="0" fontId="39" fillId="0" borderId="0"/>
    <xf numFmtId="182" fontId="39" fillId="0" borderId="0"/>
    <xf numFmtId="182" fontId="16" fillId="0" borderId="0"/>
    <xf numFmtId="0" fontId="1" fillId="0" borderId="0"/>
    <xf numFmtId="0" fontId="1" fillId="0" borderId="0"/>
    <xf numFmtId="9" fontId="17" fillId="0" borderId="0"/>
    <xf numFmtId="9" fontId="16" fillId="0" borderId="0"/>
    <xf numFmtId="180" fontId="1" fillId="0" borderId="0"/>
  </cellStyleXfs>
  <cellXfs count="392">
    <xf numFmtId="0" fontId="0" fillId="0" borderId="0" pivotButton="0" quotePrefix="0" xfId="0"/>
    <xf numFmtId="0" fontId="5" fillId="0" borderId="3" applyAlignment="1" pivotButton="0" quotePrefix="0" xfId="0">
      <alignment vertical="center"/>
    </xf>
    <xf numFmtId="0" fontId="4" fillId="3" borderId="3" applyAlignment="1" pivotButton="0" quotePrefix="0" xfId="0">
      <alignment vertical="center"/>
    </xf>
    <xf numFmtId="0" fontId="5" fillId="3" borderId="5" applyAlignment="1" pivotButton="0" quotePrefix="0" xfId="0">
      <alignment vertical="center"/>
    </xf>
    <xf numFmtId="0" fontId="6" fillId="4" borderId="3" applyAlignment="1" pivotButton="0" quotePrefix="0" xfId="0">
      <alignment vertical="center" wrapText="1"/>
    </xf>
    <xf numFmtId="0" fontId="3" fillId="3" borderId="3" applyAlignment="1" pivotButton="0" quotePrefix="0" xfId="0">
      <alignment vertical="center"/>
    </xf>
    <xf numFmtId="0" fontId="7" fillId="2" borderId="3" applyAlignment="1" pivotButton="0" quotePrefix="0" xfId="0">
      <alignment vertical="center"/>
    </xf>
    <xf numFmtId="0" fontId="0" fillId="0" borderId="0" applyAlignment="1" pivotButton="0" quotePrefix="0" xfId="0">
      <alignment horizontal="center" vertical="center" wrapText="1"/>
    </xf>
    <xf numFmtId="0" fontId="2" fillId="2" borderId="6" applyAlignment="1" pivotButton="0" quotePrefix="0" xfId="0">
      <alignment horizontal="center" vertical="center"/>
    </xf>
    <xf numFmtId="0" fontId="2" fillId="2" borderId="6" pivotButton="0" quotePrefix="0" xfId="0"/>
    <xf numFmtId="14" fontId="0" fillId="0" borderId="6" applyAlignment="1" pivotButton="0" quotePrefix="0" xfId="0">
      <alignment horizontal="center" vertical="center"/>
    </xf>
    <xf numFmtId="164" fontId="5" fillId="0" borderId="5" applyAlignment="1" pivotButton="0" quotePrefix="0" xfId="1">
      <alignment horizontal="right" vertical="center"/>
    </xf>
    <xf numFmtId="164" fontId="6" fillId="4" borderId="5" applyAlignment="1" pivotButton="0" quotePrefix="0" xfId="1">
      <alignment horizontal="right" vertical="center"/>
    </xf>
    <xf numFmtId="164" fontId="5" fillId="3" borderId="5" applyAlignment="1" pivotButton="0" quotePrefix="0" xfId="1">
      <alignment horizontal="right" vertical="center"/>
    </xf>
    <xf numFmtId="164" fontId="7" fillId="2" borderId="5" applyAlignment="1" pivotButton="0" quotePrefix="0" xfId="1">
      <alignment horizontal="right" vertical="center"/>
    </xf>
    <xf numFmtId="0" fontId="0" fillId="0" borderId="0" applyAlignment="1" pivotButton="0" quotePrefix="0" xfId="0">
      <alignment horizontal="center" vertical="center"/>
    </xf>
    <xf numFmtId="164" fontId="5" fillId="3" borderId="8" applyAlignment="1" pivotButton="0" quotePrefix="0" xfId="1">
      <alignment horizontal="center" vertical="center"/>
    </xf>
    <xf numFmtId="164" fontId="5" fillId="3" borderId="8" applyAlignment="1" pivotButton="0" quotePrefix="0" xfId="1">
      <alignment horizontal="right" vertical="center"/>
    </xf>
    <xf numFmtId="164" fontId="5" fillId="3" borderId="9" applyAlignment="1" pivotButton="0" quotePrefix="0" xfId="1">
      <alignment horizontal="right" vertical="center"/>
    </xf>
    <xf numFmtId="164" fontId="6" fillId="4" borderId="1" applyAlignment="1" pivotButton="0" quotePrefix="0" xfId="1">
      <alignment horizontal="right" vertical="center"/>
    </xf>
    <xf numFmtId="164" fontId="6" fillId="4" borderId="4" applyAlignment="1" pivotButton="0" quotePrefix="0" xfId="1">
      <alignment horizontal="right" vertical="center"/>
    </xf>
    <xf numFmtId="164" fontId="5" fillId="3" borderId="10" applyAlignment="1" pivotButton="0" quotePrefix="0" xfId="1">
      <alignment horizontal="center" vertical="center"/>
    </xf>
    <xf numFmtId="0" fontId="0" fillId="0" borderId="1" applyAlignment="1" pivotButton="0" quotePrefix="0" xfId="0">
      <alignment horizontal="center" vertical="center" wrapText="1"/>
    </xf>
    <xf numFmtId="164" fontId="5" fillId="3" borderId="10" applyAlignment="1" pivotButton="0" quotePrefix="0" xfId="1">
      <alignment horizontal="right" vertical="center"/>
    </xf>
    <xf numFmtId="164" fontId="0" fillId="0" borderId="1" pivotButton="0" quotePrefix="0" xfId="1"/>
    <xf numFmtId="164" fontId="0" fillId="0" borderId="1" applyAlignment="1" pivotButton="0" quotePrefix="0" xfId="1">
      <alignment horizontal="center" vertical="center"/>
    </xf>
    <xf numFmtId="164" fontId="6" fillId="4" borderId="4" applyAlignment="1" pivotButton="0" quotePrefix="0" xfId="1">
      <alignment horizontal="center" vertical="center"/>
    </xf>
    <xf numFmtId="0" fontId="2" fillId="2" borderId="1" applyAlignment="1" pivotButton="0" quotePrefix="0" xfId="0">
      <alignment horizontal="center" vertical="center" wrapText="1"/>
    </xf>
    <xf numFmtId="164" fontId="2" fillId="2" borderId="1" pivotButton="0" quotePrefix="0" xfId="1"/>
    <xf numFmtId="0" fontId="3" fillId="3" borderId="1" applyAlignment="1" pivotButton="0" quotePrefix="0" xfId="0">
      <alignment vertical="center"/>
    </xf>
    <xf numFmtId="164" fontId="5" fillId="3" borderId="11" applyAlignment="1" pivotButton="0" quotePrefix="0" xfId="1">
      <alignment horizontal="center" vertical="center"/>
    </xf>
    <xf numFmtId="164" fontId="5" fillId="3" borderId="12" applyAlignment="1" pivotButton="0" quotePrefix="0" xfId="1">
      <alignment horizontal="right" vertical="center"/>
    </xf>
    <xf numFmtId="164" fontId="5" fillId="3" borderId="4" applyAlignment="1" pivotButton="0" quotePrefix="0" xfId="1">
      <alignment horizontal="right" vertical="center"/>
    </xf>
    <xf numFmtId="0" fontId="8" fillId="2" borderId="11" pivotButton="0" quotePrefix="0" xfId="0"/>
    <xf numFmtId="0" fontId="8" fillId="2" borderId="4" pivotButton="0" quotePrefix="0" xfId="0"/>
    <xf numFmtId="164" fontId="8" fillId="2" borderId="4" pivotButton="0" quotePrefix="0" xfId="0"/>
    <xf numFmtId="0" fontId="0" fillId="0" borderId="7" pivotButton="0" quotePrefix="0" xfId="0"/>
    <xf numFmtId="0" fontId="10" fillId="0" borderId="0" pivotButton="0" quotePrefix="0" xfId="0"/>
    <xf numFmtId="165" fontId="0" fillId="0" borderId="0" pivotButton="0" quotePrefix="0" xfId="2"/>
    <xf numFmtId="165" fontId="0" fillId="0" borderId="0" pivotButton="0" quotePrefix="0" xfId="0"/>
    <xf numFmtId="0" fontId="5" fillId="0" borderId="14" applyAlignment="1" pivotButton="0" quotePrefix="0" xfId="0">
      <alignment vertical="center" wrapText="1"/>
    </xf>
    <xf numFmtId="0" fontId="5" fillId="0" borderId="0" applyAlignment="1" pivotButton="0" quotePrefix="0" xfId="0">
      <alignment vertical="center"/>
    </xf>
    <xf numFmtId="0" fontId="5" fillId="0" borderId="0" applyAlignment="1" pivotButton="0" quotePrefix="0" xfId="0">
      <alignment horizontal="right" vertical="center"/>
    </xf>
    <xf numFmtId="164" fontId="11" fillId="0" borderId="13" applyAlignment="1" pivotButton="0" quotePrefix="0" xfId="1">
      <alignment horizontal="right" vertical="center" wrapText="1"/>
    </xf>
    <xf numFmtId="0" fontId="0" fillId="0" borderId="0" applyAlignment="1" pivotButton="0" quotePrefix="0" xfId="0">
      <alignment horizontal="center" vertical="center" wrapText="1"/>
    </xf>
    <xf numFmtId="164" fontId="0" fillId="0" borderId="0" pivotButton="0" quotePrefix="0" xfId="1"/>
    <xf numFmtId="0" fontId="0" fillId="0" borderId="0" pivotButton="0" quotePrefix="0" xfId="0"/>
    <xf numFmtId="164" fontId="0" fillId="0" borderId="0" pivotButton="0" quotePrefix="0" xfId="0"/>
    <xf numFmtId="0" fontId="12" fillId="0" borderId="0" pivotButton="0" quotePrefix="0" xfId="0"/>
    <xf numFmtId="164" fontId="0" fillId="0" borderId="0" pivotButton="0" quotePrefix="0" xfId="0"/>
    <xf numFmtId="164" fontId="0" fillId="0" borderId="0" pivotButton="0" quotePrefix="0" xfId="1"/>
    <xf numFmtId="166" fontId="0" fillId="0" borderId="0" pivotButton="0" quotePrefix="0" xfId="4"/>
    <xf numFmtId="9" fontId="12" fillId="0" borderId="0" pivotButton="0" quotePrefix="0" xfId="4"/>
    <xf numFmtId="0" fontId="13" fillId="0" borderId="0" applyAlignment="1" pivotButton="0" quotePrefix="0" xfId="0">
      <alignment wrapText="1"/>
    </xf>
    <xf numFmtId="0" fontId="12" fillId="0" borderId="0" applyAlignment="1" pivotButton="0" quotePrefix="0" xfId="0">
      <alignment horizontal="center" vertical="center"/>
    </xf>
    <xf numFmtId="0" fontId="0" fillId="0" borderId="0" pivotButton="0" quotePrefix="0" xfId="0"/>
    <xf numFmtId="0" fontId="15" fillId="0" borderId="6" applyAlignment="1" pivotButton="0" quotePrefix="1" xfId="5">
      <alignment horizontal="left" vertical="center" wrapText="1"/>
    </xf>
    <xf numFmtId="43" fontId="2" fillId="2" borderId="1" applyAlignment="1" pivotButton="0" quotePrefix="0" xfId="0">
      <alignment horizontal="center" vertical="center" wrapText="1"/>
    </xf>
    <xf numFmtId="0" fontId="18" fillId="27" borderId="6" applyAlignment="1" pivotButton="0" quotePrefix="1" xfId="5">
      <alignment horizontal="left" vertical="center" wrapText="1"/>
    </xf>
    <xf numFmtId="164" fontId="3" fillId="27" borderId="5" applyAlignment="1" pivotButton="0" quotePrefix="0" xfId="1">
      <alignment horizontal="right" vertical="center"/>
    </xf>
    <xf numFmtId="0" fontId="12" fillId="27" borderId="1" applyAlignment="1" pivotButton="0" quotePrefix="0" xfId="0">
      <alignment horizontal="center" vertical="center" wrapText="1"/>
    </xf>
    <xf numFmtId="43" fontId="6" fillId="4" borderId="5" applyAlignment="1" pivotButton="0" quotePrefix="0" xfId="1">
      <alignment horizontal="right" vertical="center"/>
    </xf>
    <xf numFmtId="164" fontId="5" fillId="0" borderId="3" applyAlignment="1" pivotButton="0" quotePrefix="0" xfId="1">
      <alignment vertical="center"/>
    </xf>
    <xf numFmtId="43" fontId="7" fillId="2" borderId="5" applyAlignment="1" pivotButton="0" quotePrefix="0" xfId="1">
      <alignment horizontal="right" vertical="center"/>
    </xf>
    <xf numFmtId="0" fontId="40" fillId="0" borderId="1" applyAlignment="1" pivotButton="0" quotePrefix="0" xfId="0">
      <alignment horizontal="center" vertical="center" wrapText="1"/>
    </xf>
    <xf numFmtId="0" fontId="41" fillId="2" borderId="6" applyAlignment="1" pivotButton="0" quotePrefix="0" xfId="0">
      <alignment horizontal="center" vertical="center"/>
    </xf>
    <xf numFmtId="0" fontId="41" fillId="2" borderId="6" pivotButton="0" quotePrefix="0" xfId="0"/>
    <xf numFmtId="14" fontId="40" fillId="0" borderId="6" applyAlignment="1" pivotButton="0" quotePrefix="0" xfId="0">
      <alignment horizontal="center" vertical="center"/>
    </xf>
    <xf numFmtId="164" fontId="40" fillId="0" borderId="1" applyAlignment="1" pivotButton="0" quotePrefix="0" xfId="1">
      <alignment horizontal="center" vertical="center"/>
    </xf>
    <xf numFmtId="164" fontId="11" fillId="0" borderId="5" applyAlignment="1" pivotButton="0" quotePrefix="0" xfId="1">
      <alignment horizontal="right" vertical="center"/>
    </xf>
    <xf numFmtId="0" fontId="11" fillId="0" borderId="3" applyAlignment="1" pivotButton="0" quotePrefix="0" xfId="0">
      <alignment vertical="center"/>
    </xf>
    <xf numFmtId="164" fontId="40" fillId="0" borderId="1" pivotButton="0" quotePrefix="0" xfId="1"/>
    <xf numFmtId="0" fontId="43" fillId="28" borderId="1" pivotButton="0" quotePrefix="0" xfId="0"/>
    <xf numFmtId="0" fontId="10" fillId="0" borderId="1" applyAlignment="1" pivotButton="0" quotePrefix="0" xfId="0">
      <alignment horizontal="center" vertical="center" wrapText="1"/>
    </xf>
    <xf numFmtId="164" fontId="10" fillId="0" borderId="1" applyAlignment="1" pivotButton="0" quotePrefix="0" xfId="1">
      <alignment horizontal="center" vertical="center"/>
    </xf>
    <xf numFmtId="0" fontId="44" fillId="0" borderId="3" applyAlignment="1" pivotButton="0" quotePrefix="0" xfId="0">
      <alignment vertical="center"/>
    </xf>
    <xf numFmtId="0" fontId="12" fillId="0" borderId="6" pivotButton="0" quotePrefix="0" xfId="0"/>
    <xf numFmtId="0" fontId="42" fillId="0" borderId="6" applyAlignment="1" pivotButton="0" quotePrefix="0" xfId="0">
      <alignment horizontal="center" vertical="center" wrapText="1"/>
    </xf>
    <xf numFmtId="0" fontId="12" fillId="0" borderId="6" applyAlignment="1" pivotButton="0" quotePrefix="0" xfId="0">
      <alignment horizontal="center" vertical="center"/>
    </xf>
    <xf numFmtId="0" fontId="45" fillId="0" borderId="6" pivotButton="0" quotePrefix="0" xfId="0"/>
    <xf numFmtId="164" fontId="0" fillId="0" borderId="6" pivotButton="0" quotePrefix="0" xfId="1"/>
    <xf numFmtId="0" fontId="0" fillId="0" borderId="6" pivotButton="0" quotePrefix="0" xfId="0"/>
    <xf numFmtId="164" fontId="12" fillId="0" borderId="6" pivotButton="0" quotePrefix="0" xfId="0"/>
    <xf numFmtId="164" fontId="45" fillId="0" borderId="6" pivotButton="0" quotePrefix="0" xfId="1"/>
    <xf numFmtId="0" fontId="46" fillId="0" borderId="6" pivotButton="0" quotePrefix="0" xfId="0"/>
    <xf numFmtId="167" fontId="0" fillId="0" borderId="0" pivotButton="0" quotePrefix="0" xfId="0"/>
    <xf numFmtId="0" fontId="11" fillId="29" borderId="3" applyAlignment="1" pivotButton="0" quotePrefix="0" xfId="0">
      <alignment vertical="center"/>
    </xf>
    <xf numFmtId="164" fontId="11" fillId="29" borderId="5" applyAlignment="1" pivotButton="0" quotePrefix="0" xfId="1">
      <alignment horizontal="right" vertical="center"/>
    </xf>
    <xf numFmtId="164" fontId="40" fillId="29" borderId="1" pivotButton="0" quotePrefix="0" xfId="1"/>
    <xf numFmtId="0" fontId="40" fillId="29" borderId="0" applyAlignment="1" pivotButton="0" quotePrefix="0" xfId="0">
      <alignment horizontal="center" vertical="center" wrapText="1"/>
    </xf>
    <xf numFmtId="0" fontId="0" fillId="0" borderId="0" pivotButton="0" quotePrefix="0" xfId="0"/>
    <xf numFmtId="164" fontId="10" fillId="0" borderId="5" applyAlignment="1" pivotButton="0" quotePrefix="0" xfId="1">
      <alignment horizontal="center" vertical="center"/>
    </xf>
    <xf numFmtId="0" fontId="43" fillId="28" borderId="11" pivotButton="0" quotePrefix="0" xfId="0"/>
    <xf numFmtId="164" fontId="5" fillId="3" borderId="1" applyAlignment="1" pivotButton="0" quotePrefix="0" xfId="1">
      <alignment horizontal="right" vertical="center"/>
    </xf>
    <xf numFmtId="0" fontId="47" fillId="28" borderId="1" pivotButton="0" quotePrefix="0" xfId="0"/>
    <xf numFmtId="0" fontId="47" fillId="28" borderId="11" pivotButton="0" quotePrefix="0" xfId="0"/>
    <xf numFmtId="0" fontId="48" fillId="28" borderId="1" pivotButton="0" quotePrefix="0" xfId="0"/>
    <xf numFmtId="0" fontId="0" fillId="0" borderId="0" pivotButton="0" quotePrefix="0" xfId="0"/>
    <xf numFmtId="0" fontId="3" fillId="0" borderId="0" applyAlignment="1" pivotButton="0" quotePrefix="0" xfId="0">
      <alignment vertical="center"/>
    </xf>
    <xf numFmtId="164" fontId="3" fillId="0" borderId="0" applyAlignment="1" pivotButton="0" quotePrefix="0" xfId="1">
      <alignment horizontal="right" vertical="center"/>
    </xf>
    <xf numFmtId="0" fontId="12" fillId="0" borderId="0" applyAlignment="1" pivotButton="0" quotePrefix="0" xfId="0">
      <alignment horizontal="center" vertical="center" wrapText="1"/>
    </xf>
    <xf numFmtId="164" fontId="12" fillId="0" borderId="0" pivotButton="0" quotePrefix="0" xfId="1"/>
    <xf numFmtId="0" fontId="0" fillId="0" borderId="0" pivotButton="0" quotePrefix="0" xfId="0"/>
    <xf numFmtId="0" fontId="0" fillId="0" borderId="0" pivotButton="0" quotePrefix="0" xfId="0"/>
    <xf numFmtId="0" fontId="18" fillId="0" borderId="27" applyAlignment="1" pivotButton="0" quotePrefix="1" xfId="5">
      <alignment horizontal="left" vertical="center" wrapText="1"/>
    </xf>
    <xf numFmtId="164" fontId="3" fillId="0" borderId="5" applyAlignment="1" pivotButton="0" quotePrefix="0" xfId="1">
      <alignment horizontal="right" vertical="center"/>
    </xf>
    <xf numFmtId="0" fontId="12" fillId="0" borderId="1" applyAlignment="1" pivotButton="0" quotePrefix="0" xfId="0">
      <alignment horizontal="center" vertical="center" wrapText="1"/>
    </xf>
    <xf numFmtId="0" fontId="5" fillId="32" borderId="5" applyAlignment="1" pivotButton="0" quotePrefix="0" xfId="0">
      <alignment vertical="center"/>
    </xf>
    <xf numFmtId="164" fontId="5" fillId="32" borderId="10" applyAlignment="1" pivotButton="0" quotePrefix="0" xfId="1">
      <alignment horizontal="center" vertical="center"/>
    </xf>
    <xf numFmtId="164" fontId="5" fillId="32" borderId="10" applyAlignment="1" pivotButton="0" quotePrefix="0" xfId="1">
      <alignment horizontal="right" vertical="center"/>
    </xf>
    <xf numFmtId="0" fontId="3" fillId="32" borderId="3" applyAlignment="1" pivotButton="0" quotePrefix="0" xfId="0">
      <alignment vertical="center"/>
    </xf>
    <xf numFmtId="164" fontId="5" fillId="32" borderId="5" applyAlignment="1" pivotButton="0" quotePrefix="0" xfId="1">
      <alignment horizontal="right" vertical="center"/>
    </xf>
    <xf numFmtId="164" fontId="5" fillId="32" borderId="8" applyAlignment="1" pivotButton="0" quotePrefix="0" xfId="1">
      <alignment horizontal="center" vertical="center"/>
    </xf>
    <xf numFmtId="164" fontId="5" fillId="32" borderId="1" applyAlignment="1" pivotButton="0" quotePrefix="0" xfId="1">
      <alignment horizontal="right" vertical="center"/>
    </xf>
    <xf numFmtId="0" fontId="3" fillId="32" borderId="1" applyAlignment="1" pivotButton="0" quotePrefix="0" xfId="0">
      <alignment vertical="center"/>
    </xf>
    <xf numFmtId="164" fontId="5" fillId="32" borderId="4" applyAlignment="1" pivotButton="0" quotePrefix="0" xfId="1">
      <alignment horizontal="right" vertical="center"/>
    </xf>
    <xf numFmtId="164" fontId="5" fillId="32" borderId="11" applyAlignment="1" pivotButton="0" quotePrefix="0" xfId="1">
      <alignment horizontal="center" vertical="center"/>
    </xf>
    <xf numFmtId="164" fontId="5" fillId="32" borderId="12" applyAlignment="1" pivotButton="0" quotePrefix="0" xfId="1">
      <alignment horizontal="right" vertical="center"/>
    </xf>
    <xf numFmtId="0" fontId="49" fillId="31" borderId="11" pivotButton="0" quotePrefix="0" xfId="0"/>
    <xf numFmtId="0" fontId="49" fillId="31" borderId="4" pivotButton="0" quotePrefix="0" xfId="0"/>
    <xf numFmtId="164" fontId="49" fillId="31" borderId="4" pivotButton="0" quotePrefix="0" xfId="0"/>
    <xf numFmtId="0" fontId="50" fillId="0" borderId="0" pivotButton="0" quotePrefix="0" xfId="0"/>
    <xf numFmtId="164" fontId="12" fillId="0" borderId="0" pivotButton="0" quotePrefix="0" xfId="0"/>
    <xf numFmtId="0" fontId="43" fillId="28" borderId="3" pivotButton="0" quotePrefix="0" xfId="0"/>
    <xf numFmtId="0" fontId="10" fillId="0" borderId="3" applyAlignment="1" pivotButton="0" quotePrefix="0" xfId="0">
      <alignment horizontal="center" vertical="center" wrapText="1"/>
    </xf>
    <xf numFmtId="164" fontId="10" fillId="0" borderId="3" applyAlignment="1" pivotButton="0" quotePrefix="0" xfId="1">
      <alignment horizontal="center" vertical="center"/>
    </xf>
    <xf numFmtId="0" fontId="6" fillId="30" borderId="3" applyAlignment="1" pivotButton="0" quotePrefix="0" xfId="0">
      <alignment vertical="center" wrapText="1"/>
    </xf>
    <xf numFmtId="43" fontId="6" fillId="30" borderId="5" applyAlignment="1" pivotButton="0" quotePrefix="0" xfId="1">
      <alignment horizontal="right" vertical="center"/>
    </xf>
    <xf numFmtId="164" fontId="6" fillId="30" borderId="1" applyAlignment="1" pivotButton="0" quotePrefix="0" xfId="1">
      <alignment horizontal="right" vertical="center"/>
    </xf>
    <xf numFmtId="0" fontId="3" fillId="32" borderId="14" applyAlignment="1" pivotButton="0" quotePrefix="0" xfId="0">
      <alignment vertical="center"/>
    </xf>
    <xf numFmtId="164" fontId="5" fillId="32" borderId="30" applyAlignment="1" pivotButton="0" quotePrefix="0" xfId="1">
      <alignment horizontal="right" vertical="center"/>
    </xf>
    <xf numFmtId="164" fontId="5" fillId="0" borderId="1" applyAlignment="1" pivotButton="0" quotePrefix="0" xfId="1">
      <alignment horizontal="right" vertical="center"/>
    </xf>
    <xf numFmtId="164" fontId="5" fillId="32" borderId="32" applyAlignment="1" pivotButton="0" quotePrefix="0" xfId="1">
      <alignment horizontal="center" vertical="center"/>
    </xf>
    <xf numFmtId="164" fontId="3" fillId="0" borderId="4" applyAlignment="1" pivotButton="0" quotePrefix="0" xfId="1">
      <alignment horizontal="right" vertical="center"/>
    </xf>
    <xf numFmtId="164" fontId="5" fillId="0" borderId="14" applyAlignment="1" pivotButton="0" quotePrefix="0" xfId="1">
      <alignment horizontal="right" vertical="center"/>
    </xf>
    <xf numFmtId="164" fontId="5" fillId="0" borderId="3" applyAlignment="1" pivotButton="0" quotePrefix="0" xfId="1">
      <alignment horizontal="right" vertical="center"/>
    </xf>
    <xf numFmtId="164" fontId="5" fillId="32" borderId="2" applyAlignment="1" pivotButton="0" quotePrefix="0" xfId="1">
      <alignment horizontal="right" vertical="center"/>
    </xf>
    <xf numFmtId="0" fontId="52" fillId="0" borderId="3" applyAlignment="1" pivotButton="0" quotePrefix="0" xfId="0">
      <alignment vertical="center"/>
    </xf>
    <xf numFmtId="0" fontId="51" fillId="0" borderId="3" applyAlignment="1" pivotButton="0" quotePrefix="0" xfId="0">
      <alignment vertical="center"/>
    </xf>
    <xf numFmtId="164" fontId="3" fillId="32" borderId="4" applyAlignment="1" pivotButton="0" quotePrefix="0" xfId="1">
      <alignment horizontal="right" vertical="center"/>
    </xf>
    <xf numFmtId="0" fontId="47" fillId="0" borderId="1" pivotButton="0" quotePrefix="0" xfId="0"/>
    <xf numFmtId="0" fontId="10" fillId="0" borderId="1" applyAlignment="1" pivotButton="0" quotePrefix="0" xfId="0">
      <alignment horizontal="center" vertical="center" wrapText="1"/>
    </xf>
    <xf numFmtId="164" fontId="10" fillId="0" borderId="1" applyAlignment="1" pivotButton="0" quotePrefix="0" xfId="1">
      <alignment horizontal="center" vertical="center"/>
    </xf>
    <xf numFmtId="0" fontId="43" fillId="0" borderId="1" pivotButton="0" quotePrefix="0" xfId="0"/>
    <xf numFmtId="0" fontId="43" fillId="0" borderId="2" pivotButton="0" quotePrefix="0" xfId="0"/>
    <xf numFmtId="0" fontId="12" fillId="29" borderId="1" pivotButton="0" quotePrefix="0" xfId="0"/>
    <xf numFmtId="0" fontId="6" fillId="29" borderId="33" applyAlignment="1" pivotButton="0" quotePrefix="0" xfId="0">
      <alignment vertical="center"/>
    </xf>
    <xf numFmtId="0" fontId="50" fillId="29" borderId="7" applyAlignment="1" pivotButton="0" quotePrefix="0" xfId="0">
      <alignment horizontal="center" vertical="center" wrapText="1"/>
    </xf>
    <xf numFmtId="0" fontId="11" fillId="0" borderId="3" applyAlignment="1" pivotButton="0" quotePrefix="0" xfId="0">
      <alignment vertical="center"/>
    </xf>
    <xf numFmtId="0" fontId="40" fillId="0" borderId="0" applyAlignment="1" pivotButton="0" quotePrefix="0" xfId="0">
      <alignment horizontal="center" vertical="center" wrapText="1"/>
    </xf>
    <xf numFmtId="164" fontId="40" fillId="0" borderId="1" pivotButton="0" quotePrefix="0" xfId="1"/>
    <xf numFmtId="164" fontId="6" fillId="30" borderId="5" applyAlignment="1" pivotButton="0" quotePrefix="0" xfId="1">
      <alignment horizontal="right" vertical="center"/>
    </xf>
    <xf numFmtId="0" fontId="2" fillId="30" borderId="28" applyAlignment="1" pivotButton="0" quotePrefix="0" xfId="0">
      <alignment horizontal="center" vertical="center" wrapText="1"/>
    </xf>
    <xf numFmtId="0" fontId="2" fillId="30" borderId="1" applyAlignment="1" pivotButton="0" quotePrefix="0" xfId="0">
      <alignment horizontal="center" vertical="center" wrapText="1"/>
    </xf>
    <xf numFmtId="0" fontId="6" fillId="30" borderId="3" applyAlignment="1" pivotButton="0" quotePrefix="0" xfId="0">
      <alignment vertical="center"/>
    </xf>
    <xf numFmtId="0" fontId="6" fillId="30" borderId="28" applyAlignment="1" pivotButton="0" quotePrefix="0" xfId="0">
      <alignment vertical="center"/>
    </xf>
    <xf numFmtId="164" fontId="50" fillId="30" borderId="1" pivotButton="0" quotePrefix="0" xfId="1"/>
    <xf numFmtId="164" fontId="50" fillId="30" borderId="28" pivotButton="0" quotePrefix="0" xfId="1"/>
    <xf numFmtId="164" fontId="6" fillId="30" borderId="29" applyAlignment="1" pivotButton="0" quotePrefix="0" xfId="1">
      <alignment horizontal="right" vertical="center"/>
    </xf>
    <xf numFmtId="164" fontId="6" fillId="29" borderId="3" applyAlignment="1" pivotButton="0" quotePrefix="0" xfId="1">
      <alignment horizontal="right" vertical="center"/>
    </xf>
    <xf numFmtId="164" fontId="50" fillId="29" borderId="3" pivotButton="0" quotePrefix="0" xfId="1"/>
    <xf numFmtId="0" fontId="0" fillId="29" borderId="12" pivotButton="0" quotePrefix="0" xfId="0"/>
    <xf numFmtId="0" fontId="0" fillId="0" borderId="0" pivotButton="0" quotePrefix="0" xfId="0"/>
    <xf numFmtId="0" fontId="0" fillId="0" borderId="0" pivotButton="0" quotePrefix="0" xfId="0"/>
    <xf numFmtId="0" fontId="53" fillId="33" borderId="34" applyAlignment="1" pivotButton="0" quotePrefix="0" xfId="1483">
      <alignment horizontal="center" vertical="center" wrapText="1"/>
    </xf>
    <xf numFmtId="0" fontId="53" fillId="33" borderId="27" applyAlignment="1" pivotButton="0" quotePrefix="0" xfId="1483">
      <alignment horizontal="center" vertical="center" wrapText="1"/>
    </xf>
    <xf numFmtId="0" fontId="12" fillId="0" borderId="0" pivotButton="0" quotePrefix="0" xfId="0"/>
    <xf numFmtId="0" fontId="53" fillId="0" borderId="35" applyAlignment="1" pivotButton="0" quotePrefix="1" xfId="1483">
      <alignment horizontal="left" vertical="center" wrapText="1"/>
    </xf>
    <xf numFmtId="168" fontId="54" fillId="0" borderId="36" applyAlignment="1" pivotButton="0" quotePrefix="0" xfId="2031">
      <alignment horizontal="center" vertical="center"/>
    </xf>
    <xf numFmtId="0" fontId="12" fillId="29" borderId="33" pivotButton="0" quotePrefix="0" xfId="0"/>
    <xf numFmtId="0" fontId="12" fillId="29" borderId="7" pivotButton="0" quotePrefix="0" xfId="0"/>
    <xf numFmtId="0" fontId="12" fillId="29" borderId="11" pivotButton="0" quotePrefix="0" xfId="0"/>
    <xf numFmtId="0" fontId="53" fillId="33" borderId="38" applyAlignment="1" pivotButton="0" quotePrefix="0" xfId="1483">
      <alignment horizontal="center" vertical="center" wrapText="1"/>
    </xf>
    <xf numFmtId="0" fontId="7" fillId="0" borderId="0" applyAlignment="1" pivotButton="0" quotePrefix="0" xfId="0">
      <alignment vertical="center"/>
    </xf>
    <xf numFmtId="164" fontId="7" fillId="0" borderId="0" applyAlignment="1" pivotButton="0" quotePrefix="0" xfId="1">
      <alignment horizontal="right" vertical="center"/>
    </xf>
    <xf numFmtId="0" fontId="2" fillId="0" borderId="0" applyAlignment="1" pivotButton="0" quotePrefix="0" xfId="0">
      <alignment horizontal="center" vertical="center" wrapText="1"/>
    </xf>
    <xf numFmtId="164" fontId="2" fillId="0" borderId="0" pivotButton="0" quotePrefix="0" xfId="1"/>
    <xf numFmtId="0" fontId="55" fillId="28" borderId="3" pivotButton="0" quotePrefix="0" xfId="0"/>
    <xf numFmtId="0" fontId="47" fillId="28" borderId="33" pivotButton="0" quotePrefix="0" xfId="0"/>
    <xf numFmtId="164" fontId="5" fillId="32" borderId="39" applyAlignment="1" pivotButton="0" quotePrefix="0" xfId="1">
      <alignment horizontal="center" vertical="center"/>
    </xf>
    <xf numFmtId="164" fontId="5" fillId="32" borderId="39" applyAlignment="1" pivotButton="0" quotePrefix="0" xfId="1">
      <alignment horizontal="right" vertical="center"/>
    </xf>
    <xf numFmtId="0" fontId="47" fillId="28" borderId="2" pivotButton="0" quotePrefix="0" xfId="0"/>
    <xf numFmtId="0" fontId="12" fillId="0" borderId="2" applyAlignment="1" pivotButton="0" quotePrefix="0" xfId="0">
      <alignment horizontal="center" vertical="center" wrapText="1"/>
    </xf>
    <xf numFmtId="164" fontId="12" fillId="0" borderId="2" applyAlignment="1" pivotButton="0" quotePrefix="0" xfId="1">
      <alignment horizontal="center" vertical="center"/>
    </xf>
    <xf numFmtId="164" fontId="6" fillId="30" borderId="3" applyAlignment="1" pivotButton="0" quotePrefix="0" xfId="1">
      <alignment horizontal="right" vertical="center"/>
    </xf>
    <xf numFmtId="164" fontId="6" fillId="30" borderId="5" applyAlignment="1" pivotButton="0" quotePrefix="0" xfId="1">
      <alignment horizontal="center" vertical="center"/>
    </xf>
    <xf numFmtId="0" fontId="56" fillId="28" borderId="3" pivotButton="0" quotePrefix="0" xfId="0"/>
    <xf numFmtId="0" fontId="44" fillId="0" borderId="1" applyAlignment="1" pivotButton="0" quotePrefix="0" xfId="0">
      <alignment vertical="center"/>
    </xf>
    <xf numFmtId="0" fontId="44" fillId="0" borderId="3" applyAlignment="1" pivotButton="0" quotePrefix="0" xfId="0">
      <alignment vertical="center"/>
    </xf>
    <xf numFmtId="164" fontId="44" fillId="0" borderId="4" applyAlignment="1" pivotButton="0" quotePrefix="0" xfId="1">
      <alignment horizontal="right" vertical="center"/>
    </xf>
    <xf numFmtId="164" fontId="44" fillId="0" borderId="31" applyAlignment="1" pivotButton="0" quotePrefix="0" xfId="1">
      <alignment horizontal="right" vertical="center"/>
    </xf>
    <xf numFmtId="164" fontId="44" fillId="0" borderId="30" applyAlignment="1" pivotButton="0" quotePrefix="0" xfId="1">
      <alignment horizontal="right" vertical="center"/>
    </xf>
    <xf numFmtId="164" fontId="11" fillId="0" borderId="13" applyAlignment="1" pivotButton="0" quotePrefix="0" xfId="1">
      <alignment horizontal="right" vertical="center" wrapText="1"/>
    </xf>
    <xf numFmtId="164" fontId="11" fillId="0" borderId="1" applyAlignment="1" pivotButton="0" quotePrefix="0" xfId="1">
      <alignment horizontal="right" vertical="center" wrapText="1"/>
    </xf>
    <xf numFmtId="164" fontId="5" fillId="0" borderId="5" applyAlignment="1" pivotButton="0" quotePrefix="0" xfId="1">
      <alignment horizontal="right" vertical="center"/>
    </xf>
    <xf numFmtId="164" fontId="5" fillId="0" borderId="26" applyAlignment="1" pivotButton="0" quotePrefix="0" xfId="1">
      <alignment horizontal="right" vertical="center" wrapText="1"/>
    </xf>
    <xf numFmtId="164" fontId="11" fillId="0" borderId="4" applyAlignment="1" pivotButton="0" quotePrefix="0" xfId="1">
      <alignment horizontal="right" vertical="center"/>
    </xf>
    <xf numFmtId="164" fontId="11" fillId="0" borderId="30" applyAlignment="1" pivotButton="0" quotePrefix="0" xfId="1">
      <alignment horizontal="right" vertical="center"/>
    </xf>
    <xf numFmtId="164" fontId="11" fillId="0" borderId="3" applyAlignment="1" pivotButton="0" quotePrefix="0" xfId="1">
      <alignment horizontal="right" vertical="center" wrapText="1"/>
    </xf>
    <xf numFmtId="164" fontId="11" fillId="0" borderId="4" applyAlignment="1" pivotButton="0" quotePrefix="0" xfId="1">
      <alignment horizontal="right" vertical="center"/>
    </xf>
    <xf numFmtId="164" fontId="11" fillId="0" borderId="30" applyAlignment="1" pivotButton="0" quotePrefix="0" xfId="1">
      <alignment horizontal="right" vertical="center"/>
    </xf>
    <xf numFmtId="164" fontId="11" fillId="0" borderId="5" applyAlignment="1" pivotButton="0" quotePrefix="0" xfId="1">
      <alignment horizontal="right" vertical="center"/>
    </xf>
    <xf numFmtId="164" fontId="11" fillId="0" borderId="26" applyAlignment="1" pivotButton="0" quotePrefix="0" xfId="1">
      <alignment horizontal="right" vertical="center" wrapText="1"/>
    </xf>
    <xf numFmtId="164" fontId="11" fillId="0" borderId="0" applyAlignment="1" pivotButton="0" quotePrefix="0" xfId="1">
      <alignment horizontal="right" vertical="center" wrapText="1"/>
    </xf>
    <xf numFmtId="0" fontId="0" fillId="29" borderId="4" pivotButton="0" quotePrefix="0" xfId="0"/>
    <xf numFmtId="169" fontId="54" fillId="0" borderId="40" applyAlignment="1" pivotButton="0" quotePrefix="0" xfId="2031">
      <alignment horizontal="center" vertical="center"/>
    </xf>
    <xf numFmtId="0" fontId="53" fillId="33" borderId="41" applyAlignment="1" pivotButton="0" quotePrefix="0" xfId="1483">
      <alignment horizontal="center" vertical="center" wrapText="1"/>
    </xf>
    <xf numFmtId="170" fontId="54" fillId="0" borderId="37" applyAlignment="1" pivotButton="0" quotePrefix="0" xfId="1483">
      <alignment horizontal="center" vertical="center"/>
    </xf>
    <xf numFmtId="43" fontId="12" fillId="29" borderId="42" pivotButton="0" quotePrefix="0" xfId="1"/>
    <xf numFmtId="0" fontId="43" fillId="0" borderId="14" pivotButton="0" quotePrefix="0" xfId="0"/>
    <xf numFmtId="164" fontId="44" fillId="0" borderId="1" applyAlignment="1" pivotButton="0" quotePrefix="0" xfId="1">
      <alignment horizontal="right" vertical="center"/>
    </xf>
    <xf numFmtId="164" fontId="0" fillId="0" borderId="0" pivotButton="0" quotePrefix="0" xfId="0"/>
    <xf numFmtId="164" fontId="12" fillId="0" borderId="1" applyAlignment="1" pivotButton="0" quotePrefix="0" xfId="1">
      <alignment horizontal="center" vertical="center"/>
    </xf>
    <xf numFmtId="164" fontId="11" fillId="0" borderId="1" applyAlignment="1" pivotButton="0" quotePrefix="0" xfId="1">
      <alignment horizontal="right" vertical="center"/>
    </xf>
    <xf numFmtId="43" fontId="11" fillId="0" borderId="13" applyAlignment="1" pivotButton="0" quotePrefix="0" xfId="1">
      <alignment horizontal="right" vertical="center" wrapText="1"/>
    </xf>
    <xf numFmtId="43" fontId="11" fillId="0" borderId="1" applyAlignment="1" pivotButton="0" quotePrefix="0" xfId="1">
      <alignment horizontal="right" vertical="center"/>
    </xf>
    <xf numFmtId="43" fontId="11" fillId="0" borderId="3" applyAlignment="1" pivotButton="0" quotePrefix="0" xfId="1">
      <alignment horizontal="right" vertical="center"/>
    </xf>
    <xf numFmtId="0" fontId="2" fillId="2" borderId="6" applyAlignment="1" pivotButton="0" quotePrefix="0" xfId="0">
      <alignment horizontal="center"/>
    </xf>
    <xf numFmtId="0" fontId="0" fillId="0" borderId="6" applyAlignment="1" pivotButton="0" quotePrefix="0" xfId="0">
      <alignment horizontal="center" vertical="center"/>
    </xf>
    <xf numFmtId="0" fontId="14" fillId="0" borderId="15" applyAlignment="1" pivotButton="0" quotePrefix="0" xfId="0">
      <alignment horizontal="center" vertical="center" wrapText="1"/>
    </xf>
    <xf numFmtId="0" fontId="14" fillId="0" borderId="0" applyAlignment="1" pivotButton="0" quotePrefix="0" xfId="0">
      <alignment horizontal="center" vertical="center" wrapText="1"/>
    </xf>
    <xf numFmtId="0" fontId="9" fillId="0" borderId="0" applyAlignment="1" pivotButton="0" quotePrefix="0" xfId="0">
      <alignment horizontal="center" vertical="center" wrapText="1"/>
    </xf>
    <xf numFmtId="0" fontId="9" fillId="0" borderId="7" applyAlignment="1" pivotButton="0" quotePrefix="0" xfId="0">
      <alignment horizontal="center" vertical="center" wrapText="1"/>
    </xf>
    <xf numFmtId="0" fontId="7" fillId="2" borderId="2" applyAlignment="1" pivotButton="0" quotePrefix="0" xfId="0">
      <alignment horizontal="center" vertical="center" wrapText="1"/>
    </xf>
    <xf numFmtId="0" fontId="7" fillId="2" borderId="3" applyAlignment="1" pivotButton="0" quotePrefix="0" xfId="0">
      <alignment horizontal="center" vertical="center" wrapText="1"/>
    </xf>
    <xf numFmtId="0" fontId="42" fillId="0" borderId="0" applyAlignment="1" pivotButton="0" quotePrefix="0" xfId="0">
      <alignment horizontal="center" vertical="center" wrapText="1"/>
    </xf>
    <xf numFmtId="0" fontId="42" fillId="0" borderId="7" applyAlignment="1" pivotButton="0" quotePrefix="0" xfId="0">
      <alignment horizontal="center" vertical="center" wrapText="1"/>
    </xf>
    <xf numFmtId="0" fontId="41" fillId="2" borderId="25" applyAlignment="1" pivotButton="0" quotePrefix="0" xfId="0">
      <alignment horizontal="center"/>
    </xf>
    <xf numFmtId="0" fontId="41" fillId="2" borderId="9" applyAlignment="1" pivotButton="0" quotePrefix="0" xfId="0">
      <alignment horizontal="center"/>
    </xf>
    <xf numFmtId="0" fontId="40" fillId="0" borderId="6" applyAlignment="1" pivotButton="0" quotePrefix="0" xfId="0">
      <alignment horizontal="center" vertical="center"/>
    </xf>
    <xf numFmtId="0" fontId="9" fillId="0" borderId="6" applyAlignment="1" pivotButton="0" quotePrefix="0" xfId="0">
      <alignment horizontal="center" vertical="center"/>
    </xf>
    <xf numFmtId="0" fontId="45" fillId="0" borderId="25" applyAlignment="1" pivotButton="0" quotePrefix="0" xfId="0">
      <alignment horizontal="center"/>
    </xf>
    <xf numFmtId="0" fontId="45" fillId="0" borderId="8" applyAlignment="1" pivotButton="0" quotePrefix="0" xfId="0">
      <alignment horizontal="center"/>
    </xf>
    <xf numFmtId="0" fontId="45" fillId="0" borderId="9" applyAlignment="1" pivotButton="0" quotePrefix="0" xfId="0">
      <alignment horizontal="center"/>
    </xf>
    <xf numFmtId="0" fontId="42" fillId="0" borderId="25" applyAlignment="1" pivotButton="0" quotePrefix="0" xfId="0">
      <alignment horizontal="center" vertical="center" wrapText="1"/>
    </xf>
    <xf numFmtId="0" fontId="42" fillId="0" borderId="9" applyAlignment="1" pivotButton="0" quotePrefix="0" xfId="0">
      <alignment horizontal="center" vertical="center" wrapText="1"/>
    </xf>
    <xf numFmtId="0" fontId="57" fillId="0" borderId="0" applyAlignment="1" pivotButton="0" quotePrefix="0" xfId="0">
      <alignment horizontal="center" vertical="center" wrapText="1"/>
    </xf>
    <xf numFmtId="0" fontId="59" fillId="34" borderId="0" applyAlignment="1" pivotButton="0" quotePrefix="0" xfId="0">
      <alignment horizontal="center" vertical="center"/>
    </xf>
    <xf numFmtId="0" fontId="60" fillId="34" borderId="46" applyAlignment="1" pivotButton="0" quotePrefix="0" xfId="0">
      <alignment horizontal="center" vertical="center" wrapText="1"/>
    </xf>
    <xf numFmtId="0" fontId="0" fillId="0" borderId="0" applyAlignment="1" pivotButton="0" quotePrefix="0" xfId="0">
      <alignment vertical="center" wrapText="1"/>
    </xf>
    <xf numFmtId="171" fontId="61" fillId="0" borderId="0" applyAlignment="1" pivotButton="0" quotePrefix="0" xfId="0">
      <alignment vertical="center"/>
    </xf>
    <xf numFmtId="0" fontId="0" fillId="0" borderId="0" applyAlignment="1" pivotButton="0" quotePrefix="0" xfId="0">
      <alignment vertical="center"/>
    </xf>
    <xf numFmtId="0" fontId="62" fillId="35" borderId="0" applyAlignment="1" pivotButton="0" quotePrefix="0" xfId="0">
      <alignment vertical="center" wrapText="1"/>
    </xf>
    <xf numFmtId="171" fontId="62" fillId="35" borderId="0" applyAlignment="1" pivotButton="0" quotePrefix="0" xfId="0">
      <alignment vertical="center"/>
    </xf>
    <xf numFmtId="0" fontId="62" fillId="36" borderId="0" applyAlignment="1" pivotButton="0" quotePrefix="0" xfId="0">
      <alignment vertical="center"/>
    </xf>
    <xf numFmtId="0" fontId="0" fillId="0" borderId="0" applyAlignment="1" pivotButton="0" quotePrefix="0" xfId="0">
      <alignment vertical="top" wrapText="1"/>
    </xf>
    <xf numFmtId="172" fontId="0" fillId="0" borderId="0" applyAlignment="1" pivotButton="0" quotePrefix="0" xfId="0">
      <alignment vertical="top" wrapText="1"/>
    </xf>
    <xf numFmtId="173" fontId="0" fillId="0" borderId="0" applyAlignment="1" pivotButton="0" quotePrefix="0" xfId="0">
      <alignment vertical="top" wrapText="1"/>
    </xf>
    <xf numFmtId="0" fontId="63" fillId="0" borderId="0" applyAlignment="1" pivotButton="0" quotePrefix="0" xfId="0">
      <alignment vertical="top" wrapText="1"/>
    </xf>
    <xf numFmtId="0" fontId="60" fillId="34" borderId="0" applyAlignment="1" pivotButton="0" quotePrefix="0" xfId="0">
      <alignment vertical="center"/>
    </xf>
    <xf numFmtId="172" fontId="0" fillId="0" borderId="0" applyAlignment="1" pivotButton="0" quotePrefix="0" xfId="0">
      <alignment vertical="center"/>
    </xf>
    <xf numFmtId="173" fontId="0" fillId="0" borderId="0" applyAlignment="1" pivotButton="0" quotePrefix="0" xfId="0">
      <alignment vertical="center"/>
    </xf>
    <xf numFmtId="0" fontId="62" fillId="37" borderId="0" applyAlignment="1" pivotButton="0" quotePrefix="0" xfId="0">
      <alignment vertical="center"/>
    </xf>
    <xf numFmtId="171" fontId="0" fillId="0" borderId="0" applyAlignment="1" pivotButton="0" quotePrefix="0" xfId="0">
      <alignment vertical="center"/>
    </xf>
    <xf numFmtId="0" fontId="64" fillId="0" borderId="0" applyAlignment="1" pivotButton="0" quotePrefix="0" xfId="0">
      <alignment vertical="center"/>
    </xf>
    <xf numFmtId="0" fontId="0" fillId="37" borderId="0" applyAlignment="1" pivotButton="0" quotePrefix="0" xfId="0">
      <alignment vertical="center"/>
    </xf>
    <xf numFmtId="171" fontId="0" fillId="37" borderId="0" applyAlignment="1" pivotButton="0" quotePrefix="0" xfId="0">
      <alignment vertical="center"/>
    </xf>
    <xf numFmtId="0" fontId="0" fillId="37" borderId="0" applyAlignment="1" pivotButton="0" quotePrefix="0" xfId="0">
      <alignment vertical="top" wrapText="1"/>
    </xf>
    <xf numFmtId="0" fontId="58" fillId="37" borderId="0" applyAlignment="1" pivotButton="0" quotePrefix="0" xfId="0">
      <alignment vertical="center"/>
    </xf>
    <xf numFmtId="0" fontId="62" fillId="0" borderId="0" applyAlignment="1" pivotButton="0" quotePrefix="0" xfId="0">
      <alignment vertical="center"/>
    </xf>
    <xf numFmtId="171" fontId="62" fillId="0" borderId="0" applyAlignment="1" pivotButton="0" quotePrefix="0" xfId="0">
      <alignment vertical="center"/>
    </xf>
    <xf numFmtId="0" fontId="58" fillId="0" borderId="0" pivotButton="0" quotePrefix="0" xfId="0"/>
    <xf numFmtId="0" fontId="7" fillId="2" borderId="1" applyAlignment="1" pivotButton="0" quotePrefix="0" xfId="0">
      <alignment horizontal="center" vertical="center" wrapText="1"/>
    </xf>
    <xf numFmtId="0" fontId="0" fillId="0" borderId="3" pivotButton="0" quotePrefix="0" xfId="0"/>
    <xf numFmtId="164" fontId="5" fillId="3" borderId="10" applyAlignment="1" pivotButton="0" quotePrefix="0" xfId="1">
      <alignment horizontal="center" vertical="center"/>
    </xf>
    <xf numFmtId="164" fontId="5" fillId="3" borderId="10" applyAlignment="1" pivotButton="0" quotePrefix="0" xfId="1">
      <alignment horizontal="right" vertical="center"/>
    </xf>
    <xf numFmtId="164" fontId="5" fillId="3" borderId="8" applyAlignment="1" pivotButton="0" quotePrefix="0" xfId="1">
      <alignment horizontal="right" vertical="center"/>
    </xf>
    <xf numFmtId="164" fontId="5" fillId="3" borderId="9" applyAlignment="1" pivotButton="0" quotePrefix="0" xfId="1">
      <alignment horizontal="right" vertical="center"/>
    </xf>
    <xf numFmtId="164" fontId="11" fillId="0" borderId="13" applyAlignment="1" pivotButton="0" quotePrefix="0" xfId="1">
      <alignment horizontal="right" vertical="center" wrapText="1"/>
    </xf>
    <xf numFmtId="164" fontId="0" fillId="0" borderId="1" applyAlignment="1" pivotButton="0" quotePrefix="0" xfId="1">
      <alignment horizontal="center" vertical="center"/>
    </xf>
    <xf numFmtId="164" fontId="5" fillId="0" borderId="5" applyAlignment="1" pivotButton="0" quotePrefix="0" xfId="1">
      <alignment horizontal="right" vertical="center"/>
    </xf>
    <xf numFmtId="164" fontId="3" fillId="27" borderId="5" applyAlignment="1" pivotButton="0" quotePrefix="0" xfId="1">
      <alignment horizontal="right" vertical="center"/>
    </xf>
    <xf numFmtId="43" fontId="6" fillId="4" borderId="5" applyAlignment="1" pivotButton="0" quotePrefix="0" xfId="1">
      <alignment horizontal="right" vertical="center"/>
    </xf>
    <xf numFmtId="164" fontId="6" fillId="4" borderId="1" applyAlignment="1" pivotButton="0" quotePrefix="0" xfId="1">
      <alignment horizontal="right" vertical="center"/>
    </xf>
    <xf numFmtId="164" fontId="6" fillId="4" borderId="4" applyAlignment="1" pivotButton="0" quotePrefix="0" xfId="1">
      <alignment horizontal="center" vertical="center"/>
    </xf>
    <xf numFmtId="164" fontId="5" fillId="3" borderId="5" applyAlignment="1" pivotButton="0" quotePrefix="0" xfId="1">
      <alignment horizontal="right" vertical="center"/>
    </xf>
    <xf numFmtId="164" fontId="5" fillId="3" borderId="8" applyAlignment="1" pivotButton="0" quotePrefix="0" xfId="1">
      <alignment horizontal="center" vertical="center"/>
    </xf>
    <xf numFmtId="164" fontId="5" fillId="0" borderId="3" applyAlignment="1" pivotButton="0" quotePrefix="0" xfId="1">
      <alignment vertical="center"/>
    </xf>
    <xf numFmtId="164" fontId="6" fillId="4" borderId="5" applyAlignment="1" pivotButton="0" quotePrefix="0" xfId="1">
      <alignment horizontal="right" vertical="center"/>
    </xf>
    <xf numFmtId="164" fontId="6" fillId="4" borderId="4" applyAlignment="1" pivotButton="0" quotePrefix="0" xfId="1">
      <alignment horizontal="right" vertical="center"/>
    </xf>
    <xf numFmtId="43" fontId="7" fillId="2" borderId="5" applyAlignment="1" pivotButton="0" quotePrefix="0" xfId="1">
      <alignment horizontal="right" vertical="center"/>
    </xf>
    <xf numFmtId="43" fontId="2" fillId="2" borderId="1" applyAlignment="1" pivotButton="0" quotePrefix="0" xfId="0">
      <alignment horizontal="center" vertical="center" wrapText="1"/>
    </xf>
    <xf numFmtId="164" fontId="2" fillId="2" borderId="1" pivotButton="0" quotePrefix="0" xfId="1"/>
    <xf numFmtId="164" fontId="5" fillId="3" borderId="4" applyAlignment="1" pivotButton="0" quotePrefix="0" xfId="1">
      <alignment horizontal="right" vertical="center"/>
    </xf>
    <xf numFmtId="164" fontId="5" fillId="3" borderId="11" applyAlignment="1" pivotButton="0" quotePrefix="0" xfId="1">
      <alignment horizontal="center" vertical="center"/>
    </xf>
    <xf numFmtId="164" fontId="5" fillId="3" borderId="12" applyAlignment="1" pivotButton="0" quotePrefix="0" xfId="1">
      <alignment horizontal="right" vertical="center"/>
    </xf>
    <xf numFmtId="164" fontId="0" fillId="0" borderId="1" pivotButton="0" quotePrefix="0" xfId="1"/>
    <xf numFmtId="164" fontId="7" fillId="2" borderId="5" applyAlignment="1" pivotButton="0" quotePrefix="0" xfId="1">
      <alignment horizontal="right" vertical="center"/>
    </xf>
    <xf numFmtId="164" fontId="0" fillId="0" borderId="0" pivotButton="0" quotePrefix="0" xfId="1"/>
    <xf numFmtId="164" fontId="0" fillId="0" borderId="0" pivotButton="0" quotePrefix="0" xfId="0"/>
    <xf numFmtId="164" fontId="8" fillId="2" borderId="4" pivotButton="0" quotePrefix="0" xfId="0"/>
    <xf numFmtId="165" fontId="0" fillId="0" borderId="0" pivotButton="0" quotePrefix="0" xfId="2"/>
    <xf numFmtId="0" fontId="0" fillId="0" borderId="9" pivotButton="0" quotePrefix="0" xfId="0"/>
    <xf numFmtId="0" fontId="0" fillId="0" borderId="44" pivotButton="0" quotePrefix="0" xfId="0"/>
    <xf numFmtId="0" fontId="0" fillId="0" borderId="15" pivotButton="0" quotePrefix="0" xfId="0"/>
    <xf numFmtId="166" fontId="0" fillId="0" borderId="0" pivotButton="0" quotePrefix="0" xfId="4"/>
    <xf numFmtId="0" fontId="0" fillId="0" borderId="27" pivotButton="0" quotePrefix="0" xfId="0"/>
    <xf numFmtId="165" fontId="0" fillId="0" borderId="0" pivotButton="0" quotePrefix="0" xfId="0"/>
    <xf numFmtId="0" fontId="57" fillId="0" borderId="7" applyAlignment="1" pivotButton="0" quotePrefix="0" xfId="0">
      <alignment horizontal="center" vertical="center" wrapText="1"/>
    </xf>
    <xf numFmtId="164" fontId="5" fillId="32" borderId="10" applyAlignment="1" pivotButton="0" quotePrefix="0" xfId="1">
      <alignment horizontal="center" vertical="center"/>
    </xf>
    <xf numFmtId="164" fontId="5" fillId="32" borderId="10" applyAlignment="1" pivotButton="0" quotePrefix="0" xfId="1">
      <alignment horizontal="right" vertical="center"/>
    </xf>
    <xf numFmtId="164" fontId="10" fillId="0" borderId="1" applyAlignment="1" pivotButton="0" quotePrefix="0" xfId="1">
      <alignment horizontal="center" vertical="center"/>
    </xf>
    <xf numFmtId="164" fontId="11" fillId="0" borderId="1" applyAlignment="1" pivotButton="0" quotePrefix="0" xfId="1">
      <alignment horizontal="right" vertical="center" wrapText="1"/>
    </xf>
    <xf numFmtId="164" fontId="10" fillId="0" borderId="5" applyAlignment="1" pivotButton="0" quotePrefix="0" xfId="1">
      <alignment horizontal="center" vertical="center"/>
    </xf>
    <xf numFmtId="164" fontId="3" fillId="0" borderId="5" applyAlignment="1" pivotButton="0" quotePrefix="0" xfId="1">
      <alignment horizontal="right" vertical="center"/>
    </xf>
    <xf numFmtId="164" fontId="11" fillId="0" borderId="5" applyAlignment="1" pivotButton="0" quotePrefix="0" xfId="1">
      <alignment horizontal="right" vertical="center"/>
    </xf>
    <xf numFmtId="164" fontId="5" fillId="0" borderId="26" applyAlignment="1" pivotButton="0" quotePrefix="0" xfId="1">
      <alignment horizontal="right" vertical="center" wrapText="1"/>
    </xf>
    <xf numFmtId="164" fontId="12" fillId="0" borderId="2" applyAlignment="1" pivotButton="0" quotePrefix="0" xfId="1">
      <alignment horizontal="center" vertical="center"/>
    </xf>
    <xf numFmtId="164" fontId="12" fillId="0" borderId="0" pivotButton="0" quotePrefix="0" xfId="0"/>
    <xf numFmtId="164" fontId="11" fillId="0" borderId="4" applyAlignment="1" pivotButton="0" quotePrefix="0" xfId="1">
      <alignment horizontal="right" vertical="center"/>
    </xf>
    <xf numFmtId="164" fontId="12" fillId="0" borderId="1" applyAlignment="1" pivotButton="0" quotePrefix="0" xfId="1">
      <alignment horizontal="center" vertical="center"/>
    </xf>
    <xf numFmtId="164" fontId="10" fillId="0" borderId="3" applyAlignment="1" pivotButton="0" quotePrefix="0" xfId="1">
      <alignment horizontal="center" vertical="center"/>
    </xf>
    <xf numFmtId="164" fontId="11" fillId="0" borderId="30" applyAlignment="1" pivotButton="0" quotePrefix="0" xfId="1">
      <alignment horizontal="right" vertical="center"/>
    </xf>
    <xf numFmtId="164" fontId="44" fillId="0" borderId="1" applyAlignment="1" pivotButton="0" quotePrefix="0" xfId="1">
      <alignment horizontal="right" vertical="center"/>
    </xf>
    <xf numFmtId="164" fontId="11" fillId="0" borderId="1" applyAlignment="1" pivotButton="0" quotePrefix="0" xfId="1">
      <alignment horizontal="right" vertical="center"/>
    </xf>
    <xf numFmtId="43" fontId="6" fillId="30" borderId="5" applyAlignment="1" pivotButton="0" quotePrefix="0" xfId="1">
      <alignment horizontal="right" vertical="center"/>
    </xf>
    <xf numFmtId="164" fontId="6" fillId="30" borderId="3" applyAlignment="1" pivotButton="0" quotePrefix="0" xfId="1">
      <alignment horizontal="right" vertical="center"/>
    </xf>
    <xf numFmtId="164" fontId="6" fillId="30" borderId="5" applyAlignment="1" pivotButton="0" quotePrefix="0" xfId="1">
      <alignment horizontal="center" vertical="center"/>
    </xf>
    <xf numFmtId="164" fontId="5" fillId="32" borderId="5" applyAlignment="1" pivotButton="0" quotePrefix="0" xfId="1">
      <alignment horizontal="right" vertical="center"/>
    </xf>
    <xf numFmtId="164" fontId="5" fillId="32" borderId="8" applyAlignment="1" pivotButton="0" quotePrefix="0" xfId="1">
      <alignment horizontal="center" vertical="center"/>
    </xf>
    <xf numFmtId="164" fontId="5" fillId="32" borderId="1" applyAlignment="1" pivotButton="0" quotePrefix="0" xfId="1">
      <alignment horizontal="right" vertical="center"/>
    </xf>
    <xf numFmtId="164" fontId="11" fillId="0" borderId="3" applyAlignment="1" pivotButton="0" quotePrefix="0" xfId="1">
      <alignment horizontal="right" vertical="center" wrapText="1"/>
    </xf>
    <xf numFmtId="164" fontId="5" fillId="32" borderId="39" applyAlignment="1" pivotButton="0" quotePrefix="0" xfId="1">
      <alignment horizontal="center" vertical="center"/>
    </xf>
    <xf numFmtId="164" fontId="5" fillId="32" borderId="39" applyAlignment="1" pivotButton="0" quotePrefix="0" xfId="1">
      <alignment horizontal="right" vertical="center"/>
    </xf>
    <xf numFmtId="164" fontId="6" fillId="30" borderId="5" applyAlignment="1" pivotButton="0" quotePrefix="0" xfId="1">
      <alignment horizontal="right" vertical="center"/>
    </xf>
    <xf numFmtId="164" fontId="6" fillId="30" borderId="1" applyAlignment="1" pivotButton="0" quotePrefix="0" xfId="1">
      <alignment horizontal="right" vertical="center"/>
    </xf>
    <xf numFmtId="164" fontId="5" fillId="32" borderId="30" applyAlignment="1" pivotButton="0" quotePrefix="0" xfId="1">
      <alignment horizontal="right" vertical="center"/>
    </xf>
    <xf numFmtId="164" fontId="5" fillId="32" borderId="32" applyAlignment="1" pivotButton="0" quotePrefix="0" xfId="1">
      <alignment horizontal="center" vertical="center"/>
    </xf>
    <xf numFmtId="164" fontId="44" fillId="0" borderId="31" applyAlignment="1" pivotButton="0" quotePrefix="0" xfId="1">
      <alignment horizontal="right" vertical="center"/>
    </xf>
    <xf numFmtId="164" fontId="3" fillId="0" borderId="4" applyAlignment="1" pivotButton="0" quotePrefix="0" xfId="1">
      <alignment horizontal="right" vertical="center"/>
    </xf>
    <xf numFmtId="164" fontId="44" fillId="0" borderId="30" applyAlignment="1" pivotButton="0" quotePrefix="0" xfId="1">
      <alignment horizontal="right" vertical="center"/>
    </xf>
    <xf numFmtId="164" fontId="5" fillId="0" borderId="1" applyAlignment="1" pivotButton="0" quotePrefix="0" xfId="1">
      <alignment horizontal="right" vertical="center"/>
    </xf>
    <xf numFmtId="164" fontId="44" fillId="0" borderId="4" applyAlignment="1" pivotButton="0" quotePrefix="0" xfId="1">
      <alignment horizontal="right" vertical="center"/>
    </xf>
    <xf numFmtId="164" fontId="11" fillId="0" borderId="26" applyAlignment="1" pivotButton="0" quotePrefix="0" xfId="1">
      <alignment horizontal="right" vertical="center" wrapText="1"/>
    </xf>
    <xf numFmtId="164" fontId="11" fillId="0" borderId="0" applyAlignment="1" pivotButton="0" quotePrefix="0" xfId="1">
      <alignment horizontal="right" vertical="center" wrapText="1"/>
    </xf>
    <xf numFmtId="164" fontId="5" fillId="32" borderId="2" applyAlignment="1" pivotButton="0" quotePrefix="0" xfId="1">
      <alignment horizontal="right" vertical="center"/>
    </xf>
    <xf numFmtId="43" fontId="11" fillId="0" borderId="1" applyAlignment="1" pivotButton="0" quotePrefix="0" xfId="1">
      <alignment horizontal="right" vertical="center"/>
    </xf>
    <xf numFmtId="164" fontId="5" fillId="0" borderId="14" applyAlignment="1" pivotButton="0" quotePrefix="0" xfId="1">
      <alignment horizontal="right" vertical="center"/>
    </xf>
    <xf numFmtId="43" fontId="11" fillId="0" borderId="3" applyAlignment="1" pivotButton="0" quotePrefix="0" xfId="1">
      <alignment horizontal="right" vertical="center"/>
    </xf>
    <xf numFmtId="164" fontId="5" fillId="0" borderId="3" applyAlignment="1" pivotButton="0" quotePrefix="0" xfId="1">
      <alignment horizontal="right" vertical="center"/>
    </xf>
    <xf numFmtId="43" fontId="11" fillId="0" borderId="13" applyAlignment="1" pivotButton="0" quotePrefix="0" xfId="1">
      <alignment horizontal="right" vertical="center" wrapText="1"/>
    </xf>
    <xf numFmtId="164" fontId="40" fillId="0" borderId="1" applyAlignment="1" pivotButton="0" quotePrefix="0" xfId="1">
      <alignment horizontal="center" vertical="center"/>
    </xf>
    <xf numFmtId="164" fontId="5" fillId="3" borderId="1" applyAlignment="1" pivotButton="0" quotePrefix="0" xfId="1">
      <alignment horizontal="right" vertical="center"/>
    </xf>
    <xf numFmtId="164" fontId="40" fillId="0" borderId="1" pivotButton="0" quotePrefix="0" xfId="1"/>
    <xf numFmtId="164" fontId="5" fillId="32" borderId="4" applyAlignment="1" pivotButton="0" quotePrefix="0" xfId="1">
      <alignment horizontal="right" vertical="center"/>
    </xf>
    <xf numFmtId="164" fontId="5" fillId="32" borderId="11" applyAlignment="1" pivotButton="0" quotePrefix="0" xfId="1">
      <alignment horizontal="center" vertical="center"/>
    </xf>
    <xf numFmtId="164" fontId="5" fillId="32" borderId="12" applyAlignment="1" pivotButton="0" quotePrefix="0" xfId="1">
      <alignment horizontal="right" vertical="center"/>
    </xf>
    <xf numFmtId="164" fontId="50" fillId="30" borderId="1" pivotButton="0" quotePrefix="0" xfId="1"/>
    <xf numFmtId="164" fontId="3" fillId="32" borderId="4" applyAlignment="1" pivotButton="0" quotePrefix="0" xfId="1">
      <alignment horizontal="right" vertical="center"/>
    </xf>
    <xf numFmtId="164" fontId="6" fillId="30" borderId="29" applyAlignment="1" pivotButton="0" quotePrefix="0" xfId="1">
      <alignment horizontal="right" vertical="center"/>
    </xf>
    <xf numFmtId="164" fontId="50" fillId="30" borderId="28" pivotButton="0" quotePrefix="0" xfId="1"/>
    <xf numFmtId="164" fontId="6" fillId="29" borderId="3" applyAlignment="1" pivotButton="0" quotePrefix="0" xfId="1">
      <alignment horizontal="right" vertical="center"/>
    </xf>
    <xf numFmtId="164" fontId="50" fillId="29" borderId="3" pivotButton="0" quotePrefix="0" xfId="1"/>
    <xf numFmtId="164" fontId="11" fillId="29" borderId="5" applyAlignment="1" pivotButton="0" quotePrefix="0" xfId="1">
      <alignment horizontal="right" vertical="center"/>
    </xf>
    <xf numFmtId="164" fontId="40" fillId="29" borderId="1" pivotButton="0" quotePrefix="0" xfId="1"/>
    <xf numFmtId="164" fontId="3" fillId="0" borderId="0" applyAlignment="1" pivotButton="0" quotePrefix="0" xfId="1">
      <alignment horizontal="right" vertical="center"/>
    </xf>
    <xf numFmtId="164" fontId="12" fillId="0" borderId="0" pivotButton="0" quotePrefix="0" xfId="1"/>
    <xf numFmtId="164" fontId="7" fillId="0" borderId="0" applyAlignment="1" pivotButton="0" quotePrefix="0" xfId="1">
      <alignment horizontal="right" vertical="center"/>
    </xf>
    <xf numFmtId="164" fontId="2" fillId="0" borderId="0" pivotButton="0" quotePrefix="0" xfId="1"/>
    <xf numFmtId="168" fontId="54" fillId="0" borderId="36" applyAlignment="1" pivotButton="0" quotePrefix="0" xfId="2031">
      <alignment horizontal="center" vertical="center"/>
    </xf>
    <xf numFmtId="169" fontId="54" fillId="0" borderId="40" applyAlignment="1" pivotButton="0" quotePrefix="0" xfId="2031">
      <alignment horizontal="center" vertical="center"/>
    </xf>
    <xf numFmtId="170" fontId="54" fillId="0" borderId="37" applyAlignment="1" pivotButton="0" quotePrefix="0" xfId="1483">
      <alignment horizontal="center" vertical="center"/>
    </xf>
    <xf numFmtId="43" fontId="12" fillId="29" borderId="42" pivotButton="0" quotePrefix="0" xfId="1"/>
    <xf numFmtId="164" fontId="49" fillId="31" borderId="4" pivotButton="0" quotePrefix="0" xfId="0"/>
    <xf numFmtId="0" fontId="41" fillId="2" borderId="6" applyAlignment="1" pivotButton="0" quotePrefix="0" xfId="0">
      <alignment horizontal="center"/>
    </xf>
    <xf numFmtId="164" fontId="45" fillId="0" borderId="6" pivotButton="0" quotePrefix="0" xfId="1"/>
    <xf numFmtId="164" fontId="0" fillId="0" borderId="6" pivotButton="0" quotePrefix="0" xfId="1"/>
    <xf numFmtId="0" fontId="45" fillId="0" borderId="6" applyAlignment="1" pivotButton="0" quotePrefix="0" xfId="0">
      <alignment horizontal="center"/>
    </xf>
    <xf numFmtId="0" fontId="0" fillId="0" borderId="8" pivotButton="0" quotePrefix="0" xfId="0"/>
    <xf numFmtId="164" fontId="12" fillId="0" borderId="6" pivotButton="0" quotePrefix="0" xfId="0"/>
    <xf numFmtId="167" fontId="0" fillId="0" borderId="0" pivotButton="0" quotePrefix="0" xfId="0"/>
    <xf numFmtId="171" fontId="61" fillId="0" borderId="0" applyAlignment="1" pivotButton="0" quotePrefix="0" xfId="0">
      <alignment vertical="center"/>
    </xf>
    <xf numFmtId="171" fontId="62" fillId="35" borderId="0" applyAlignment="1" pivotButton="0" quotePrefix="0" xfId="0">
      <alignment vertical="center"/>
    </xf>
    <xf numFmtId="172" fontId="0" fillId="0" borderId="0" applyAlignment="1" pivotButton="0" quotePrefix="0" xfId="0">
      <alignment vertical="top" wrapText="1"/>
    </xf>
    <xf numFmtId="173" fontId="0" fillId="0" borderId="0" applyAlignment="1" pivotButton="0" quotePrefix="0" xfId="0">
      <alignment vertical="top" wrapText="1"/>
    </xf>
    <xf numFmtId="172" fontId="0" fillId="0" borderId="0" applyAlignment="1" pivotButton="0" quotePrefix="0" xfId="0">
      <alignment vertical="center"/>
    </xf>
    <xf numFmtId="173" fontId="0" fillId="0" borderId="0" applyAlignment="1" pivotButton="0" quotePrefix="0" xfId="0">
      <alignment vertical="center"/>
    </xf>
    <xf numFmtId="171" fontId="0" fillId="0" borderId="0" applyAlignment="1" pivotButton="0" quotePrefix="0" xfId="0">
      <alignment vertical="center"/>
    </xf>
    <xf numFmtId="171" fontId="0" fillId="37" borderId="0" applyAlignment="1" pivotButton="0" quotePrefix="0" xfId="0">
      <alignment vertical="center"/>
    </xf>
    <xf numFmtId="171" fontId="62" fillId="0" borderId="0" applyAlignment="1" pivotButton="0" quotePrefix="0" xfId="0">
      <alignment vertical="center"/>
    </xf>
    <xf numFmtId="0" fontId="0" fillId="0" borderId="0" applyAlignment="1" pivotButton="0" quotePrefix="0" xfId="0">
      <alignment horizontal="left" vertical="top" wrapText="1"/>
    </xf>
    <xf numFmtId="0" fontId="59" fillId="34" borderId="0" applyAlignment="1" pivotButton="0" quotePrefix="0" xfId="0">
      <alignment vertical="top" wrapText="1"/>
    </xf>
    <xf numFmtId="0" fontId="62" fillId="38" borderId="46" applyAlignment="1" pivotButton="0" quotePrefix="0" xfId="0">
      <alignment vertical="top" wrapText="1"/>
    </xf>
    <xf numFmtId="194" fontId="61" fillId="0" borderId="0" applyAlignment="1" pivotButton="0" quotePrefix="0" xfId="0">
      <alignment vertical="top" wrapText="1"/>
    </xf>
    <xf numFmtId="171" fontId="61" fillId="0" borderId="0" applyAlignment="1" pivotButton="0" quotePrefix="0" xfId="0">
      <alignment vertical="top" wrapText="1"/>
    </xf>
    <xf numFmtId="10" fontId="61" fillId="0" borderId="0" applyAlignment="1" pivotButton="0" quotePrefix="0" xfId="0">
      <alignment vertical="top" wrapText="1"/>
    </xf>
    <xf numFmtId="0" fontId="62" fillId="35" borderId="0" applyAlignment="1" pivotButton="0" quotePrefix="0" xfId="0">
      <alignment vertical="top" wrapText="1"/>
    </xf>
    <xf numFmtId="171" fontId="62" fillId="35" borderId="0" applyAlignment="1" pivotButton="0" quotePrefix="0" xfId="0">
      <alignment vertical="top" wrapText="1"/>
    </xf>
    <xf numFmtId="0" fontId="62" fillId="36" borderId="0" applyAlignment="1" pivotButton="0" quotePrefix="0" xfId="0">
      <alignment vertical="top" wrapText="1"/>
    </xf>
    <xf numFmtId="0" fontId="60" fillId="34" borderId="46" applyAlignment="1" pivotButton="0" quotePrefix="0" xfId="0">
      <alignment vertical="top" wrapText="1"/>
    </xf>
    <xf numFmtId="0" fontId="60" fillId="34" borderId="0" applyAlignment="1" pivotButton="0" quotePrefix="0" xfId="0">
      <alignment vertical="top" wrapText="1"/>
    </xf>
    <xf numFmtId="0" fontId="62" fillId="37" borderId="0" applyAlignment="1" pivotButton="0" quotePrefix="0" xfId="0">
      <alignment vertical="top" wrapText="1"/>
    </xf>
  </cellXfs>
  <cellStyles count="2032">
    <cellStyle name="Normal" xfId="0" builtinId="0"/>
    <cellStyle name="Millares" xfId="1" builtinId="3"/>
    <cellStyle name="Moneda" xfId="2" builtinId="4"/>
    <cellStyle name="Moneda 11" xfId="3"/>
    <cellStyle name="Porcentaje" xfId="4" builtinId="5"/>
    <cellStyle name="Normal 39 2" xfId="5"/>
    <cellStyle name="Normal 52" xfId="6"/>
    <cellStyle name="_Anexo __  RCSP Condiciones Obligatorias" xfId="7"/>
    <cellStyle name="_Anexo __ Autos Condiciones Obligatorias" xfId="8"/>
    <cellStyle name="_Anexo __ Manejo Condiciones Obligatorias" xfId="9"/>
    <cellStyle name="_Anexo 1 Habilitantes" xfId="10"/>
    <cellStyle name="_Anexo 2 Condiciones Obligatorias" xfId="11"/>
    <cellStyle name="_EVALUACION TECNICA METROVIVIENDA 2010" xfId="12"/>
    <cellStyle name="_EVALUACION TECNICA METROVIVIENDA 2010_INFORME DE EVALUACION TECNICO PRELIMINAR AJUSTADO" xfId="13"/>
    <cellStyle name="_Formato slips estándar" xfId="14"/>
    <cellStyle name="_Formato slips estándar_Adenda Grupo 2 COMP MC" xfId="15"/>
    <cellStyle name="_Formato slips estándar_Adenda Grupo 2 COMP MCano" xfId="16"/>
    <cellStyle name="_Formato slips estándar_Condiciones Complementarias TRDM" xfId="17"/>
    <cellStyle name="_Formato slips estándar_Condiciones Complementarias V7-1-10" xfId="18"/>
    <cellStyle name="_Formato slips estándar_SlipTecnico Grupo EEB - D&amp;O 6ene10" xfId="19"/>
    <cellStyle name="_Grupo 1 COMPL. V Adenda F" xfId="20"/>
    <cellStyle name="_Slip habilitantes DM (Secretaría)" xfId="21"/>
    <cellStyle name="_Slip habilitantes DM (Secretaría)_Adenda Grupo 2 COMP MC" xfId="22"/>
    <cellStyle name="_Slip habilitantes DM (Secretaría)_Adenda Grupo 2 COMP MCano" xfId="23"/>
    <cellStyle name="_Slip habilitantes DM (Secretaría)_Condiciones Complementarias TRDM" xfId="24"/>
    <cellStyle name="_Slip habilitantes DM (Secretaría)_Condiciones Complementarias V7-1-10" xfId="25"/>
    <cellStyle name="_Slip habilitantes DM (Secretaría)_SlipTecnico Grupo EEB - D&amp;O 6ene10" xfId="26"/>
    <cellStyle name="_SLIP RCSP NUEVAS CONDICIONES" xfId="27"/>
    <cellStyle name="_SLIP RCSP NUEVAS CONDICIONES_Adenda Grupo 2 COMP MC" xfId="28"/>
    <cellStyle name="_SLIP RCSP NUEVAS CONDICIONES_Adenda Grupo 2 COMP MCano" xfId="29"/>
    <cellStyle name="_SLIP RCSP NUEVAS CONDICIONES_Condiciones Complementarias TRDM" xfId="30"/>
    <cellStyle name="_SLIP RCSP NUEVAS CONDICIONES_Condiciones Complementarias V7-1-10" xfId="31"/>
    <cellStyle name="_SLIP RCSP NUEVAS CONDICIONES_SlipTecnico Grupo EEB - D&amp;O 6ene10" xfId="32"/>
    <cellStyle name="_Slips RCSP (habilitantes) Secretaría" xfId="33"/>
    <cellStyle name="_Slips RCSP (habilitantes) Secretaría_Adenda Grupo 2 COMP MC" xfId="34"/>
    <cellStyle name="_Slips RCSP (habilitantes) Secretaría_Adenda Grupo 2 COMP MCano" xfId="35"/>
    <cellStyle name="_Slips RCSP (habilitantes) Secretaría_Condiciones Complementarias TRDM" xfId="36"/>
    <cellStyle name="_Slips RCSP (habilitantes) Secretaría_Condiciones Complementarias V7-1-10" xfId="37"/>
    <cellStyle name="_Slips RCSP (habilitantes) Secretaría_SlipTecnico Grupo EEB - D&amp;O 6ene10" xfId="38"/>
    <cellStyle name="_Terminos Solicitados." xfId="39"/>
    <cellStyle name="20% - Accent1" xfId="40"/>
    <cellStyle name="20% - Accent2" xfId="41"/>
    <cellStyle name="20% - Accent3" xfId="42"/>
    <cellStyle name="20% - Accent4" xfId="43"/>
    <cellStyle name="20% - Accent5" xfId="44"/>
    <cellStyle name="20% - Accent6" xfId="45"/>
    <cellStyle name="20% - Énfasis1 2" xfId="46"/>
    <cellStyle name="20% - Énfasis1 2 2" xfId="47"/>
    <cellStyle name="20% - Énfasis1 3" xfId="48"/>
    <cellStyle name="20% - Énfasis1 4" xfId="49"/>
    <cellStyle name="20% - Énfasis2 2" xfId="50"/>
    <cellStyle name="20% - Énfasis2 2 2" xfId="51"/>
    <cellStyle name="20% - Énfasis2 3" xfId="52"/>
    <cellStyle name="20% - Énfasis2 4" xfId="53"/>
    <cellStyle name="20% - Énfasis3 2" xfId="54"/>
    <cellStyle name="20% - Énfasis3 2 2" xfId="55"/>
    <cellStyle name="20% - Énfasis3 3" xfId="56"/>
    <cellStyle name="20% - Énfasis3 4" xfId="57"/>
    <cellStyle name="20% - Énfasis4 2" xfId="58"/>
    <cellStyle name="20% - Énfasis4 2 2" xfId="59"/>
    <cellStyle name="20% - Énfasis4 3" xfId="60"/>
    <cellStyle name="20% - Énfasis4 4" xfId="61"/>
    <cellStyle name="20% - Énfasis5 2" xfId="62"/>
    <cellStyle name="20% - Énfasis5 2 2" xfId="63"/>
    <cellStyle name="20% - Énfasis5 3" xfId="64"/>
    <cellStyle name="20% - Énfasis5 4" xfId="65"/>
    <cellStyle name="20% - Énfasis6 2" xfId="66"/>
    <cellStyle name="20% - Énfasis6 2 2" xfId="67"/>
    <cellStyle name="20% - Énfasis6 3" xfId="68"/>
    <cellStyle name="20% - Énfasis6 4" xfId="69"/>
    <cellStyle name="40% - Accent1" xfId="70"/>
    <cellStyle name="40% - Accent2" xfId="71"/>
    <cellStyle name="40% - Accent3" xfId="72"/>
    <cellStyle name="40% - Accent4" xfId="73"/>
    <cellStyle name="40% - Accent5" xfId="74"/>
    <cellStyle name="40% - Accent6" xfId="75"/>
    <cellStyle name="40% - Énfasis1 2" xfId="76"/>
    <cellStyle name="40% - Énfasis1 2 2" xfId="77"/>
    <cellStyle name="40% - Énfasis1 3" xfId="78"/>
    <cellStyle name="40% - Énfasis1 4" xfId="79"/>
    <cellStyle name="40% - Énfasis2 2" xfId="80"/>
    <cellStyle name="40% - Énfasis2 2 2" xfId="81"/>
    <cellStyle name="40% - Énfasis2 3" xfId="82"/>
    <cellStyle name="40% - Énfasis2 4" xfId="83"/>
    <cellStyle name="40% - Énfasis3 2" xfId="84"/>
    <cellStyle name="40% - Énfasis3 2 2" xfId="85"/>
    <cellStyle name="40% - Énfasis3 3" xfId="86"/>
    <cellStyle name="40% - Énfasis3 4" xfId="87"/>
    <cellStyle name="40% - Énfasis4 2" xfId="88"/>
    <cellStyle name="40% - Énfasis4 2 2" xfId="89"/>
    <cellStyle name="40% - Énfasis4 3" xfId="90"/>
    <cellStyle name="40% - Énfasis4 4" xfId="91"/>
    <cellStyle name="40% - Énfasis5 2" xfId="92"/>
    <cellStyle name="40% - Énfasis5 2 2" xfId="93"/>
    <cellStyle name="40% - Énfasis5 3" xfId="94"/>
    <cellStyle name="40% - Énfasis5 4" xfId="95"/>
    <cellStyle name="40% - Énfasis6 2" xfId="96"/>
    <cellStyle name="40% - Énfasis6 2 2" xfId="97"/>
    <cellStyle name="40% - Énfasis6 3" xfId="98"/>
    <cellStyle name="40% - Énfasis6 4" xfId="99"/>
    <cellStyle name="60% - Accent1" xfId="100"/>
    <cellStyle name="60% - Accent2" xfId="101"/>
    <cellStyle name="60% - Accent3" xfId="102"/>
    <cellStyle name="60% - Accent4" xfId="103"/>
    <cellStyle name="60% - Accent5" xfId="104"/>
    <cellStyle name="60% - Accent6" xfId="105"/>
    <cellStyle name="60% - Énfasis1 2" xfId="106"/>
    <cellStyle name="60% - Énfasis1 2 2" xfId="107"/>
    <cellStyle name="60% - Énfasis1 3" xfId="108"/>
    <cellStyle name="60% - Énfasis1 4" xfId="109"/>
    <cellStyle name="60% - Énfasis2 2" xfId="110"/>
    <cellStyle name="60% - Énfasis2 2 2" xfId="111"/>
    <cellStyle name="60% - Énfasis2 3" xfId="112"/>
    <cellStyle name="60% - Énfasis2 4" xfId="113"/>
    <cellStyle name="60% - Énfasis3 2" xfId="114"/>
    <cellStyle name="60% - Énfasis3 2 2" xfId="115"/>
    <cellStyle name="60% - Énfasis3 3" xfId="116"/>
    <cellStyle name="60% - Énfasis3 4" xfId="117"/>
    <cellStyle name="60% - Énfasis4 2" xfId="118"/>
    <cellStyle name="60% - Énfasis4 2 2" xfId="119"/>
    <cellStyle name="60% - Énfasis4 3" xfId="120"/>
    <cellStyle name="60% - Énfasis4 4" xfId="121"/>
    <cellStyle name="60% - Énfasis5 2" xfId="122"/>
    <cellStyle name="60% - Énfasis5 2 2" xfId="123"/>
    <cellStyle name="60% - Énfasis5 3" xfId="124"/>
    <cellStyle name="60% - Énfasis5 4" xfId="125"/>
    <cellStyle name="60% - Énfasis6 2" xfId="126"/>
    <cellStyle name="60% - Énfasis6 2 2" xfId="127"/>
    <cellStyle name="60% - Énfasis6 3" xfId="128"/>
    <cellStyle name="60% - Énfasis6 4" xfId="129"/>
    <cellStyle name="Accent1" xfId="130"/>
    <cellStyle name="Accent2" xfId="131"/>
    <cellStyle name="Accent3" xfId="132"/>
    <cellStyle name="Accent4" xfId="133"/>
    <cellStyle name="Accent5" xfId="134"/>
    <cellStyle name="Accent6" xfId="135"/>
    <cellStyle name="Bad" xfId="136"/>
    <cellStyle name="Buena 2" xfId="137"/>
    <cellStyle name="Buena 2 2" xfId="138"/>
    <cellStyle name="Buena 3" xfId="139"/>
    <cellStyle name="Buena 4" xfId="140"/>
    <cellStyle name="Calculation" xfId="141"/>
    <cellStyle name="Cálculo 2" xfId="142"/>
    <cellStyle name="Cálculo 2 2" xfId="143"/>
    <cellStyle name="Cálculo 3" xfId="144"/>
    <cellStyle name="Cálculo 4" xfId="145"/>
    <cellStyle name="Celda de comprobación 2" xfId="146"/>
    <cellStyle name="Celda de comprobación 2 2" xfId="147"/>
    <cellStyle name="Celda de comprobación 3" xfId="148"/>
    <cellStyle name="Celda de comprobación 4" xfId="149"/>
    <cellStyle name="Celda vinculada 2" xfId="150"/>
    <cellStyle name="Celda vinculada 2 2" xfId="151"/>
    <cellStyle name="Celda vinculada 3" xfId="152"/>
    <cellStyle name="Celda vinculada 4" xfId="153"/>
    <cellStyle name="Encabezado 4 2" xfId="154"/>
    <cellStyle name="Encabezado 4 2 2" xfId="155"/>
    <cellStyle name="Encabezado 4 3" xfId="156"/>
    <cellStyle name="Encabezado 4 4" xfId="157"/>
    <cellStyle name="Énfasis1 2" xfId="158"/>
    <cellStyle name="Énfasis1 2 2" xfId="159"/>
    <cellStyle name="Énfasis1 3" xfId="160"/>
    <cellStyle name="Énfasis1 4" xfId="161"/>
    <cellStyle name="Énfasis2 2" xfId="162"/>
    <cellStyle name="Énfasis2 2 2" xfId="163"/>
    <cellStyle name="Énfasis2 3" xfId="164"/>
    <cellStyle name="Énfasis2 4" xfId="165"/>
    <cellStyle name="Énfasis3 2" xfId="166"/>
    <cellStyle name="Énfasis3 2 2" xfId="167"/>
    <cellStyle name="Énfasis3 3" xfId="168"/>
    <cellStyle name="Énfasis3 4" xfId="169"/>
    <cellStyle name="Énfasis4 2" xfId="170"/>
    <cellStyle name="Énfasis4 2 2" xfId="171"/>
    <cellStyle name="Énfasis4 3" xfId="172"/>
    <cellStyle name="Énfasis4 4" xfId="173"/>
    <cellStyle name="Énfasis5 2" xfId="174"/>
    <cellStyle name="Énfasis5 2 2" xfId="175"/>
    <cellStyle name="Énfasis5 3" xfId="176"/>
    <cellStyle name="Énfasis5 4" xfId="177"/>
    <cellStyle name="Énfasis6 2" xfId="178"/>
    <cellStyle name="Énfasis6 2 2" xfId="179"/>
    <cellStyle name="Énfasis6 3" xfId="180"/>
    <cellStyle name="Énfasis6 4" xfId="181"/>
    <cellStyle name="Entrada 2" xfId="182"/>
    <cellStyle name="Entrada 2 2" xfId="183"/>
    <cellStyle name="Entrada 3" xfId="184"/>
    <cellStyle name="Entrada 4" xfId="185"/>
    <cellStyle name="Estilo 1" xfId="186"/>
    <cellStyle name="Estilo 1 10" xfId="187"/>
    <cellStyle name="Estilo 1 100" xfId="188"/>
    <cellStyle name="Estilo 1 101" xfId="189"/>
    <cellStyle name="Estilo 1 102" xfId="190"/>
    <cellStyle name="Estilo 1 11" xfId="191"/>
    <cellStyle name="Estilo 1 12" xfId="192"/>
    <cellStyle name="Estilo 1 13" xfId="193"/>
    <cellStyle name="Estilo 1 14" xfId="194"/>
    <cellStyle name="Estilo 1 15" xfId="195"/>
    <cellStyle name="Estilo 1 16" xfId="196"/>
    <cellStyle name="Estilo 1 17" xfId="197"/>
    <cellStyle name="Estilo 1 18" xfId="198"/>
    <cellStyle name="Estilo 1 19" xfId="199"/>
    <cellStyle name="Estilo 1 2" xfId="200"/>
    <cellStyle name="Estilo 1 2 2" xfId="201"/>
    <cellStyle name="Estilo 1 20" xfId="202"/>
    <cellStyle name="Estilo 1 21" xfId="203"/>
    <cellStyle name="Estilo 1 22" xfId="204"/>
    <cellStyle name="Estilo 1 23" xfId="205"/>
    <cellStyle name="Estilo 1 24" xfId="206"/>
    <cellStyle name="Estilo 1 25" xfId="207"/>
    <cellStyle name="Estilo 1 26" xfId="208"/>
    <cellStyle name="Estilo 1 27" xfId="209"/>
    <cellStyle name="Estilo 1 28" xfId="210"/>
    <cellStyle name="Estilo 1 29" xfId="211"/>
    <cellStyle name="Estilo 1 3" xfId="212"/>
    <cellStyle name="Estilo 1 3 2" xfId="213"/>
    <cellStyle name="Estilo 1 30" xfId="214"/>
    <cellStyle name="Estilo 1 31" xfId="215"/>
    <cellStyle name="Estilo 1 32" xfId="216"/>
    <cellStyle name="Estilo 1 33" xfId="217"/>
    <cellStyle name="Estilo 1 34" xfId="218"/>
    <cellStyle name="Estilo 1 35" xfId="219"/>
    <cellStyle name="Estilo 1 36" xfId="220"/>
    <cellStyle name="Estilo 1 37" xfId="221"/>
    <cellStyle name="Estilo 1 38" xfId="222"/>
    <cellStyle name="Estilo 1 39" xfId="223"/>
    <cellStyle name="Estilo 1 4" xfId="224"/>
    <cellStyle name="Estilo 1 40" xfId="225"/>
    <cellStyle name="Estilo 1 41" xfId="226"/>
    <cellStyle name="Estilo 1 41 2" xfId="227"/>
    <cellStyle name="Estilo 1 41 3" xfId="228"/>
    <cellStyle name="Estilo 1 42" xfId="229"/>
    <cellStyle name="Estilo 1 43" xfId="230"/>
    <cellStyle name="Estilo 1 44" xfId="231"/>
    <cellStyle name="Estilo 1 45" xfId="232"/>
    <cellStyle name="Estilo 1 46" xfId="233"/>
    <cellStyle name="Estilo 1 47" xfId="234"/>
    <cellStyle name="Estilo 1 48" xfId="235"/>
    <cellStyle name="Estilo 1 49" xfId="236"/>
    <cellStyle name="Estilo 1 5" xfId="237"/>
    <cellStyle name="Estilo 1 50" xfId="238"/>
    <cellStyle name="Estilo 1 51" xfId="239"/>
    <cellStyle name="Estilo 1 52" xfId="240"/>
    <cellStyle name="Estilo 1 53" xfId="241"/>
    <cellStyle name="Estilo 1 54" xfId="242"/>
    <cellStyle name="Estilo 1 55" xfId="243"/>
    <cellStyle name="Estilo 1 56" xfId="244"/>
    <cellStyle name="Estilo 1 57" xfId="245"/>
    <cellStyle name="Estilo 1 58" xfId="246"/>
    <cellStyle name="Estilo 1 59" xfId="247"/>
    <cellStyle name="Estilo 1 6" xfId="248"/>
    <cellStyle name="Estilo 1 60" xfId="249"/>
    <cellStyle name="Estilo 1 61" xfId="250"/>
    <cellStyle name="Estilo 1 62" xfId="251"/>
    <cellStyle name="Estilo 1 63" xfId="252"/>
    <cellStyle name="Estilo 1 64" xfId="253"/>
    <cellStyle name="Estilo 1 65" xfId="254"/>
    <cellStyle name="Estilo 1 66" xfId="255"/>
    <cellStyle name="Estilo 1 67" xfId="256"/>
    <cellStyle name="Estilo 1 68" xfId="257"/>
    <cellStyle name="Estilo 1 69" xfId="258"/>
    <cellStyle name="Estilo 1 7" xfId="259"/>
    <cellStyle name="Estilo 1 70" xfId="260"/>
    <cellStyle name="Estilo 1 71" xfId="261"/>
    <cellStyle name="Estilo 1 72" xfId="262"/>
    <cellStyle name="Estilo 1 73" xfId="263"/>
    <cellStyle name="Estilo 1 74" xfId="264"/>
    <cellStyle name="Estilo 1 75" xfId="265"/>
    <cellStyle name="Estilo 1 76" xfId="266"/>
    <cellStyle name="Estilo 1 77" xfId="267"/>
    <cellStyle name="Estilo 1 78" xfId="268"/>
    <cellStyle name="Estilo 1 79" xfId="269"/>
    <cellStyle name="Estilo 1 8" xfId="270"/>
    <cellStyle name="Estilo 1 80" xfId="271"/>
    <cellStyle name="Estilo 1 81" xfId="272"/>
    <cellStyle name="Estilo 1 82" xfId="273"/>
    <cellStyle name="Estilo 1 83" xfId="274"/>
    <cellStyle name="Estilo 1 84" xfId="275"/>
    <cellStyle name="Estilo 1 85" xfId="276"/>
    <cellStyle name="Estilo 1 86" xfId="277"/>
    <cellStyle name="Estilo 1 87" xfId="278"/>
    <cellStyle name="Estilo 1 88" xfId="279"/>
    <cellStyle name="Estilo 1 89" xfId="280"/>
    <cellStyle name="Estilo 1 9" xfId="281"/>
    <cellStyle name="Estilo 1 90" xfId="282"/>
    <cellStyle name="Estilo 1 91" xfId="283"/>
    <cellStyle name="Estilo 1 92" xfId="284"/>
    <cellStyle name="Estilo 1 93" xfId="285"/>
    <cellStyle name="Estilo 1 94" xfId="286"/>
    <cellStyle name="Estilo 1 95" xfId="287"/>
    <cellStyle name="Estilo 1 96" xfId="288"/>
    <cellStyle name="Estilo 1 97" xfId="289"/>
    <cellStyle name="Estilo 1 98" xfId="290"/>
    <cellStyle name="Estilo 1 99" xfId="291"/>
    <cellStyle name="Euro" xfId="292"/>
    <cellStyle name="Euro 10" xfId="293"/>
    <cellStyle name="Euro 11" xfId="294"/>
    <cellStyle name="Euro 12" xfId="295"/>
    <cellStyle name="Euro 13" xfId="296"/>
    <cellStyle name="Euro 14" xfId="297"/>
    <cellStyle name="Euro 15" xfId="298"/>
    <cellStyle name="Euro 16" xfId="299"/>
    <cellStyle name="Euro 17" xfId="300"/>
    <cellStyle name="Euro 18" xfId="301"/>
    <cellStyle name="Euro 19" xfId="302"/>
    <cellStyle name="Euro 2" xfId="303"/>
    <cellStyle name="Euro 2 10" xfId="304"/>
    <cellStyle name="Euro 2 11" xfId="305"/>
    <cellStyle name="Euro 2 12" xfId="306"/>
    <cellStyle name="Euro 2 13" xfId="307"/>
    <cellStyle name="Euro 2 14" xfId="308"/>
    <cellStyle name="Euro 2 15" xfId="309"/>
    <cellStyle name="Euro 2 16" xfId="310"/>
    <cellStyle name="Euro 2 17" xfId="311"/>
    <cellStyle name="Euro 2 18" xfId="312"/>
    <cellStyle name="Euro 2 19" xfId="313"/>
    <cellStyle name="Euro 2 2" xfId="314"/>
    <cellStyle name="Euro 2 20" xfId="315"/>
    <cellStyle name="Euro 2 21" xfId="316"/>
    <cellStyle name="Euro 2 22" xfId="317"/>
    <cellStyle name="Euro 2 23" xfId="318"/>
    <cellStyle name="Euro 2 24" xfId="319"/>
    <cellStyle name="Euro 2 25" xfId="320"/>
    <cellStyle name="Euro 2 26" xfId="321"/>
    <cellStyle name="Euro 2 27" xfId="322"/>
    <cellStyle name="Euro 2 28" xfId="323"/>
    <cellStyle name="Euro 2 29" xfId="324"/>
    <cellStyle name="Euro 2 3" xfId="325"/>
    <cellStyle name="Euro 2 30" xfId="326"/>
    <cellStyle name="Euro 2 31" xfId="327"/>
    <cellStyle name="Euro 2 32" xfId="328"/>
    <cellStyle name="Euro 2 33" xfId="329"/>
    <cellStyle name="Euro 2 34" xfId="330"/>
    <cellStyle name="Euro 2 35" xfId="331"/>
    <cellStyle name="Euro 2 36" xfId="332"/>
    <cellStyle name="Euro 2 37" xfId="333"/>
    <cellStyle name="Euro 2 38" xfId="334"/>
    <cellStyle name="Euro 2 39" xfId="335"/>
    <cellStyle name="Euro 2 4" xfId="336"/>
    <cellStyle name="Euro 2 40" xfId="337"/>
    <cellStyle name="Euro 2 41" xfId="338"/>
    <cellStyle name="Euro 2 42" xfId="339"/>
    <cellStyle name="Euro 2 43" xfId="340"/>
    <cellStyle name="Euro 2 44" xfId="341"/>
    <cellStyle name="Euro 2 45" xfId="342"/>
    <cellStyle name="Euro 2 46" xfId="343"/>
    <cellStyle name="Euro 2 47" xfId="344"/>
    <cellStyle name="Euro 2 48" xfId="345"/>
    <cellStyle name="Euro 2 49" xfId="346"/>
    <cellStyle name="Euro 2 5" xfId="347"/>
    <cellStyle name="Euro 2 50" xfId="348"/>
    <cellStyle name="Euro 2 51" xfId="349"/>
    <cellStyle name="Euro 2 52" xfId="350"/>
    <cellStyle name="Euro 2 53" xfId="351"/>
    <cellStyle name="Euro 2 54" xfId="352"/>
    <cellStyle name="Euro 2 55" xfId="353"/>
    <cellStyle name="Euro 2 56" xfId="354"/>
    <cellStyle name="Euro 2 57" xfId="355"/>
    <cellStyle name="Euro 2 58" xfId="356"/>
    <cellStyle name="Euro 2 59" xfId="357"/>
    <cellStyle name="Euro 2 6" xfId="358"/>
    <cellStyle name="Euro 2 60" xfId="359"/>
    <cellStyle name="Euro 2 61" xfId="360"/>
    <cellStyle name="Euro 2 62" xfId="361"/>
    <cellStyle name="Euro 2 63" xfId="362"/>
    <cellStyle name="Euro 2 64" xfId="363"/>
    <cellStyle name="Euro 2 7" xfId="364"/>
    <cellStyle name="Euro 2 8" xfId="365"/>
    <cellStyle name="Euro 2 9" xfId="366"/>
    <cellStyle name="Euro 20" xfId="367"/>
    <cellStyle name="Euro 21" xfId="368"/>
    <cellStyle name="Euro 22" xfId="369"/>
    <cellStyle name="Euro 23" xfId="370"/>
    <cellStyle name="Euro 24" xfId="371"/>
    <cellStyle name="Euro 25" xfId="372"/>
    <cellStyle name="Euro 26" xfId="373"/>
    <cellStyle name="Euro 27" xfId="374"/>
    <cellStyle name="Euro 28" xfId="375"/>
    <cellStyle name="Euro 29" xfId="376"/>
    <cellStyle name="Euro 3" xfId="377"/>
    <cellStyle name="Euro 3 2" xfId="378"/>
    <cellStyle name="Euro 3 3" xfId="379"/>
    <cellStyle name="Euro 30" xfId="380"/>
    <cellStyle name="Euro 31" xfId="381"/>
    <cellStyle name="Euro 32" xfId="382"/>
    <cellStyle name="Euro 33" xfId="383"/>
    <cellStyle name="Euro 34" xfId="384"/>
    <cellStyle name="Euro 4" xfId="385"/>
    <cellStyle name="Euro 5" xfId="386"/>
    <cellStyle name="Euro 6" xfId="387"/>
    <cellStyle name="Euro 7" xfId="388"/>
    <cellStyle name="Euro 8" xfId="389"/>
    <cellStyle name="Euro 9" xfId="390"/>
    <cellStyle name="Explanatory Text" xfId="391"/>
    <cellStyle name="Heading 1" xfId="392"/>
    <cellStyle name="Heading 2" xfId="393"/>
    <cellStyle name="Heading 3" xfId="394"/>
    <cellStyle name="Incorrecto 2" xfId="395"/>
    <cellStyle name="Incorrecto 2 2" xfId="396"/>
    <cellStyle name="Incorrecto 3" xfId="397"/>
    <cellStyle name="Incorrecto 4" xfId="398"/>
    <cellStyle name="Millares [0] 2" xfId="399"/>
    <cellStyle name="Millares 10" xfId="400"/>
    <cellStyle name="Millares 10 2" xfId="401"/>
    <cellStyle name="Millares 10 3" xfId="402"/>
    <cellStyle name="Millares 11" xfId="403"/>
    <cellStyle name="Millares 11 2" xfId="404"/>
    <cellStyle name="Millares 12" xfId="405"/>
    <cellStyle name="Millares 12 2" xfId="406"/>
    <cellStyle name="Millares 13" xfId="407"/>
    <cellStyle name="Millares 13 2" xfId="408"/>
    <cellStyle name="Millares 13 3" xfId="409"/>
    <cellStyle name="Millares 14" xfId="410"/>
    <cellStyle name="Millares 14 2" xfId="411"/>
    <cellStyle name="Millares 14 3" xfId="412"/>
    <cellStyle name="Millares 15" xfId="413"/>
    <cellStyle name="Millares 15 2" xfId="414"/>
    <cellStyle name="Millares 16" xfId="415"/>
    <cellStyle name="Millares 16 2" xfId="416"/>
    <cellStyle name="Millares 17" xfId="417"/>
    <cellStyle name="Millares 17 2" xfId="418"/>
    <cellStyle name="Millares 18" xfId="419"/>
    <cellStyle name="Millares 18 2" xfId="420"/>
    <cellStyle name="Millares 19" xfId="421"/>
    <cellStyle name="Millares 19 2" xfId="422"/>
    <cellStyle name="Millares 2" xfId="423"/>
    <cellStyle name="Millares 2 10" xfId="424"/>
    <cellStyle name="Millares 2 11" xfId="425"/>
    <cellStyle name="Millares 2 12" xfId="426"/>
    <cellStyle name="Millares 2 13" xfId="427"/>
    <cellStyle name="Millares 2 14" xfId="428"/>
    <cellStyle name="Millares 2 15" xfId="429"/>
    <cellStyle name="Millares 2 16" xfId="430"/>
    <cellStyle name="Millares 2 17" xfId="431"/>
    <cellStyle name="Millares 2 18" xfId="432"/>
    <cellStyle name="Millares 2 19" xfId="433"/>
    <cellStyle name="Millares 2 2" xfId="434"/>
    <cellStyle name="Millares 2 2 2" xfId="435"/>
    <cellStyle name="Millares 2 20" xfId="436"/>
    <cellStyle name="Millares 2 21" xfId="437"/>
    <cellStyle name="Millares 2 22" xfId="438"/>
    <cellStyle name="Millares 2 23" xfId="439"/>
    <cellStyle name="Millares 2 24" xfId="440"/>
    <cellStyle name="Millares 2 25" xfId="441"/>
    <cellStyle name="Millares 2 26" xfId="442"/>
    <cellStyle name="Millares 2 27" xfId="443"/>
    <cellStyle name="Millares 2 28" xfId="444"/>
    <cellStyle name="Millares 2 29" xfId="445"/>
    <cellStyle name="Millares 2 3" xfId="446"/>
    <cellStyle name="Millares 2 30" xfId="447"/>
    <cellStyle name="Millares 2 31" xfId="448"/>
    <cellStyle name="Millares 2 32" xfId="449"/>
    <cellStyle name="Millares 2 33" xfId="450"/>
    <cellStyle name="Millares 2 34" xfId="451"/>
    <cellStyle name="Millares 2 35" xfId="452"/>
    <cellStyle name="Millares 2 36" xfId="453"/>
    <cellStyle name="Millares 2 37" xfId="454"/>
    <cellStyle name="Millares 2 38" xfId="455"/>
    <cellStyle name="Millares 2 39" xfId="456"/>
    <cellStyle name="Millares 2 4" xfId="457"/>
    <cellStyle name="Millares 2 40" xfId="458"/>
    <cellStyle name="Millares 2 41" xfId="459"/>
    <cellStyle name="Millares 2 42" xfId="460"/>
    <cellStyle name="Millares 2 43" xfId="461"/>
    <cellStyle name="Millares 2 44" xfId="462"/>
    <cellStyle name="Millares 2 45" xfId="463"/>
    <cellStyle name="Millares 2 46" xfId="464"/>
    <cellStyle name="Millares 2 47" xfId="465"/>
    <cellStyle name="Millares 2 48" xfId="466"/>
    <cellStyle name="Millares 2 49" xfId="467"/>
    <cellStyle name="Millares 2 5" xfId="468"/>
    <cellStyle name="Millares 2 50" xfId="469"/>
    <cellStyle name="Millares 2 51" xfId="470"/>
    <cellStyle name="Millares 2 52" xfId="471"/>
    <cellStyle name="Millares 2 53" xfId="472"/>
    <cellStyle name="Millares 2 54" xfId="473"/>
    <cellStyle name="Millares 2 55" xfId="474"/>
    <cellStyle name="Millares 2 56" xfId="475"/>
    <cellStyle name="Millares 2 57" xfId="476"/>
    <cellStyle name="Millares 2 58" xfId="477"/>
    <cellStyle name="Millares 2 59" xfId="478"/>
    <cellStyle name="Millares 2 6" xfId="479"/>
    <cellStyle name="Millares 2 60" xfId="480"/>
    <cellStyle name="Millares 2 61" xfId="481"/>
    <cellStyle name="Millares 2 62" xfId="482"/>
    <cellStyle name="Millares 2 63" xfId="483"/>
    <cellStyle name="Millares 2 64" xfId="484"/>
    <cellStyle name="Millares 2 65" xfId="485"/>
    <cellStyle name="Millares 2 66" xfId="486"/>
    <cellStyle name="Millares 2 67" xfId="487"/>
    <cellStyle name="Millares 2 68" xfId="488"/>
    <cellStyle name="Millares 2 69" xfId="489"/>
    <cellStyle name="Millares 2 7" xfId="490"/>
    <cellStyle name="Millares 2 70" xfId="491"/>
    <cellStyle name="Millares 2 71" xfId="492"/>
    <cellStyle name="Millares 2 72" xfId="493"/>
    <cellStyle name="Millares 2 73" xfId="494"/>
    <cellStyle name="Millares 2 74" xfId="495"/>
    <cellStyle name="Millares 2 75" xfId="496"/>
    <cellStyle name="Millares 2 8" xfId="497"/>
    <cellStyle name="Millares 2 9" xfId="498"/>
    <cellStyle name="Millares 20" xfId="499"/>
    <cellStyle name="Millares 20 2" xfId="500"/>
    <cellStyle name="Millares 21" xfId="501"/>
    <cellStyle name="Millares 21 2" xfId="502"/>
    <cellStyle name="Millares 22" xfId="503"/>
    <cellStyle name="Millares 22 2" xfId="504"/>
    <cellStyle name="Millares 23" xfId="505"/>
    <cellStyle name="Millares 24" xfId="506"/>
    <cellStyle name="Millares 25" xfId="507"/>
    <cellStyle name="Millares 26" xfId="508"/>
    <cellStyle name="Millares 27" xfId="509"/>
    <cellStyle name="Millares 28" xfId="510"/>
    <cellStyle name="Millares 29" xfId="511"/>
    <cellStyle name="Millares 3" xfId="512"/>
    <cellStyle name="Millares 3 10" xfId="513"/>
    <cellStyle name="Millares 3 11" xfId="514"/>
    <cellStyle name="Millares 3 12" xfId="515"/>
    <cellStyle name="Millares 3 13" xfId="516"/>
    <cellStyle name="Millares 3 14" xfId="517"/>
    <cellStyle name="Millares 3 15" xfId="518"/>
    <cellStyle name="Millares 3 16" xfId="519"/>
    <cellStyle name="Millares 3 17" xfId="520"/>
    <cellStyle name="Millares 3 18" xfId="521"/>
    <cellStyle name="Millares 3 19" xfId="522"/>
    <cellStyle name="Millares 3 2" xfId="523"/>
    <cellStyle name="Millares 3 20" xfId="524"/>
    <cellStyle name="Millares 3 21" xfId="525"/>
    <cellStyle name="Millares 3 22" xfId="526"/>
    <cellStyle name="Millares 3 23" xfId="527"/>
    <cellStyle name="Millares 3 24" xfId="528"/>
    <cellStyle name="Millares 3 25" xfId="529"/>
    <cellStyle name="Millares 3 26" xfId="530"/>
    <cellStyle name="Millares 3 27" xfId="531"/>
    <cellStyle name="Millares 3 28" xfId="532"/>
    <cellStyle name="Millares 3 29" xfId="533"/>
    <cellStyle name="Millares 3 3" xfId="534"/>
    <cellStyle name="Millares 3 30" xfId="535"/>
    <cellStyle name="Millares 3 31" xfId="536"/>
    <cellStyle name="Millares 3 32" xfId="537"/>
    <cellStyle name="Millares 3 33" xfId="538"/>
    <cellStyle name="Millares 3 33 2" xfId="539"/>
    <cellStyle name="Millares 3 34" xfId="540"/>
    <cellStyle name="Millares 3 35" xfId="541"/>
    <cellStyle name="Millares 3 36" xfId="542"/>
    <cellStyle name="Millares 3 37" xfId="543"/>
    <cellStyle name="Millares 3 38" xfId="544"/>
    <cellStyle name="Millares 3 39" xfId="545"/>
    <cellStyle name="Millares 3 4" xfId="546"/>
    <cellStyle name="Millares 3 40" xfId="547"/>
    <cellStyle name="Millares 3 41" xfId="548"/>
    <cellStyle name="Millares 3 42" xfId="549"/>
    <cellStyle name="Millares 3 43" xfId="550"/>
    <cellStyle name="Millares 3 44" xfId="551"/>
    <cellStyle name="Millares 3 45" xfId="552"/>
    <cellStyle name="Millares 3 46" xfId="553"/>
    <cellStyle name="Millares 3 47" xfId="554"/>
    <cellStyle name="Millares 3 48" xfId="555"/>
    <cellStyle name="Millares 3 49" xfId="556"/>
    <cellStyle name="Millares 3 5" xfId="557"/>
    <cellStyle name="Millares 3 50" xfId="558"/>
    <cellStyle name="Millares 3 51" xfId="559"/>
    <cellStyle name="Millares 3 52" xfId="560"/>
    <cellStyle name="Millares 3 53" xfId="561"/>
    <cellStyle name="Millares 3 54" xfId="562"/>
    <cellStyle name="Millares 3 55" xfId="563"/>
    <cellStyle name="Millares 3 56" xfId="564"/>
    <cellStyle name="Millares 3 57" xfId="565"/>
    <cellStyle name="Millares 3 58" xfId="566"/>
    <cellStyle name="Millares 3 59" xfId="567"/>
    <cellStyle name="Millares 3 6" xfId="568"/>
    <cellStyle name="Millares 3 60" xfId="569"/>
    <cellStyle name="Millares 3 61" xfId="570"/>
    <cellStyle name="Millares 3 62" xfId="571"/>
    <cellStyle name="Millares 3 63" xfId="572"/>
    <cellStyle name="Millares 3 64" xfId="573"/>
    <cellStyle name="Millares 3 65" xfId="574"/>
    <cellStyle name="Millares 3 7" xfId="575"/>
    <cellStyle name="Millares 3 8" xfId="576"/>
    <cellStyle name="Millares 3 9" xfId="577"/>
    <cellStyle name="Millares 30" xfId="578"/>
    <cellStyle name="Millares 31" xfId="579"/>
    <cellStyle name="Millares 32" xfId="580"/>
    <cellStyle name="Millares 33" xfId="581"/>
    <cellStyle name="Millares 34" xfId="582"/>
    <cellStyle name="Millares 35" xfId="583"/>
    <cellStyle name="Millares 36" xfId="584"/>
    <cellStyle name="Millares 37" xfId="585"/>
    <cellStyle name="Millares 4" xfId="586"/>
    <cellStyle name="Millares 4 2" xfId="587"/>
    <cellStyle name="Millares 4 3" xfId="588"/>
    <cellStyle name="Millares 4 3 2" xfId="589"/>
    <cellStyle name="Millares 41" xfId="590"/>
    <cellStyle name="Millares 41 10" xfId="591"/>
    <cellStyle name="Millares 41 11" xfId="592"/>
    <cellStyle name="Millares 41 12" xfId="593"/>
    <cellStyle name="Millares 41 13" xfId="594"/>
    <cellStyle name="Millares 41 14" xfId="595"/>
    <cellStyle name="Millares 41 15" xfId="596"/>
    <cellStyle name="Millares 41 16" xfId="597"/>
    <cellStyle name="Millares 41 17" xfId="598"/>
    <cellStyle name="Millares 41 18" xfId="599"/>
    <cellStyle name="Millares 41 19" xfId="600"/>
    <cellStyle name="Millares 41 2" xfId="601"/>
    <cellStyle name="Millares 41 2 2" xfId="602"/>
    <cellStyle name="Millares 41 20" xfId="603"/>
    <cellStyle name="Millares 41 21" xfId="604"/>
    <cellStyle name="Millares 41 22" xfId="605"/>
    <cellStyle name="Millares 41 23" xfId="606"/>
    <cellStyle name="Millares 41 24" xfId="607"/>
    <cellStyle name="Millares 41 25" xfId="608"/>
    <cellStyle name="Millares 41 26" xfId="609"/>
    <cellStyle name="Millares 41 27" xfId="610"/>
    <cellStyle name="Millares 41 28" xfId="611"/>
    <cellStyle name="Millares 41 29" xfId="612"/>
    <cellStyle name="Millares 41 3" xfId="613"/>
    <cellStyle name="Millares 41 30" xfId="614"/>
    <cellStyle name="Millares 41 31" xfId="615"/>
    <cellStyle name="Millares 41 32" xfId="616"/>
    <cellStyle name="Millares 41 4" xfId="617"/>
    <cellStyle name="Millares 41 5" xfId="618"/>
    <cellStyle name="Millares 41 6" xfId="619"/>
    <cellStyle name="Millares 41 7" xfId="620"/>
    <cellStyle name="Millares 41 8" xfId="621"/>
    <cellStyle name="Millares 41 9" xfId="622"/>
    <cellStyle name="Millares 5" xfId="623"/>
    <cellStyle name="Millares 5 2" xfId="624"/>
    <cellStyle name="Millares 5 3" xfId="625"/>
    <cellStyle name="Millares 6" xfId="626"/>
    <cellStyle name="Millares 7" xfId="627"/>
    <cellStyle name="Millares 8" xfId="628"/>
    <cellStyle name="Millares 8 2" xfId="629"/>
    <cellStyle name="Millares 9" xfId="630"/>
    <cellStyle name="Millares 9 2" xfId="631"/>
    <cellStyle name="Millares 9 3" xfId="632"/>
    <cellStyle name="Moneda 10" xfId="633"/>
    <cellStyle name="Moneda 2" xfId="634"/>
    <cellStyle name="Moneda 2 10" xfId="635"/>
    <cellStyle name="Moneda 2 11" xfId="636"/>
    <cellStyle name="Moneda 2 12" xfId="637"/>
    <cellStyle name="Moneda 2 13" xfId="638"/>
    <cellStyle name="Moneda 2 14" xfId="639"/>
    <cellStyle name="Moneda 2 15" xfId="640"/>
    <cellStyle name="Moneda 2 16" xfId="641"/>
    <cellStyle name="Moneda 2 17" xfId="642"/>
    <cellStyle name="Moneda 2 18" xfId="643"/>
    <cellStyle name="Moneda 2 19" xfId="644"/>
    <cellStyle name="Moneda 2 2" xfId="645"/>
    <cellStyle name="Moneda 2 2 10" xfId="646"/>
    <cellStyle name="Moneda 2 2 11" xfId="647"/>
    <cellStyle name="Moneda 2 2 12" xfId="648"/>
    <cellStyle name="Moneda 2 2 13" xfId="649"/>
    <cellStyle name="Moneda 2 2 14" xfId="650"/>
    <cellStyle name="Moneda 2 2 15" xfId="651"/>
    <cellStyle name="Moneda 2 2 16" xfId="652"/>
    <cellStyle name="Moneda 2 2 17" xfId="653"/>
    <cellStyle name="Moneda 2 2 18" xfId="654"/>
    <cellStyle name="Moneda 2 2 19" xfId="655"/>
    <cellStyle name="Moneda 2 2 2" xfId="656"/>
    <cellStyle name="Moneda 2 2 2 2" xfId="657"/>
    <cellStyle name="Moneda 2 2 2 3" xfId="658"/>
    <cellStyle name="Moneda 2 2 20" xfId="659"/>
    <cellStyle name="Moneda 2 2 21" xfId="660"/>
    <cellStyle name="Moneda 2 2 22" xfId="661"/>
    <cellStyle name="Moneda 2 2 23" xfId="662"/>
    <cellStyle name="Moneda 2 2 24" xfId="663"/>
    <cellStyle name="Moneda 2 2 25" xfId="664"/>
    <cellStyle name="Moneda 2 2 26" xfId="665"/>
    <cellStyle name="Moneda 2 2 27" xfId="666"/>
    <cellStyle name="Moneda 2 2 28" xfId="667"/>
    <cellStyle name="Moneda 2 2 29" xfId="668"/>
    <cellStyle name="Moneda 2 2 3" xfId="669"/>
    <cellStyle name="Moneda 2 2 30" xfId="670"/>
    <cellStyle name="Moneda 2 2 31" xfId="671"/>
    <cellStyle name="Moneda 2 2 32" xfId="672"/>
    <cellStyle name="Moneda 2 2 33" xfId="673"/>
    <cellStyle name="Moneda 2 2 33 2" xfId="674"/>
    <cellStyle name="Moneda 2 2 34" xfId="675"/>
    <cellStyle name="Moneda 2 2 35" xfId="676"/>
    <cellStyle name="Moneda 2 2 36" xfId="677"/>
    <cellStyle name="Moneda 2 2 37" xfId="678"/>
    <cellStyle name="Moneda 2 2 38" xfId="679"/>
    <cellStyle name="Moneda 2 2 39" xfId="680"/>
    <cellStyle name="Moneda 2 2 4" xfId="681"/>
    <cellStyle name="Moneda 2 2 40" xfId="682"/>
    <cellStyle name="Moneda 2 2 41" xfId="683"/>
    <cellStyle name="Moneda 2 2 42" xfId="684"/>
    <cellStyle name="Moneda 2 2 43" xfId="685"/>
    <cellStyle name="Moneda 2 2 44" xfId="686"/>
    <cellStyle name="Moneda 2 2 45" xfId="687"/>
    <cellStyle name="Moneda 2 2 46" xfId="688"/>
    <cellStyle name="Moneda 2 2 47" xfId="689"/>
    <cellStyle name="Moneda 2 2 48" xfId="690"/>
    <cellStyle name="Moneda 2 2 49" xfId="691"/>
    <cellStyle name="Moneda 2 2 5" xfId="692"/>
    <cellStyle name="Moneda 2 2 50" xfId="693"/>
    <cellStyle name="Moneda 2 2 51" xfId="694"/>
    <cellStyle name="Moneda 2 2 52" xfId="695"/>
    <cellStyle name="Moneda 2 2 53" xfId="696"/>
    <cellStyle name="Moneda 2 2 54" xfId="697"/>
    <cellStyle name="Moneda 2 2 55" xfId="698"/>
    <cellStyle name="Moneda 2 2 56" xfId="699"/>
    <cellStyle name="Moneda 2 2 57" xfId="700"/>
    <cellStyle name="Moneda 2 2 58" xfId="701"/>
    <cellStyle name="Moneda 2 2 59" xfId="702"/>
    <cellStyle name="Moneda 2 2 6" xfId="703"/>
    <cellStyle name="Moneda 2 2 60" xfId="704"/>
    <cellStyle name="Moneda 2 2 61" xfId="705"/>
    <cellStyle name="Moneda 2 2 62" xfId="706"/>
    <cellStyle name="Moneda 2 2 63" xfId="707"/>
    <cellStyle name="Moneda 2 2 64" xfId="708"/>
    <cellStyle name="Moneda 2 2 65" xfId="709"/>
    <cellStyle name="Moneda 2 2 7" xfId="710"/>
    <cellStyle name="Moneda 2 2 8" xfId="711"/>
    <cellStyle name="Moneda 2 2 9" xfId="712"/>
    <cellStyle name="Moneda 2 20" xfId="713"/>
    <cellStyle name="Moneda 2 21" xfId="714"/>
    <cellStyle name="Moneda 2 22" xfId="715"/>
    <cellStyle name="Moneda 2 23" xfId="716"/>
    <cellStyle name="Moneda 2 24" xfId="717"/>
    <cellStyle name="Moneda 2 25" xfId="718"/>
    <cellStyle name="Moneda 2 26" xfId="719"/>
    <cellStyle name="Moneda 2 27" xfId="720"/>
    <cellStyle name="Moneda 2 28" xfId="721"/>
    <cellStyle name="Moneda 2 29" xfId="722"/>
    <cellStyle name="Moneda 2 3" xfId="723"/>
    <cellStyle name="Moneda 2 3 10" xfId="724"/>
    <cellStyle name="Moneda 2 3 11" xfId="725"/>
    <cellStyle name="Moneda 2 3 12" xfId="726"/>
    <cellStyle name="Moneda 2 3 13" xfId="727"/>
    <cellStyle name="Moneda 2 3 14" xfId="728"/>
    <cellStyle name="Moneda 2 3 15" xfId="729"/>
    <cellStyle name="Moneda 2 3 16" xfId="730"/>
    <cellStyle name="Moneda 2 3 17" xfId="731"/>
    <cellStyle name="Moneda 2 3 18" xfId="732"/>
    <cellStyle name="Moneda 2 3 19" xfId="733"/>
    <cellStyle name="Moneda 2 3 2" xfId="734"/>
    <cellStyle name="Moneda 2 3 2 2" xfId="735"/>
    <cellStyle name="Moneda 2 3 20" xfId="736"/>
    <cellStyle name="Moneda 2 3 21" xfId="737"/>
    <cellStyle name="Moneda 2 3 22" xfId="738"/>
    <cellStyle name="Moneda 2 3 23" xfId="739"/>
    <cellStyle name="Moneda 2 3 24" xfId="740"/>
    <cellStyle name="Moneda 2 3 25" xfId="741"/>
    <cellStyle name="Moneda 2 3 26" xfId="742"/>
    <cellStyle name="Moneda 2 3 27" xfId="743"/>
    <cellStyle name="Moneda 2 3 28" xfId="744"/>
    <cellStyle name="Moneda 2 3 29" xfId="745"/>
    <cellStyle name="Moneda 2 3 3" xfId="746"/>
    <cellStyle name="Moneda 2 3 30" xfId="747"/>
    <cellStyle name="Moneda 2 3 31" xfId="748"/>
    <cellStyle name="Moneda 2 3 32" xfId="749"/>
    <cellStyle name="Moneda 2 3 4" xfId="750"/>
    <cellStyle name="Moneda 2 3 5" xfId="751"/>
    <cellStyle name="Moneda 2 3 6" xfId="752"/>
    <cellStyle name="Moneda 2 3 7" xfId="753"/>
    <cellStyle name="Moneda 2 3 8" xfId="754"/>
    <cellStyle name="Moneda 2 3 9" xfId="755"/>
    <cellStyle name="Moneda 2 30" xfId="756"/>
    <cellStyle name="Moneda 2 31" xfId="757"/>
    <cellStyle name="Moneda 2 32" xfId="758"/>
    <cellStyle name="Moneda 2 33" xfId="759"/>
    <cellStyle name="Moneda 2 34" xfId="760"/>
    <cellStyle name="Moneda 2 35" xfId="761"/>
    <cellStyle name="Moneda 2 36" xfId="762"/>
    <cellStyle name="Moneda 2 37" xfId="763"/>
    <cellStyle name="Moneda 2 38" xfId="764"/>
    <cellStyle name="Moneda 2 39" xfId="765"/>
    <cellStyle name="Moneda 2 4" xfId="766"/>
    <cellStyle name="Moneda 2 4 10" xfId="767"/>
    <cellStyle name="Moneda 2 4 11" xfId="768"/>
    <cellStyle name="Moneda 2 4 12" xfId="769"/>
    <cellStyle name="Moneda 2 4 13" xfId="770"/>
    <cellStyle name="Moneda 2 4 14" xfId="771"/>
    <cellStyle name="Moneda 2 4 15" xfId="772"/>
    <cellStyle name="Moneda 2 4 16" xfId="773"/>
    <cellStyle name="Moneda 2 4 17" xfId="774"/>
    <cellStyle name="Moneda 2 4 18" xfId="775"/>
    <cellStyle name="Moneda 2 4 19" xfId="776"/>
    <cellStyle name="Moneda 2 4 2" xfId="777"/>
    <cellStyle name="Moneda 2 4 2 2" xfId="778"/>
    <cellStyle name="Moneda 2 4 20" xfId="779"/>
    <cellStyle name="Moneda 2 4 21" xfId="780"/>
    <cellStyle name="Moneda 2 4 22" xfId="781"/>
    <cellStyle name="Moneda 2 4 23" xfId="782"/>
    <cellStyle name="Moneda 2 4 24" xfId="783"/>
    <cellStyle name="Moneda 2 4 25" xfId="784"/>
    <cellStyle name="Moneda 2 4 26" xfId="785"/>
    <cellStyle name="Moneda 2 4 27" xfId="786"/>
    <cellStyle name="Moneda 2 4 28" xfId="787"/>
    <cellStyle name="Moneda 2 4 29" xfId="788"/>
    <cellStyle name="Moneda 2 4 3" xfId="789"/>
    <cellStyle name="Moneda 2 4 30" xfId="790"/>
    <cellStyle name="Moneda 2 4 31" xfId="791"/>
    <cellStyle name="Moneda 2 4 32" xfId="792"/>
    <cellStyle name="Moneda 2 4 4" xfId="793"/>
    <cellStyle name="Moneda 2 4 5" xfId="794"/>
    <cellStyle name="Moneda 2 4 6" xfId="795"/>
    <cellStyle name="Moneda 2 4 7" xfId="796"/>
    <cellStyle name="Moneda 2 4 8" xfId="797"/>
    <cellStyle name="Moneda 2 4 9" xfId="798"/>
    <cellStyle name="Moneda 2 40" xfId="799"/>
    <cellStyle name="Moneda 2 41" xfId="800"/>
    <cellStyle name="Moneda 2 42" xfId="801"/>
    <cellStyle name="Moneda 2 43" xfId="802"/>
    <cellStyle name="Moneda 2 44" xfId="803"/>
    <cellStyle name="Moneda 2 45" xfId="804"/>
    <cellStyle name="Moneda 2 46" xfId="805"/>
    <cellStyle name="Moneda 2 47" xfId="806"/>
    <cellStyle name="Moneda 2 48" xfId="807"/>
    <cellStyle name="Moneda 2 49" xfId="808"/>
    <cellStyle name="Moneda 2 5" xfId="809"/>
    <cellStyle name="Moneda 2 5 10" xfId="810"/>
    <cellStyle name="Moneda 2 5 11" xfId="811"/>
    <cellStyle name="Moneda 2 5 12" xfId="812"/>
    <cellStyle name="Moneda 2 5 13" xfId="813"/>
    <cellStyle name="Moneda 2 5 14" xfId="814"/>
    <cellStyle name="Moneda 2 5 15" xfId="815"/>
    <cellStyle name="Moneda 2 5 16" xfId="816"/>
    <cellStyle name="Moneda 2 5 17" xfId="817"/>
    <cellStyle name="Moneda 2 5 18" xfId="818"/>
    <cellStyle name="Moneda 2 5 19" xfId="819"/>
    <cellStyle name="Moneda 2 5 2" xfId="820"/>
    <cellStyle name="Moneda 2 5 2 2" xfId="821"/>
    <cellStyle name="Moneda 2 5 20" xfId="822"/>
    <cellStyle name="Moneda 2 5 21" xfId="823"/>
    <cellStyle name="Moneda 2 5 22" xfId="824"/>
    <cellStyle name="Moneda 2 5 23" xfId="825"/>
    <cellStyle name="Moneda 2 5 24" xfId="826"/>
    <cellStyle name="Moneda 2 5 25" xfId="827"/>
    <cellStyle name="Moneda 2 5 26" xfId="828"/>
    <cellStyle name="Moneda 2 5 27" xfId="829"/>
    <cellStyle name="Moneda 2 5 28" xfId="830"/>
    <cellStyle name="Moneda 2 5 29" xfId="831"/>
    <cellStyle name="Moneda 2 5 3" xfId="832"/>
    <cellStyle name="Moneda 2 5 30" xfId="833"/>
    <cellStyle name="Moneda 2 5 31" xfId="834"/>
    <cellStyle name="Moneda 2 5 32" xfId="835"/>
    <cellStyle name="Moneda 2 5 4" xfId="836"/>
    <cellStyle name="Moneda 2 5 5" xfId="837"/>
    <cellStyle name="Moneda 2 5 6" xfId="838"/>
    <cellStyle name="Moneda 2 5 7" xfId="839"/>
    <cellStyle name="Moneda 2 5 8" xfId="840"/>
    <cellStyle name="Moneda 2 5 9" xfId="841"/>
    <cellStyle name="Moneda 2 50" xfId="842"/>
    <cellStyle name="Moneda 2 51" xfId="843"/>
    <cellStyle name="Moneda 2 52" xfId="844"/>
    <cellStyle name="Moneda 2 53" xfId="845"/>
    <cellStyle name="Moneda 2 54" xfId="846"/>
    <cellStyle name="Moneda 2 55" xfId="847"/>
    <cellStyle name="Moneda 2 56" xfId="848"/>
    <cellStyle name="Moneda 2 57" xfId="849"/>
    <cellStyle name="Moneda 2 58" xfId="850"/>
    <cellStyle name="Moneda 2 59" xfId="851"/>
    <cellStyle name="Moneda 2 6" xfId="852"/>
    <cellStyle name="Moneda 2 6 2" xfId="853"/>
    <cellStyle name="Moneda 2 60" xfId="854"/>
    <cellStyle name="Moneda 2 61" xfId="855"/>
    <cellStyle name="Moneda 2 62" xfId="856"/>
    <cellStyle name="Moneda 2 63" xfId="857"/>
    <cellStyle name="Moneda 2 64" xfId="858"/>
    <cellStyle name="Moneda 2 65" xfId="859"/>
    <cellStyle name="Moneda 2 66" xfId="860"/>
    <cellStyle name="Moneda 2 67" xfId="861"/>
    <cellStyle name="Moneda 2 7" xfId="862"/>
    <cellStyle name="Moneda 2 8" xfId="863"/>
    <cellStyle name="Moneda 2 9" xfId="864"/>
    <cellStyle name="Moneda 3" xfId="865"/>
    <cellStyle name="Moneda 3 10" xfId="866"/>
    <cellStyle name="Moneda 3 11" xfId="867"/>
    <cellStyle name="Moneda 3 12" xfId="868"/>
    <cellStyle name="Moneda 3 13" xfId="869"/>
    <cellStyle name="Moneda 3 14" xfId="870"/>
    <cellStyle name="Moneda 3 15" xfId="871"/>
    <cellStyle name="Moneda 3 16" xfId="872"/>
    <cellStyle name="Moneda 3 17" xfId="873"/>
    <cellStyle name="Moneda 3 18" xfId="874"/>
    <cellStyle name="Moneda 3 19" xfId="875"/>
    <cellStyle name="Moneda 3 2" xfId="876"/>
    <cellStyle name="Moneda 3 2 10" xfId="877"/>
    <cellStyle name="Moneda 3 2 11" xfId="878"/>
    <cellStyle name="Moneda 3 2 12" xfId="879"/>
    <cellStyle name="Moneda 3 2 13" xfId="880"/>
    <cellStyle name="Moneda 3 2 14" xfId="881"/>
    <cellStyle name="Moneda 3 2 15" xfId="882"/>
    <cellStyle name="Moneda 3 2 16" xfId="883"/>
    <cellStyle name="Moneda 3 2 17" xfId="884"/>
    <cellStyle name="Moneda 3 2 18" xfId="885"/>
    <cellStyle name="Moneda 3 2 19" xfId="886"/>
    <cellStyle name="Moneda 3 2 2" xfId="887"/>
    <cellStyle name="Moneda 3 2 2 2" xfId="888"/>
    <cellStyle name="Moneda 3 2 2 3" xfId="889"/>
    <cellStyle name="Moneda 3 2 20" xfId="890"/>
    <cellStyle name="Moneda 3 2 21" xfId="891"/>
    <cellStyle name="Moneda 3 2 22" xfId="892"/>
    <cellStyle name="Moneda 3 2 23" xfId="893"/>
    <cellStyle name="Moneda 3 2 24" xfId="894"/>
    <cellStyle name="Moneda 3 2 25" xfId="895"/>
    <cellStyle name="Moneda 3 2 26" xfId="896"/>
    <cellStyle name="Moneda 3 2 27" xfId="897"/>
    <cellStyle name="Moneda 3 2 28" xfId="898"/>
    <cellStyle name="Moneda 3 2 29" xfId="899"/>
    <cellStyle name="Moneda 3 2 3" xfId="900"/>
    <cellStyle name="Moneda 3 2 3 2" xfId="901"/>
    <cellStyle name="Moneda 3 2 3 3" xfId="902"/>
    <cellStyle name="Moneda 3 2 30" xfId="903"/>
    <cellStyle name="Moneda 3 2 31" xfId="904"/>
    <cellStyle name="Moneda 3 2 32" xfId="905"/>
    <cellStyle name="Moneda 3 2 33" xfId="906"/>
    <cellStyle name="Moneda 3 2 34" xfId="907"/>
    <cellStyle name="Moneda 3 2 35" xfId="908"/>
    <cellStyle name="Moneda 3 2 36" xfId="909"/>
    <cellStyle name="Moneda 3 2 37" xfId="910"/>
    <cellStyle name="Moneda 3 2 38" xfId="911"/>
    <cellStyle name="Moneda 3 2 39" xfId="912"/>
    <cellStyle name="Moneda 3 2 4" xfId="913"/>
    <cellStyle name="Moneda 3 2 4 2" xfId="914"/>
    <cellStyle name="Moneda 3 2 4 3" xfId="915"/>
    <cellStyle name="Moneda 3 2 40" xfId="916"/>
    <cellStyle name="Moneda 3 2 41" xfId="917"/>
    <cellStyle name="Moneda 3 2 42" xfId="918"/>
    <cellStyle name="Moneda 3 2 43" xfId="919"/>
    <cellStyle name="Moneda 3 2 44" xfId="920"/>
    <cellStyle name="Moneda 3 2 45" xfId="921"/>
    <cellStyle name="Moneda 3 2 46" xfId="922"/>
    <cellStyle name="Moneda 3 2 47" xfId="923"/>
    <cellStyle name="Moneda 3 2 48" xfId="924"/>
    <cellStyle name="Moneda 3 2 49" xfId="925"/>
    <cellStyle name="Moneda 3 2 5" xfId="926"/>
    <cellStyle name="Moneda 3 2 50" xfId="927"/>
    <cellStyle name="Moneda 3 2 51" xfId="928"/>
    <cellStyle name="Moneda 3 2 52" xfId="929"/>
    <cellStyle name="Moneda 3 2 53" xfId="930"/>
    <cellStyle name="Moneda 3 2 54" xfId="931"/>
    <cellStyle name="Moneda 3 2 55" xfId="932"/>
    <cellStyle name="Moneda 3 2 56" xfId="933"/>
    <cellStyle name="Moneda 3 2 57" xfId="934"/>
    <cellStyle name="Moneda 3 2 58" xfId="935"/>
    <cellStyle name="Moneda 3 2 59" xfId="936"/>
    <cellStyle name="Moneda 3 2 6" xfId="937"/>
    <cellStyle name="Moneda 3 2 60" xfId="938"/>
    <cellStyle name="Moneda 3 2 61" xfId="939"/>
    <cellStyle name="Moneda 3 2 62" xfId="940"/>
    <cellStyle name="Moneda 3 2 63" xfId="941"/>
    <cellStyle name="Moneda 3 2 64" xfId="942"/>
    <cellStyle name="Moneda 3 2 7" xfId="943"/>
    <cellStyle name="Moneda 3 2 8" xfId="944"/>
    <cellStyle name="Moneda 3 2 9" xfId="945"/>
    <cellStyle name="Moneda 3 20" xfId="946"/>
    <cellStyle name="Moneda 3 21" xfId="947"/>
    <cellStyle name="Moneda 3 22" xfId="948"/>
    <cellStyle name="Moneda 3 23" xfId="949"/>
    <cellStyle name="Moneda 3 24" xfId="950"/>
    <cellStyle name="Moneda 3 25" xfId="951"/>
    <cellStyle name="Moneda 3 26" xfId="952"/>
    <cellStyle name="Moneda 3 27" xfId="953"/>
    <cellStyle name="Moneda 3 28" xfId="954"/>
    <cellStyle name="Moneda 3 29" xfId="955"/>
    <cellStyle name="Moneda 3 3" xfId="956"/>
    <cellStyle name="Moneda 3 3 10" xfId="957"/>
    <cellStyle name="Moneda 3 3 11" xfId="958"/>
    <cellStyle name="Moneda 3 3 12" xfId="959"/>
    <cellStyle name="Moneda 3 3 13" xfId="960"/>
    <cellStyle name="Moneda 3 3 14" xfId="961"/>
    <cellStyle name="Moneda 3 3 15" xfId="962"/>
    <cellStyle name="Moneda 3 3 16" xfId="963"/>
    <cellStyle name="Moneda 3 3 17" xfId="964"/>
    <cellStyle name="Moneda 3 3 18" xfId="965"/>
    <cellStyle name="Moneda 3 3 19" xfId="966"/>
    <cellStyle name="Moneda 3 3 2" xfId="967"/>
    <cellStyle name="Moneda 3 3 2 2" xfId="968"/>
    <cellStyle name="Moneda 3 3 2 3" xfId="969"/>
    <cellStyle name="Moneda 3 3 20" xfId="970"/>
    <cellStyle name="Moneda 3 3 21" xfId="971"/>
    <cellStyle name="Moneda 3 3 22" xfId="972"/>
    <cellStyle name="Moneda 3 3 23" xfId="973"/>
    <cellStyle name="Moneda 3 3 24" xfId="974"/>
    <cellStyle name="Moneda 3 3 25" xfId="975"/>
    <cellStyle name="Moneda 3 3 26" xfId="976"/>
    <cellStyle name="Moneda 3 3 27" xfId="977"/>
    <cellStyle name="Moneda 3 3 28" xfId="978"/>
    <cellStyle name="Moneda 3 3 29" xfId="979"/>
    <cellStyle name="Moneda 3 3 3" xfId="980"/>
    <cellStyle name="Moneda 3 3 30" xfId="981"/>
    <cellStyle name="Moneda 3 3 31" xfId="982"/>
    <cellStyle name="Moneda 3 3 32" xfId="983"/>
    <cellStyle name="Moneda 3 3 33" xfId="984"/>
    <cellStyle name="Moneda 3 3 34" xfId="985"/>
    <cellStyle name="Moneda 3 3 35" xfId="986"/>
    <cellStyle name="Moneda 3 3 36" xfId="987"/>
    <cellStyle name="Moneda 3 3 37" xfId="988"/>
    <cellStyle name="Moneda 3 3 38" xfId="989"/>
    <cellStyle name="Moneda 3 3 39" xfId="990"/>
    <cellStyle name="Moneda 3 3 4" xfId="991"/>
    <cellStyle name="Moneda 3 3 40" xfId="992"/>
    <cellStyle name="Moneda 3 3 41" xfId="993"/>
    <cellStyle name="Moneda 3 3 42" xfId="994"/>
    <cellStyle name="Moneda 3 3 43" xfId="995"/>
    <cellStyle name="Moneda 3 3 44" xfId="996"/>
    <cellStyle name="Moneda 3 3 45" xfId="997"/>
    <cellStyle name="Moneda 3 3 46" xfId="998"/>
    <cellStyle name="Moneda 3 3 47" xfId="999"/>
    <cellStyle name="Moneda 3 3 48" xfId="1000"/>
    <cellStyle name="Moneda 3 3 49" xfId="1001"/>
    <cellStyle name="Moneda 3 3 5" xfId="1002"/>
    <cellStyle name="Moneda 3 3 50" xfId="1003"/>
    <cellStyle name="Moneda 3 3 51" xfId="1004"/>
    <cellStyle name="Moneda 3 3 52" xfId="1005"/>
    <cellStyle name="Moneda 3 3 53" xfId="1006"/>
    <cellStyle name="Moneda 3 3 54" xfId="1007"/>
    <cellStyle name="Moneda 3 3 55" xfId="1008"/>
    <cellStyle name="Moneda 3 3 56" xfId="1009"/>
    <cellStyle name="Moneda 3 3 57" xfId="1010"/>
    <cellStyle name="Moneda 3 3 58" xfId="1011"/>
    <cellStyle name="Moneda 3 3 59" xfId="1012"/>
    <cellStyle name="Moneda 3 3 6" xfId="1013"/>
    <cellStyle name="Moneda 3 3 60" xfId="1014"/>
    <cellStyle name="Moneda 3 3 61" xfId="1015"/>
    <cellStyle name="Moneda 3 3 62" xfId="1016"/>
    <cellStyle name="Moneda 3 3 63" xfId="1017"/>
    <cellStyle name="Moneda 3 3 64" xfId="1018"/>
    <cellStyle name="Moneda 3 3 7" xfId="1019"/>
    <cellStyle name="Moneda 3 3 8" xfId="1020"/>
    <cellStyle name="Moneda 3 3 9" xfId="1021"/>
    <cellStyle name="Moneda 3 30" xfId="1022"/>
    <cellStyle name="Moneda 3 31" xfId="1023"/>
    <cellStyle name="Moneda 3 32" xfId="1024"/>
    <cellStyle name="Moneda 3 33" xfId="1025"/>
    <cellStyle name="Moneda 3 34" xfId="1026"/>
    <cellStyle name="Moneda 3 35" xfId="1027"/>
    <cellStyle name="Moneda 3 36" xfId="1028"/>
    <cellStyle name="Moneda 3 36 2" xfId="1029"/>
    <cellStyle name="Moneda 3 37" xfId="1030"/>
    <cellStyle name="Moneda 3 38" xfId="1031"/>
    <cellStyle name="Moneda 3 39" xfId="1032"/>
    <cellStyle name="Moneda 3 4" xfId="1033"/>
    <cellStyle name="Moneda 3 4 10" xfId="1034"/>
    <cellStyle name="Moneda 3 4 11" xfId="1035"/>
    <cellStyle name="Moneda 3 4 12" xfId="1036"/>
    <cellStyle name="Moneda 3 4 13" xfId="1037"/>
    <cellStyle name="Moneda 3 4 14" xfId="1038"/>
    <cellStyle name="Moneda 3 4 15" xfId="1039"/>
    <cellStyle name="Moneda 3 4 16" xfId="1040"/>
    <cellStyle name="Moneda 3 4 17" xfId="1041"/>
    <cellStyle name="Moneda 3 4 18" xfId="1042"/>
    <cellStyle name="Moneda 3 4 19" xfId="1043"/>
    <cellStyle name="Moneda 3 4 2" xfId="1044"/>
    <cellStyle name="Moneda 3 4 20" xfId="1045"/>
    <cellStyle name="Moneda 3 4 21" xfId="1046"/>
    <cellStyle name="Moneda 3 4 22" xfId="1047"/>
    <cellStyle name="Moneda 3 4 23" xfId="1048"/>
    <cellStyle name="Moneda 3 4 24" xfId="1049"/>
    <cellStyle name="Moneda 3 4 25" xfId="1050"/>
    <cellStyle name="Moneda 3 4 26" xfId="1051"/>
    <cellStyle name="Moneda 3 4 27" xfId="1052"/>
    <cellStyle name="Moneda 3 4 28" xfId="1053"/>
    <cellStyle name="Moneda 3 4 29" xfId="1054"/>
    <cellStyle name="Moneda 3 4 3" xfId="1055"/>
    <cellStyle name="Moneda 3 4 30" xfId="1056"/>
    <cellStyle name="Moneda 3 4 31" xfId="1057"/>
    <cellStyle name="Moneda 3 4 32" xfId="1058"/>
    <cellStyle name="Moneda 3 4 33" xfId="1059"/>
    <cellStyle name="Moneda 3 4 34" xfId="1060"/>
    <cellStyle name="Moneda 3 4 35" xfId="1061"/>
    <cellStyle name="Moneda 3 4 36" xfId="1062"/>
    <cellStyle name="Moneda 3 4 37" xfId="1063"/>
    <cellStyle name="Moneda 3 4 38" xfId="1064"/>
    <cellStyle name="Moneda 3 4 39" xfId="1065"/>
    <cellStyle name="Moneda 3 4 4" xfId="1066"/>
    <cellStyle name="Moneda 3 4 40" xfId="1067"/>
    <cellStyle name="Moneda 3 4 41" xfId="1068"/>
    <cellStyle name="Moneda 3 4 42" xfId="1069"/>
    <cellStyle name="Moneda 3 4 43" xfId="1070"/>
    <cellStyle name="Moneda 3 4 44" xfId="1071"/>
    <cellStyle name="Moneda 3 4 45" xfId="1072"/>
    <cellStyle name="Moneda 3 4 46" xfId="1073"/>
    <cellStyle name="Moneda 3 4 47" xfId="1074"/>
    <cellStyle name="Moneda 3 4 48" xfId="1075"/>
    <cellStyle name="Moneda 3 4 49" xfId="1076"/>
    <cellStyle name="Moneda 3 4 5" xfId="1077"/>
    <cellStyle name="Moneda 3 4 50" xfId="1078"/>
    <cellStyle name="Moneda 3 4 51" xfId="1079"/>
    <cellStyle name="Moneda 3 4 52" xfId="1080"/>
    <cellStyle name="Moneda 3 4 53" xfId="1081"/>
    <cellStyle name="Moneda 3 4 54" xfId="1082"/>
    <cellStyle name="Moneda 3 4 55" xfId="1083"/>
    <cellStyle name="Moneda 3 4 56" xfId="1084"/>
    <cellStyle name="Moneda 3 4 57" xfId="1085"/>
    <cellStyle name="Moneda 3 4 58" xfId="1086"/>
    <cellStyle name="Moneda 3 4 59" xfId="1087"/>
    <cellStyle name="Moneda 3 4 6" xfId="1088"/>
    <cellStyle name="Moneda 3 4 60" xfId="1089"/>
    <cellStyle name="Moneda 3 4 61" xfId="1090"/>
    <cellStyle name="Moneda 3 4 62" xfId="1091"/>
    <cellStyle name="Moneda 3 4 63" xfId="1092"/>
    <cellStyle name="Moneda 3 4 64" xfId="1093"/>
    <cellStyle name="Moneda 3 4 7" xfId="1094"/>
    <cellStyle name="Moneda 3 4 8" xfId="1095"/>
    <cellStyle name="Moneda 3 4 9" xfId="1096"/>
    <cellStyle name="Moneda 3 40" xfId="1097"/>
    <cellStyle name="Moneda 3 41" xfId="1098"/>
    <cellStyle name="Moneda 3 42" xfId="1099"/>
    <cellStyle name="Moneda 3 43" xfId="1100"/>
    <cellStyle name="Moneda 3 44" xfId="1101"/>
    <cellStyle name="Moneda 3 45" xfId="1102"/>
    <cellStyle name="Moneda 3 46" xfId="1103"/>
    <cellStyle name="Moneda 3 47" xfId="1104"/>
    <cellStyle name="Moneda 3 48" xfId="1105"/>
    <cellStyle name="Moneda 3 49" xfId="1106"/>
    <cellStyle name="Moneda 3 5" xfId="1107"/>
    <cellStyle name="Moneda 3 5 10" xfId="1108"/>
    <cellStyle name="Moneda 3 5 11" xfId="1109"/>
    <cellStyle name="Moneda 3 5 12" xfId="1110"/>
    <cellStyle name="Moneda 3 5 13" xfId="1111"/>
    <cellStyle name="Moneda 3 5 14" xfId="1112"/>
    <cellStyle name="Moneda 3 5 15" xfId="1113"/>
    <cellStyle name="Moneda 3 5 16" xfId="1114"/>
    <cellStyle name="Moneda 3 5 17" xfId="1115"/>
    <cellStyle name="Moneda 3 5 18" xfId="1116"/>
    <cellStyle name="Moneda 3 5 19" xfId="1117"/>
    <cellStyle name="Moneda 3 5 2" xfId="1118"/>
    <cellStyle name="Moneda 3 5 2 2" xfId="1119"/>
    <cellStyle name="Moneda 3 5 20" xfId="1120"/>
    <cellStyle name="Moneda 3 5 21" xfId="1121"/>
    <cellStyle name="Moneda 3 5 22" xfId="1122"/>
    <cellStyle name="Moneda 3 5 23" xfId="1123"/>
    <cellStyle name="Moneda 3 5 24" xfId="1124"/>
    <cellStyle name="Moneda 3 5 25" xfId="1125"/>
    <cellStyle name="Moneda 3 5 26" xfId="1126"/>
    <cellStyle name="Moneda 3 5 27" xfId="1127"/>
    <cellStyle name="Moneda 3 5 28" xfId="1128"/>
    <cellStyle name="Moneda 3 5 29" xfId="1129"/>
    <cellStyle name="Moneda 3 5 3" xfId="1130"/>
    <cellStyle name="Moneda 3 5 30" xfId="1131"/>
    <cellStyle name="Moneda 3 5 31" xfId="1132"/>
    <cellStyle name="Moneda 3 5 32" xfId="1133"/>
    <cellStyle name="Moneda 3 5 4" xfId="1134"/>
    <cellStyle name="Moneda 3 5 5" xfId="1135"/>
    <cellStyle name="Moneda 3 5 6" xfId="1136"/>
    <cellStyle name="Moneda 3 5 7" xfId="1137"/>
    <cellStyle name="Moneda 3 5 8" xfId="1138"/>
    <cellStyle name="Moneda 3 5 9" xfId="1139"/>
    <cellStyle name="Moneda 3 50" xfId="1140"/>
    <cellStyle name="Moneda 3 51" xfId="1141"/>
    <cellStyle name="Moneda 3 52" xfId="1142"/>
    <cellStyle name="Moneda 3 53" xfId="1143"/>
    <cellStyle name="Moneda 3 54" xfId="1144"/>
    <cellStyle name="Moneda 3 55" xfId="1145"/>
    <cellStyle name="Moneda 3 56" xfId="1146"/>
    <cellStyle name="Moneda 3 57" xfId="1147"/>
    <cellStyle name="Moneda 3 58" xfId="1148"/>
    <cellStyle name="Moneda 3 59" xfId="1149"/>
    <cellStyle name="Moneda 3 6" xfId="1150"/>
    <cellStyle name="Moneda 3 6 2" xfId="1151"/>
    <cellStyle name="Moneda 3 6 3" xfId="1152"/>
    <cellStyle name="Moneda 3 6 4" xfId="1153"/>
    <cellStyle name="Moneda 3 60" xfId="1154"/>
    <cellStyle name="Moneda 3 61" xfId="1155"/>
    <cellStyle name="Moneda 3 62" xfId="1156"/>
    <cellStyle name="Moneda 3 63" xfId="1157"/>
    <cellStyle name="Moneda 3 64" xfId="1158"/>
    <cellStyle name="Moneda 3 65" xfId="1159"/>
    <cellStyle name="Moneda 3 66" xfId="1160"/>
    <cellStyle name="Moneda 3 67" xfId="1161"/>
    <cellStyle name="Moneda 3 68" xfId="1162"/>
    <cellStyle name="Moneda 3 7" xfId="1163"/>
    <cellStyle name="Moneda 3 7 2" xfId="1164"/>
    <cellStyle name="Moneda 3 8" xfId="1165"/>
    <cellStyle name="Moneda 3 9" xfId="1166"/>
    <cellStyle name="Moneda 4" xfId="1167"/>
    <cellStyle name="Moneda 4 10" xfId="1168"/>
    <cellStyle name="Moneda 4 11" xfId="1169"/>
    <cellStyle name="Moneda 4 12" xfId="1170"/>
    <cellStyle name="Moneda 4 13" xfId="1171"/>
    <cellStyle name="Moneda 4 14" xfId="1172"/>
    <cellStyle name="Moneda 4 15" xfId="1173"/>
    <cellStyle name="Moneda 4 16" xfId="1174"/>
    <cellStyle name="Moneda 4 17" xfId="1175"/>
    <cellStyle name="Moneda 4 18" xfId="1176"/>
    <cellStyle name="Moneda 4 19" xfId="1177"/>
    <cellStyle name="Moneda 4 2" xfId="1178"/>
    <cellStyle name="Moneda 4 2 10" xfId="1179"/>
    <cellStyle name="Moneda 4 2 11" xfId="1180"/>
    <cellStyle name="Moneda 4 2 12" xfId="1181"/>
    <cellStyle name="Moneda 4 2 13" xfId="1182"/>
    <cellStyle name="Moneda 4 2 14" xfId="1183"/>
    <cellStyle name="Moneda 4 2 15" xfId="1184"/>
    <cellStyle name="Moneda 4 2 16" xfId="1185"/>
    <cellStyle name="Moneda 4 2 17" xfId="1186"/>
    <cellStyle name="Moneda 4 2 18" xfId="1187"/>
    <cellStyle name="Moneda 4 2 19" xfId="1188"/>
    <cellStyle name="Moneda 4 2 2" xfId="1189"/>
    <cellStyle name="Moneda 4 2 20" xfId="1190"/>
    <cellStyle name="Moneda 4 2 21" xfId="1191"/>
    <cellStyle name="Moneda 4 2 22" xfId="1192"/>
    <cellStyle name="Moneda 4 2 23" xfId="1193"/>
    <cellStyle name="Moneda 4 2 24" xfId="1194"/>
    <cellStyle name="Moneda 4 2 25" xfId="1195"/>
    <cellStyle name="Moneda 4 2 26" xfId="1196"/>
    <cellStyle name="Moneda 4 2 27" xfId="1197"/>
    <cellStyle name="Moneda 4 2 28" xfId="1198"/>
    <cellStyle name="Moneda 4 2 29" xfId="1199"/>
    <cellStyle name="Moneda 4 2 3" xfId="1200"/>
    <cellStyle name="Moneda 4 2 30" xfId="1201"/>
    <cellStyle name="Moneda 4 2 31" xfId="1202"/>
    <cellStyle name="Moneda 4 2 32" xfId="1203"/>
    <cellStyle name="Moneda 4 2 33" xfId="1204"/>
    <cellStyle name="Moneda 4 2 34" xfId="1205"/>
    <cellStyle name="Moneda 4 2 35" xfId="1206"/>
    <cellStyle name="Moneda 4 2 36" xfId="1207"/>
    <cellStyle name="Moneda 4 2 37" xfId="1208"/>
    <cellStyle name="Moneda 4 2 38" xfId="1209"/>
    <cellStyle name="Moneda 4 2 39" xfId="1210"/>
    <cellStyle name="Moneda 4 2 4" xfId="1211"/>
    <cellStyle name="Moneda 4 2 40" xfId="1212"/>
    <cellStyle name="Moneda 4 2 41" xfId="1213"/>
    <cellStyle name="Moneda 4 2 42" xfId="1214"/>
    <cellStyle name="Moneda 4 2 43" xfId="1215"/>
    <cellStyle name="Moneda 4 2 44" xfId="1216"/>
    <cellStyle name="Moneda 4 2 45" xfId="1217"/>
    <cellStyle name="Moneda 4 2 46" xfId="1218"/>
    <cellStyle name="Moneda 4 2 47" xfId="1219"/>
    <cellStyle name="Moneda 4 2 48" xfId="1220"/>
    <cellStyle name="Moneda 4 2 49" xfId="1221"/>
    <cellStyle name="Moneda 4 2 5" xfId="1222"/>
    <cellStyle name="Moneda 4 2 50" xfId="1223"/>
    <cellStyle name="Moneda 4 2 51" xfId="1224"/>
    <cellStyle name="Moneda 4 2 52" xfId="1225"/>
    <cellStyle name="Moneda 4 2 53" xfId="1226"/>
    <cellStyle name="Moneda 4 2 54" xfId="1227"/>
    <cellStyle name="Moneda 4 2 55" xfId="1228"/>
    <cellStyle name="Moneda 4 2 56" xfId="1229"/>
    <cellStyle name="Moneda 4 2 57" xfId="1230"/>
    <cellStyle name="Moneda 4 2 58" xfId="1231"/>
    <cellStyle name="Moneda 4 2 59" xfId="1232"/>
    <cellStyle name="Moneda 4 2 6" xfId="1233"/>
    <cellStyle name="Moneda 4 2 60" xfId="1234"/>
    <cellStyle name="Moneda 4 2 61" xfId="1235"/>
    <cellStyle name="Moneda 4 2 62" xfId="1236"/>
    <cellStyle name="Moneda 4 2 63" xfId="1237"/>
    <cellStyle name="Moneda 4 2 64" xfId="1238"/>
    <cellStyle name="Moneda 4 2 7" xfId="1239"/>
    <cellStyle name="Moneda 4 2 8" xfId="1240"/>
    <cellStyle name="Moneda 4 2 9" xfId="1241"/>
    <cellStyle name="Moneda 4 20" xfId="1242"/>
    <cellStyle name="Moneda 4 21" xfId="1243"/>
    <cellStyle name="Moneda 4 22" xfId="1244"/>
    <cellStyle name="Moneda 4 23" xfId="1245"/>
    <cellStyle name="Moneda 4 24" xfId="1246"/>
    <cellStyle name="Moneda 4 25" xfId="1247"/>
    <cellStyle name="Moneda 4 26" xfId="1248"/>
    <cellStyle name="Moneda 4 27" xfId="1249"/>
    <cellStyle name="Moneda 4 28" xfId="1250"/>
    <cellStyle name="Moneda 4 29" xfId="1251"/>
    <cellStyle name="Moneda 4 3" xfId="1252"/>
    <cellStyle name="Moneda 4 3 10" xfId="1253"/>
    <cellStyle name="Moneda 4 3 11" xfId="1254"/>
    <cellStyle name="Moneda 4 3 12" xfId="1255"/>
    <cellStyle name="Moneda 4 3 13" xfId="1256"/>
    <cellStyle name="Moneda 4 3 14" xfId="1257"/>
    <cellStyle name="Moneda 4 3 15" xfId="1258"/>
    <cellStyle name="Moneda 4 3 16" xfId="1259"/>
    <cellStyle name="Moneda 4 3 17" xfId="1260"/>
    <cellStyle name="Moneda 4 3 18" xfId="1261"/>
    <cellStyle name="Moneda 4 3 19" xfId="1262"/>
    <cellStyle name="Moneda 4 3 2" xfId="1263"/>
    <cellStyle name="Moneda 4 3 20" xfId="1264"/>
    <cellStyle name="Moneda 4 3 21" xfId="1265"/>
    <cellStyle name="Moneda 4 3 22" xfId="1266"/>
    <cellStyle name="Moneda 4 3 23" xfId="1267"/>
    <cellStyle name="Moneda 4 3 24" xfId="1268"/>
    <cellStyle name="Moneda 4 3 25" xfId="1269"/>
    <cellStyle name="Moneda 4 3 26" xfId="1270"/>
    <cellStyle name="Moneda 4 3 27" xfId="1271"/>
    <cellStyle name="Moneda 4 3 28" xfId="1272"/>
    <cellStyle name="Moneda 4 3 29" xfId="1273"/>
    <cellStyle name="Moneda 4 3 3" xfId="1274"/>
    <cellStyle name="Moneda 4 3 30" xfId="1275"/>
    <cellStyle name="Moneda 4 3 31" xfId="1276"/>
    <cellStyle name="Moneda 4 3 32" xfId="1277"/>
    <cellStyle name="Moneda 4 3 33" xfId="1278"/>
    <cellStyle name="Moneda 4 3 34" xfId="1279"/>
    <cellStyle name="Moneda 4 3 35" xfId="1280"/>
    <cellStyle name="Moneda 4 3 36" xfId="1281"/>
    <cellStyle name="Moneda 4 3 37" xfId="1282"/>
    <cellStyle name="Moneda 4 3 38" xfId="1283"/>
    <cellStyle name="Moneda 4 3 39" xfId="1284"/>
    <cellStyle name="Moneda 4 3 4" xfId="1285"/>
    <cellStyle name="Moneda 4 3 40" xfId="1286"/>
    <cellStyle name="Moneda 4 3 41" xfId="1287"/>
    <cellStyle name="Moneda 4 3 42" xfId="1288"/>
    <cellStyle name="Moneda 4 3 43" xfId="1289"/>
    <cellStyle name="Moneda 4 3 44" xfId="1290"/>
    <cellStyle name="Moneda 4 3 45" xfId="1291"/>
    <cellStyle name="Moneda 4 3 46" xfId="1292"/>
    <cellStyle name="Moneda 4 3 47" xfId="1293"/>
    <cellStyle name="Moneda 4 3 48" xfId="1294"/>
    <cellStyle name="Moneda 4 3 49" xfId="1295"/>
    <cellStyle name="Moneda 4 3 5" xfId="1296"/>
    <cellStyle name="Moneda 4 3 50" xfId="1297"/>
    <cellStyle name="Moneda 4 3 51" xfId="1298"/>
    <cellStyle name="Moneda 4 3 52" xfId="1299"/>
    <cellStyle name="Moneda 4 3 53" xfId="1300"/>
    <cellStyle name="Moneda 4 3 54" xfId="1301"/>
    <cellStyle name="Moneda 4 3 55" xfId="1302"/>
    <cellStyle name="Moneda 4 3 56" xfId="1303"/>
    <cellStyle name="Moneda 4 3 57" xfId="1304"/>
    <cellStyle name="Moneda 4 3 58" xfId="1305"/>
    <cellStyle name="Moneda 4 3 59" xfId="1306"/>
    <cellStyle name="Moneda 4 3 6" xfId="1307"/>
    <cellStyle name="Moneda 4 3 60" xfId="1308"/>
    <cellStyle name="Moneda 4 3 61" xfId="1309"/>
    <cellStyle name="Moneda 4 3 62" xfId="1310"/>
    <cellStyle name="Moneda 4 3 63" xfId="1311"/>
    <cellStyle name="Moneda 4 3 64" xfId="1312"/>
    <cellStyle name="Moneda 4 3 7" xfId="1313"/>
    <cellStyle name="Moneda 4 3 8" xfId="1314"/>
    <cellStyle name="Moneda 4 3 9" xfId="1315"/>
    <cellStyle name="Moneda 4 30" xfId="1316"/>
    <cellStyle name="Moneda 4 31" xfId="1317"/>
    <cellStyle name="Moneda 4 32" xfId="1318"/>
    <cellStyle name="Moneda 4 33" xfId="1319"/>
    <cellStyle name="Moneda 4 34" xfId="1320"/>
    <cellStyle name="Moneda 4 35" xfId="1321"/>
    <cellStyle name="Moneda 4 36" xfId="1322"/>
    <cellStyle name="Moneda 4 37" xfId="1323"/>
    <cellStyle name="Moneda 4 38" xfId="1324"/>
    <cellStyle name="Moneda 4 39" xfId="1325"/>
    <cellStyle name="Moneda 4 4" xfId="1326"/>
    <cellStyle name="Moneda 4 4 10" xfId="1327"/>
    <cellStyle name="Moneda 4 4 11" xfId="1328"/>
    <cellStyle name="Moneda 4 4 12" xfId="1329"/>
    <cellStyle name="Moneda 4 4 13" xfId="1330"/>
    <cellStyle name="Moneda 4 4 14" xfId="1331"/>
    <cellStyle name="Moneda 4 4 15" xfId="1332"/>
    <cellStyle name="Moneda 4 4 16" xfId="1333"/>
    <cellStyle name="Moneda 4 4 17" xfId="1334"/>
    <cellStyle name="Moneda 4 4 18" xfId="1335"/>
    <cellStyle name="Moneda 4 4 19" xfId="1336"/>
    <cellStyle name="Moneda 4 4 2" xfId="1337"/>
    <cellStyle name="Moneda 4 4 20" xfId="1338"/>
    <cellStyle name="Moneda 4 4 21" xfId="1339"/>
    <cellStyle name="Moneda 4 4 22" xfId="1340"/>
    <cellStyle name="Moneda 4 4 23" xfId="1341"/>
    <cellStyle name="Moneda 4 4 24" xfId="1342"/>
    <cellStyle name="Moneda 4 4 25" xfId="1343"/>
    <cellStyle name="Moneda 4 4 26" xfId="1344"/>
    <cellStyle name="Moneda 4 4 27" xfId="1345"/>
    <cellStyle name="Moneda 4 4 28" xfId="1346"/>
    <cellStyle name="Moneda 4 4 29" xfId="1347"/>
    <cellStyle name="Moneda 4 4 3" xfId="1348"/>
    <cellStyle name="Moneda 4 4 30" xfId="1349"/>
    <cellStyle name="Moneda 4 4 31" xfId="1350"/>
    <cellStyle name="Moneda 4 4 32" xfId="1351"/>
    <cellStyle name="Moneda 4 4 33" xfId="1352"/>
    <cellStyle name="Moneda 4 4 34" xfId="1353"/>
    <cellStyle name="Moneda 4 4 35" xfId="1354"/>
    <cellStyle name="Moneda 4 4 36" xfId="1355"/>
    <cellStyle name="Moneda 4 4 37" xfId="1356"/>
    <cellStyle name="Moneda 4 4 38" xfId="1357"/>
    <cellStyle name="Moneda 4 4 39" xfId="1358"/>
    <cellStyle name="Moneda 4 4 4" xfId="1359"/>
    <cellStyle name="Moneda 4 4 40" xfId="1360"/>
    <cellStyle name="Moneda 4 4 41" xfId="1361"/>
    <cellStyle name="Moneda 4 4 42" xfId="1362"/>
    <cellStyle name="Moneda 4 4 43" xfId="1363"/>
    <cellStyle name="Moneda 4 4 44" xfId="1364"/>
    <cellStyle name="Moneda 4 4 45" xfId="1365"/>
    <cellStyle name="Moneda 4 4 46" xfId="1366"/>
    <cellStyle name="Moneda 4 4 47" xfId="1367"/>
    <cellStyle name="Moneda 4 4 48" xfId="1368"/>
    <cellStyle name="Moneda 4 4 49" xfId="1369"/>
    <cellStyle name="Moneda 4 4 5" xfId="1370"/>
    <cellStyle name="Moneda 4 4 50" xfId="1371"/>
    <cellStyle name="Moneda 4 4 51" xfId="1372"/>
    <cellStyle name="Moneda 4 4 52" xfId="1373"/>
    <cellStyle name="Moneda 4 4 53" xfId="1374"/>
    <cellStyle name="Moneda 4 4 54" xfId="1375"/>
    <cellStyle name="Moneda 4 4 55" xfId="1376"/>
    <cellStyle name="Moneda 4 4 56" xfId="1377"/>
    <cellStyle name="Moneda 4 4 57" xfId="1378"/>
    <cellStyle name="Moneda 4 4 58" xfId="1379"/>
    <cellStyle name="Moneda 4 4 59" xfId="1380"/>
    <cellStyle name="Moneda 4 4 6" xfId="1381"/>
    <cellStyle name="Moneda 4 4 60" xfId="1382"/>
    <cellStyle name="Moneda 4 4 61" xfId="1383"/>
    <cellStyle name="Moneda 4 4 62" xfId="1384"/>
    <cellStyle name="Moneda 4 4 63" xfId="1385"/>
    <cellStyle name="Moneda 4 4 64" xfId="1386"/>
    <cellStyle name="Moneda 4 4 7" xfId="1387"/>
    <cellStyle name="Moneda 4 4 8" xfId="1388"/>
    <cellStyle name="Moneda 4 4 9" xfId="1389"/>
    <cellStyle name="Moneda 4 40" xfId="1390"/>
    <cellStyle name="Moneda 4 41" xfId="1391"/>
    <cellStyle name="Moneda 4 42" xfId="1392"/>
    <cellStyle name="Moneda 4 43" xfId="1393"/>
    <cellStyle name="Moneda 4 44" xfId="1394"/>
    <cellStyle name="Moneda 4 45" xfId="1395"/>
    <cellStyle name="Moneda 4 46" xfId="1396"/>
    <cellStyle name="Moneda 4 47" xfId="1397"/>
    <cellStyle name="Moneda 4 48" xfId="1398"/>
    <cellStyle name="Moneda 4 49" xfId="1399"/>
    <cellStyle name="Moneda 4 5" xfId="1400"/>
    <cellStyle name="Moneda 4 5 10" xfId="1401"/>
    <cellStyle name="Moneda 4 5 11" xfId="1402"/>
    <cellStyle name="Moneda 4 5 12" xfId="1403"/>
    <cellStyle name="Moneda 4 5 13" xfId="1404"/>
    <cellStyle name="Moneda 4 5 14" xfId="1405"/>
    <cellStyle name="Moneda 4 5 15" xfId="1406"/>
    <cellStyle name="Moneda 4 5 16" xfId="1407"/>
    <cellStyle name="Moneda 4 5 17" xfId="1408"/>
    <cellStyle name="Moneda 4 5 18" xfId="1409"/>
    <cellStyle name="Moneda 4 5 19" xfId="1410"/>
    <cellStyle name="Moneda 4 5 2" xfId="1411"/>
    <cellStyle name="Moneda 4 5 2 2" xfId="1412"/>
    <cellStyle name="Moneda 4 5 20" xfId="1413"/>
    <cellStyle name="Moneda 4 5 21" xfId="1414"/>
    <cellStyle name="Moneda 4 5 22" xfId="1415"/>
    <cellStyle name="Moneda 4 5 23" xfId="1416"/>
    <cellStyle name="Moneda 4 5 24" xfId="1417"/>
    <cellStyle name="Moneda 4 5 25" xfId="1418"/>
    <cellStyle name="Moneda 4 5 26" xfId="1419"/>
    <cellStyle name="Moneda 4 5 27" xfId="1420"/>
    <cellStyle name="Moneda 4 5 28" xfId="1421"/>
    <cellStyle name="Moneda 4 5 29" xfId="1422"/>
    <cellStyle name="Moneda 4 5 3" xfId="1423"/>
    <cellStyle name="Moneda 4 5 30" xfId="1424"/>
    <cellStyle name="Moneda 4 5 31" xfId="1425"/>
    <cellStyle name="Moneda 4 5 32" xfId="1426"/>
    <cellStyle name="Moneda 4 5 4" xfId="1427"/>
    <cellStyle name="Moneda 4 5 5" xfId="1428"/>
    <cellStyle name="Moneda 4 5 6" xfId="1429"/>
    <cellStyle name="Moneda 4 5 7" xfId="1430"/>
    <cellStyle name="Moneda 4 5 8" xfId="1431"/>
    <cellStyle name="Moneda 4 5 9" xfId="1432"/>
    <cellStyle name="Moneda 4 50" xfId="1433"/>
    <cellStyle name="Moneda 4 51" xfId="1434"/>
    <cellStyle name="Moneda 4 52" xfId="1435"/>
    <cellStyle name="Moneda 4 53" xfId="1436"/>
    <cellStyle name="Moneda 4 54" xfId="1437"/>
    <cellStyle name="Moneda 4 55" xfId="1438"/>
    <cellStyle name="Moneda 4 56" xfId="1439"/>
    <cellStyle name="Moneda 4 57" xfId="1440"/>
    <cellStyle name="Moneda 4 58" xfId="1441"/>
    <cellStyle name="Moneda 4 59" xfId="1442"/>
    <cellStyle name="Moneda 4 6" xfId="1443"/>
    <cellStyle name="Moneda 4 6 2" xfId="1444"/>
    <cellStyle name="Moneda 4 6 3" xfId="1445"/>
    <cellStyle name="Moneda 4 60" xfId="1446"/>
    <cellStyle name="Moneda 4 61" xfId="1447"/>
    <cellStyle name="Moneda 4 62" xfId="1448"/>
    <cellStyle name="Moneda 4 63" xfId="1449"/>
    <cellStyle name="Moneda 4 64" xfId="1450"/>
    <cellStyle name="Moneda 4 65" xfId="1451"/>
    <cellStyle name="Moneda 4 66" xfId="1452"/>
    <cellStyle name="Moneda 4 67" xfId="1453"/>
    <cellStyle name="Moneda 4 7" xfId="1454"/>
    <cellStyle name="Moneda 4 8" xfId="1455"/>
    <cellStyle name="Moneda 4 9" xfId="1456"/>
    <cellStyle name="Moneda 5" xfId="1457"/>
    <cellStyle name="Moneda 5 2" xfId="1458"/>
    <cellStyle name="Moneda 5 2 2" xfId="1459"/>
    <cellStyle name="Moneda 5 3" xfId="1460"/>
    <cellStyle name="Moneda 6" xfId="1461"/>
    <cellStyle name="Moneda 6 2" xfId="1462"/>
    <cellStyle name="Moneda 6 3" xfId="1463"/>
    <cellStyle name="Moneda 7" xfId="1464"/>
    <cellStyle name="Moneda 8" xfId="1465"/>
    <cellStyle name="Moneda 9" xfId="1466"/>
    <cellStyle name="Neutral 2" xfId="1467"/>
    <cellStyle name="Neutral 2 2" xfId="1468"/>
    <cellStyle name="Neutral 3" xfId="1469"/>
    <cellStyle name="Neutral 4" xfId="1470"/>
    <cellStyle name="Normal 10" xfId="1471"/>
    <cellStyle name="Normal 11" xfId="1472"/>
    <cellStyle name="Normal 11 2" xfId="1473"/>
    <cellStyle name="Normal 12" xfId="1474"/>
    <cellStyle name="Normal 13" xfId="1475"/>
    <cellStyle name="Normal 14" xfId="1476"/>
    <cellStyle name="Normal 15" xfId="1477"/>
    <cellStyle name="Normal 16" xfId="1478"/>
    <cellStyle name="Normal 17" xfId="1479"/>
    <cellStyle name="Normal 18" xfId="1480"/>
    <cellStyle name="Normal 19" xfId="1481"/>
    <cellStyle name="Normal 2" xfId="1482"/>
    <cellStyle name="Normal 2 10" xfId="1483"/>
    <cellStyle name="Normal 2 11" xfId="1484"/>
    <cellStyle name="Normal 2 12" xfId="1485"/>
    <cellStyle name="Normal 2 13" xfId="1486"/>
    <cellStyle name="Normal 2 14" xfId="1487"/>
    <cellStyle name="Normal 2 15" xfId="1488"/>
    <cellStyle name="Normal 2 16" xfId="1489"/>
    <cellStyle name="Normal 2 17" xfId="1490"/>
    <cellStyle name="Normal 2 18" xfId="1491"/>
    <cellStyle name="Normal 2 19" xfId="1492"/>
    <cellStyle name="Normal 2 2" xfId="1493"/>
    <cellStyle name="Normal 2 2 10" xfId="1494"/>
    <cellStyle name="Normal 2 2 11" xfId="1495"/>
    <cellStyle name="Normal 2 2 12" xfId="1496"/>
    <cellStyle name="Normal 2 2 13" xfId="1497"/>
    <cellStyle name="Normal 2 2 14" xfId="1498"/>
    <cellStyle name="Normal 2 2 15" xfId="1499"/>
    <cellStyle name="Normal 2 2 16" xfId="1500"/>
    <cellStyle name="Normal 2 2 17" xfId="1501"/>
    <cellStyle name="Normal 2 2 18" xfId="1502"/>
    <cellStyle name="Normal 2 2 19" xfId="1503"/>
    <cellStyle name="Normal 2 2 2" xfId="1504"/>
    <cellStyle name="Normal 2 2 20" xfId="1505"/>
    <cellStyle name="Normal 2 2 21" xfId="1506"/>
    <cellStyle name="Normal 2 2 22" xfId="1507"/>
    <cellStyle name="Normal 2 2 23" xfId="1508"/>
    <cellStyle name="Normal 2 2 24" xfId="1509"/>
    <cellStyle name="Normal 2 2 25" xfId="1510"/>
    <cellStyle name="Normal 2 2 26" xfId="1511"/>
    <cellStyle name="Normal 2 2 27" xfId="1512"/>
    <cellStyle name="Normal 2 2 28" xfId="1513"/>
    <cellStyle name="Normal 2 2 29" xfId="1514"/>
    <cellStyle name="Normal 2 2 3" xfId="1515"/>
    <cellStyle name="Normal 2 2 30" xfId="1516"/>
    <cellStyle name="Normal 2 2 31" xfId="1517"/>
    <cellStyle name="Normal 2 2 32" xfId="1518"/>
    <cellStyle name="Normal 2 2 33" xfId="1519"/>
    <cellStyle name="Normal 2 2 34" xfId="1520"/>
    <cellStyle name="Normal 2 2 35" xfId="1521"/>
    <cellStyle name="Normal 2 2 36" xfId="1522"/>
    <cellStyle name="Normal 2 2 37" xfId="1523"/>
    <cellStyle name="Normal 2 2 38" xfId="1524"/>
    <cellStyle name="Normal 2 2 39" xfId="1525"/>
    <cellStyle name="Normal 2 2 4" xfId="1526"/>
    <cellStyle name="Normal 2 2 40" xfId="1527"/>
    <cellStyle name="Normal 2 2 41" xfId="1528"/>
    <cellStyle name="Normal 2 2 42" xfId="1529"/>
    <cellStyle name="Normal 2 2 43" xfId="1530"/>
    <cellStyle name="Normal 2 2 44" xfId="1531"/>
    <cellStyle name="Normal 2 2 45" xfId="1532"/>
    <cellStyle name="Normal 2 2 46" xfId="1533"/>
    <cellStyle name="Normal 2 2 47" xfId="1534"/>
    <cellStyle name="Normal 2 2 48" xfId="1535"/>
    <cellStyle name="Normal 2 2 49" xfId="1536"/>
    <cellStyle name="Normal 2 2 5" xfId="1537"/>
    <cellStyle name="Normal 2 2 50" xfId="1538"/>
    <cellStyle name="Normal 2 2 51" xfId="1539"/>
    <cellStyle name="Normal 2 2 52" xfId="1540"/>
    <cellStyle name="Normal 2 2 53" xfId="1541"/>
    <cellStyle name="Normal 2 2 54" xfId="1542"/>
    <cellStyle name="Normal 2 2 55" xfId="1543"/>
    <cellStyle name="Normal 2 2 56" xfId="1544"/>
    <cellStyle name="Normal 2 2 57" xfId="1545"/>
    <cellStyle name="Normal 2 2 58" xfId="1546"/>
    <cellStyle name="Normal 2 2 59" xfId="1547"/>
    <cellStyle name="Normal 2 2 6" xfId="1548"/>
    <cellStyle name="Normal 2 2 60" xfId="1549"/>
    <cellStyle name="Normal 2 2 61" xfId="1550"/>
    <cellStyle name="Normal 2 2 62" xfId="1551"/>
    <cellStyle name="Normal 2 2 63" xfId="1552"/>
    <cellStyle name="Normal 2 2 64" xfId="1553"/>
    <cellStyle name="Normal 2 2 7" xfId="1554"/>
    <cellStyle name="Normal 2 2 8" xfId="1555"/>
    <cellStyle name="Normal 2 2 9" xfId="1556"/>
    <cellStyle name="Normal 2 20" xfId="1557"/>
    <cellStyle name="Normal 2 21" xfId="1558"/>
    <cellStyle name="Normal 2 22" xfId="1559"/>
    <cellStyle name="Normal 2 23" xfId="1560"/>
    <cellStyle name="Normal 2 24" xfId="1561"/>
    <cellStyle name="Normal 2 25" xfId="1562"/>
    <cellStyle name="Normal 2 26" xfId="1563"/>
    <cellStyle name="Normal 2 27" xfId="1564"/>
    <cellStyle name="Normal 2 28" xfId="1565"/>
    <cellStyle name="Normal 2 29" xfId="1566"/>
    <cellStyle name="Normal 2 3" xfId="1567"/>
    <cellStyle name="Normal 2 3 2" xfId="1568"/>
    <cellStyle name="Normal 2 3 3" xfId="1569"/>
    <cellStyle name="Normal 2 30" xfId="1570"/>
    <cellStyle name="Normal 2 31" xfId="1571"/>
    <cellStyle name="Normal 2 32" xfId="1572"/>
    <cellStyle name="Normal 2 33" xfId="1573"/>
    <cellStyle name="Normal 2 34" xfId="1574"/>
    <cellStyle name="Normal 2 35" xfId="1575"/>
    <cellStyle name="Normal 2 36" xfId="1576"/>
    <cellStyle name="Normal 2 37" xfId="1577"/>
    <cellStyle name="Normal 2 38" xfId="1578"/>
    <cellStyle name="Normal 2 39" xfId="1579"/>
    <cellStyle name="Normal 2 4" xfId="1580"/>
    <cellStyle name="Normal 2 4 2" xfId="1581"/>
    <cellStyle name="Normal 2 40" xfId="1582"/>
    <cellStyle name="Normal 2 41" xfId="1583"/>
    <cellStyle name="Normal 2 42" xfId="1584"/>
    <cellStyle name="Normal 2 43" xfId="1585"/>
    <cellStyle name="Normal 2 44" xfId="1586"/>
    <cellStyle name="Normal 2 45" xfId="1587"/>
    <cellStyle name="Normal 2 46" xfId="1588"/>
    <cellStyle name="Normal 2 47" xfId="1589"/>
    <cellStyle name="Normal 2 48" xfId="1590"/>
    <cellStyle name="Normal 2 49" xfId="1591"/>
    <cellStyle name="Normal 2 5" xfId="1592"/>
    <cellStyle name="Normal 2 50" xfId="1593"/>
    <cellStyle name="Normal 2 51" xfId="1594"/>
    <cellStyle name="Normal 2 52" xfId="1595"/>
    <cellStyle name="Normal 2 53" xfId="1596"/>
    <cellStyle name="Normal 2 54" xfId="1597"/>
    <cellStyle name="Normal 2 55" xfId="1598"/>
    <cellStyle name="Normal 2 56" xfId="1599"/>
    <cellStyle name="Normal 2 57" xfId="1600"/>
    <cellStyle name="Normal 2 58" xfId="1601"/>
    <cellStyle name="Normal 2 59" xfId="1602"/>
    <cellStyle name="Normal 2 6" xfId="1603"/>
    <cellStyle name="Normal 2 60" xfId="1604"/>
    <cellStyle name="Normal 2 61" xfId="1605"/>
    <cellStyle name="Normal 2 62" xfId="1606"/>
    <cellStyle name="Normal 2 63" xfId="1607"/>
    <cellStyle name="Normal 2 64" xfId="1608"/>
    <cellStyle name="Normal 2 65" xfId="1609"/>
    <cellStyle name="Normal 2 66" xfId="1610"/>
    <cellStyle name="Normal 2 67" xfId="1611"/>
    <cellStyle name="Normal 2 7" xfId="1612"/>
    <cellStyle name="Normal 2 8" xfId="1613"/>
    <cellStyle name="Normal 2 9" xfId="1614"/>
    <cellStyle name="Normal 2_4. ANEXOS TECNICOS" xfId="1615"/>
    <cellStyle name="Normal 20" xfId="1616"/>
    <cellStyle name="Normal 21" xfId="1617"/>
    <cellStyle name="Normal 22" xfId="1618"/>
    <cellStyle name="Normal 23" xfId="1619"/>
    <cellStyle name="Normal 24" xfId="1620"/>
    <cellStyle name="Normal 25" xfId="1621"/>
    <cellStyle name="Normal 26" xfId="1622"/>
    <cellStyle name="Normal 27" xfId="1623"/>
    <cellStyle name="Normal 28" xfId="1624"/>
    <cellStyle name="Normal 29" xfId="1625"/>
    <cellStyle name="Normal 3" xfId="1626"/>
    <cellStyle name="Normal 3 10" xfId="1627"/>
    <cellStyle name="Normal 3 11" xfId="1628"/>
    <cellStyle name="Normal 3 12" xfId="1629"/>
    <cellStyle name="Normal 3 13" xfId="1630"/>
    <cellStyle name="Normal 3 14" xfId="1631"/>
    <cellStyle name="Normal 3 15" xfId="1632"/>
    <cellStyle name="Normal 3 16" xfId="1633"/>
    <cellStyle name="Normal 3 17" xfId="1634"/>
    <cellStyle name="Normal 3 18" xfId="1635"/>
    <cellStyle name="Normal 3 19" xfId="1636"/>
    <cellStyle name="Normal 3 2" xfId="1637"/>
    <cellStyle name="Normal 3 20" xfId="1638"/>
    <cellStyle name="Normal 3 21" xfId="1639"/>
    <cellStyle name="Normal 3 22" xfId="1640"/>
    <cellStyle name="Normal 3 23" xfId="1641"/>
    <cellStyle name="Normal 3 24" xfId="1642"/>
    <cellStyle name="Normal 3 25" xfId="1643"/>
    <cellStyle name="Normal 3 26" xfId="1644"/>
    <cellStyle name="Normal 3 27" xfId="1645"/>
    <cellStyle name="Normal 3 28" xfId="1646"/>
    <cellStyle name="Normal 3 29" xfId="1647"/>
    <cellStyle name="Normal 3 3" xfId="1648"/>
    <cellStyle name="Normal 3 30" xfId="1649"/>
    <cellStyle name="Normal 3 31" xfId="1650"/>
    <cellStyle name="Normal 3 32" xfId="1651"/>
    <cellStyle name="Normal 3 33" xfId="1652"/>
    <cellStyle name="Normal 3 34" xfId="1653"/>
    <cellStyle name="Normal 3 35" xfId="1654"/>
    <cellStyle name="Normal 3 36" xfId="1655"/>
    <cellStyle name="Normal 3 37" xfId="1656"/>
    <cellStyle name="Normal 3 38" xfId="1657"/>
    <cellStyle name="Normal 3 39" xfId="1658"/>
    <cellStyle name="Normal 3 4" xfId="1659"/>
    <cellStyle name="Normal 3 40" xfId="1660"/>
    <cellStyle name="Normal 3 41" xfId="1661"/>
    <cellStyle name="Normal 3 42" xfId="1662"/>
    <cellStyle name="Normal 3 43" xfId="1663"/>
    <cellStyle name="Normal 3 44" xfId="1664"/>
    <cellStyle name="Normal 3 44 2" xfId="1665"/>
    <cellStyle name="Normal 3 45" xfId="1666"/>
    <cellStyle name="Normal 3 46" xfId="1667"/>
    <cellStyle name="Normal 3 47" xfId="1668"/>
    <cellStyle name="Normal 3 48" xfId="1669"/>
    <cellStyle name="Normal 3 49" xfId="1670"/>
    <cellStyle name="Normal 3 5" xfId="1671"/>
    <cellStyle name="Normal 3 50" xfId="1672"/>
    <cellStyle name="Normal 3 51" xfId="1673"/>
    <cellStyle name="Normal 3 52" xfId="1674"/>
    <cellStyle name="Normal 3 53" xfId="1675"/>
    <cellStyle name="Normal 3 54" xfId="1676"/>
    <cellStyle name="Normal 3 55" xfId="1677"/>
    <cellStyle name="Normal 3 56" xfId="1678"/>
    <cellStyle name="Normal 3 57" xfId="1679"/>
    <cellStyle name="Normal 3 58" xfId="1680"/>
    <cellStyle name="Normal 3 59" xfId="1681"/>
    <cellStyle name="Normal 3 6" xfId="1682"/>
    <cellStyle name="Normal 3 60" xfId="1683"/>
    <cellStyle name="Normal 3 61" xfId="1684"/>
    <cellStyle name="Normal 3 62" xfId="1685"/>
    <cellStyle name="Normal 3 63" xfId="1686"/>
    <cellStyle name="Normal 3 64" xfId="1687"/>
    <cellStyle name="Normal 3 65" xfId="1688"/>
    <cellStyle name="Normal 3 66" xfId="1689"/>
    <cellStyle name="Normal 3 67" xfId="1690"/>
    <cellStyle name="Normal 3 68" xfId="1691"/>
    <cellStyle name="Normal 3 69" xfId="1692"/>
    <cellStyle name="Normal 3 7" xfId="1693"/>
    <cellStyle name="Normal 3 70" xfId="1694"/>
    <cellStyle name="Normal 3 71" xfId="1695"/>
    <cellStyle name="Normal 3 72" xfId="1696"/>
    <cellStyle name="Normal 3 73" xfId="1697"/>
    <cellStyle name="Normal 3 74" xfId="1698"/>
    <cellStyle name="Normal 3 75" xfId="1699"/>
    <cellStyle name="Normal 3 76" xfId="1700"/>
    <cellStyle name="Normal 3 8" xfId="1701"/>
    <cellStyle name="Normal 3 9" xfId="1702"/>
    <cellStyle name="Normal 3_4. ANEXOS TECNICOS" xfId="1703"/>
    <cellStyle name="Normal 30" xfId="1704"/>
    <cellStyle name="Normal 31" xfId="1705"/>
    <cellStyle name="Normal 32" xfId="1706"/>
    <cellStyle name="Normal 33" xfId="1707"/>
    <cellStyle name="Normal 34" xfId="1708"/>
    <cellStyle name="Normal 35" xfId="1709"/>
    <cellStyle name="Normal 36" xfId="1710"/>
    <cellStyle name="Normal 37" xfId="1711"/>
    <cellStyle name="Normal 38" xfId="1712"/>
    <cellStyle name="Normal 39" xfId="1713"/>
    <cellStyle name="Normal 39 3" xfId="1714"/>
    <cellStyle name="Normal 4" xfId="1715"/>
    <cellStyle name="Normal 4 2" xfId="1716"/>
    <cellStyle name="Normal 4 2 2" xfId="1717"/>
    <cellStyle name="Normal 4 2 2 2" xfId="1718"/>
    <cellStyle name="Normal 4 2 2 3" xfId="1719"/>
    <cellStyle name="Normal 4 2 3" xfId="1720"/>
    <cellStyle name="Normal 4 2 4" xfId="1721"/>
    <cellStyle name="Normal 4 3" xfId="1722"/>
    <cellStyle name="Normal 4 3 2" xfId="1723"/>
    <cellStyle name="Normal 4 4" xfId="1724"/>
    <cellStyle name="Normal 4 5" xfId="1725"/>
    <cellStyle name="Normal 40" xfId="1726"/>
    <cellStyle name="Normal 41" xfId="1727"/>
    <cellStyle name="Normal 42" xfId="1728"/>
    <cellStyle name="Normal 43" xfId="1729"/>
    <cellStyle name="Normal 44" xfId="1730"/>
    <cellStyle name="Normal 44 10" xfId="1731"/>
    <cellStyle name="Normal 44 11" xfId="1732"/>
    <cellStyle name="Normal 44 12" xfId="1733"/>
    <cellStyle name="Normal 44 13" xfId="1734"/>
    <cellStyle name="Normal 44 14" xfId="1735"/>
    <cellStyle name="Normal 44 15" xfId="1736"/>
    <cellStyle name="Normal 44 16" xfId="1737"/>
    <cellStyle name="Normal 44 17" xfId="1738"/>
    <cellStyle name="Normal 44 18" xfId="1739"/>
    <cellStyle name="Normal 44 19" xfId="1740"/>
    <cellStyle name="Normal 44 2" xfId="1741"/>
    <cellStyle name="Normal 44 20" xfId="1742"/>
    <cellStyle name="Normal 44 21" xfId="1743"/>
    <cellStyle name="Normal 44 22" xfId="1744"/>
    <cellStyle name="Normal 44 23" xfId="1745"/>
    <cellStyle name="Normal 44 24" xfId="1746"/>
    <cellStyle name="Normal 44 25" xfId="1747"/>
    <cellStyle name="Normal 44 26" xfId="1748"/>
    <cellStyle name="Normal 44 27" xfId="1749"/>
    <cellStyle name="Normal 44 28" xfId="1750"/>
    <cellStyle name="Normal 44 29" xfId="1751"/>
    <cellStyle name="Normal 44 3" xfId="1752"/>
    <cellStyle name="Normal 44 30" xfId="1753"/>
    <cellStyle name="Normal 44 31" xfId="1754"/>
    <cellStyle name="Normal 44 32" xfId="1755"/>
    <cellStyle name="Normal 44 33" xfId="1756"/>
    <cellStyle name="Normal 44 34" xfId="1757"/>
    <cellStyle name="Normal 44 35" xfId="1758"/>
    <cellStyle name="Normal 44 36" xfId="1759"/>
    <cellStyle name="Normal 44 37" xfId="1760"/>
    <cellStyle name="Normal 44 38" xfId="1761"/>
    <cellStyle name="Normal 44 39" xfId="1762"/>
    <cellStyle name="Normal 44 4" xfId="1763"/>
    <cellStyle name="Normal 44 40" xfId="1764"/>
    <cellStyle name="Normal 44 41" xfId="1765"/>
    <cellStyle name="Normal 44 42" xfId="1766"/>
    <cellStyle name="Normal 44 43" xfId="1767"/>
    <cellStyle name="Normal 44 44" xfId="1768"/>
    <cellStyle name="Normal 44 45" xfId="1769"/>
    <cellStyle name="Normal 44 46" xfId="1770"/>
    <cellStyle name="Normal 44 47" xfId="1771"/>
    <cellStyle name="Normal 44 48" xfId="1772"/>
    <cellStyle name="Normal 44 49" xfId="1773"/>
    <cellStyle name="Normal 44 5" xfId="1774"/>
    <cellStyle name="Normal 44 50" xfId="1775"/>
    <cellStyle name="Normal 44 51" xfId="1776"/>
    <cellStyle name="Normal 44 52" xfId="1777"/>
    <cellStyle name="Normal 44 53" xfId="1778"/>
    <cellStyle name="Normal 44 54" xfId="1779"/>
    <cellStyle name="Normal 44 55" xfId="1780"/>
    <cellStyle name="Normal 44 56" xfId="1781"/>
    <cellStyle name="Normal 44 57" xfId="1782"/>
    <cellStyle name="Normal 44 58" xfId="1783"/>
    <cellStyle name="Normal 44 59" xfId="1784"/>
    <cellStyle name="Normal 44 6" xfId="1785"/>
    <cellStyle name="Normal 44 60" xfId="1786"/>
    <cellStyle name="Normal 44 61" xfId="1787"/>
    <cellStyle name="Normal 44 62" xfId="1788"/>
    <cellStyle name="Normal 44 63" xfId="1789"/>
    <cellStyle name="Normal 44 64" xfId="1790"/>
    <cellStyle name="Normal 44 65" xfId="1791"/>
    <cellStyle name="Normal 44 66" xfId="1792"/>
    <cellStyle name="Normal 44 67" xfId="1793"/>
    <cellStyle name="Normal 44 68" xfId="1794"/>
    <cellStyle name="Normal 44 69" xfId="1795"/>
    <cellStyle name="Normal 44 7" xfId="1796"/>
    <cellStyle name="Normal 44 70" xfId="1797"/>
    <cellStyle name="Normal 44 71" xfId="1798"/>
    <cellStyle name="Normal 44 72" xfId="1799"/>
    <cellStyle name="Normal 44 73" xfId="1800"/>
    <cellStyle name="Normal 44 74" xfId="1801"/>
    <cellStyle name="Normal 44 8" xfId="1802"/>
    <cellStyle name="Normal 44 9" xfId="1803"/>
    <cellStyle name="Normal 44_INFORME DE EVALUACION TECNICO PRELIMINAR AJUSTADO" xfId="1804"/>
    <cellStyle name="Normal 45" xfId="1805"/>
    <cellStyle name="Normal 46" xfId="1806"/>
    <cellStyle name="Normal 47" xfId="1807"/>
    <cellStyle name="Normal 48" xfId="1808"/>
    <cellStyle name="Normal 49" xfId="1809"/>
    <cellStyle name="Normal 5" xfId="1810"/>
    <cellStyle name="Normal 5 2" xfId="1811"/>
    <cellStyle name="Normal 5 3" xfId="1812"/>
    <cellStyle name="Normal 5 3 2" xfId="1813"/>
    <cellStyle name="Normal 5 4" xfId="1814"/>
    <cellStyle name="Normal 5 5" xfId="1815"/>
    <cellStyle name="Normal 54" xfId="1816"/>
    <cellStyle name="Normal 58" xfId="1817"/>
    <cellStyle name="Normal 6" xfId="1818"/>
    <cellStyle name="Normal 6 2" xfId="1819"/>
    <cellStyle name="Normal 6 3" xfId="1820"/>
    <cellStyle name="Normal 6 4" xfId="1821"/>
    <cellStyle name="Normal 61" xfId="1822"/>
    <cellStyle name="Normal 62" xfId="1823"/>
    <cellStyle name="Normal 7" xfId="1824"/>
    <cellStyle name="Normal 7 2" xfId="1825"/>
    <cellStyle name="Normal 7 3" xfId="1826"/>
    <cellStyle name="Normal 7 4" xfId="1827"/>
    <cellStyle name="Normal 8" xfId="1828"/>
    <cellStyle name="Normal 8 2" xfId="1829"/>
    <cellStyle name="Normal 8 2 2" xfId="1830"/>
    <cellStyle name="Normal 8 3" xfId="1831"/>
    <cellStyle name="Normal 8 4" xfId="1832"/>
    <cellStyle name="Normal 9" xfId="1833"/>
    <cellStyle name="Normal 9 2" xfId="1834"/>
    <cellStyle name="Notas 2" xfId="1835"/>
    <cellStyle name="Notas 2 2" xfId="1836"/>
    <cellStyle name="Notas 3" xfId="1837"/>
    <cellStyle name="Notas 4" xfId="1838"/>
    <cellStyle name="Output" xfId="1839"/>
    <cellStyle name="Porcentaje 2" xfId="1840"/>
    <cellStyle name="Porcentual 2" xfId="1841"/>
    <cellStyle name="Porcentual 2 2" xfId="1842"/>
    <cellStyle name="Porcentual 3" xfId="1843"/>
    <cellStyle name="Salida 2" xfId="1844"/>
    <cellStyle name="Salida 2 2" xfId="1845"/>
    <cellStyle name="Salida 3" xfId="1846"/>
    <cellStyle name="Salida 4" xfId="1847"/>
    <cellStyle name="TableStyleLight1" xfId="1848"/>
    <cellStyle name="Texto de advertencia 2" xfId="1849"/>
    <cellStyle name="Texto de advertencia 2 2" xfId="1850"/>
    <cellStyle name="Texto de advertencia 3" xfId="1851"/>
    <cellStyle name="Texto de advertencia 4" xfId="1852"/>
    <cellStyle name="Texto explicativo 2" xfId="1853"/>
    <cellStyle name="Texto explicativo 2 2" xfId="1854"/>
    <cellStyle name="Texto explicativo 3" xfId="1855"/>
    <cellStyle name="Texto explicativo 4" xfId="1856"/>
    <cellStyle name="Title" xfId="1857"/>
    <cellStyle name="Título 1 2" xfId="1858"/>
    <cellStyle name="Título 1 2 2" xfId="1859"/>
    <cellStyle name="Título 1 3" xfId="1860"/>
    <cellStyle name="Título 1 4" xfId="1861"/>
    <cellStyle name="Título 2 2" xfId="1862"/>
    <cellStyle name="Título 2 2 2" xfId="1863"/>
    <cellStyle name="Título 2 3" xfId="1864"/>
    <cellStyle name="Título 2 4" xfId="1865"/>
    <cellStyle name="Título 3 2" xfId="1866"/>
    <cellStyle name="Título 3 2 2" xfId="1867"/>
    <cellStyle name="Título 3 3" xfId="1868"/>
    <cellStyle name="Título 3 4" xfId="1869"/>
    <cellStyle name="Título 4" xfId="1870"/>
    <cellStyle name="Título 4 2" xfId="1871"/>
    <cellStyle name="Título 5" xfId="1872"/>
    <cellStyle name="Título 6" xfId="1873"/>
    <cellStyle name="Total 2" xfId="1874"/>
    <cellStyle name="Total 2 2" xfId="1875"/>
    <cellStyle name="Total 3" xfId="1876"/>
    <cellStyle name="Total 4" xfId="1877"/>
    <cellStyle name="Normal 40 2" xfId="1878"/>
    <cellStyle name="Normal 51" xfId="1879"/>
    <cellStyle name="_EVALUACION TECNICA METROVIVIENDA 2010 2" xfId="1880"/>
    <cellStyle name="Estilo 1 103" xfId="1881"/>
    <cellStyle name="Estilo 1 10 2" xfId="1882"/>
    <cellStyle name="Estilo 1 11 2" xfId="1883"/>
    <cellStyle name="Estilo 1 12 2" xfId="1884"/>
    <cellStyle name="Estilo 1 13 2" xfId="1885"/>
    <cellStyle name="Estilo 1 14 2" xfId="1886"/>
    <cellStyle name="Estilo 1 15 2" xfId="1887"/>
    <cellStyle name="Estilo 1 16 2" xfId="1888"/>
    <cellStyle name="Estilo 1 17 2" xfId="1889"/>
    <cellStyle name="Estilo 1 18 2" xfId="1890"/>
    <cellStyle name="Estilo 1 19 2" xfId="1891"/>
    <cellStyle name="Estilo 1 2 3" xfId="1892"/>
    <cellStyle name="Estilo 1 20 2" xfId="1893"/>
    <cellStyle name="Estilo 1 21 2" xfId="1894"/>
    <cellStyle name="Estilo 1 22 2" xfId="1895"/>
    <cellStyle name="Estilo 1 23 2" xfId="1896"/>
    <cellStyle name="Estilo 1 24 2" xfId="1897"/>
    <cellStyle name="Estilo 1 25 2" xfId="1898"/>
    <cellStyle name="Estilo 1 26 2" xfId="1899"/>
    <cellStyle name="Estilo 1 27 2" xfId="1900"/>
    <cellStyle name="Estilo 1 28 2" xfId="1901"/>
    <cellStyle name="Estilo 1 29 2" xfId="1902"/>
    <cellStyle name="Estilo 1 3 3" xfId="1903"/>
    <cellStyle name="Estilo 1 30 2" xfId="1904"/>
    <cellStyle name="Estilo 1 31 2" xfId="1905"/>
    <cellStyle name="Estilo 1 32 2" xfId="1906"/>
    <cellStyle name="Estilo 1 33 2" xfId="1907"/>
    <cellStyle name="Estilo 1 34 2" xfId="1908"/>
    <cellStyle name="Estilo 1 35 2" xfId="1909"/>
    <cellStyle name="Estilo 1 36 2" xfId="1910"/>
    <cellStyle name="Estilo 1 37 2" xfId="1911"/>
    <cellStyle name="Estilo 1 38 2" xfId="1912"/>
    <cellStyle name="Estilo 1 39 2" xfId="1913"/>
    <cellStyle name="Estilo 1 4 2" xfId="1914"/>
    <cellStyle name="Estilo 1 40 2" xfId="1915"/>
    <cellStyle name="Estilo 1 5 2" xfId="1916"/>
    <cellStyle name="Estilo 1 6 2" xfId="1917"/>
    <cellStyle name="Estilo 1 7 2" xfId="1918"/>
    <cellStyle name="Estilo 1 8 2" xfId="1919"/>
    <cellStyle name="Estilo 1 9 2" xfId="1920"/>
    <cellStyle name="Euro 2 65" xfId="1921"/>
    <cellStyle name="Euro 3 4" xfId="1922"/>
    <cellStyle name="Millares 39" xfId="1923"/>
    <cellStyle name="Millares 10 4" xfId="1924"/>
    <cellStyle name="Millares 10 3 2" xfId="1925"/>
    <cellStyle name="Millares 11 2 2" xfId="1926"/>
    <cellStyle name="Millares 12 2 2" xfId="1927"/>
    <cellStyle name="Millares 13 4" xfId="1928"/>
    <cellStyle name="Millares 13 3 2" xfId="1929"/>
    <cellStyle name="Millares 14 4" xfId="1930"/>
    <cellStyle name="Millares 14 3 2" xfId="1931"/>
    <cellStyle name="Millares 15 2 2" xfId="1932"/>
    <cellStyle name="Millares 16 2 2" xfId="1933"/>
    <cellStyle name="Millares 17 2 2" xfId="1934"/>
    <cellStyle name="Millares 18 2 2" xfId="1935"/>
    <cellStyle name="Millares 19 2 2" xfId="1936"/>
    <cellStyle name="Millares 2 76" xfId="1937"/>
    <cellStyle name="Millares 2 12 2" xfId="1938"/>
    <cellStyle name="Millares 2 2 3" xfId="1939"/>
    <cellStyle name="Millares 2 2 2 3" xfId="1940"/>
    <cellStyle name="Millares 2 2 2 2" xfId="1941"/>
    <cellStyle name="Millares 20 2 2" xfId="1942"/>
    <cellStyle name="Millares 21 2 2" xfId="1943"/>
    <cellStyle name="Millares 22 2 2" xfId="1944"/>
    <cellStyle name="Millares 24 2" xfId="1945"/>
    <cellStyle name="Millares 3 33 3" xfId="1946"/>
    <cellStyle name="Millares 3 65 2" xfId="1947"/>
    <cellStyle name="Millares 37 2" xfId="1948"/>
    <cellStyle name="Millares 38" xfId="1949"/>
    <cellStyle name="Millares 4 4" xfId="1950"/>
    <cellStyle name="Millares 4 2 2" xfId="1951"/>
    <cellStyle name="Millares 4 3 3" xfId="1952"/>
    <cellStyle name="Millares 4 3 2 2" xfId="1953"/>
    <cellStyle name="Millares 6 2" xfId="1954"/>
    <cellStyle name="Millares 7 3" xfId="1955"/>
    <cellStyle name="Millares 7 2" xfId="1956"/>
    <cellStyle name="Millares 8 3" xfId="1957"/>
    <cellStyle name="Millares 8 2 2" xfId="1958"/>
    <cellStyle name="Millares 9 4" xfId="1959"/>
    <cellStyle name="Millares 9 3 2" xfId="1960"/>
    <cellStyle name="Moneda 12" xfId="1961"/>
    <cellStyle name="Moneda 10 2" xfId="1962"/>
    <cellStyle name="Moneda 11 2" xfId="1963"/>
    <cellStyle name="Moneda 2 68" xfId="1964"/>
    <cellStyle name="Moneda 2 3 33" xfId="1965"/>
    <cellStyle name="Moneda 2 4 33" xfId="1966"/>
    <cellStyle name="Moneda 2 5 33" xfId="1967"/>
    <cellStyle name="Moneda 2 6 3" xfId="1968"/>
    <cellStyle name="Moneda 2 6 2 2" xfId="1969"/>
    <cellStyle name="Moneda 2 7 2" xfId="1970"/>
    <cellStyle name="Moneda 3 69" xfId="1971"/>
    <cellStyle name="Moneda 4 68" xfId="1972"/>
    <cellStyle name="Moneda 5 4" xfId="1973"/>
    <cellStyle name="Moneda 6 4" xfId="1974"/>
    <cellStyle name="Moneda 7 2" xfId="1975"/>
    <cellStyle name="Moneda 8 2" xfId="1976"/>
    <cellStyle name="Moneda 9 2" xfId="1977"/>
    <cellStyle name="Normal 2 10 2" xfId="1978"/>
    <cellStyle name="Normal 2 2 2 2" xfId="1979"/>
    <cellStyle name="Normal 2 2 3 2" xfId="1980"/>
    <cellStyle name="Normal 2 3 2 2" xfId="1981"/>
    <cellStyle name="Normal 2 4 2 2" xfId="1982"/>
    <cellStyle name="Normal 2 7 2" xfId="1983"/>
    <cellStyle name="Normal 22 2" xfId="1984"/>
    <cellStyle name="Normal 3 10 2" xfId="1985"/>
    <cellStyle name="Normal 3 11 2" xfId="1986"/>
    <cellStyle name="Normal 3 12 2" xfId="1987"/>
    <cellStyle name="Normal 3 2 2" xfId="1988"/>
    <cellStyle name="Normal 3 3 2" xfId="1989"/>
    <cellStyle name="Normal 3 4 2" xfId="1990"/>
    <cellStyle name="Normal 3 5 2" xfId="1991"/>
    <cellStyle name="Normal 3 6 2" xfId="1992"/>
    <cellStyle name="Normal 3 7 2" xfId="1993"/>
    <cellStyle name="Normal 3 8 2" xfId="1994"/>
    <cellStyle name="Normal 3 9 2" xfId="1995"/>
    <cellStyle name="Normal 39 2 2" xfId="1996"/>
    <cellStyle name="Normal 4 2 2 2 2" xfId="1997"/>
    <cellStyle name="Normal 4 2 2 3 2" xfId="1998"/>
    <cellStyle name="Normal 4 2 4 2" xfId="1999"/>
    <cellStyle name="Normal 4 3 3" xfId="2000"/>
    <cellStyle name="Normal 4 4 2" xfId="2001"/>
    <cellStyle name="Normal 4 5 2" xfId="2002"/>
    <cellStyle name="Normal 40 3" xfId="2003"/>
    <cellStyle name="Normal 44 75" xfId="2004"/>
    <cellStyle name="Normal 44 10 2" xfId="2005"/>
    <cellStyle name="Normal 44 11 2" xfId="2006"/>
    <cellStyle name="Normal 44 2 2" xfId="2007"/>
    <cellStyle name="Normal 44 3 2" xfId="2008"/>
    <cellStyle name="Normal 44 4 2" xfId="2009"/>
    <cellStyle name="Normal 44 5 2" xfId="2010"/>
    <cellStyle name="Normal 44 6 2" xfId="2011"/>
    <cellStyle name="Normal 44 7 2" xfId="2012"/>
    <cellStyle name="Normal 44 8 2" xfId="2013"/>
    <cellStyle name="Normal 44 9 2" xfId="2014"/>
    <cellStyle name="Normal 45 2" xfId="2015"/>
    <cellStyle name="Normal 46 2" xfId="2016"/>
    <cellStyle name="Normal 47 2" xfId="2017"/>
    <cellStyle name="Normal 48 2" xfId="2018"/>
    <cellStyle name="Normal 49 2" xfId="2019"/>
    <cellStyle name="Normal 5 6" xfId="2020"/>
    <cellStyle name="Normal 50" xfId="2021"/>
    <cellStyle name="Normal 50 2" xfId="2022"/>
    <cellStyle name="Normal 6 5" xfId="2023"/>
    <cellStyle name="Normal 7 5" xfId="2024"/>
    <cellStyle name="Normal 7 2 2" xfId="2025"/>
    <cellStyle name="Normal 8 5" xfId="2026"/>
    <cellStyle name="Normal 8 4 2" xfId="2027"/>
    <cellStyle name="Normal 9 3" xfId="2028"/>
    <cellStyle name="Porcentaje 2 2" xfId="2029"/>
    <cellStyle name="Porcentaje 3" xfId="2030"/>
    <cellStyle name="Millares [0]" xfId="2031" builtinId="6"/>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styles" Target="styles.xml" Id="rId5"/><Relationship Type="http://schemas.openxmlformats.org/officeDocument/2006/relationships/theme" Target="theme/theme1.xml" Id="rId6"/></Relationships>
</file>

<file path=xl/drawings/_rels/drawing1.xml.rels><Relationships xmlns="http://schemas.openxmlformats.org/package/2006/relationships"><Relationship Type="http://schemas.openxmlformats.org/officeDocument/2006/relationships/image" Target="/xl/media/image1.png" Id="rId1"/></Relationships>
</file>

<file path=xl/drawings/drawing1.xml><?xml version="1.0" encoding="utf-8"?>
<wsDr xmlns="http://schemas.openxmlformats.org/drawingml/2006/spreadsheetDrawing">
  <twoCellAnchor editAs="oneCell">
    <from>
      <col>1</col>
      <colOff>696951</colOff>
      <row>1</row>
      <rowOff>104542</rowOff>
    </from>
    <to>
      <col>1</col>
      <colOff>2370667</colOff>
      <row>9</row>
      <rowOff>171634</rowOff>
    </to>
    <pic>
      <nvPicPr>
        <cNvPr id="2" name="Imagen 1"/>
        <cNvPicPr>
          <a:picLocks xmlns:a="http://schemas.openxmlformats.org/drawingml/2006/main" noChangeAspect="1"/>
        </cNvPicPr>
      </nvPicPr>
      <blipFill>
        <a:blip xmlns:a="http://schemas.openxmlformats.org/drawingml/2006/main" xmlns:r="http://schemas.openxmlformats.org/officeDocument/2006/relationships" r:embed="rId1"/>
        <a:stretch xmlns:a="http://schemas.openxmlformats.org/drawingml/2006/main">
          <a:fillRect/>
        </a:stretch>
      </blipFill>
      <spPr>
        <a:xfrm xmlns:a="http://schemas.openxmlformats.org/drawingml/2006/main">
          <a:off x="1458951" y="295042"/>
          <a:ext cx="1673716" cy="1591092"/>
        </a:xfrm>
        <a:prstGeom xmlns:a="http://schemas.openxmlformats.org/drawingml/2006/main" prst="rect">
          <avLst/>
        </a:prstGeom>
        <a:ln xmlns:a="http://schemas.openxmlformats.org/drawingml/2006/main">
          <a:prstDash val="solid"/>
        </a:ln>
      </spPr>
    </pic>
    <clientData/>
  </twoCellAnchor>
</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4.xml.rels><Relationships xmlns="http://schemas.openxmlformats.org/package/2006/relationships"><Relationship Type="http://schemas.openxmlformats.org/officeDocument/2006/relationships/drawing" Target="/xl/drawings/drawing1.xml" Id="rId1"/></Relationships>
</file>

<file path=xl/worksheets/sheet1.xml><?xml version="1.0" encoding="utf-8"?>
<worksheet xmlns="http://schemas.openxmlformats.org/spreadsheetml/2006/main">
  <sheetPr>
    <outlinePr summaryBelow="1" summaryRight="1"/>
    <pageSetUpPr fitToPage="1"/>
  </sheetPr>
  <dimension ref="A1:E16"/>
  <sheetViews>
    <sheetView showGridLines="0" workbookViewId="0">
      <pane ySplit="2" topLeftCell="A3" activePane="bottomLeft" state="frozen"/>
      <selection pane="bottomLeft" activeCell="A1" sqref="A1"/>
    </sheetView>
  </sheetViews>
  <sheetFormatPr baseColWidth="8" defaultRowHeight="15"/>
  <cols>
    <col width="38" customWidth="1" style="163" min="1" max="1"/>
    <col width="26" customWidth="1" style="163" min="2" max="2"/>
    <col width="24" customWidth="1" style="163" min="3" max="3"/>
    <col width="22" customWidth="1" style="163" min="4" max="4"/>
    <col width="65" customWidth="1" style="163" min="5" max="5"/>
  </cols>
  <sheetData>
    <row r="1" ht="25" customHeight="1" s="163">
      <c r="A1" s="381" t="inlineStr">
        <is>
          <t>RESUMEN ECONÓMICO Y DISTINCIÓN ENTRE REFERENCIA DE MERCADO Y PRESUPUESTO OFICIAL – SEGUROS IUSAI 2026</t>
        </is>
      </c>
      <c r="B1" s="245" t="n"/>
      <c r="C1" s="245" t="n"/>
      <c r="D1" s="245" t="n"/>
      <c r="E1" s="245" t="n"/>
    </row>
    <row r="2">
      <c r="A2" s="382" t="inlineStr">
        <is>
          <t>Concepto</t>
        </is>
      </c>
      <c r="B2" s="382" t="inlineStr">
        <is>
          <t>Valor / fórmula</t>
        </is>
      </c>
      <c r="C2" s="382" t="inlineStr">
        <is>
          <t>Unidad / criterio</t>
        </is>
      </c>
      <c r="D2" s="382" t="inlineStr">
        <is>
          <t>Estado</t>
        </is>
      </c>
      <c r="E2" s="382" t="inlineStr">
        <is>
          <t>Soporte</t>
        </is>
      </c>
    </row>
    <row r="3">
      <c r="A3" s="245" t="inlineStr">
        <is>
          <t>COTIZACIÓN DE MERCADO INCORPORADA AL ESTUDIO</t>
        </is>
      </c>
      <c r="B3" s="383" t="n">
        <v>113777193</v>
      </c>
      <c r="C3" s="245" t="inlineStr">
        <is>
          <t>Pesos colombianos</t>
        </is>
      </c>
      <c r="D3" s="245" t="inlineStr">
        <is>
          <t>REFERENCIA DE MERCADO</t>
        </is>
      </c>
      <c r="E3" s="245" t="inlineStr">
        <is>
          <t>Valor de una cotización económica recibida para la estructura del programa; no constituye el presupuesto oficial.</t>
        </is>
      </c>
    </row>
    <row r="4">
      <c r="A4" s="245" t="inlineStr">
        <is>
          <t>RESULTADO TÉCNICO DE TASAS Y BASES</t>
        </is>
      </c>
      <c r="B4" s="384">
        <f>'ESTUDIO DE MERCADO'!E94+'ESTUDIO DE MERCADO'!G108</f>
        <v/>
      </c>
      <c r="C4" s="245" t="inlineStr">
        <is>
          <t>Prima anual estimada</t>
        </is>
      </c>
      <c r="D4" s="245" t="inlineStr">
        <is>
          <t>CÁLCULO DE CONTRASTE</t>
        </is>
      </c>
      <c r="E4" s="245" t="inlineStr">
        <is>
          <t>Ejercicio técnico derivado de las tasas y bases asegurables del modelo; se utiliza como contraste y no sustituye la cotización recibida.</t>
        </is>
      </c>
    </row>
    <row r="5">
      <c r="A5" s="245" t="inlineStr">
        <is>
          <t>PRESUPUESTO OFICIAL DISPONIBLE</t>
        </is>
      </c>
      <c r="B5" s="383" t="n">
        <v>109999348</v>
      </c>
      <c r="C5" s="245" t="inlineStr">
        <is>
          <t>Pesos colombianos</t>
        </is>
      </c>
      <c r="D5" s="245" t="inlineStr">
        <is>
          <t>OFICIAL</t>
        </is>
      </c>
      <c r="E5" s="245" t="inlineStr">
        <is>
          <t>Límite máximo de la contratación y de las ofertas económicas para IUSAI 2026.</t>
        </is>
      </c>
    </row>
    <row r="6">
      <c r="A6" s="245" t="inlineStr">
        <is>
          <t>DIFERENCIA COTIZACIÓN - PRESUPUESTO</t>
        </is>
      </c>
      <c r="B6" s="383">
        <f>B3-B5</f>
        <v/>
      </c>
      <c r="C6" s="245" t="inlineStr">
        <is>
          <t>Pesos colombianos</t>
        </is>
      </c>
      <c r="D6" s="245" t="inlineStr">
        <is>
          <t>ANÁLISIS</t>
        </is>
      </c>
      <c r="E6" s="245" t="inlineStr">
        <is>
          <t>Diferencia entre la referencia de mercado y la disponibilidad presupuestal.</t>
        </is>
      </c>
    </row>
    <row r="7">
      <c r="A7" s="245" t="inlineStr">
        <is>
          <t>DIFERENCIA SOBRE PRESUPUESTO</t>
        </is>
      </c>
      <c r="B7" s="385">
        <f>B6/B5</f>
        <v/>
      </c>
      <c r="C7" s="245" t="inlineStr">
        <is>
          <t>Porcentaje</t>
        </is>
      </c>
      <c r="D7" s="245" t="inlineStr">
        <is>
          <t>ANÁLISIS</t>
        </is>
      </c>
      <c r="E7" s="245" t="inlineStr">
        <is>
          <t>Mide cuánto excede la cotización de referencia al presupuesto oficial.</t>
        </is>
      </c>
    </row>
    <row r="8">
      <c r="A8" s="386" t="n"/>
      <c r="B8" s="387" t="n"/>
      <c r="C8" s="245" t="n"/>
      <c r="D8" s="245" t="n"/>
      <c r="E8" s="245" t="n"/>
    </row>
    <row r="9">
      <c r="A9" s="245" t="inlineStr">
        <is>
          <t>POBLACIÓN MÁXIMA PARA COTIZACIÓN AP</t>
        </is>
      </c>
      <c r="B9" s="245" t="n">
        <v>1000</v>
      </c>
      <c r="C9" s="245" t="inlineStr">
        <is>
          <t>Estudiantes</t>
        </is>
      </c>
      <c r="D9" s="245" t="inlineStr">
        <is>
          <t>TÉCNICO</t>
        </is>
      </c>
      <c r="E9" s="245" t="inlineStr">
        <is>
          <t>Techo homogéneo para comparar ofertas; la población efectivamente asegurada corresponderá a la relación certificada por IUSAI.</t>
        </is>
      </c>
    </row>
    <row r="10">
      <c r="A10" s="388" t="inlineStr">
        <is>
          <t>REGLA PRESUPUESTAL</t>
        </is>
      </c>
      <c r="B10" s="245" t="inlineStr">
        <is>
          <t>La cotización o referencia de mercado puede ser superior al presupuesto oficial. El presupuesto oficial se limita a la disponibilidad presupuestal de IUSAI y ninguna oferta podrá superarlo.</t>
        </is>
      </c>
      <c r="C10" s="245" t="n"/>
      <c r="D10" s="245" t="n"/>
      <c r="E10" s="245" t="n"/>
    </row>
    <row r="11">
      <c r="A11" s="245" t="inlineStr">
        <is>
          <t>TRATAMIENTO TRIBUTARIO</t>
        </is>
      </c>
      <c r="B11" s="245" t="inlineStr">
        <is>
          <t>El tratamiento tributario será el legalmente aplicable a cada póliza y deberá discriminarse en la oferta y en la factura.</t>
        </is>
      </c>
      <c r="C11" s="245" t="n"/>
      <c r="D11" s="245" t="n"/>
      <c r="E11" s="245" t="n"/>
    </row>
    <row r="12">
      <c r="A12" s="245" t="n"/>
      <c r="B12" s="245" t="n"/>
      <c r="C12" s="245" t="n"/>
      <c r="D12" s="245" t="n"/>
      <c r="E12" s="245" t="n"/>
    </row>
    <row r="13">
      <c r="A13" s="388" t="inlineStr">
        <is>
          <t>METODOLOGÍA</t>
        </is>
      </c>
      <c r="B13" s="245" t="inlineStr">
        <is>
          <t>El estudio de mercado utiliza fuentes plurales y verificables: cotización económica recibida, información institucional, análisis por tasas y bases asegurables, precios históricos, procesos estatales comparables y fuentes oficiales del sector. Las referencias se homologan por ramo, valor asegurado o límite, tasa, vigencia, deducibles, sublímites y población.</t>
        </is>
      </c>
      <c r="C13" s="245" t="n"/>
      <c r="D13" s="245" t="n"/>
      <c r="E13" s="245" t="n"/>
    </row>
    <row r="14">
      <c r="A14" s="245" t="n"/>
      <c r="B14" s="245" t="n"/>
      <c r="C14" s="245" t="n"/>
      <c r="D14" s="245" t="n"/>
      <c r="E14" s="245" t="n"/>
    </row>
    <row r="15">
      <c r="A15" s="245" t="inlineStr">
        <is>
          <t>PLAZO DE EJECUCIÓN CONTRACTUAL</t>
        </is>
      </c>
      <c r="B15" s="245" t="inlineStr">
        <is>
          <t>365 días calendario, contados desde la fecha y hora de inicio de vigencia señalada en las pólizas. Las pólizas y anexos deberán entregarse dentro de los cinco (5) días hábiles siguientes al inicio de la ejecución.</t>
        </is>
      </c>
      <c r="C15" s="245" t="n"/>
      <c r="D15" s="245" t="n"/>
      <c r="E15" s="245" t="n"/>
    </row>
    <row r="16">
      <c r="A16" s="245" t="inlineStr">
        <is>
          <t>FORMA DE PAGO</t>
        </is>
      </c>
      <c r="B16" s="245" t="inlineStr">
        <is>
          <t>Un (1) único pago equivalente al 100% del valor del contrato, contra entrega de la totalidad de las pólizas, carátulas, anexos y certificados, previa verificación y recibo a satisfacción; pago dentro de los treinta (30) días calendario siguientes a la radicación de la factura o documento equivalente, sujeto al PAC.</t>
        </is>
      </c>
      <c r="C16" s="245" t="n"/>
      <c r="D16" s="245" t="n"/>
      <c r="E16" s="245" t="n"/>
    </row>
  </sheetData>
  <mergeCells count="1">
    <mergeCell ref="A1:E1"/>
  </mergeCells>
  <pageMargins left="0.3" right="0.3" top="0.5" bottom="0.5" header="0.5" footer="0.5"/>
  <pageSetup fitToHeight="0" fitToWidth="1"/>
</worksheet>
</file>

<file path=xl/worksheets/sheet2.xml><?xml version="1.0" encoding="utf-8"?>
<worksheet xmlns="http://schemas.openxmlformats.org/spreadsheetml/2006/main">
  <sheetPr>
    <outlinePr summaryBelow="1" summaryRight="1"/>
    <pageSetUpPr fitToPage="1"/>
  </sheetPr>
  <dimension ref="A1:I18"/>
  <sheetViews>
    <sheetView showGridLines="0" workbookViewId="0">
      <pane ySplit="3" topLeftCell="A4" activePane="bottomLeft" state="frozen"/>
      <selection pane="bottomLeft" activeCell="A1" sqref="A1"/>
    </sheetView>
  </sheetViews>
  <sheetFormatPr baseColWidth="8" defaultRowHeight="15"/>
  <cols>
    <col width="38" customWidth="1" style="163" min="1" max="1"/>
    <col width="26" customWidth="1" style="163" min="2" max="2"/>
    <col width="24" customWidth="1" style="163" min="3" max="3"/>
    <col width="22" customWidth="1" style="163" min="4" max="4"/>
    <col width="65" customWidth="1" style="163" min="5" max="5"/>
    <col width="14" customWidth="1" style="163" min="6" max="6"/>
    <col width="14" customWidth="1" style="163" min="7" max="7"/>
    <col width="45" customWidth="1" style="163" min="8" max="8"/>
    <col width="75" customWidth="1" style="163" min="9" max="9"/>
  </cols>
  <sheetData>
    <row r="1" ht="25" customHeight="1" s="163">
      <c r="A1" s="381" t="inlineStr">
        <is>
          <t>MATRIZ DE PROCESOS COMPARABLES - TASAS NORMALIZADAS</t>
        </is>
      </c>
      <c r="B1" s="245" t="n"/>
      <c r="C1" s="245" t="n"/>
      <c r="D1" s="245" t="n"/>
      <c r="E1" s="245" t="n"/>
      <c r="F1" s="245" t="n"/>
      <c r="G1" s="245" t="n"/>
      <c r="H1" s="245" t="n"/>
      <c r="I1" s="245" t="n"/>
    </row>
    <row r="2">
      <c r="A2" s="245" t="n"/>
      <c r="B2" s="245" t="n"/>
      <c r="C2" s="245" t="n"/>
      <c r="D2" s="245" t="n"/>
      <c r="E2" s="245" t="n"/>
      <c r="F2" s="245" t="n"/>
      <c r="G2" s="245" t="n"/>
      <c r="H2" s="245" t="n"/>
      <c r="I2" s="245" t="n"/>
    </row>
    <row r="3">
      <c r="A3" s="389" t="inlineStr">
        <is>
          <t>Fuente / entidad</t>
        </is>
      </c>
      <c r="B3" s="389" t="inlineStr">
        <is>
          <t>Año</t>
        </is>
      </c>
      <c r="C3" s="389" t="inlineStr">
        <is>
          <t>DMC (‰)</t>
        </is>
      </c>
      <c r="D3" s="389" t="inlineStr">
        <is>
          <t>Manejo (%)</t>
        </is>
      </c>
      <c r="E3" s="389" t="inlineStr">
        <is>
          <t>RCE (%)</t>
        </is>
      </c>
      <c r="F3" s="389" t="inlineStr">
        <is>
          <t>AP (‰)</t>
        </is>
      </c>
      <c r="G3" s="389" t="inlineStr">
        <is>
          <t>Vigencia días</t>
        </is>
      </c>
      <c r="H3" s="389" t="inlineStr">
        <is>
          <t>Uso en IUSAI</t>
        </is>
      </c>
      <c r="I3" s="389" t="inlineStr">
        <is>
          <t>Fuente verificable</t>
        </is>
      </c>
    </row>
    <row r="4">
      <c r="A4" s="245" t="inlineStr">
        <is>
          <t>IUSAI – Información económica institucional</t>
        </is>
      </c>
      <c r="B4" s="245" t="inlineStr">
        <is>
          <t>2026</t>
        </is>
      </c>
      <c r="C4" s="373" t="n">
        <v>2.5</v>
      </c>
      <c r="D4" s="374" t="n">
        <v>25</v>
      </c>
      <c r="E4" s="374" t="n">
        <v>0.8</v>
      </c>
      <c r="F4" s="373" t="n">
        <v>1</v>
      </c>
      <c r="G4" s="245" t="n">
        <v>365</v>
      </c>
      <c r="H4" s="245" t="inlineStr">
        <is>
          <t>Base económica institucional utilizada para la estructuración 2026</t>
        </is>
      </c>
      <c r="I4" s="248" t="inlineStr">
        <is>
          <t>Información económica institucional IUSAI 2026</t>
        </is>
      </c>
    </row>
    <row r="5">
      <c r="A5" s="245" t="inlineStr">
        <is>
          <t>Ministerio de Vivienda</t>
        </is>
      </c>
      <c r="B5" s="245" t="inlineStr">
        <is>
          <t>2025</t>
        </is>
      </c>
      <c r="C5" s="373" t="n">
        <v>1.032729038129993</v>
      </c>
      <c r="D5" s="374" t="n">
        <v>5.92</v>
      </c>
      <c r="E5" s="374" t="n">
        <v>0.42</v>
      </c>
      <c r="F5" s="373" t="n"/>
      <c r="G5" s="245" t="n">
        <v>365</v>
      </c>
      <c r="H5" s="245" t="inlineStr">
        <is>
          <t>Comparable estatal; prima/tasa normalizada</t>
        </is>
      </c>
      <c r="I5" s="248" t="inlineStr">
        <is>
          <t>https://community.secop.gov.co/Public/Archive/RetrieveFile/Index?DocumentId=599297042</t>
        </is>
      </c>
    </row>
    <row r="6">
      <c r="A6" s="245" t="inlineStr">
        <is>
          <t>Departamento de Cundinamarca</t>
        </is>
      </c>
      <c r="B6" s="245" t="inlineStr">
        <is>
          <t>2026</t>
        </is>
      </c>
      <c r="C6" s="373" t="n">
        <v>1.27</v>
      </c>
      <c r="D6" s="374" t="n">
        <v>2.85</v>
      </c>
      <c r="E6" s="374" t="n">
        <v>0.18</v>
      </c>
      <c r="F6" s="373" t="n"/>
      <c r="G6" s="245" t="n">
        <v>365</v>
      </c>
      <c r="H6" s="245" t="inlineStr">
        <is>
          <t>Comparable estatal 2026; tasas promedio del estudio</t>
        </is>
      </c>
      <c r="I6" s="248" t="inlineStr">
        <is>
          <t>https://community.secop.gov.co/Public/Archive/RetrieveFile/Index?DocumentId=823731650</t>
        </is>
      </c>
    </row>
    <row r="7">
      <c r="A7" s="245" t="inlineStr">
        <is>
          <t>Agencia Nacional de Minería</t>
        </is>
      </c>
      <c r="B7" s="245" t="inlineStr">
        <is>
          <t>2025</t>
        </is>
      </c>
      <c r="C7" s="373" t="n">
        <v>1.52</v>
      </c>
      <c r="D7" s="374" t="n">
        <v>3.51</v>
      </c>
      <c r="E7" s="374" t="n">
        <v>0.28</v>
      </c>
      <c r="F7" s="373" t="n">
        <v>1.26</v>
      </c>
      <c r="G7" s="245" t="n">
        <v>365</v>
      </c>
      <c r="H7" s="245" t="inlineStr">
        <is>
          <t>Comparable especialmente útil por metodología multifuente y ausencia de términos indicativos de varias aseguradoras</t>
        </is>
      </c>
      <c r="I7" s="248" t="inlineStr">
        <is>
          <t>https://www.anm.gov.co/sites/default/files/2025-06-13-Complemento_al_Pliego_de_condiciones_LP-002-2025.pdf</t>
        </is>
      </c>
    </row>
    <row r="8">
      <c r="A8" s="245" t="n"/>
      <c r="B8" s="245" t="n"/>
      <c r="C8" s="245" t="n"/>
      <c r="D8" s="245" t="n"/>
      <c r="E8" s="245" t="n"/>
      <c r="F8" s="245" t="n"/>
      <c r="G8" s="245" t="n"/>
      <c r="H8" s="245" t="n"/>
      <c r="I8" s="245" t="n"/>
    </row>
    <row r="9">
      <c r="A9" s="245" t="n"/>
      <c r="B9" s="245" t="n"/>
      <c r="C9" s="245" t="n"/>
      <c r="D9" s="245" t="n"/>
      <c r="E9" s="245" t="n"/>
      <c r="F9" s="245" t="n"/>
      <c r="G9" s="245" t="n"/>
      <c r="H9" s="245" t="n"/>
      <c r="I9" s="245" t="n"/>
    </row>
    <row r="10">
      <c r="A10" s="390" t="inlineStr">
        <is>
          <t>ESTADÍSTICA DE PROCESOS PÚBLICOS COMPARABLES</t>
        </is>
      </c>
      <c r="B10" s="245" t="n"/>
      <c r="C10" s="245" t="n"/>
      <c r="D10" s="245" t="n"/>
      <c r="E10" s="245" t="n"/>
      <c r="F10" s="245" t="n"/>
      <c r="G10" s="245" t="n"/>
      <c r="H10" s="245" t="n"/>
      <c r="I10" s="245" t="n"/>
    </row>
    <row r="11">
      <c r="A11" s="389" t="inlineStr">
        <is>
          <t>Indicador</t>
        </is>
      </c>
      <c r="B11" s="389" t="inlineStr">
        <is>
          <t>DMC (‰)</t>
        </is>
      </c>
      <c r="C11" s="389" t="inlineStr">
        <is>
          <t>Manejo (%)</t>
        </is>
      </c>
      <c r="D11" s="389" t="inlineStr">
        <is>
          <t>RCE (%)</t>
        </is>
      </c>
      <c r="E11" s="389" t="inlineStr">
        <is>
          <t>AP (‰)</t>
        </is>
      </c>
      <c r="F11" s="245" t="n"/>
      <c r="G11" s="245" t="n"/>
      <c r="H11" s="245" t="n"/>
      <c r="I11" s="245" t="n"/>
    </row>
    <row r="12">
      <c r="A12" s="245" t="inlineStr">
        <is>
          <t>Mínimo</t>
        </is>
      </c>
      <c r="B12" s="373">
        <f>MIN(C5:C7)</f>
        <v/>
      </c>
      <c r="C12" s="374">
        <f>MIN(D5:D7)</f>
        <v/>
      </c>
      <c r="D12" s="374">
        <f>MIN(E5:E7)</f>
        <v/>
      </c>
      <c r="E12" s="373">
        <f>F7</f>
        <v/>
      </c>
      <c r="F12" s="245" t="n"/>
      <c r="G12" s="245" t="n"/>
      <c r="H12" s="245" t="n"/>
      <c r="I12" s="245" t="n"/>
    </row>
    <row r="13">
      <c r="A13" s="245" t="inlineStr">
        <is>
          <t>Mediana</t>
        </is>
      </c>
      <c r="B13" s="373">
        <f>MEDIAN(C5:C7)</f>
        <v/>
      </c>
      <c r="C13" s="374">
        <f>MEDIAN(D5:D7)</f>
        <v/>
      </c>
      <c r="D13" s="374">
        <f>MEDIAN(E5:E7)</f>
        <v/>
      </c>
      <c r="E13" s="373">
        <f>F7</f>
        <v/>
      </c>
      <c r="F13" s="245" t="n"/>
      <c r="G13" s="245" t="n"/>
      <c r="H13" s="245" t="n"/>
      <c r="I13" s="245" t="n"/>
    </row>
    <row r="14">
      <c r="A14" s="245" t="inlineStr">
        <is>
          <t>Máximo</t>
        </is>
      </c>
      <c r="B14" s="373">
        <f>MAX(C5:C7)</f>
        <v/>
      </c>
      <c r="C14" s="374">
        <f>MAX(D5:D7)</f>
        <v/>
      </c>
      <c r="D14" s="374">
        <f>MAX(E5:E7)</f>
        <v/>
      </c>
      <c r="E14" s="373">
        <f>F7</f>
        <v/>
      </c>
      <c r="F14" s="245" t="n"/>
      <c r="G14" s="245" t="n"/>
      <c r="H14" s="245" t="n"/>
      <c r="I14" s="245" t="n"/>
    </row>
    <row r="15">
      <c r="A15" s="245" t="n"/>
      <c r="B15" s="245" t="n"/>
      <c r="C15" s="245" t="n"/>
      <c r="D15" s="245" t="n"/>
      <c r="E15" s="245" t="n"/>
      <c r="F15" s="245" t="n"/>
      <c r="G15" s="245" t="n"/>
      <c r="H15" s="245" t="n"/>
      <c r="I15" s="245" t="n"/>
    </row>
    <row r="16">
      <c r="A16" s="391" t="inlineStr">
        <is>
          <t>Lectura técnica</t>
        </is>
      </c>
      <c r="B16" s="245" t="inlineStr">
        <is>
          <t>Las tasas contenidas en el Excel institucional se contrastan con referencias públicas recientes. Las diferencias se analizan atendiendo la ubicación insular, la exposición catastrófica, los valores asegurados, los límites, deducibles, sublímites y demás características propias del riesgo de IUSAI.</t>
        </is>
      </c>
      <c r="C16" s="245" t="n"/>
      <c r="D16" s="245" t="n"/>
      <c r="E16" s="245" t="n"/>
      <c r="F16" s="245" t="n"/>
      <c r="G16" s="245" t="n"/>
      <c r="H16" s="245" t="n"/>
      <c r="I16" s="245" t="n"/>
    </row>
    <row r="17">
      <c r="A17" s="245" t="n"/>
      <c r="B17" s="245" t="n"/>
      <c r="C17" s="245" t="n"/>
      <c r="D17" s="245" t="n"/>
      <c r="E17" s="245" t="n"/>
      <c r="F17" s="245" t="n"/>
      <c r="G17" s="245" t="n"/>
      <c r="H17" s="245" t="n"/>
      <c r="I17" s="245" t="n"/>
    </row>
    <row r="18">
      <c r="A18" s="245" t="n"/>
      <c r="B18" s="245" t="n"/>
      <c r="C18" s="245" t="n"/>
      <c r="D18" s="245" t="n"/>
      <c r="E18" s="245" t="n"/>
      <c r="F18" s="245" t="n"/>
      <c r="G18" s="245" t="n"/>
      <c r="H18" s="245" t="n"/>
      <c r="I18" s="245" t="n"/>
    </row>
  </sheetData>
  <mergeCells count="3">
    <mergeCell ref="A1:I1"/>
    <mergeCell ref="B16:I18"/>
    <mergeCell ref="A10:I10"/>
  </mergeCells>
  <pageMargins left="0.3" right="0.3" top="0.5" bottom="0.5" header="0.5" footer="0.5"/>
  <pageSetup fitToHeight="0" fitToWidth="1"/>
</worksheet>
</file>

<file path=xl/worksheets/sheet3.xml><?xml version="1.0" encoding="utf-8"?>
<worksheet xmlns="http://schemas.openxmlformats.org/spreadsheetml/2006/main">
  <sheetPr>
    <outlinePr summaryBelow="1" summaryRight="1"/>
    <pageSetUpPr fitToPage="1"/>
  </sheetPr>
  <dimension ref="A1:E14"/>
  <sheetViews>
    <sheetView showGridLines="0" workbookViewId="0">
      <pane ySplit="3" topLeftCell="A4" activePane="bottomLeft" state="frozen"/>
      <selection pane="bottomLeft" activeCell="A1" sqref="A1"/>
    </sheetView>
  </sheetViews>
  <sheetFormatPr baseColWidth="8" defaultRowHeight="15"/>
  <cols>
    <col width="38" customWidth="1" style="163" min="1" max="1"/>
    <col width="26" customWidth="1" style="163" min="2" max="2"/>
    <col width="24" customWidth="1" style="163" min="3" max="3"/>
    <col width="22" customWidth="1" style="163" min="4" max="4"/>
    <col width="65" customWidth="1" style="163" min="5" max="5"/>
  </cols>
  <sheetData>
    <row r="1" ht="25" customHeight="1" s="163">
      <c r="A1" s="381" t="inlineStr">
        <is>
          <t>METODOLOGÍA DE ESTUDIO DE MERCADO Y TRAZABILIDAD DE FUENTES</t>
        </is>
      </c>
      <c r="B1" s="245" t="n"/>
      <c r="C1" s="245" t="n"/>
      <c r="D1" s="245" t="n"/>
      <c r="E1" s="245" t="n"/>
    </row>
    <row r="2">
      <c r="A2" s="245" t="n"/>
      <c r="B2" s="245" t="n"/>
      <c r="C2" s="245" t="n"/>
      <c r="D2" s="245" t="n"/>
      <c r="E2" s="245" t="n"/>
    </row>
    <row r="3">
      <c r="A3" s="389" t="inlineStr">
        <is>
          <t>Fuente</t>
        </is>
      </c>
      <c r="B3" s="389" t="inlineStr">
        <is>
          <t>Fecha/corte</t>
        </is>
      </c>
      <c r="C3" s="389" t="inlineStr">
        <is>
          <t>Regla / dato verificado</t>
        </is>
      </c>
      <c r="D3" s="389" t="inlineStr">
        <is>
          <t>Aplicación en IUSAI</t>
        </is>
      </c>
      <c r="E3" s="389" t="inlineStr">
        <is>
          <t>URL / soporte</t>
        </is>
      </c>
    </row>
    <row r="4">
      <c r="A4" s="245" t="inlineStr">
        <is>
          <t>ANCP-CCE Concepto C-1311 de 2025</t>
        </is>
      </c>
      <c r="B4" s="245" t="inlineStr">
        <is>
          <t>03/10/2025</t>
        </is>
      </c>
      <c r="C4" s="245" t="inlineStr">
        <is>
          <t>El estudio de mercado puede consultar precios mediante sondeos/cotizaciones, bases de datos especializadas y análisis de precios históricos.</t>
        </is>
      </c>
      <c r="D4" s="245" t="inlineStr">
        <is>
          <t>Sustenta metodología multifuente y la no dependencia de un número fijo de cotizaciones.</t>
        </is>
      </c>
      <c r="E4" s="248" t="inlineStr">
        <is>
          <t>https://relatoria.colombiacompra.gov.co/conceptos/c-1311-de-2025/</t>
        </is>
      </c>
    </row>
    <row r="5">
      <c r="A5" s="245" t="inlineStr">
        <is>
          <t>ANCP-CCE Concepto C-505 de 2025</t>
        </is>
      </c>
      <c r="B5" s="245" t="inlineStr">
        <is>
          <t>03/06/2025</t>
        </is>
      </c>
      <c r="C5" s="245" t="inlineStr">
        <is>
          <t>La pluralidad de fuentes de información fortalece el análisis del sector; la normativa no impone un procedimiento único para su elaboración.</t>
        </is>
      </c>
      <c r="D5" s="245" t="inlineStr">
        <is>
          <t>Se documenta la conveniencia de consultar mercado cuando sea posible, sin convertirlo en condición absoluta.</t>
        </is>
      </c>
      <c r="E5" s="248" t="inlineStr">
        <is>
          <t>https://relatoria.colombiacompra.gov.co/conceptos/c-505-de-2025/</t>
        </is>
      </c>
    </row>
    <row r="6">
      <c r="A6" s="245" t="inlineStr">
        <is>
          <t>Agencia Nacional de Minería - LP-002-2025</t>
        </is>
      </c>
      <c r="B6" s="245" t="inlineStr">
        <is>
          <t>2025</t>
        </is>
      </c>
      <c r="C6" s="245" t="inlineStr">
        <is>
          <t>Varias aseguradoras informaron que no emiten términos indicativos para estudios de mercado; la ANM usó procesos comparables y tasas promedio por ramo.</t>
        </is>
      </c>
      <c r="D6" s="245" t="inlineStr">
        <is>
          <t>Referencia pública de metodología multifuente y normalización de tasas por ramo.</t>
        </is>
      </c>
      <c r="E6" s="248" t="inlineStr">
        <is>
          <t>https://www.anm.gov.co/sites/default/files/2025-06-13-Complemento_al_Pliego_de_condiciones_LP-002-2025.pdf</t>
        </is>
      </c>
    </row>
    <row r="7">
      <c r="A7" s="245" t="inlineStr">
        <is>
          <t>Ministerio de Vivienda - Programa de seguros</t>
        </is>
      </c>
      <c r="B7" s="245" t="inlineStr">
        <is>
          <t>2025-2026</t>
        </is>
      </c>
      <c r="C7" s="245" t="inlineStr">
        <is>
          <t>DMC $47.021.269.091 / prima neta $48.560.230; Manejo $900m / $53,28m; RCE $6.500m / $27,30m.</t>
        </is>
      </c>
      <c r="D7" s="245" t="inlineStr">
        <is>
          <t>Normalización de tasas como referencia externa.</t>
        </is>
      </c>
      <c r="E7" s="248" t="inlineStr">
        <is>
          <t>https://community.secop.gov.co/Public/Archive/RetrieveFile/Index?DocumentId=599297042</t>
        </is>
      </c>
    </row>
    <row r="8">
      <c r="A8" s="245" t="inlineStr">
        <is>
          <t>Departamento de Cundinamarca SGCC-LP-011-2026</t>
        </is>
      </c>
      <c r="B8" s="245" t="inlineStr">
        <is>
          <t>2026</t>
        </is>
      </c>
      <c r="C8" s="245" t="inlineStr">
        <is>
          <t>Tasas promedio: DMC 1,27‰, Manejo 2,85%, RCE 0,18%; vigencia 365 días.</t>
        </is>
      </c>
      <c r="D8" s="245" t="inlineStr">
        <is>
          <t>Comparable 2026 de estructura por tasas.</t>
        </is>
      </c>
      <c r="E8" s="248" t="inlineStr">
        <is>
          <t>https://community.secop.gov.co/Public/Archive/RetrieveFile/Index?DocumentId=823731650</t>
        </is>
      </c>
    </row>
    <row r="9">
      <c r="A9" s="245" t="inlineStr">
        <is>
          <t>DIAN - Concepto 8208 de 2026</t>
        </is>
      </c>
      <c r="B9" s="245" t="inlineStr">
        <is>
          <t>2026</t>
        </is>
      </c>
      <c r="C9" s="245" t="inlineStr">
        <is>
          <t>El artículo 22 de la Ley 47 de 1993 excluye del IVA los servicios destinados o realizados en el Archipiélago.</t>
        </is>
      </c>
      <c r="D9" s="245" t="inlineStr">
        <is>
          <t>Base tributaria de planeación; la facturación debe atender la destinación real del servicio/póliza.</t>
        </is>
      </c>
      <c r="E9" s="248" t="inlineStr">
        <is>
          <t>https://normograma.dian.gov.co/dian/compilacion/docs/oficio_dian_8208_2026.htm</t>
        </is>
      </c>
    </row>
    <row r="10">
      <c r="A10" s="245" t="inlineStr">
        <is>
          <t>IUSAI – Información económica institucional 2026</t>
        </is>
      </c>
      <c r="B10" s="245" t="inlineStr">
        <is>
          <t>2026</t>
        </is>
      </c>
      <c r="C10" s="245" t="inlineStr">
        <is>
          <t>Valores asegurables y tasas institucionales utilizados en la estructuración económica 2026.</t>
        </is>
      </c>
      <c r="D10" s="245" t="inlineStr">
        <is>
          <t>Soporte institucional del análisis económico.</t>
        </is>
      </c>
      <c r="E10" s="248" t="inlineStr">
        <is>
          <t>Información institucional incorporada al expediente</t>
        </is>
      </c>
    </row>
    <row r="11">
      <c r="A11" s="245" t="inlineStr">
        <is>
          <t>IUSAI – Inventario institucional actualizado 2026</t>
        </is>
      </c>
      <c r="B11" s="245" t="inlineStr">
        <is>
          <t>2026</t>
        </is>
      </c>
      <c r="C11" s="245" t="inlineStr">
        <is>
          <t>Actualización de bienes y valores asegurables de la vigencia 2026.</t>
        </is>
      </c>
      <c r="D11" s="245" t="inlineStr">
        <is>
          <t>Soporte institucional de actualización de valores asegurables, con control de duplicidades por categoría.</t>
        </is>
      </c>
      <c r="E11" s="248" t="inlineStr">
        <is>
          <t>Archivo institucional suministrado por IUSAI</t>
        </is>
      </c>
    </row>
    <row r="12">
      <c r="A12" s="245" t="inlineStr">
        <is>
          <t>ANCP-CCE – Guía para la Elaboración de Estudios del Sector</t>
        </is>
      </c>
      <c r="B12" s="245" t="inlineStr">
        <is>
          <t>25/09/2025</t>
        </is>
      </c>
      <c r="C12" s="245" t="inlineStr">
        <is>
          <t>El estudio del sector debe permitir conocer el mercado y sustentar precios, riesgos y requisitos habilitantes con un alcance proporcional al objeto.</t>
        </is>
      </c>
      <c r="D12" s="245" t="inlineStr">
        <is>
          <t>Marco metodológico general del estudio de mercado y del análisis de oferta/demanda.</t>
        </is>
      </c>
      <c r="E12" s="245" t="inlineStr">
        <is>
          <t>https://www.colombiacompra.gov.co/archivos/manual/guia-para-la-elaboracion-de-estudios-del-sector</t>
        </is>
      </c>
    </row>
    <row r="13">
      <c r="A13" s="245" t="inlineStr">
        <is>
          <t>Cotización económica de mercado recibida</t>
        </is>
      </c>
      <c r="B13" s="245" t="inlineStr">
        <is>
          <t>2026</t>
        </is>
      </c>
      <c r="C13" s="245" t="inlineStr">
        <is>
          <t>Valor: $113.777.193</t>
        </is>
      </c>
      <c r="D13" s="245" t="inlineStr">
        <is>
          <t>Referencia de mercado</t>
        </is>
      </c>
      <c r="E13" s="245" t="inlineStr">
        <is>
          <t>Soporte documental incorporado al expediente contractual</t>
        </is>
      </c>
    </row>
    <row r="14">
      <c r="A14" s="245" t="inlineStr">
        <is>
          <t>Disponibilidad presupuestal IUSAI 2026</t>
        </is>
      </c>
      <c r="B14" s="245" t="inlineStr">
        <is>
          <t>2026</t>
        </is>
      </c>
      <c r="C14" s="245" t="inlineStr">
        <is>
          <t>Valor: $109.999.348</t>
        </is>
      </c>
      <c r="D14" s="245" t="inlineStr">
        <is>
          <t>Presupuesto oficial</t>
        </is>
      </c>
      <c r="E14" s="245" t="inlineStr">
        <is>
          <t>CDP de la vigencia 2026 / soporte presupuestal institucional</t>
        </is>
      </c>
    </row>
  </sheetData>
  <mergeCells count="1">
    <mergeCell ref="A1:E1"/>
  </mergeCells>
  <pageMargins left="0.3" right="0.3" top="0.5" bottom="0.5" header="0.5" footer="0.5"/>
  <pageSetup fitToHeight="0" fitToWidth="1"/>
</worksheet>
</file>

<file path=xl/worksheets/sheet4.xml><?xml version="1.0" encoding="utf-8"?>
<worksheet xmlns="http://schemas.openxmlformats.org/spreadsheetml/2006/main">
  <sheetPr>
    <outlinePr summaryBelow="1" summaryRight="1"/>
    <pageSetUpPr fitToPage="1"/>
  </sheetPr>
  <dimension ref="A1:G119"/>
  <sheetViews>
    <sheetView showGridLines="0" tabSelected="1" zoomScale="90" zoomScaleNormal="90" workbookViewId="0">
      <selection activeCell="C12" sqref="C12:C13"/>
    </sheetView>
  </sheetViews>
  <sheetFormatPr baseColWidth="10" defaultRowHeight="15"/>
  <cols>
    <col width="11.42578125" customWidth="1" style="163" min="1" max="1"/>
    <col width="55" customWidth="1" style="163" min="2" max="2"/>
    <col width="24.140625" customWidth="1" style="163" min="3" max="3"/>
    <col width="24.28515625" customWidth="1" style="15" min="4" max="4"/>
    <col width="19.5703125" customWidth="1" style="163" min="5" max="5"/>
    <col width="14.85546875" customWidth="1" style="163" min="6" max="6"/>
    <col width="19" customWidth="1" style="163" min="7" max="7"/>
    <col width="11.42578125" customWidth="1" style="163" min="8" max="16384"/>
  </cols>
  <sheetData>
    <row r="1"/>
    <row r="2"/>
    <row r="3"/>
    <row r="4"/>
    <row r="5"/>
    <row r="6" ht="15" customHeight="1" s="163">
      <c r="C6" s="298" t="inlineStr">
        <is>
          <t>IUSAI – ESTUDIO DE MERCADO Y COTIZACIÓN DE SEGUROS 2026</t>
        </is>
      </c>
    </row>
    <row r="7" ht="15" customHeight="1" s="163"/>
    <row r="8" ht="15" customHeight="1" s="163"/>
    <row r="9" ht="15" customHeight="1" s="163"/>
    <row r="10" ht="15" customHeight="1" s="163" thickBot="1"/>
    <row r="11" ht="15.75" customHeight="1" s="163" thickBot="1">
      <c r="B11" s="145" t="inlineStr">
        <is>
          <t>GRUPO 1</t>
        </is>
      </c>
      <c r="C11" s="36" t="n"/>
      <c r="D11" s="36" t="n"/>
      <c r="E11" s="36" t="n"/>
    </row>
    <row r="12" ht="17.25" customHeight="1" s="163">
      <c r="B12" s="262" t="inlineStr">
        <is>
          <t>RAMO</t>
        </is>
      </c>
      <c r="C12" s="262" t="inlineStr">
        <is>
          <t>VALOR ASEGURADO</t>
        </is>
      </c>
      <c r="D12" s="262" t="inlineStr">
        <is>
          <t>TASA</t>
        </is>
      </c>
      <c r="E12" s="262" t="inlineStr">
        <is>
          <t>PRIMA NETA</t>
        </is>
      </c>
    </row>
    <row r="13" ht="9" customHeight="1" s="163" thickBot="1">
      <c r="B13" s="263" t="n"/>
      <c r="C13" s="263" t="n"/>
      <c r="D13" s="263" t="n"/>
      <c r="E13" s="263" t="n"/>
    </row>
    <row r="14" ht="15.75" customHeight="1" s="163" thickBot="1">
      <c r="B14" s="110" t="inlineStr">
        <is>
          <t>INCENDIO Y/O ANEXOS</t>
        </is>
      </c>
      <c r="C14" s="107" t="n"/>
      <c r="D14" s="299" t="n"/>
      <c r="E14" s="300" t="n"/>
    </row>
    <row r="15" ht="19.5" customHeight="1" s="163" thickBot="1">
      <c r="B15" s="96" t="inlineStr">
        <is>
          <t>EDIFICIOS</t>
        </is>
      </c>
      <c r="C15" s="268" t="n">
        <v>2053875956</v>
      </c>
      <c r="D15" s="141" t="n">
        <v>2.5</v>
      </c>
      <c r="E15" s="301">
        <f>+(C15*D15/1000)/365*$C$115</f>
        <v/>
      </c>
    </row>
    <row r="16" ht="19.5" customHeight="1" s="163" thickBot="1">
      <c r="B16" s="72">
        <f>+"ÍNDICE VARIABLE 5% - "&amp;B15</f>
        <v/>
      </c>
      <c r="C16" s="268">
        <f>+(C15*0.05)/365*$C$115</f>
        <v/>
      </c>
      <c r="D16" s="141">
        <f>+D15/2</f>
        <v/>
      </c>
      <c r="E16" s="301">
        <f>+(C16*D16/1000)/365*$C$115</f>
        <v/>
      </c>
    </row>
    <row r="17" ht="19.5" customHeight="1" s="163" thickBot="1">
      <c r="B17" s="72" t="inlineStr">
        <is>
          <t>TERRENOS</t>
        </is>
      </c>
      <c r="C17" s="268" t="n">
        <v>477002925</v>
      </c>
      <c r="D17" s="141" t="n">
        <v>2.5</v>
      </c>
      <c r="E17" s="301">
        <f>+(C17*D17/1000)/365*$C$115</f>
        <v/>
      </c>
    </row>
    <row r="18" ht="19.5" customHeight="1" s="163" thickBot="1">
      <c r="B18" s="72">
        <f>+"ÍNDICE VARIABLE 5% - "&amp;B17</f>
        <v/>
      </c>
      <c r="C18" s="268">
        <f>+(C17*0.05)/365*$C$115</f>
        <v/>
      </c>
      <c r="D18" s="141">
        <f>+D17/2</f>
        <v/>
      </c>
      <c r="E18" s="301">
        <f>+(C18*D18/1000)/365*$C$115</f>
        <v/>
      </c>
    </row>
    <row r="19" ht="22.5" customHeight="1" s="163" thickBot="1">
      <c r="B19" s="96" t="inlineStr">
        <is>
          <t>MUEBLES Y ENSERES</t>
        </is>
      </c>
      <c r="C19" s="268" t="n">
        <v>1278873268.37</v>
      </c>
      <c r="D19" s="141" t="n">
        <v>2.5</v>
      </c>
      <c r="E19" s="301">
        <f>+(C19*D19/1000)/365*$C$115</f>
        <v/>
      </c>
    </row>
    <row r="20" ht="22.5" customHeight="1" s="163" thickBot="1">
      <c r="B20" s="72">
        <f>+"ÍNDICE VARIABLE 5% - "&amp;B19</f>
        <v/>
      </c>
      <c r="C20" s="268">
        <f>+(C19*0.05)/365*$C$115</f>
        <v/>
      </c>
      <c r="D20" s="141">
        <f>+D19/2</f>
        <v/>
      </c>
      <c r="E20" s="301">
        <f>+(C20*D20/1000)/365*$C$115</f>
        <v/>
      </c>
    </row>
    <row r="21" ht="18.75" customHeight="1" s="163" thickBot="1">
      <c r="B21" s="96" t="inlineStr">
        <is>
          <t>EQUIPO GYM Y DEPORTES</t>
        </is>
      </c>
      <c r="C21" s="268" t="n">
        <v>333912984</v>
      </c>
      <c r="D21" s="141" t="n">
        <v>2.5</v>
      </c>
      <c r="E21" s="301">
        <f>+(C21*D21/1000)/365*$C$115</f>
        <v/>
      </c>
    </row>
    <row r="22" ht="18.75" customHeight="1" s="163" thickBot="1">
      <c r="B22" s="72">
        <f>+"ÍNDICE VARIABLE 5% - "&amp;B21</f>
        <v/>
      </c>
      <c r="C22" s="268">
        <f>+(C21*0.05)/365*$C$115</f>
        <v/>
      </c>
      <c r="D22" s="141">
        <f>+D21/2</f>
        <v/>
      </c>
      <c r="E22" s="301">
        <f>+(C22*D22/1000)/365*$C$115</f>
        <v/>
      </c>
    </row>
    <row r="23" ht="22.5" customHeight="1" s="163" thickBot="1">
      <c r="B23" s="140" t="inlineStr">
        <is>
          <t>CARPAS</t>
        </is>
      </c>
      <c r="C23" s="268" t="n">
        <v>22861834</v>
      </c>
      <c r="D23" s="141" t="n">
        <v>2.5</v>
      </c>
      <c r="E23" s="301">
        <f>+(C23*D23/1000)/365*$C$115</f>
        <v/>
      </c>
    </row>
    <row r="24" ht="22.5" customHeight="1" s="163" thickBot="1">
      <c r="B24" s="143">
        <f>+"ÍNDICE VARIABLE 5% - "&amp;B23</f>
        <v/>
      </c>
      <c r="C24" s="268">
        <f>+(C23*0.05)/365*$C$115</f>
        <v/>
      </c>
      <c r="D24" s="141">
        <f>+D23/2</f>
        <v/>
      </c>
      <c r="E24" s="301">
        <f>+(C24*D24/1000)/365*$C$115</f>
        <v/>
      </c>
    </row>
    <row r="25" ht="18" customHeight="1" s="163" thickBot="1">
      <c r="B25" s="94" t="inlineStr">
        <is>
          <t>SUBESTACIÓN ELECTRICA</t>
        </is>
      </c>
      <c r="C25" s="268" t="n">
        <v>218799000</v>
      </c>
      <c r="D25" s="141" t="n">
        <v>2.5</v>
      </c>
      <c r="E25" s="301">
        <f>+(C25*D25/1000)/365*$C$115</f>
        <v/>
      </c>
    </row>
    <row r="26" ht="18" customHeight="1" s="163" thickBot="1">
      <c r="B26" s="72">
        <f>+"ÍNDICE VARIABLE 5% - "&amp;B25</f>
        <v/>
      </c>
      <c r="C26" s="268">
        <f>+(C25*0.05)/365*$C$115</f>
        <v/>
      </c>
      <c r="D26" s="141">
        <f>+D25/2</f>
        <v/>
      </c>
      <c r="E26" s="301">
        <f>+(C26*D26/1000)/365*$C$115</f>
        <v/>
      </c>
    </row>
    <row r="27" ht="18" customHeight="1" s="163" thickBot="1">
      <c r="B27" s="140" t="inlineStr">
        <is>
          <t>EQUIPOS DE TRABAJO</t>
        </is>
      </c>
      <c r="C27" s="268" t="n">
        <v>26584225</v>
      </c>
      <c r="D27" s="141" t="n">
        <v>2.5</v>
      </c>
      <c r="E27" s="301">
        <f>+(C27*D27/1000)/365*$C$115</f>
        <v/>
      </c>
    </row>
    <row r="28" ht="18" customHeight="1" s="163" thickBot="1">
      <c r="B28" s="144">
        <f>+"ÍNDICE VARIABLE 5% - "&amp;B27</f>
        <v/>
      </c>
      <c r="C28" s="268">
        <f>+(C27*0.05)/365*$C$115</f>
        <v/>
      </c>
      <c r="D28" s="141">
        <f>+D27/2</f>
        <v/>
      </c>
      <c r="E28" s="301">
        <f>+(C28*D28/1000)/365*$C$115</f>
        <v/>
      </c>
    </row>
    <row r="29" ht="18" customHeight="1" s="163" thickBot="1">
      <c r="B29" s="95" t="inlineStr">
        <is>
          <t>AIRES ACONDICIONADOS</t>
        </is>
      </c>
      <c r="C29" s="302" t="n">
        <v>243425408</v>
      </c>
      <c r="D29" s="141" t="n">
        <v>2.5</v>
      </c>
      <c r="E29" s="303">
        <f>+(C29*D29/1000)/365*$C$115</f>
        <v/>
      </c>
    </row>
    <row r="30" ht="18" customHeight="1" s="163" thickBot="1">
      <c r="B30" s="92">
        <f>+"ÍNDICE VARIABLE 5% - "&amp;B29</f>
        <v/>
      </c>
      <c r="C30" s="302">
        <f>+(C29*0.05)/365*$C$115</f>
        <v/>
      </c>
      <c r="D30" s="141">
        <f>+D29/2</f>
        <v/>
      </c>
      <c r="E30" s="303">
        <f>C30*D30/1000/365*$C$115</f>
        <v/>
      </c>
    </row>
    <row r="31" ht="18.75" customHeight="1" s="163" thickBot="1">
      <c r="B31" s="104" t="inlineStr">
        <is>
          <t>EQUIPOS DE COCINA</t>
        </is>
      </c>
      <c r="C31" s="270" t="n">
        <v>22473360</v>
      </c>
      <c r="D31" s="106" t="n">
        <v>2.5</v>
      </c>
      <c r="E31" s="304">
        <f>C31*D31/1000/365*$C$115</f>
        <v/>
      </c>
      <c r="G31" s="289" t="n"/>
    </row>
    <row r="32" ht="18" customHeight="1" s="163" thickBot="1">
      <c r="B32" s="72">
        <f>+"ÍNDICE VARIABLE 5% - "&amp;B31</f>
        <v/>
      </c>
      <c r="C32" s="305">
        <f>+(C31*0.05)/365*$C$115</f>
        <v/>
      </c>
      <c r="D32" s="141">
        <f>+D31/2</f>
        <v/>
      </c>
      <c r="E32" s="304">
        <f>C32*D32/1000/365*$C$115</f>
        <v/>
      </c>
      <c r="G32" s="289" t="n"/>
    </row>
    <row r="33" ht="18" customFormat="1" customHeight="1" s="166" thickBot="1">
      <c r="B33" s="181" t="inlineStr">
        <is>
          <t>EQUIPOS DE LABORATORIO</t>
        </is>
      </c>
      <c r="C33" s="306" t="n">
        <v>767386105.5</v>
      </c>
      <c r="D33" s="182" t="n">
        <v>2.5</v>
      </c>
      <c r="E33" s="307">
        <f>C33*D33/1000/365*$C$115</f>
        <v/>
      </c>
      <c r="G33" s="308" t="n"/>
    </row>
    <row r="34" ht="18" customHeight="1" s="163" thickBot="1">
      <c r="B34" s="72">
        <f>+"ÍNDICE VARIABLE 5% - "&amp;B33</f>
        <v/>
      </c>
      <c r="C34" s="309">
        <f>+(C33*0.05)/365*$C$115</f>
        <v/>
      </c>
      <c r="D34" s="141" t="n">
        <v>1.5</v>
      </c>
      <c r="E34" s="310">
        <f>C34*D34/1000/365*$C$115</f>
        <v/>
      </c>
      <c r="G34" s="289" t="n"/>
    </row>
    <row r="35" ht="18" customHeight="1" s="163" thickBot="1">
      <c r="B35" s="177" t="inlineStr">
        <is>
          <t>EQUIPOS MUSICALES</t>
        </is>
      </c>
      <c r="C35" s="268" t="n">
        <v>18798151.25</v>
      </c>
      <c r="D35" s="124" t="n">
        <v>2.5</v>
      </c>
      <c r="E35" s="311">
        <f>C35*D35/1000/365*$C$115</f>
        <v/>
      </c>
      <c r="G35" s="289" t="n"/>
    </row>
    <row r="36" ht="16.5" customHeight="1" s="163" thickBot="1">
      <c r="B36" s="72">
        <f>+"ÍNDICE VARIABLE 5% - "&amp;B35</f>
        <v/>
      </c>
      <c r="C36" s="312">
        <f>+(C35*0.05)/365*$C$115</f>
        <v/>
      </c>
      <c r="D36" s="141" t="n">
        <v>1.5</v>
      </c>
      <c r="E36" s="311">
        <f>C36*D36/1000/365*$C$115</f>
        <v/>
      </c>
      <c r="G36" s="289" t="n"/>
    </row>
    <row r="37" ht="16.5" customHeight="1" s="163" thickBot="1">
      <c r="B37" s="209" t="inlineStr">
        <is>
          <t>CASA SARIE BAY SAE (BIEN EN CUSTODIA)</t>
        </is>
      </c>
      <c r="C37" s="313" t="n">
        <v>500000000</v>
      </c>
      <c r="D37" s="124" t="n">
        <v>2.5</v>
      </c>
      <c r="E37" s="311">
        <f>C37*D37/1000/365*$C$115</f>
        <v/>
      </c>
      <c r="G37" s="289" t="n"/>
    </row>
    <row r="38" ht="16.5" customHeight="1" s="163" thickBot="1">
      <c r="B38" s="143">
        <f>+"ÍNDICE VARIABLE 5% - "&amp;B37</f>
        <v/>
      </c>
      <c r="C38" s="314">
        <f>+(C37*0.05)/365*$C$115</f>
        <v/>
      </c>
      <c r="D38" s="141" t="n">
        <v>1.5</v>
      </c>
      <c r="E38" s="311">
        <f>C38*D38/1000/365*$C$115</f>
        <v/>
      </c>
      <c r="G38" s="289" t="n"/>
    </row>
    <row r="39" ht="18" customHeight="1" s="163" thickBot="1">
      <c r="B39" s="126" t="inlineStr">
        <is>
          <t>SUBTOTAL INCENDIO</t>
        </is>
      </c>
      <c r="C39" s="315">
        <f>SUM(C15:C38)</f>
        <v/>
      </c>
      <c r="D39" s="316" t="n"/>
      <c r="E39" s="317">
        <f>SUM(E15:E38)</f>
        <v/>
      </c>
      <c r="G39" s="289" t="n"/>
    </row>
    <row r="40" ht="18" customHeight="1" s="163" thickBot="1">
      <c r="B40" s="110" t="inlineStr">
        <is>
          <t>SUSTRACCION</t>
        </is>
      </c>
      <c r="C40" s="318" t="n"/>
      <c r="D40" s="319" t="n"/>
      <c r="E40" s="320" t="n"/>
    </row>
    <row r="41" ht="18" customHeight="1" s="163" thickBot="1">
      <c r="B41" s="96" t="inlineStr">
        <is>
          <t>MUEBLES Y ENSERES</t>
        </is>
      </c>
      <c r="C41" s="268" t="n">
        <v>1278873268.37</v>
      </c>
      <c r="D41" s="141" t="n">
        <v>0.7</v>
      </c>
      <c r="E41" s="301">
        <f>+(C41*D41/100)/365*$C$115</f>
        <v/>
      </c>
    </row>
    <row r="42" ht="18" customHeight="1" s="163" thickBot="1">
      <c r="B42" s="94" t="inlineStr">
        <is>
          <t>EQUIPO GYM</t>
        </is>
      </c>
      <c r="C42" s="268" t="n">
        <v>333912984</v>
      </c>
      <c r="D42" s="141">
        <f>+$D$41</f>
        <v/>
      </c>
      <c r="E42" s="301">
        <f>+(C42*D42/100)/365*$C$115</f>
        <v/>
      </c>
    </row>
    <row r="43" ht="20.25" customHeight="1" s="163" thickBot="1">
      <c r="B43" s="94" t="inlineStr">
        <is>
          <t>CARPAS</t>
        </is>
      </c>
      <c r="C43" s="268" t="n">
        <v>22861834</v>
      </c>
      <c r="D43" s="141">
        <f>+$D$41</f>
        <v/>
      </c>
      <c r="E43" s="301">
        <f>+(C43*D43/100)/365*$C$115</f>
        <v/>
      </c>
      <c r="G43" s="289" t="n"/>
    </row>
    <row r="44" ht="20.25" customHeight="1" s="163" thickBot="1">
      <c r="B44" s="95" t="inlineStr">
        <is>
          <t>SUBESTACIÓN ELECTRICA</t>
        </is>
      </c>
      <c r="C44" s="302" t="n">
        <v>218799000</v>
      </c>
      <c r="D44" s="141">
        <f>+$D$41</f>
        <v/>
      </c>
      <c r="E44" s="301">
        <f>+(C44*D44/100)/365*$C$115</f>
        <v/>
      </c>
      <c r="G44" s="289" t="n"/>
    </row>
    <row r="45" ht="20.25" customHeight="1" s="163" thickBot="1">
      <c r="B45" s="95" t="inlineStr">
        <is>
          <t>EQUIPOS DE TRABAJO</t>
        </is>
      </c>
      <c r="C45" s="302" t="n">
        <v>26584225</v>
      </c>
      <c r="D45" s="141">
        <f>+$D$41</f>
        <v/>
      </c>
      <c r="E45" s="303">
        <f>+(C45*D45/100)/365*$C$115</f>
        <v/>
      </c>
      <c r="G45" s="289" t="n"/>
    </row>
    <row r="46" ht="20.25" customHeight="1" s="163" thickBot="1">
      <c r="B46" s="95" t="inlineStr">
        <is>
          <t>AIRES ACONDICIONADOS</t>
        </is>
      </c>
      <c r="C46" s="321" t="n">
        <v>243425408</v>
      </c>
      <c r="D46" s="141">
        <f>+$D$41</f>
        <v/>
      </c>
      <c r="E46" s="303">
        <f>+(C46*D46/100)/365*$C$115</f>
        <v/>
      </c>
      <c r="G46" s="289" t="n"/>
    </row>
    <row r="47" ht="20.25" customHeight="1" s="163" thickBot="1">
      <c r="B47" s="95" t="inlineStr">
        <is>
          <t>EQUIPOS DE COCINA</t>
        </is>
      </c>
      <c r="C47" s="321" t="n">
        <v>22473360</v>
      </c>
      <c r="D47" s="141">
        <f>+$D$41</f>
        <v/>
      </c>
      <c r="E47" s="303">
        <f>+(C47*D47/100)/365*$C$115</f>
        <v/>
      </c>
      <c r="G47" s="289" t="n"/>
    </row>
    <row r="48" ht="20.25" customHeight="1" s="163" thickBot="1">
      <c r="B48" s="178" t="inlineStr">
        <is>
          <t>EQUIPOS DE LABORATORIO</t>
        </is>
      </c>
      <c r="C48" s="302" t="n">
        <v>767386105.5</v>
      </c>
      <c r="D48" s="141">
        <f>+$D$41</f>
        <v/>
      </c>
      <c r="E48" s="303">
        <f>+(C48*D48/100)/365*$C$115</f>
        <v/>
      </c>
      <c r="G48" s="289" t="n"/>
    </row>
    <row r="49" ht="20.25" customHeight="1" s="163" thickBot="1">
      <c r="B49" s="178" t="inlineStr">
        <is>
          <t>EQUIPOS MUSICALES</t>
        </is>
      </c>
      <c r="C49" s="321" t="n">
        <v>18798151.25</v>
      </c>
      <c r="D49" s="141">
        <f>+$D$41</f>
        <v/>
      </c>
      <c r="E49" s="303">
        <f>+(C49*D49/100)/365*$C$115</f>
        <v/>
      </c>
      <c r="G49" s="289" t="n"/>
    </row>
    <row r="50" ht="18" customHeight="1" s="163" thickBot="1">
      <c r="B50" s="110" t="inlineStr">
        <is>
          <t>SUSTRACCIÓN TODO RIESGO</t>
        </is>
      </c>
      <c r="C50" s="318" t="n"/>
      <c r="D50" s="322" t="n"/>
      <c r="E50" s="323" t="n"/>
      <c r="G50" s="289" t="n"/>
    </row>
    <row r="51" ht="18" customHeight="1" s="163" thickBot="1">
      <c r="B51" s="188" t="inlineStr">
        <is>
          <t>BASICO Y ANEXOS</t>
        </is>
      </c>
      <c r="C51" s="305" t="n">
        <v>100000000</v>
      </c>
      <c r="D51" s="141" t="n">
        <v>0.6</v>
      </c>
      <c r="E51" s="301">
        <f>+(C51*D51/100)/365*$C$115</f>
        <v/>
      </c>
    </row>
    <row r="52" ht="18" customHeight="1" s="163" thickBot="1">
      <c r="B52" s="126" t="inlineStr">
        <is>
          <t>SUBTOTAL SUSTRACCIÓN</t>
        </is>
      </c>
      <c r="C52" s="324">
        <f>SUM(C41:C51)</f>
        <v/>
      </c>
      <c r="D52" s="325" t="n"/>
      <c r="E52" s="324">
        <f>SUM(E41:E51)</f>
        <v/>
      </c>
    </row>
    <row r="53" ht="18" customHeight="1" s="163" thickBot="1">
      <c r="B53" s="129" t="inlineStr">
        <is>
          <t>EQUIPO ELECTRICO Y ELECTRONICO</t>
        </is>
      </c>
      <c r="C53" s="326" t="n"/>
      <c r="D53" s="327" t="n"/>
      <c r="E53" s="300" t="n"/>
    </row>
    <row r="54" ht="18" customHeight="1" s="163" thickBot="1">
      <c r="B54" s="187" t="inlineStr">
        <is>
          <t>EQUIPOS PORTÁTILES</t>
        </is>
      </c>
      <c r="C54" s="309" t="n">
        <v>940551882.8199992</v>
      </c>
      <c r="D54" s="141" t="n">
        <v>5</v>
      </c>
      <c r="E54" s="328">
        <f>+(C54*D54/1000)/365*$C$115</f>
        <v/>
      </c>
    </row>
    <row r="55" ht="18" customHeight="1" s="163" thickBot="1">
      <c r="B55" s="72">
        <f>+"ÍNDICE VARIABLE 5% - "&amp;B54</f>
        <v/>
      </c>
      <c r="C55" s="270">
        <f>+C54*0.05</f>
        <v/>
      </c>
      <c r="D55" s="141">
        <f>+D54/2</f>
        <v/>
      </c>
      <c r="E55" s="329">
        <f>+(C55*D55/1000)</f>
        <v/>
      </c>
    </row>
    <row r="56" ht="18" customHeight="1" s="163" thickBot="1">
      <c r="A56" t="n">
        <v>1</v>
      </c>
      <c r="B56" s="188" t="inlineStr">
        <is>
          <t>EQUIPOS DE COMPUTO</t>
        </is>
      </c>
      <c r="C56" s="312" t="n">
        <v>1308136396.019999</v>
      </c>
      <c r="D56" s="141" t="n">
        <v>5</v>
      </c>
      <c r="E56" s="330">
        <f>+(C56*D56/1000)/365*$C$115</f>
        <v/>
      </c>
    </row>
    <row r="57" ht="18" customHeight="1" s="163" thickBot="1">
      <c r="B57" s="72">
        <f>+"ÍNDICE VARIABLE 5% - "&amp;B56</f>
        <v/>
      </c>
      <c r="C57" s="331">
        <f>+C56*0.05</f>
        <v/>
      </c>
      <c r="D57" s="141">
        <f>+D56/2</f>
        <v/>
      </c>
      <c r="E57" s="329">
        <f>+(C57*D57/1000)</f>
        <v/>
      </c>
    </row>
    <row r="58" ht="18" customHeight="1" s="163" thickBot="1">
      <c r="B58" s="186" t="inlineStr">
        <is>
          <t>SISTEMA DE VIDEO CÁMARAS</t>
        </is>
      </c>
      <c r="C58" s="305" t="n">
        <v>24570000</v>
      </c>
      <c r="D58" s="141" t="n">
        <v>5</v>
      </c>
      <c r="E58" s="332">
        <f>+(C58*D58/1000)/365*$C$115</f>
        <v/>
      </c>
    </row>
    <row r="59" ht="18" customHeight="1" s="163" thickBot="1">
      <c r="B59" s="123" t="inlineStr">
        <is>
          <t>ÍNDICE VARIABLE 5% - SISTEMA DE VIDEO CÁMARAS</t>
        </is>
      </c>
      <c r="C59" s="270">
        <f>C58*5%</f>
        <v/>
      </c>
      <c r="D59" s="141">
        <f>D58/2</f>
        <v/>
      </c>
      <c r="E59" s="329">
        <f>C59*D59/1000</f>
        <v/>
      </c>
    </row>
    <row r="60" ht="16.5" customHeight="1" s="163" thickBot="1">
      <c r="B60" s="188" t="inlineStr">
        <is>
          <t>TV</t>
        </is>
      </c>
      <c r="C60" s="305" t="n">
        <v>754679200</v>
      </c>
      <c r="D60" s="141" t="n">
        <v>5</v>
      </c>
      <c r="E60" s="301">
        <f>+(C60*D60/1000)/365*$C$115</f>
        <v/>
      </c>
    </row>
    <row r="61" ht="18" customHeight="1" s="163" thickBot="1">
      <c r="B61" s="72">
        <f>+"ÍNDICE VARIABLE 5% - "&amp;B60</f>
        <v/>
      </c>
      <c r="C61" s="333">
        <f>+(C60*0.05)/365*$C$115</f>
        <v/>
      </c>
      <c r="D61" s="141">
        <f>+D60/2</f>
        <v/>
      </c>
      <c r="E61" s="301">
        <f>+(C61*D61/1000)</f>
        <v/>
      </c>
    </row>
    <row r="62" ht="18" customHeight="1" s="163" thickBot="1">
      <c r="B62" s="177" t="inlineStr">
        <is>
          <t>SISTEMA ELECTRÓNICO RED</t>
        </is>
      </c>
      <c r="C62" s="302" t="n">
        <v>27550000</v>
      </c>
      <c r="D62" s="141" t="n">
        <v>5</v>
      </c>
      <c r="E62" s="328">
        <f>+(C62*D62/1000)/365*$C$115</f>
        <v/>
      </c>
    </row>
    <row r="63" ht="18" customHeight="1" s="163" thickBot="1">
      <c r="B63" s="72">
        <f>+"ÍNDICE VARIABLE 5% - "&amp;B62</f>
        <v/>
      </c>
      <c r="C63" s="333">
        <f>C62*5%</f>
        <v/>
      </c>
      <c r="D63" s="141">
        <f>D62/2</f>
        <v/>
      </c>
      <c r="E63" s="301">
        <f>C63*D63/1000</f>
        <v/>
      </c>
    </row>
    <row r="64" ht="18" customHeight="1" s="163" thickBot="1">
      <c r="B64" s="177" t="inlineStr">
        <is>
          <t>EQUIPOS ELÉCTRICOS Y ELECTRÓNICOS</t>
        </is>
      </c>
      <c r="C64" s="302" t="n">
        <v>1308638232.400002</v>
      </c>
      <c r="D64" s="141" t="n">
        <v>5</v>
      </c>
      <c r="E64" s="328">
        <f>+(C64*D64/1000)/365*$C$115</f>
        <v/>
      </c>
    </row>
    <row r="65" ht="18" customHeight="1" s="163" thickBot="1">
      <c r="B65" s="72">
        <f>+"ÍNDICE VARIABLE 5% - "&amp;B64</f>
        <v/>
      </c>
      <c r="C65" s="268">
        <f>C64*5%</f>
        <v/>
      </c>
      <c r="D65" s="141">
        <f>D64/2</f>
        <v/>
      </c>
      <c r="E65" s="301">
        <f>C65*D65/1000</f>
        <v/>
      </c>
    </row>
    <row r="66" ht="18" customHeight="1" s="163" thickBot="1">
      <c r="B66" s="177" t="inlineStr">
        <is>
          <t>SISTEMA DE SONIDO</t>
        </is>
      </c>
      <c r="C66" s="334" t="n">
        <v>22243000</v>
      </c>
      <c r="D66" s="141" t="n">
        <v>5</v>
      </c>
      <c r="E66" s="328">
        <f>+(C66*D66/1000)/365*$C$115</f>
        <v/>
      </c>
    </row>
    <row r="67" ht="18" customHeight="1" s="163" thickBot="1">
      <c r="B67" s="72">
        <f>+"ÍNDICE VARIABLE 5% - "&amp;B66</f>
        <v/>
      </c>
      <c r="C67" s="302">
        <f>C66*5%</f>
        <v/>
      </c>
      <c r="D67" s="141">
        <f>D66/2</f>
        <v/>
      </c>
      <c r="E67" s="301">
        <f>C67*D67/1000</f>
        <v/>
      </c>
    </row>
    <row r="68" ht="18" customHeight="1" s="163" thickBot="1">
      <c r="B68" s="177" t="inlineStr">
        <is>
          <t>SISTEMA RED DE DATOS</t>
        </is>
      </c>
      <c r="C68" s="334" t="n">
        <v>207059550</v>
      </c>
      <c r="D68" s="141" t="n">
        <v>5</v>
      </c>
      <c r="E68" s="328">
        <f>+(C68*D68/1000)/365*$C$115</f>
        <v/>
      </c>
    </row>
    <row r="69" ht="18" customHeight="1" s="163" thickBot="1">
      <c r="B69" s="72">
        <f>+"ÍNDICE VARIABLE 5% - "&amp;B68</f>
        <v/>
      </c>
      <c r="C69" s="302">
        <f>C68*5%</f>
        <v/>
      </c>
      <c r="D69" s="141">
        <f>D68/2</f>
        <v/>
      </c>
      <c r="E69" s="301">
        <f>C69*D69/1000</f>
        <v/>
      </c>
    </row>
    <row r="70" ht="18" customHeight="1" s="163" thickBot="1">
      <c r="B70" s="126" t="inlineStr">
        <is>
          <t>SUBTOTAL EQUIPO ELECTRICO Y ELECTRÓNICO</t>
        </is>
      </c>
      <c r="C70" s="324">
        <f>SUM(C54:C69)</f>
        <v/>
      </c>
      <c r="D70" s="325" t="n"/>
      <c r="E70" s="324">
        <f>SUM(E54:E69)</f>
        <v/>
      </c>
    </row>
    <row r="71" ht="18" customHeight="1" s="163" thickBot="1">
      <c r="B71" s="110" t="inlineStr">
        <is>
          <t>ROTURA DE MAQUINARIA</t>
        </is>
      </c>
      <c r="C71" s="326" t="n"/>
      <c r="D71" s="299" t="n"/>
      <c r="E71" s="335" t="n"/>
    </row>
    <row r="72" ht="18" customHeight="1" s="163" thickBot="1">
      <c r="B72" s="138" t="inlineStr">
        <is>
          <t>SUBESTACIÓN ELECTRICA</t>
        </is>
      </c>
      <c r="C72" s="336" t="n">
        <v>218799000</v>
      </c>
      <c r="D72" s="141" t="n">
        <v>3</v>
      </c>
      <c r="E72" s="331">
        <f>+(C72*D72/1000)/365*$C$115</f>
        <v/>
      </c>
    </row>
    <row r="73" ht="18" customHeight="1" s="163" thickBot="1">
      <c r="B73" s="137">
        <f>+"ÍNDICE VARIABLE 5% - "&amp;B72</f>
        <v/>
      </c>
      <c r="C73" s="336">
        <f>+(C72*0.05)/365*$C$115</f>
        <v/>
      </c>
      <c r="D73" s="141">
        <f>+D72/2</f>
        <v/>
      </c>
      <c r="E73" s="337">
        <f>+(C73*D73/1000)</f>
        <v/>
      </c>
    </row>
    <row r="74" hidden="1" ht="18" customHeight="1" s="163" thickBot="1">
      <c r="B74" s="138" t="inlineStr">
        <is>
          <t>HERRAMEINTAS Y EQUIPOS</t>
        </is>
      </c>
      <c r="C74" s="336" t="n">
        <v>0</v>
      </c>
      <c r="D74" s="141" t="n">
        <v>3</v>
      </c>
      <c r="E74" s="331">
        <f>+(C74*D74/1000)/365*$C$115</f>
        <v/>
      </c>
    </row>
    <row r="75" hidden="1" ht="18" customHeight="1" s="163" thickBot="1">
      <c r="B75" s="137">
        <f>+"ÍNDICE VARIABLE 5% - "&amp;B74</f>
        <v/>
      </c>
      <c r="C75" s="338" t="n">
        <v>0</v>
      </c>
      <c r="D75" s="141">
        <f>+D74/2</f>
        <v/>
      </c>
      <c r="E75" s="339">
        <f>+(C75*D75/1000)</f>
        <v/>
      </c>
    </row>
    <row r="76" ht="18" customHeight="1" s="163" thickBot="1">
      <c r="B76" s="94" t="inlineStr">
        <is>
          <t>AIRES ACONDICIONADOS</t>
        </is>
      </c>
      <c r="C76" s="340" t="n">
        <v>243425408</v>
      </c>
      <c r="D76" s="141" t="n">
        <v>3</v>
      </c>
      <c r="E76" s="341">
        <f>+(C76*D76/1000)/365*$C$115</f>
        <v/>
      </c>
    </row>
    <row r="77" ht="18" customHeight="1" s="163" thickBot="1">
      <c r="B77" s="72">
        <f>+"ÍNDICE VARIABLE 5% - "&amp;B76</f>
        <v/>
      </c>
      <c r="C77" s="340">
        <f>+(C76*0.05)/365*$C$115</f>
        <v/>
      </c>
      <c r="D77" s="141">
        <f>+D76/2</f>
        <v/>
      </c>
      <c r="E77" s="301">
        <f>+(C77*D77/1000)</f>
        <v/>
      </c>
    </row>
    <row r="78" ht="18" customHeight="1" s="163" thickBot="1">
      <c r="B78" s="126" t="inlineStr">
        <is>
          <t>SUBTOTAL ROTURA DE MAQUINARIA</t>
        </is>
      </c>
      <c r="C78" s="324">
        <f>SUM(C72:C77)</f>
        <v/>
      </c>
      <c r="D78" s="325" t="n"/>
      <c r="E78" s="324">
        <f>SUM(E72:E77)</f>
        <v/>
      </c>
    </row>
    <row r="79" hidden="1" ht="18" customHeight="1" s="163" thickBot="1">
      <c r="B79" s="29" t="n"/>
      <c r="C79" s="283" t="n"/>
      <c r="D79" s="284" t="n"/>
      <c r="E79" s="342" t="n"/>
    </row>
    <row r="80" hidden="1" ht="18" customHeight="1" s="163" thickBot="1">
      <c r="B80" s="148" t="n"/>
      <c r="C80" s="305" t="n"/>
      <c r="D80" s="64" t="n"/>
      <c r="E80" s="343" t="n"/>
      <c r="G80" s="288" t="n"/>
    </row>
    <row r="81" hidden="1" ht="15.75" customHeight="1" s="163" thickBot="1">
      <c r="B81" s="148" t="n"/>
      <c r="C81" s="305" t="n"/>
      <c r="D81" s="64" t="n"/>
      <c r="E81" s="343" t="n"/>
    </row>
    <row r="82" hidden="1" ht="15.75" customHeight="1" s="163" thickBot="1">
      <c r="B82" s="6" t="n"/>
      <c r="C82" s="287" t="n"/>
      <c r="D82" s="27" t="n"/>
      <c r="E82" s="282" t="n"/>
      <c r="G82" s="289" t="n"/>
    </row>
    <row r="83" hidden="1" ht="15.75" customHeight="1" s="163" thickBot="1"/>
    <row r="84" hidden="1" ht="18" customHeight="1" s="163" thickBot="1">
      <c r="B84" s="29" t="n"/>
      <c r="C84" s="283" t="n"/>
      <c r="D84" s="284" t="n"/>
      <c r="E84" s="285" t="n"/>
      <c r="G84" s="289" t="n"/>
    </row>
    <row r="85" hidden="1" ht="15.75" customHeight="1" s="163" thickBot="1">
      <c r="B85" s="148" t="n"/>
      <c r="C85" s="305" t="n"/>
      <c r="D85" s="64" t="n"/>
      <c r="E85" s="343" t="n"/>
    </row>
    <row r="86" hidden="1" ht="15.75" customHeight="1" s="163" thickBot="1">
      <c r="B86" s="6" t="n"/>
      <c r="C86" s="287" t="n"/>
      <c r="D86" s="27" t="n"/>
      <c r="E86" s="282" t="n"/>
    </row>
    <row r="87" hidden="1" ht="15.75" customHeight="1" s="163" thickBot="1"/>
    <row r="88" ht="15.75" customHeight="1" s="163" thickBot="1">
      <c r="B88" s="114" t="inlineStr">
        <is>
          <t>RESPONSABILIDAD CIVIL EXTRACONTRACTUAL</t>
        </is>
      </c>
      <c r="C88" s="344" t="n"/>
      <c r="D88" s="345" t="n"/>
      <c r="E88" s="346" t="n"/>
    </row>
    <row r="89" ht="15" customHeight="1" s="163" thickBot="1">
      <c r="B89" s="148" t="inlineStr">
        <is>
          <t>OFERTA BASICA</t>
        </is>
      </c>
      <c r="C89" s="305" t="n">
        <v>300000000</v>
      </c>
      <c r="D89" s="149" t="n">
        <v>0.8</v>
      </c>
      <c r="E89" s="343">
        <f>+C89*D89/100</f>
        <v/>
      </c>
    </row>
    <row r="90" ht="15.75" customHeight="1" s="163" thickBot="1">
      <c r="B90" s="154" t="inlineStr">
        <is>
          <t>SUBTOTAL RESPONSABILIDAD CIVIL EXTRACONTRACTUAL</t>
        </is>
      </c>
      <c r="C90" s="324" t="n">
        <v>300000000</v>
      </c>
      <c r="D90" s="153" t="n"/>
      <c r="E90" s="347">
        <f>+E89</f>
        <v/>
      </c>
    </row>
    <row r="91" ht="15.75" customHeight="1" s="163" thickBot="1">
      <c r="B91" s="114" t="inlineStr">
        <is>
          <t>POLIZA MANEJO GLOBAL</t>
        </is>
      </c>
      <c r="C91" s="348" t="n"/>
      <c r="D91" s="345" t="n"/>
      <c r="E91" s="346" t="n"/>
    </row>
    <row r="92" ht="16.5" customHeight="1" s="163" thickBot="1">
      <c r="B92" s="148" t="inlineStr">
        <is>
          <t>BASICO Y ANEXOS</t>
        </is>
      </c>
      <c r="C92" s="305" t="n">
        <v>100000000</v>
      </c>
      <c r="D92" s="149" t="n">
        <v>25</v>
      </c>
      <c r="E92" s="343">
        <f>+C92*D92/100</f>
        <v/>
      </c>
    </row>
    <row r="93" ht="15.75" customHeight="1" s="163" thickBot="1">
      <c r="B93" s="155" t="inlineStr">
        <is>
          <t>SUBTOTAL MANEJO GLOBAL</t>
        </is>
      </c>
      <c r="C93" s="349" t="n">
        <v>100000000</v>
      </c>
      <c r="D93" s="152" t="n"/>
      <c r="E93" s="350">
        <f>+E92</f>
        <v/>
      </c>
    </row>
    <row r="94" ht="16.5" customHeight="1" s="163" thickBot="1" thickTop="1">
      <c r="B94" s="146" t="inlineStr">
        <is>
          <t>TOTAL GRUPO 1</t>
        </is>
      </c>
      <c r="C94" s="351">
        <f>+C39+C52+C70+C90+C93</f>
        <v/>
      </c>
      <c r="D94" s="147" t="n"/>
      <c r="E94" s="352">
        <f>+E39+E52+E70+E78+E90+E93</f>
        <v/>
      </c>
    </row>
    <row r="95" hidden="1" ht="15.75" customHeight="1" s="163" thickBot="1">
      <c r="B95" s="29" t="n"/>
      <c r="C95" s="283" t="n"/>
      <c r="D95" s="284" t="n"/>
      <c r="E95" s="285" t="n"/>
    </row>
    <row r="96" hidden="1" ht="15.75" customHeight="1" s="163" thickBot="1">
      <c r="B96" s="86" t="n"/>
      <c r="C96" s="353" t="n"/>
      <c r="D96" s="89" t="n"/>
      <c r="E96" s="354" t="n"/>
    </row>
    <row r="97" hidden="1" ht="15.75" customHeight="1" s="163" thickBot="1">
      <c r="B97" s="6" t="n"/>
      <c r="C97" s="287" t="n"/>
      <c r="D97" s="27" t="n"/>
      <c r="E97" s="282" t="n"/>
    </row>
    <row r="98" hidden="1" s="163">
      <c r="B98" s="98" t="n"/>
      <c r="C98" s="355" t="n"/>
      <c r="D98" s="100" t="n"/>
      <c r="E98" s="356" t="n"/>
    </row>
    <row r="99" hidden="1" ht="15.75" customHeight="1" s="163" thickBot="1">
      <c r="B99" s="29" t="n"/>
      <c r="C99" s="283" t="n"/>
      <c r="D99" s="284" t="n"/>
      <c r="E99" s="285" t="n"/>
    </row>
    <row r="100" hidden="1" ht="19.5" customHeight="1" s="163" thickBot="1">
      <c r="B100" s="86" t="n"/>
      <c r="C100" s="353" t="n"/>
      <c r="D100" s="89" t="n"/>
      <c r="E100" s="354" t="n"/>
    </row>
    <row r="101" hidden="1" ht="15.75" customHeight="1" s="163" thickBot="1">
      <c r="B101" s="6" t="n"/>
      <c r="C101" s="287" t="n"/>
      <c r="D101" s="27" t="n"/>
      <c r="E101" s="282" t="n"/>
    </row>
    <row r="102" s="163">
      <c r="B102" s="173" t="n"/>
      <c r="C102" s="357" t="n"/>
      <c r="D102" s="175" t="n"/>
      <c r="E102" s="358" t="n"/>
    </row>
    <row r="103" s="163">
      <c r="B103" s="173" t="n"/>
      <c r="C103" s="357" t="n"/>
      <c r="D103" s="175" t="n"/>
      <c r="E103" s="358" t="n"/>
    </row>
    <row r="104" ht="15.75" customHeight="1" s="163" thickBot="1"/>
    <row r="105" ht="15.75" customHeight="1" s="163" thickBot="1">
      <c r="B105" s="171" t="inlineStr">
        <is>
          <t>GRUPO 2</t>
        </is>
      </c>
      <c r="C105" s="161" t="n"/>
      <c r="D105" s="161" t="n"/>
      <c r="E105" s="161" t="n"/>
      <c r="F105" s="161" t="n"/>
      <c r="G105" s="204" t="n"/>
    </row>
    <row r="106" ht="48.75" customHeight="1" s="163">
      <c r="B106" s="164" t="inlineStr">
        <is>
          <t>DETALLE</t>
        </is>
      </c>
      <c r="C106" s="165" t="inlineStr">
        <is>
          <t>VALOR ASEGURADO INDIVIDUAL</t>
        </is>
      </c>
      <c r="D106" s="165" t="inlineStr">
        <is>
          <t>VALOR TOTAL ASEGURADO</t>
        </is>
      </c>
      <c r="E106" s="165" t="inlineStr">
        <is>
          <t>VALOR PRIMA INDIVIDUAL</t>
        </is>
      </c>
      <c r="F106" s="172" t="inlineStr">
        <is>
          <t>NUMERO DE ASEGURADOS</t>
        </is>
      </c>
      <c r="G106" s="206" t="inlineStr">
        <is>
          <t>TOTAL PRIMA NETA ANUAL</t>
        </is>
      </c>
    </row>
    <row r="107" ht="15.75" customHeight="1" s="163" thickBot="1">
      <c r="B107" s="167" t="inlineStr">
        <is>
          <t>ACCIDENTES PERSONALES PARA ESTUDIANTES</t>
        </is>
      </c>
      <c r="C107" s="359" t="n">
        <v>20000000</v>
      </c>
      <c r="D107" s="359">
        <f>F107*C107</f>
        <v/>
      </c>
      <c r="E107" s="359" t="n">
        <v>20000</v>
      </c>
      <c r="F107" s="360" t="n">
        <v>1000</v>
      </c>
      <c r="G107" s="361">
        <f>F107*E107</f>
        <v/>
      </c>
    </row>
    <row r="108" ht="16.5" customFormat="1" customHeight="1" s="166" thickBot="1" thickTop="1">
      <c r="B108" s="169" t="inlineStr">
        <is>
          <t>TOTAL GRUPO 2</t>
        </is>
      </c>
      <c r="C108" s="170" t="n"/>
      <c r="D108" s="170" t="n"/>
      <c r="E108" s="170" t="n"/>
      <c r="F108" s="170" t="n"/>
      <c r="G108" s="362">
        <f>G107</f>
        <v/>
      </c>
    </row>
    <row r="109" s="163"/>
    <row r="110" ht="15.75" customHeight="1" s="163" thickBot="1"/>
    <row r="111" ht="16.5" customFormat="1" customHeight="1" s="121" thickBot="1">
      <c r="B111" s="118" t="inlineStr">
        <is>
          <t>GRAN TOTAL GRUPOS 1 Y 2</t>
        </is>
      </c>
      <c r="C111" s="118" t="n"/>
      <c r="D111" s="119" t="n"/>
      <c r="E111" s="363">
        <f>E94+G108</f>
        <v/>
      </c>
    </row>
    <row r="112" ht="11.25" customHeight="1" s="163"/>
    <row r="113">
      <c r="B113" s="364" t="inlineStr">
        <is>
          <t>VIGENCIA</t>
        </is>
      </c>
      <c r="C113" s="292" t="n"/>
    </row>
    <row r="114" ht="20.25" customHeight="1" s="163">
      <c r="B114" s="65" t="inlineStr">
        <is>
          <t>DESDE 00:00 HORAS</t>
        </is>
      </c>
      <c r="C114" s="66" t="inlineStr">
        <is>
          <t>VIGENCIA DÍAS</t>
        </is>
      </c>
    </row>
    <row r="115">
      <c r="B115" s="67" t="n"/>
      <c r="C115" s="229" t="n">
        <v>365</v>
      </c>
      <c r="D115" s="219" t="n"/>
    </row>
    <row r="116" ht="18.75" customHeight="1" s="163">
      <c r="B116" s="65" t="inlineStr">
        <is>
          <t>HASTA 00:00 HORAS</t>
        </is>
      </c>
      <c r="C116" s="293" t="n"/>
      <c r="D116" s="294" t="n"/>
    </row>
    <row r="117">
      <c r="B117" s="67" t="n"/>
      <c r="C117" s="296" t="n"/>
      <c r="D117" s="294" t="n"/>
      <c r="G117" s="166" t="n"/>
    </row>
    <row r="118" ht="7.5" customHeight="1" s="163">
      <c r="B118" t="inlineStr">
        <is>
          <t>PLAZO DE EJECUCIÓN CONTRACTUAL</t>
        </is>
      </c>
      <c r="C118" s="380" t="inlineStr">
        <is>
          <t>365 días calendario desde la fecha y hora de inicio de vigencia señalada en las pólizas; entrega documental dentro de los cinco (5) días hábiles siguientes al inicio de la ejecución.</t>
        </is>
      </c>
      <c r="G118" s="52" t="n"/>
    </row>
    <row r="119" ht="12.75" customHeight="1" s="163">
      <c r="B119" t="inlineStr">
        <is>
          <t>FORMA DE PAGO</t>
        </is>
      </c>
      <c r="C119" s="380" t="inlineStr">
        <is>
          <t>Un (1) único pago equivalente al 100% del valor del contrato, contra entrega de las pólizas y anexos y previa verificación y recibo a satisfacción, dentro de los treinta (30) días calendario siguientes a la radicación de la factura o documento equivalente, sujeto al PAC.</t>
        </is>
      </c>
      <c r="G119" s="166" t="n"/>
    </row>
    <row r="121" ht="36" customHeight="1" s="163"/>
    <row r="122" ht="15" customHeight="1" s="163"/>
    <row r="123" ht="15.75" customHeight="1" s="163"/>
    <row r="124" ht="20.25" customHeight="1" s="163"/>
    <row r="125" ht="11.25" customHeight="1" s="163"/>
  </sheetData>
  <mergeCells count="8">
    <mergeCell ref="B12:B13"/>
    <mergeCell ref="E12:E13"/>
    <mergeCell ref="C12:C13"/>
    <mergeCell ref="D12:D13"/>
    <mergeCell ref="C115:C117"/>
    <mergeCell ref="D115:E117"/>
    <mergeCell ref="C6:E11"/>
    <mergeCell ref="B113:C113"/>
  </mergeCells>
  <pageMargins left="0.7" right="0.7" top="0.75" bottom="0.75" header="0.3" footer="0.3"/>
  <pageSetup orientation="portrait" scale="77" fitToHeight="0"/>
  <drawing xmlns:r="http://schemas.openxmlformats.org/officeDocument/2006/relationships" r:id="rId1"/>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IUSAI</dc:creator>
  <dc:title xmlns:dc="http://purl.org/dc/elements/1.1/">ESTUDIO MERCADO Y COTIZACION SEGUROS IUSAI 2026 OFICIAL</dc:title>
  <dc:subject xmlns:dc="http://purl.org/dc/elements/1.1/">Proceso de contratación de seguros IUSAI 2026</dc:subject>
  <dcterms:created xmlns:dcterms="http://purl.org/dc/terms/" xmlns:xsi="http://www.w3.org/2001/XMLSchema-instance" xsi:type="dcterms:W3CDTF">2017-12-07T15:00:08Z</dcterms:created>
  <dcterms:modified xmlns:dcterms="http://purl.org/dc/terms/" xmlns:xsi="http://www.w3.org/2001/XMLSchema-instance" xsi:type="dcterms:W3CDTF">2026-08-27T21:21:50Z</dcterms:modified>
  <cp:lastModifiedBy>IUSAI</cp:lastModifiedBy>
  <cp:lastPrinted>2019-10-02T20:35:00Z</cp:lastPrinted>
</cp:coreProperties>
</file>