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Hp\Desktop\OBRA AMBIENTES\"/>
    </mc:Choice>
  </mc:AlternateContent>
  <xr:revisionPtr revIDLastSave="0" documentId="8_{418B3C4B-5B61-4725-B6A5-B8B485046226}" xr6:coauthVersionLast="47" xr6:coauthVersionMax="47" xr10:uidLastSave="{00000000-0000-0000-0000-000000000000}"/>
  <bookViews>
    <workbookView xWindow="-120" yWindow="-120" windowWidth="20730" windowHeight="110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(Entidad)'!$I$7:$I$493</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(Entidad)'!$B$1:$L$512</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(Entidad)'!$K$508</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(Entidad)'!$K$508</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(Entidad)'!$K$509</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510" i="265" l="1"/>
  <c r="K500" i="265" l="1"/>
  <c r="K495" i="265"/>
  <c r="K496" i="265"/>
  <c r="K488" i="265"/>
  <c r="K489" i="265"/>
  <c r="K487" i="265"/>
  <c r="K475" i="265"/>
  <c r="K476" i="265"/>
  <c r="K477" i="265"/>
  <c r="K478" i="265"/>
  <c r="K479" i="265"/>
  <c r="K480" i="265"/>
  <c r="K481" i="265"/>
  <c r="K482" i="265"/>
  <c r="K483" i="265"/>
  <c r="K484" i="265"/>
  <c r="K474" i="265"/>
  <c r="K459" i="265"/>
  <c r="K460" i="265"/>
  <c r="K461" i="265"/>
  <c r="K462" i="265"/>
  <c r="K463" i="265"/>
  <c r="K464" i="265"/>
  <c r="K465" i="265"/>
  <c r="K466" i="265"/>
  <c r="K467" i="265"/>
  <c r="K468" i="265"/>
  <c r="K469" i="265"/>
  <c r="K470" i="265"/>
  <c r="K471" i="265"/>
  <c r="K450" i="265"/>
  <c r="K451" i="265"/>
  <c r="K452" i="265"/>
  <c r="K453" i="265"/>
  <c r="K454" i="265"/>
  <c r="K455" i="265"/>
  <c r="K456" i="265"/>
  <c r="K457" i="265"/>
  <c r="K458" i="265"/>
  <c r="K449" i="265"/>
  <c r="K446" i="265"/>
  <c r="K445" i="265"/>
  <c r="K447" i="265" s="1"/>
  <c r="K440" i="265"/>
  <c r="K441" i="265"/>
  <c r="K442" i="265"/>
  <c r="K439" i="265"/>
  <c r="K429" i="265"/>
  <c r="K430" i="265"/>
  <c r="K431" i="265"/>
  <c r="K432" i="265"/>
  <c r="K433" i="265"/>
  <c r="K434" i="265"/>
  <c r="K435" i="265"/>
  <c r="K436" i="265"/>
  <c r="K428" i="265"/>
  <c r="K416" i="265"/>
  <c r="K417" i="265"/>
  <c r="K418" i="265"/>
  <c r="K419" i="265"/>
  <c r="K420" i="265"/>
  <c r="K421" i="265"/>
  <c r="K422" i="265"/>
  <c r="K423" i="265"/>
  <c r="K424" i="265"/>
  <c r="K425" i="265"/>
  <c r="K415" i="265"/>
  <c r="K412" i="265"/>
  <c r="K411" i="265"/>
  <c r="K406" i="265"/>
  <c r="K407" i="265"/>
  <c r="K408" i="265"/>
  <c r="K405" i="265"/>
  <c r="K409" i="265" s="1"/>
  <c r="K372" i="265"/>
  <c r="K373" i="265"/>
  <c r="K374" i="265"/>
  <c r="K375" i="265"/>
  <c r="K376" i="265"/>
  <c r="K377" i="265"/>
  <c r="K378" i="265"/>
  <c r="K379" i="265"/>
  <c r="K380" i="265"/>
  <c r="K381" i="265"/>
  <c r="K382" i="265"/>
  <c r="K383" i="265"/>
  <c r="K384" i="265"/>
  <c r="K385" i="265"/>
  <c r="K386" i="265"/>
  <c r="K387" i="265"/>
  <c r="K388" i="265"/>
  <c r="K389" i="265"/>
  <c r="K390" i="265"/>
  <c r="K391" i="265"/>
  <c r="K392" i="265"/>
  <c r="K393" i="265"/>
  <c r="K394" i="265"/>
  <c r="K395" i="265"/>
  <c r="K396" i="265"/>
  <c r="K397" i="265"/>
  <c r="K398" i="265"/>
  <c r="K399" i="265"/>
  <c r="K400" i="265"/>
  <c r="K371" i="265"/>
  <c r="K365" i="265"/>
  <c r="K366" i="265"/>
  <c r="K367" i="265"/>
  <c r="K368" i="265"/>
  <c r="K364" i="265"/>
  <c r="K360" i="265"/>
  <c r="K361" i="265"/>
  <c r="K359" i="265"/>
  <c r="K362" i="265" s="1"/>
  <c r="K350" i="265"/>
  <c r="K351" i="265"/>
  <c r="K352" i="265"/>
  <c r="K353" i="265"/>
  <c r="K354" i="265"/>
  <c r="K355" i="265"/>
  <c r="K356" i="265"/>
  <c r="K349" i="265"/>
  <c r="K338" i="265"/>
  <c r="K339" i="265"/>
  <c r="K340" i="265"/>
  <c r="K341" i="265"/>
  <c r="K342" i="265"/>
  <c r="K343" i="265"/>
  <c r="K344" i="265"/>
  <c r="K345" i="265"/>
  <c r="K346" i="265"/>
  <c r="K337" i="265"/>
  <c r="K334" i="265"/>
  <c r="K333" i="265"/>
  <c r="K335" i="265" s="1"/>
  <c r="K328" i="265"/>
  <c r="K329" i="265"/>
  <c r="K330" i="265"/>
  <c r="K327" i="265"/>
  <c r="K314" i="265"/>
  <c r="K315" i="265"/>
  <c r="K316" i="265"/>
  <c r="K317" i="265"/>
  <c r="K318" i="265"/>
  <c r="K319" i="265"/>
  <c r="K320" i="265"/>
  <c r="K321" i="265"/>
  <c r="K322" i="265"/>
  <c r="K313" i="265"/>
  <c r="K309" i="265"/>
  <c r="K310" i="265"/>
  <c r="K308" i="265"/>
  <c r="K272" i="265"/>
  <c r="K273" i="265"/>
  <c r="K274" i="265"/>
  <c r="K275" i="265"/>
  <c r="K276" i="265"/>
  <c r="K277" i="265"/>
  <c r="K278" i="265"/>
  <c r="K279" i="265"/>
  <c r="K280" i="265"/>
  <c r="K281" i="265"/>
  <c r="K282" i="265"/>
  <c r="K283" i="265"/>
  <c r="K284" i="265"/>
  <c r="K285" i="265"/>
  <c r="K286" i="265"/>
  <c r="K287" i="265"/>
  <c r="K288" i="265"/>
  <c r="K289" i="265"/>
  <c r="K290" i="265"/>
  <c r="K291" i="265"/>
  <c r="K292" i="265"/>
  <c r="K293" i="265"/>
  <c r="K294" i="265"/>
  <c r="K295" i="265"/>
  <c r="K296" i="265"/>
  <c r="K297" i="265"/>
  <c r="K298" i="265"/>
  <c r="K299" i="265"/>
  <c r="K300" i="265"/>
  <c r="K301" i="265"/>
  <c r="K302" i="265"/>
  <c r="K303" i="265"/>
  <c r="K304" i="265"/>
  <c r="K305" i="265"/>
  <c r="K271" i="265"/>
  <c r="K265" i="265"/>
  <c r="K266" i="265"/>
  <c r="K267" i="265"/>
  <c r="K268" i="265"/>
  <c r="K264" i="265"/>
  <c r="K259" i="265"/>
  <c r="K260" i="265"/>
  <c r="K261" i="265"/>
  <c r="K258" i="265"/>
  <c r="K245" i="265"/>
  <c r="K246" i="265"/>
  <c r="K247" i="265"/>
  <c r="K248" i="265"/>
  <c r="K249" i="265"/>
  <c r="K250" i="265"/>
  <c r="K251" i="265"/>
  <c r="K252" i="265"/>
  <c r="K253" i="265"/>
  <c r="K254" i="265"/>
  <c r="K255" i="265"/>
  <c r="K244" i="265"/>
  <c r="K227" i="265"/>
  <c r="K228" i="265"/>
  <c r="K229" i="265"/>
  <c r="K230" i="265"/>
  <c r="K231" i="265"/>
  <c r="K232" i="265"/>
  <c r="K233" i="265"/>
  <c r="K234" i="265"/>
  <c r="K235" i="265"/>
  <c r="K236" i="265"/>
  <c r="K237" i="265"/>
  <c r="K238" i="265"/>
  <c r="K239" i="265"/>
  <c r="K240" i="265"/>
  <c r="K241" i="265"/>
  <c r="K226" i="265"/>
  <c r="K223" i="265"/>
  <c r="K222" i="265"/>
  <c r="K224" i="265" s="1"/>
  <c r="K217" i="265"/>
  <c r="K218" i="265"/>
  <c r="K219" i="265"/>
  <c r="K216" i="265"/>
  <c r="K269" i="265" l="1"/>
  <c r="K331" i="265"/>
  <c r="K490" i="265"/>
  <c r="K220" i="265"/>
  <c r="K485" i="265"/>
  <c r="K426" i="265"/>
  <c r="K323" i="265"/>
  <c r="K262" i="265"/>
  <c r="K357" i="265"/>
  <c r="K443" i="265"/>
  <c r="K306" i="265"/>
  <c r="K401" i="265"/>
  <c r="K472" i="265"/>
  <c r="K369" i="265"/>
  <c r="K437" i="265"/>
  <c r="K413" i="265"/>
  <c r="K242" i="265"/>
  <c r="K256" i="265"/>
  <c r="K347" i="265"/>
  <c r="K311" i="265"/>
  <c r="K491" i="265" l="1"/>
  <c r="K324" i="265"/>
  <c r="K402" i="265"/>
  <c r="K492" i="265" l="1"/>
  <c r="K195" i="265"/>
  <c r="K196" i="265"/>
  <c r="K197" i="265"/>
  <c r="K198" i="265"/>
  <c r="K199" i="265"/>
  <c r="K200" i="265"/>
  <c r="K201" i="265"/>
  <c r="K202" i="265"/>
  <c r="K203" i="265"/>
  <c r="K204" i="265"/>
  <c r="K205" i="265"/>
  <c r="K206" i="265"/>
  <c r="K207" i="265"/>
  <c r="K208" i="265"/>
  <c r="K209" i="265"/>
  <c r="K194" i="265"/>
  <c r="K188" i="265"/>
  <c r="K189" i="265"/>
  <c r="K190" i="265"/>
  <c r="K191" i="265"/>
  <c r="K187" i="265"/>
  <c r="K182" i="265"/>
  <c r="K183" i="265"/>
  <c r="K184" i="265"/>
  <c r="K181" i="265"/>
  <c r="K185" i="265" s="1"/>
  <c r="K177" i="265"/>
  <c r="K178" i="265"/>
  <c r="K176" i="265"/>
  <c r="K179" i="265" s="1"/>
  <c r="K164" i="265"/>
  <c r="K165" i="265"/>
  <c r="K166" i="265"/>
  <c r="K167" i="265"/>
  <c r="K168" i="265"/>
  <c r="K169" i="265"/>
  <c r="K170" i="265"/>
  <c r="K171" i="265"/>
  <c r="K172" i="265"/>
  <c r="K173" i="265"/>
  <c r="K163" i="265"/>
  <c r="K150" i="265"/>
  <c r="K151" i="265"/>
  <c r="K152" i="265"/>
  <c r="K153" i="265"/>
  <c r="K154" i="265"/>
  <c r="K155" i="265"/>
  <c r="K156" i="265"/>
  <c r="K157" i="265"/>
  <c r="K158" i="265"/>
  <c r="K159" i="265"/>
  <c r="K160" i="265"/>
  <c r="K149" i="265"/>
  <c r="K146" i="265"/>
  <c r="K145" i="265"/>
  <c r="K134" i="265"/>
  <c r="K135" i="265"/>
  <c r="K136" i="265"/>
  <c r="K137" i="265"/>
  <c r="K138" i="265"/>
  <c r="K139" i="265"/>
  <c r="K140" i="265"/>
  <c r="K141" i="265"/>
  <c r="K142" i="265"/>
  <c r="K133" i="265"/>
  <c r="K102" i="265"/>
  <c r="K103" i="265"/>
  <c r="K104" i="265"/>
  <c r="K105" i="265"/>
  <c r="K106" i="265"/>
  <c r="K107" i="265"/>
  <c r="K108" i="265"/>
  <c r="K109" i="265"/>
  <c r="K110" i="265"/>
  <c r="K111" i="265"/>
  <c r="K112" i="265"/>
  <c r="K113" i="265"/>
  <c r="K114" i="265"/>
  <c r="K115" i="265"/>
  <c r="K116" i="265"/>
  <c r="K117" i="265"/>
  <c r="K118" i="265"/>
  <c r="K119" i="265"/>
  <c r="K120" i="265"/>
  <c r="K121" i="265"/>
  <c r="K122" i="265"/>
  <c r="K123" i="265"/>
  <c r="K124" i="265"/>
  <c r="K125" i="265"/>
  <c r="K126" i="265"/>
  <c r="K127" i="265"/>
  <c r="K128" i="265"/>
  <c r="K101" i="265"/>
  <c r="K95" i="265"/>
  <c r="K96" i="265"/>
  <c r="K97" i="265"/>
  <c r="K98" i="265"/>
  <c r="K94" i="265"/>
  <c r="K93" i="265"/>
  <c r="K89" i="265"/>
  <c r="K90" i="265"/>
  <c r="K88" i="265"/>
  <c r="K78" i="265"/>
  <c r="K79" i="265"/>
  <c r="K80" i="265"/>
  <c r="K81" i="265"/>
  <c r="K82" i="265"/>
  <c r="K83" i="265"/>
  <c r="K84" i="265"/>
  <c r="K85" i="265"/>
  <c r="K77" i="265"/>
  <c r="K66" i="265"/>
  <c r="K67" i="265"/>
  <c r="K68" i="265"/>
  <c r="K69" i="265"/>
  <c r="K70" i="265"/>
  <c r="K71" i="265"/>
  <c r="K72" i="265"/>
  <c r="K73" i="265"/>
  <c r="K74" i="265"/>
  <c r="K65" i="265"/>
  <c r="K64" i="265"/>
  <c r="K61" i="265"/>
  <c r="K60" i="265"/>
  <c r="K46" i="265"/>
  <c r="K47" i="265"/>
  <c r="K48" i="265"/>
  <c r="K49" i="265"/>
  <c r="K50" i="265"/>
  <c r="K51" i="265"/>
  <c r="K52" i="265"/>
  <c r="K53" i="265"/>
  <c r="K54" i="265"/>
  <c r="K55" i="265"/>
  <c r="K56" i="265"/>
  <c r="K57" i="265"/>
  <c r="K45" i="265"/>
  <c r="K37" i="265"/>
  <c r="K38" i="265"/>
  <c r="K39" i="265"/>
  <c r="K40" i="265"/>
  <c r="K36" i="265"/>
  <c r="K41" i="265" s="1"/>
  <c r="K32" i="265"/>
  <c r="K33" i="265"/>
  <c r="K31" i="265"/>
  <c r="K34" i="265" s="1"/>
  <c r="K28" i="265"/>
  <c r="K27" i="265"/>
  <c r="K22" i="265"/>
  <c r="K23" i="265"/>
  <c r="K24" i="265"/>
  <c r="K21" i="265"/>
  <c r="K13" i="265"/>
  <c r="K14" i="265"/>
  <c r="K15" i="265"/>
  <c r="K16" i="265"/>
  <c r="K17" i="265"/>
  <c r="K18" i="265"/>
  <c r="K12" i="265"/>
  <c r="K19" i="265" l="1"/>
  <c r="K91" i="265"/>
  <c r="K62" i="265"/>
  <c r="K29" i="265"/>
  <c r="K25" i="265"/>
  <c r="K147" i="265"/>
  <c r="K75" i="265"/>
  <c r="K192" i="265"/>
  <c r="K58" i="265"/>
  <c r="K143" i="265"/>
  <c r="K99" i="265"/>
  <c r="K129" i="265"/>
  <c r="K86" i="265"/>
  <c r="K174" i="265"/>
  <c r="K161" i="265"/>
  <c r="K210" i="265"/>
  <c r="K211" i="265" s="1"/>
  <c r="K130" i="265" l="1"/>
  <c r="K212" i="265" s="1"/>
  <c r="K493" i="265" s="1"/>
  <c r="K502" i="265" s="1"/>
  <c r="K503" i="265" s="1"/>
  <c r="K42" i="265"/>
</calcChain>
</file>

<file path=xl/sharedStrings.xml><?xml version="1.0" encoding="utf-8"?>
<sst xmlns="http://schemas.openxmlformats.org/spreadsheetml/2006/main" count="1449" uniqueCount="710">
  <si>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</si>
  <si>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</si>
  <si>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</si>
  <si>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</si>
  <si>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</si>
  <si>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</si>
  <si>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</si>
  <si>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</si>
  <si>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</si>
  <si>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</si>
  <si>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</si>
  <si>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</si>
  <si>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</si>
  <si>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</si>
  <si>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</si>
  <si>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</si>
  <si>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</si>
  <si>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</si>
  <si>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</si>
  <si>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</si>
  <si>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</si>
  <si>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</si>
  <si>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</si>
  <si>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</si>
  <si>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</si>
  <si>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</si>
  <si>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</si>
  <si>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</si>
  <si>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</si>
  <si>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</si>
  <si>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</si>
  <si>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</si>
  <si>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</si>
  <si>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</si>
  <si>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</si>
  <si>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</si>
  <si>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</si>
  <si>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</si>
  <si>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</si>
  <si>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</si>
  <si>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</si>
  <si>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</si>
  <si>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</si>
  <si>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</si>
  <si>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</si>
  <si>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</si>
  <si>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</si>
  <si>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</si>
  <si>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</si>
  <si>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</si>
  <si>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</si>
  <si>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</si>
  <si>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</si>
  <si>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</si>
  <si>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</si>
  <si>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</si>
  <si>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</si>
  <si>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</si>
  <si>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</si>
  <si>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</si>
  <si>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</si>
  <si>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</si>
  <si>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</si>
  <si>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</si>
  <si>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</si>
  <si>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</si>
  <si>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</si>
  <si>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</si>
  <si>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</si>
  <si>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</si>
  <si>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</si>
  <si>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</si>
  <si>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</si>
  <si>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</si>
  <si>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</si>
  <si>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</si>
  <si>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</si>
  <si>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</si>
  <si>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</si>
  <si>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</si>
  <si>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</si>
  <si>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</si>
  <si>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</si>
  <si>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</si>
  <si>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</si>
  <si>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</si>
  <si>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</si>
  <si>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</si>
  <si>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</si>
  <si>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</si>
  <si>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</si>
  <si>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</si>
  <si>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</si>
  <si>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</si>
  <si>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</si>
  <si>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</si>
  <si>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</si>
  <si>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</si>
  <si>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INTERVENCIÓN EN INSTITUCIÓN EDUCATIVA JOSE MARÍA CARBONELL</t>
  </si>
  <si>
    <t>ADECUACIONES EN INFRAESTRUCTURA EXISTENTE</t>
  </si>
  <si>
    <t>1.1.1.1</t>
  </si>
  <si>
    <t>1.1.1.2</t>
  </si>
  <si>
    <t>1.1.1.3</t>
  </si>
  <si>
    <t>1.1.1.4</t>
  </si>
  <si>
    <t>1.1.1.5</t>
  </si>
  <si>
    <t>1.1.1.6</t>
  </si>
  <si>
    <t>1.1.1.7</t>
  </si>
  <si>
    <t>1.1</t>
  </si>
  <si>
    <t>1.1.1</t>
  </si>
  <si>
    <t>CERRAMIENTO PROVISIONAL EN LONA VERDE H=2.10m. ESTRUCTURA DE MADERA COMÚN.</t>
  </si>
  <si>
    <t>ML</t>
  </si>
  <si>
    <t>DESMONTE DE CIELO RASO EN LÁMINA LIVIANA, INCLUYE TRASLADO HASTA SITIO DE CARGUE O DE ALMACENAMIENTO</t>
  </si>
  <si>
    <t>M2</t>
  </si>
  <si>
    <t>DESMONTE DE VENTANAS METÁLICAS. INCLUYE TRASLADO HASTA SITIO DE CARGUE O DE ALMACENAMIENTO.</t>
  </si>
  <si>
    <t>DESMONTE DE ESTRUCTURA METÁLICA DE CUBIERTA. INCLUYE TRASLADO HASTA SITIO DE CARGUE O DE ALMACENAMENTO.</t>
  </si>
  <si>
    <t>DESMONTE DE MARCOS Y HOJAS DE PUERTAS METÁLICAS.</t>
  </si>
  <si>
    <t>UND</t>
  </si>
  <si>
    <t>DESMONTE DE TEJA ASBESTO CEMENTO. INCLUYE TRASLADO HASTA SITIO DE CARGUE O DE ALMACENAMIENTO.</t>
  </si>
  <si>
    <t>DESMONTE DE CABALLETE EN ASBESTO CEMENTO. INCLUYE TRASLADO HASTA SITIO DE CARGUE O ALMACENAMIENTO</t>
  </si>
  <si>
    <t>PRELIMINARES</t>
  </si>
  <si>
    <t>1.1.2</t>
  </si>
  <si>
    <t>ADECUACIÓN DE CUBIERTA EXISTENTE</t>
  </si>
  <si>
    <t>SUMINISTRO E INSTALACIÓN DE CUBIERTA EN TEJA TERMOACUSTICA UPVC 2MM AUTOEXTINGUIBLE</t>
  </si>
  <si>
    <t>TUBO PARA CERCHA METALICA 90X50X2mm - SUMINISTRO, INSTALACIÓN Y PINTURA</t>
  </si>
  <si>
    <t>MANTENIMIENTO DE CERCHAS EXISTENTES (LIMPIEZA Y PINTURA)</t>
  </si>
  <si>
    <t>SUMINISTRO E INSTALACIÓN DE CABALLETE EN TEJA TERMOACUSTICA UPVC 2MM</t>
  </si>
  <si>
    <t>1.1.2.1</t>
  </si>
  <si>
    <t>1.1.2.2</t>
  </si>
  <si>
    <t>1.1.2.3</t>
  </si>
  <si>
    <t>1.1.2.4</t>
  </si>
  <si>
    <t>ACABADOS</t>
  </si>
  <si>
    <t>PINTURA EN VINILO TIPO 1 EN MUROS INTERIORES Y EXTERIORES (COLORES VARIOS)</t>
  </si>
  <si>
    <t>SUMINISTRO E INSTALACIÓN DE CIELO RASO EN PVC</t>
  </si>
  <si>
    <t>1.1.3.1</t>
  </si>
  <si>
    <t>1.1.3.2</t>
  </si>
  <si>
    <t>PUERTAS Y VENTANAS</t>
  </si>
  <si>
    <t>PUERTA EN LAMINA COLD ROLLED CAL. 18 CON ANTICORROSIVO Y PINTURA. INCLUYE CHAPA DE SEGURIDAD. CON TRAGALUZ VERTICAL</t>
  </si>
  <si>
    <t>VENTANA EN PERFIL DE ALUMINIO 744, INCLUYE VIDRIO DE SEGURIDAD DE 5MM</t>
  </si>
  <si>
    <t>REJA DE SEGURIDAD EN VARILLA REDONDA, LISA DE 3/4 PULG. INCLUYE ACTICORROSIVO Y PINTURA ELECTROSTÁTICA COLOR AZUL.</t>
  </si>
  <si>
    <t>1.1.3</t>
  </si>
  <si>
    <t>1.1.4</t>
  </si>
  <si>
    <t>ADECUACIÓN DE INSTALACIONES ELÉCTRICAS - PUNTOS DE ILUMINACIÓN</t>
  </si>
  <si>
    <t>DESMANTELAMIENTO DE PUNTOS DE ILUMINACIÓN, LUMINARIAS EXISTENTES Y RESANE</t>
  </si>
  <si>
    <t>DUCTO CONDUIT PVC 1X1/2" PARA RAMALES ELECTRICOS</t>
  </si>
  <si>
    <t xml:space="preserve">RAMAL ELÉCTRICO 14F+14N+14T AWG EN CABLE DE COBRE LIBRE DE HALOGENOS </t>
  </si>
  <si>
    <t xml:space="preserve">SUMINISTRO E INSTALACIÓN DE INTERRUPTOR MANUAL DOBLE </t>
  </si>
  <si>
    <t>SUMINISTRO E INSTALACIÓN DE PANEL LED DE 40 W RECTANGULAR INCRUSTADA EN CIELORASO</t>
  </si>
  <si>
    <t>1.1.4.1</t>
  </si>
  <si>
    <t>1.1.4.2</t>
  </si>
  <si>
    <t>1.1.4.3</t>
  </si>
  <si>
    <t>1.1.5.1</t>
  </si>
  <si>
    <t>1.1.5.2</t>
  </si>
  <si>
    <t>1.1.5.3</t>
  </si>
  <si>
    <t>1.1.5.4</t>
  </si>
  <si>
    <t>1.1.5.5</t>
  </si>
  <si>
    <t>1.1.5</t>
  </si>
  <si>
    <t>1.2.1.1</t>
  </si>
  <si>
    <t>1.2.1.2</t>
  </si>
  <si>
    <t>1.2.1.3</t>
  </si>
  <si>
    <t>1.2.1.4</t>
  </si>
  <si>
    <t>1.2.1.5</t>
  </si>
  <si>
    <t>1.2.1.6</t>
  </si>
  <si>
    <t>1.2.1.7</t>
  </si>
  <si>
    <t>1.2.1.8</t>
  </si>
  <si>
    <t>1.2.1.9</t>
  </si>
  <si>
    <t>1.2.1.10</t>
  </si>
  <si>
    <t>1.2.1.11</t>
  </si>
  <si>
    <t>1.2.1.12</t>
  </si>
  <si>
    <t>1.2.1.13</t>
  </si>
  <si>
    <t>CONSTRUCCIÓN DE BLOQUE DE 4 AULAS TIPO A-01</t>
  </si>
  <si>
    <t>LOCALIZACIÓN, TRAZADO Y REPLANTEO. INCLUYE EQUIPO AUTOMÁTICO DE PRECISIÓN.</t>
  </si>
  <si>
    <t>SUMINISTRO DE MANO DE OBRA Y EQUIPO PARA DEMOLICIÓN DE CIMIENTO ENTERRADO, INCLUYE TRASIEGO Y CARGUE MANUAL</t>
  </si>
  <si>
    <t>DEMOLICIÓN DE CONCRETO REFORZADO. INCLUYE TRASIEGO Y CARGUE MANUAL</t>
  </si>
  <si>
    <t>DEMOLICIÓN CONCRETO SIMPLE. INCLUYE TRASIEGO Y CARGUE MANUAL</t>
  </si>
  <si>
    <t>TRANSPORTE Y DISPOSICIÓN FINAL DE ESCOMBROS Y SOBRANTES M3/KM</t>
  </si>
  <si>
    <t>EXCAVACIÓN MANUAL EN MATERIAL COMUN H=0 a 2.00m, INCLUYE CARGUE</t>
  </si>
  <si>
    <t xml:space="preserve">DEMOLICIÓN DE MURO </t>
  </si>
  <si>
    <t>M3</t>
  </si>
  <si>
    <t>1.2.1</t>
  </si>
  <si>
    <t>1.2.2</t>
  </si>
  <si>
    <t>1.2.3</t>
  </si>
  <si>
    <t>1.2.4</t>
  </si>
  <si>
    <t>1.2.5</t>
  </si>
  <si>
    <t>1.2.6</t>
  </si>
  <si>
    <t>1.2.7</t>
  </si>
  <si>
    <t>1.2.2.1</t>
  </si>
  <si>
    <t>1.2.2.2</t>
  </si>
  <si>
    <t>RELLENOS Y MEJORAMIENTOS DE SUELO</t>
  </si>
  <si>
    <t>RELLENO CON MATERIAL SELECCIONADO</t>
  </si>
  <si>
    <t>SUB BASE GRANULAR COMPACTADA MANUALMENTE</t>
  </si>
  <si>
    <t>1.2.3.1</t>
  </si>
  <si>
    <t>1.2.3.2</t>
  </si>
  <si>
    <t>1.2.3.3</t>
  </si>
  <si>
    <t>1.2.3.4</t>
  </si>
  <si>
    <t>1.2.3.5</t>
  </si>
  <si>
    <t>1.2.3.6</t>
  </si>
  <si>
    <t>1.2.3.7</t>
  </si>
  <si>
    <t>1.2.3.8</t>
  </si>
  <si>
    <t>1.2.3.9</t>
  </si>
  <si>
    <t>1.2.3.10</t>
  </si>
  <si>
    <t>1.2.3.11</t>
  </si>
  <si>
    <t>ELEMENTOS EN CONCRETO</t>
  </si>
  <si>
    <t>SOLADO EN CONCRETO DE 2000 PSI E=0.05 M.  f'c=14 Mpa.</t>
  </si>
  <si>
    <t xml:space="preserve">ZAPATA EN CONCRETO DE 3000 PSI.  f'c=21 Mpa </t>
  </si>
  <si>
    <t xml:space="preserve">PLACA DE CONTRAPISO EN CONCRETO DE 3000 PSI, ESPESOR DE 10 cm. CON MALLA ELECTROSOLDADA 5mm 0,15*0,15m. </t>
  </si>
  <si>
    <t>COLUMNAS EN CONCRETO 3000PSI  f'c=21 Mpa E=0,30*0,30m</t>
  </si>
  <si>
    <t>VIGA DE CIMENTACIÓN EN CONCRETO DE 3000PSI  f'c=21 Mpa E=0,30*0,30m</t>
  </si>
  <si>
    <t>VIGA AÉREA EN CONCRETO REFORZADO DE 3000PSI  f'c=21 Mpa E=0,30*0,30m</t>
  </si>
  <si>
    <t>VIGA CINTA EN CONCRETO REFORZADO DE 3000PSI  f'c=21 Mpa. E= 0,12*0,12m</t>
  </si>
  <si>
    <t>COLUMNETA EN CONCRETO REFORZADO DE 3000PSI  f'c=21 Mpa. E=0,12*0,20m</t>
  </si>
  <si>
    <t>DINTEL EN CONCRETO REFORZADO DE 3000PSI  f'c=21 Mpa. E= 0,12*0,12m</t>
  </si>
  <si>
    <t>CAÑUELA A-120 80x30x22 cm Profundidad 2,7 cm</t>
  </si>
  <si>
    <t>ACERO DE REFUERZO</t>
  </si>
  <si>
    <t>KG</t>
  </si>
  <si>
    <t>1.2.4.1</t>
  </si>
  <si>
    <t>1.2.4.2</t>
  </si>
  <si>
    <t>1.2.4.3</t>
  </si>
  <si>
    <t>1.2.4.4</t>
  </si>
  <si>
    <t>1.2.4.5</t>
  </si>
  <si>
    <t>1.2.4.6</t>
  </si>
  <si>
    <t>1.2.4.7</t>
  </si>
  <si>
    <t>1.2.4.8</t>
  </si>
  <si>
    <t>1.2.4.9</t>
  </si>
  <si>
    <t>MUROS, PISOS Y ACABADOS</t>
  </si>
  <si>
    <t>MURO EN BLOQUE DE ARCILLA # 5</t>
  </si>
  <si>
    <t>MURO EN LADRILLO TOLETE</t>
  </si>
  <si>
    <t xml:space="preserve">PAÑETE LISO IMPERMEABILIZADO EN MORTERO 1:4 </t>
  </si>
  <si>
    <t>FILOS Y DILATACIONES EN MORTERO 1:4</t>
  </si>
  <si>
    <t>ESTUCO PLASTICO SOBRE MURO EXTERIOR E INTERIOR</t>
  </si>
  <si>
    <t>PINTURA EN VINILO TIPO 1 EN MUROS INTERIORES Y EXTERIORES (COLORES VARIOS) A DOS MANOS</t>
  </si>
  <si>
    <t>CERAMICA SOBRE PISO TIPO TRAFICO 5 DIMENSIONES MÍNIMAS DE 45x45 CMS O GRAN FORMATO SIMILAR</t>
  </si>
  <si>
    <t>GUARDAESCOBAS EN CERAMICA TRAFICO 5 O GRAN FORMATO SIMILAR</t>
  </si>
  <si>
    <t>CIELORRASO EN PVC</t>
  </si>
  <si>
    <t>1.2.5.1</t>
  </si>
  <si>
    <t>1.2.5.2</t>
  </si>
  <si>
    <t>1.2.5.3</t>
  </si>
  <si>
    <t>CARPINTERÍA METÁLICA</t>
  </si>
  <si>
    <t>1.2.6.1</t>
  </si>
  <si>
    <t>1.2.6.2</t>
  </si>
  <si>
    <t>1.2.6.3</t>
  </si>
  <si>
    <t>1.2.6.4</t>
  </si>
  <si>
    <t>1.2.6.5</t>
  </si>
  <si>
    <t>1.2.6.6</t>
  </si>
  <si>
    <t>CUBIERTA</t>
  </si>
  <si>
    <t>CORREA EN TUBO ESTRUCTURAL RECTANGULAR  50*100 2,5mm</t>
  </si>
  <si>
    <t>CERCHA EN TUBO ESTRUCTURAL RECTANGULAR 38*76 1.5mm</t>
  </si>
  <si>
    <t>PLATINA PL-200x400-12,7 INCLUYE 4 PERNOS</t>
  </si>
  <si>
    <t>PLATINA PL-200x140-12,7 INCLUYE  2 PERNOS</t>
  </si>
  <si>
    <t>1.2.7.1</t>
  </si>
  <si>
    <t>1.2.7.2</t>
  </si>
  <si>
    <t>1.2.7.3</t>
  </si>
  <si>
    <t>1.2.7.4</t>
  </si>
  <si>
    <t>1.2.7.5</t>
  </si>
  <si>
    <t>1.2.7.6</t>
  </si>
  <si>
    <t>1.2.7.7</t>
  </si>
  <si>
    <t>1.2.7.8</t>
  </si>
  <si>
    <t>1.2.7.9</t>
  </si>
  <si>
    <t>1.2.7.10</t>
  </si>
  <si>
    <t>1.2.7.11</t>
  </si>
  <si>
    <t>1.2.7.12</t>
  </si>
  <si>
    <t>1.2.7.13</t>
  </si>
  <si>
    <t>1.2.7.14</t>
  </si>
  <si>
    <t>1.2.7.15</t>
  </si>
  <si>
    <t>1.2.7.16</t>
  </si>
  <si>
    <t>1.2.7.17</t>
  </si>
  <si>
    <t>1.2.7.18</t>
  </si>
  <si>
    <t>1.2.7.19</t>
  </si>
  <si>
    <t>1.2.7.20</t>
  </si>
  <si>
    <t>1.2.7.21</t>
  </si>
  <si>
    <t>1.2.7.22</t>
  </si>
  <si>
    <t>1.2.7.23</t>
  </si>
  <si>
    <t>1.2.7.24</t>
  </si>
  <si>
    <t>1.2.7.25</t>
  </si>
  <si>
    <t>1.2.7.26</t>
  </si>
  <si>
    <t>1.2.7.27</t>
  </si>
  <si>
    <t>1.2.7.28</t>
  </si>
  <si>
    <t>INSTALACIONES ELÉCTRICAS</t>
  </si>
  <si>
    <t>PIN DE CORTE TIPO RIEL TRIPOLAR DE 40 AMPERIOS PARA ALIMENTADOR DE LABORATORIO 1 E INFORMATICA</t>
  </si>
  <si>
    <t>ALIMENTADOR ELECTRICO 3X6F+6N+8T AWG EN CABLE DE COBRE LIBRE DE HALOGENOS</t>
  </si>
  <si>
    <t>RAMAL ELECTRICO 2X10F+12T AWG EN CABLE DE COBRE LIBRE DE HALOGENOS</t>
  </si>
  <si>
    <t>RAMAL ELECTRICO 12F+12N+12T AWG EN CABLE DE COBRE LIBRE DE HALOGENOS</t>
  </si>
  <si>
    <t>RAMAL ELECTRICO 14F+14N+14T AWG EN CABLE DE COBRE LIBRE DE HALOGENOS</t>
  </si>
  <si>
    <t>DUCTO CONDUIT PVC 1X1-1/4" SUBTERRANEO PARA ALIMENTADOR DE TABLEROS PARCIALES</t>
  </si>
  <si>
    <t>DUCTO CONDUIT PVC 1X3/4" PARA RAMALES ELECTRICOS</t>
  </si>
  <si>
    <t>DUCTO CONDUIT EMT 1X1/2" PARA RAMALES ELECTRICOS</t>
  </si>
  <si>
    <t>TABLERO DE BREAKER 3F/5H DE 12 CIRCUITOS CON TAPA HABATIBLE PARA BREAKERS TIPO ENCHUFABLE</t>
  </si>
  <si>
    <t>BREAKER MONOPOLAR TIPO ENCHUFABLE DE 16 AMPERIOS</t>
  </si>
  <si>
    <t>BREAKER MONOPOLAR TIPO ENCHUFABLE DE 20 AMPERIOS</t>
  </si>
  <si>
    <t>BREAKER BIPOLAR TIPO ENCHUFABLE DE 16 AMPERIOS</t>
  </si>
  <si>
    <t>TOMACORRIENTE MONOFASICO COMUN DOBLE CON TORNILLO DE TIERRA</t>
  </si>
  <si>
    <t>TOMACORRIENTE MONOFASICO TAMPER RESISTANT DOBLE CON TORNILLO DE TIERRA</t>
  </si>
  <si>
    <t>TOMACORRIENTE MONOFASICO GFCI DOBLE CON TORNILLO DE TIERRA</t>
  </si>
  <si>
    <t>TOMACORRIENTE BIFASICO SENCILLO DE SEGURIDAD CON TORNILLO TIERRA</t>
  </si>
  <si>
    <t>PANEL LED DE 40 W RECTANGULAR INCRUSTADA EN CIELORASO</t>
  </si>
  <si>
    <t>LUMINARIA LED TIPO TORTUGA DE 12 W SOBREPUESTO EN PARED</t>
  </si>
  <si>
    <t>LUMINARIA DE EMERGENCIA DE 2X1,6 W SOBREPUESTO EN PARED</t>
  </si>
  <si>
    <t xml:space="preserve">SUMINISTRO E INSTALACIÓN DE INTERRUPTOR MANUAL SENCILLO </t>
  </si>
  <si>
    <t>ALAMBRÓN DE ALUMINIO 8 MM DESNUDO PARA APANTALLAMIENTO CON ACCESORIOS DE SUJECIÓN</t>
  </si>
  <si>
    <t xml:space="preserve">PUNTA CAPTADORA ALUMINIO 5/8"X0,6M EN ALUMINIO CON BASE </t>
  </si>
  <si>
    <t>BAJANTE POR MURO/COLUMNA EN TUBO IMC 1X3/4" Y CAJA DE EMPALME EQUIPOTENCIAL</t>
  </si>
  <si>
    <t xml:space="preserve">VARILLA DE PUESTA A TIERRA COPPERWELD 5/8"X2.4 M PARA BAJANTES DEL SISTEMA DE APANTALLAMIENTO. </t>
  </si>
  <si>
    <t>CABLE DE COBRE 2 DESNUDO PARA ANILLO ENTERRADO DE SISTEMA DE PUESTA A TIERRA</t>
  </si>
  <si>
    <t>CAMARA SUBTERRANEA DE CONCRETO CS-274 SEGÚN NORMA ENEL CODENSA</t>
  </si>
  <si>
    <t>CONSTRUCCIÓN DE BATERÍA SANITARIA</t>
  </si>
  <si>
    <t>1.2</t>
  </si>
  <si>
    <t>1.3</t>
  </si>
  <si>
    <t>1.3.1</t>
  </si>
  <si>
    <t>1.3.2</t>
  </si>
  <si>
    <t>1.3.3</t>
  </si>
  <si>
    <t>1.3.4</t>
  </si>
  <si>
    <t>1.3.5</t>
  </si>
  <si>
    <t>1.3.6</t>
  </si>
  <si>
    <t>1.3.7</t>
  </si>
  <si>
    <t>DESMANTELAMIENTO DE ESTRUCTURA DE MUROS EN MADERA EXISTENTE</t>
  </si>
  <si>
    <t>DESMONTE DE CUBIERTA EN TEJA METÁLICA ONDULADA</t>
  </si>
  <si>
    <t>1.3.1.1</t>
  </si>
  <si>
    <t>1.3.1.2</t>
  </si>
  <si>
    <t>1.3.1.3</t>
  </si>
  <si>
    <t>1.3.1.4</t>
  </si>
  <si>
    <t>1.3.1.5</t>
  </si>
  <si>
    <t>1.3.1.6</t>
  </si>
  <si>
    <t>1.3.1.7</t>
  </si>
  <si>
    <t>1.3.1.8</t>
  </si>
  <si>
    <t>1.3.1.9</t>
  </si>
  <si>
    <t>1.3.1.10</t>
  </si>
  <si>
    <t>RELLENO CON MATERIAL SELECCIONADO Y COMPACTADO</t>
  </si>
  <si>
    <t>1.3.2.1</t>
  </si>
  <si>
    <t>1.3.2.2</t>
  </si>
  <si>
    <t xml:space="preserve">MESON EN CONCRETO REFORZADO E= 0.07 CCTO 3000PSI </t>
  </si>
  <si>
    <t>1.3.3.1</t>
  </si>
  <si>
    <t>1.3.3.2</t>
  </si>
  <si>
    <t>1.3.3.3</t>
  </si>
  <si>
    <t>1.3.3.4</t>
  </si>
  <si>
    <t>1.3.3.5</t>
  </si>
  <si>
    <t>1.3.3.6</t>
  </si>
  <si>
    <t>1.3.3.7</t>
  </si>
  <si>
    <t>1.3.3.8</t>
  </si>
  <si>
    <t>1.3.3.9</t>
  </si>
  <si>
    <t>1.3.3.10</t>
  </si>
  <si>
    <t>1.3.3.11</t>
  </si>
  <si>
    <t>1.3.3.12</t>
  </si>
  <si>
    <t>PISO EN CERAMICA 60*60 CMS. ANTIDESLIZANTE TRAFICO PESADO INCLUYE INSTALACIÓN</t>
  </si>
  <si>
    <t>GUARDAESCOBAS EN CERAMICA TRAFICO PESADO</t>
  </si>
  <si>
    <t>ENCHAPE PARA MURO EN CERAMICA TRAFICO PESADO DE 0.30*0.60 M.INSTALADA</t>
  </si>
  <si>
    <t>SUPERFICIE DE MESON EN GRANITO - ESPESOR: 2cm - Calidad Primera</t>
  </si>
  <si>
    <t>1.3.4.1</t>
  </si>
  <si>
    <t>1.3.4.2</t>
  </si>
  <si>
    <t>1.3.4.3</t>
  </si>
  <si>
    <t>1.3.4.4</t>
  </si>
  <si>
    <t>1.3.4.5</t>
  </si>
  <si>
    <t>1.3.4.6</t>
  </si>
  <si>
    <t>1.3.4.7</t>
  </si>
  <si>
    <t>1.3.4.8</t>
  </si>
  <si>
    <t>1.3.4.9</t>
  </si>
  <si>
    <t>1.3.4.10</t>
  </si>
  <si>
    <t>1.3.4.11</t>
  </si>
  <si>
    <t>PUERTA EN LAMINA COLD ROLLED CAL. 18 CON ANTICORROSIVO Y PINTURA. CON TRAGALUZ SUPERIOR. INCLUYE CHAPA DE SEGURIDAD</t>
  </si>
  <si>
    <t>1.3.5.1</t>
  </si>
  <si>
    <t>1.3.5.2</t>
  </si>
  <si>
    <t>1.3.5.3</t>
  </si>
  <si>
    <t>PLATINA PL-200x300-12,7 INCLUYE 4 PERNOS</t>
  </si>
  <si>
    <t>1.3.6.1</t>
  </si>
  <si>
    <t>1.3.6.2</t>
  </si>
  <si>
    <t>1.3.6.3</t>
  </si>
  <si>
    <t>1.3.6.4</t>
  </si>
  <si>
    <t>1.3.7.1</t>
  </si>
  <si>
    <t>1.3.7.2</t>
  </si>
  <si>
    <t>1.3.7.3</t>
  </si>
  <si>
    <t>1.3.7.4</t>
  </si>
  <si>
    <t>1.3.7.5</t>
  </si>
  <si>
    <t>REDES HIDROSANITARIAS Y APARATOS SANITARIOS</t>
  </si>
  <si>
    <t>TUBERlA PVC-SANITARIA 2 PULG</t>
  </si>
  <si>
    <t>TUBERIA PVC-SANITARIA 3 PULG.</t>
  </si>
  <si>
    <t>PUNTO SANITARIO TUBERlA PVC  2 PULG</t>
  </si>
  <si>
    <t>PUNTO SANITARIO TUBERIA PVC 3 PULG.</t>
  </si>
  <si>
    <t>SUMINISTRO E INSTALACION REJILLA SIFÓN DE PISO PVC-S Ø=2"</t>
  </si>
  <si>
    <t xml:space="preserve">SUMINSITRO E INSTALACION DE TUBERIA PVC  Ø =1 1/2" RDE 21 </t>
  </si>
  <si>
    <t>PUNTO HIDRÁULICO PVC-P 1/2 PULG.</t>
  </si>
  <si>
    <t>TUBERIA PVC-SANITARIA 4 PULG.</t>
  </si>
  <si>
    <t>TUBERIA DE VENTILACIÓN PVC 2"</t>
  </si>
  <si>
    <t>RESANE SOBRE REGATA</t>
  </si>
  <si>
    <t>CAJA DE INSPECCIÓN, DIMENSIONES EXTERNAS 0.9*0.9*0.80M</t>
  </si>
  <si>
    <t>PUNTO SANITARIO TUBERÍA PVC 4 PULG.</t>
  </si>
  <si>
    <t>SUMINISTRO E INSTALACIÓN DE ORINAL</t>
  </si>
  <si>
    <t>SUMINISTRO E INSTALACIÓN DE COMBO INSTITUCIONAL TAZA ADRIÁTICA PLUS ENTRADA POSTERIOR ALONGADA A PISO CON VÁLVULA PUSH EN PARED ANTIVANDÁLICA</t>
  </si>
  <si>
    <t>SUMINISTRO E INSTALACIÓN DE LAVAMANOS INSTITUCIONAL - INCLUYE GRIFERIA Y ACCESORIOS DE INSTALACIÓN.</t>
  </si>
  <si>
    <t>SUMINISTRO E INSTALACIÓN DE DUCHA SENCILLA INC.REGADERA,BRAZO,ESCUDO,MANIJA</t>
  </si>
  <si>
    <t>1.3.8.1</t>
  </si>
  <si>
    <t>1.3.8.2</t>
  </si>
  <si>
    <t>1.3.8.3</t>
  </si>
  <si>
    <t>1.3.8.4</t>
  </si>
  <si>
    <t>1.3.8.5</t>
  </si>
  <si>
    <t>1.3.8.6</t>
  </si>
  <si>
    <t>1.3.8.7</t>
  </si>
  <si>
    <t>1.3.8.8</t>
  </si>
  <si>
    <t>1.3.8.9</t>
  </si>
  <si>
    <t>1.3.8.10</t>
  </si>
  <si>
    <t>1.3.8.11</t>
  </si>
  <si>
    <t>1.3.8.12</t>
  </si>
  <si>
    <t>1.3.8.13</t>
  </si>
  <si>
    <t>1.3.8.14</t>
  </si>
  <si>
    <t>1.3.8.15</t>
  </si>
  <si>
    <t>1.3.8.16</t>
  </si>
  <si>
    <t>1.3.8</t>
  </si>
  <si>
    <t>2.1</t>
  </si>
  <si>
    <t>2.1.1</t>
  </si>
  <si>
    <t>INTERVENCIÓN EN INSTITUCIÓN EDUCATIVA JOSE ACEVEDO Y GÓMEZ</t>
  </si>
  <si>
    <t>CONSTRUCCIÓN DE DOS LABORATORIOS EN BLOQUE</t>
  </si>
  <si>
    <t>DESCAPOTE Y RETIRO MANUAL</t>
  </si>
  <si>
    <t>2.1.1.1</t>
  </si>
  <si>
    <t>2.1.1.2</t>
  </si>
  <si>
    <t>2.1.1.3</t>
  </si>
  <si>
    <t>2.1.1.4</t>
  </si>
  <si>
    <t>2.1.2</t>
  </si>
  <si>
    <t>2.1.2.1</t>
  </si>
  <si>
    <t>2.1.2.2</t>
  </si>
  <si>
    <t>BORDILLO PREFABRICADO EN CONCRETO 3000 PSI (0.10x0.20X1.00M)</t>
  </si>
  <si>
    <t>ANDEN EN CONCRETO CON ACABADO ESCOBILLADO E=0,12m</t>
  </si>
  <si>
    <t>REJILLA PREFABRICADA PARA SUMIDEROS</t>
  </si>
  <si>
    <t>CONTENEDOR DE RAÍZ 1.20M*1.20M</t>
  </si>
  <si>
    <t>2.1.3.1</t>
  </si>
  <si>
    <t>2.1.3.2</t>
  </si>
  <si>
    <t>2.1.3.3</t>
  </si>
  <si>
    <t>2.1.3.4</t>
  </si>
  <si>
    <t>2.1.3.5</t>
  </si>
  <si>
    <t>2.1.3.6</t>
  </si>
  <si>
    <t>2.1.3.7</t>
  </si>
  <si>
    <t>2.1.3.8</t>
  </si>
  <si>
    <t>2.1.3.9</t>
  </si>
  <si>
    <t>2.1.3.10</t>
  </si>
  <si>
    <t>2.1.3.11</t>
  </si>
  <si>
    <t>2.1.3.12</t>
  </si>
  <si>
    <t>2.1.3.13</t>
  </si>
  <si>
    <t>2.1.3.14</t>
  </si>
  <si>
    <t>2.1.3.15</t>
  </si>
  <si>
    <t>2.1.3.16</t>
  </si>
  <si>
    <t>2.1.3</t>
  </si>
  <si>
    <t>SUMINISTRO E INSTALACIÓN DE ADOQUÍN DE ARCILLA (200x100x60 - Incluye sello de arena entre las juntas)</t>
  </si>
  <si>
    <t>SUMINISTRO E INSTALACIÓN DE ADOQUÍN DE CONCRETO CLR GRIS  ZONA VEHICULAR (200x100x60 - Incluye sello de arena entre las juntas)</t>
  </si>
  <si>
    <t>2.1.4.1</t>
  </si>
  <si>
    <t>2.1.4.2</t>
  </si>
  <si>
    <t>2.1.4.3</t>
  </si>
  <si>
    <t>2.1.4.4</t>
  </si>
  <si>
    <t>2.1.4.5</t>
  </si>
  <si>
    <t>2.1.4.6</t>
  </si>
  <si>
    <t>2.1.4.7</t>
  </si>
  <si>
    <t>2.1.4.8</t>
  </si>
  <si>
    <t>2.1.4.9</t>
  </si>
  <si>
    <t>2.1.4.10</t>
  </si>
  <si>
    <t>2.1.4.11</t>
  </si>
  <si>
    <t>2.1.4.12</t>
  </si>
  <si>
    <t>2.1.4</t>
  </si>
  <si>
    <t>REJA DE SEGURIDAD EN VARILLA REDONDA, LISA DE 3/4 PULG. INCLUYE ACTICORROSIVO Y PINTURA</t>
  </si>
  <si>
    <t>2.1.5</t>
  </si>
  <si>
    <t>2.1.5.1</t>
  </si>
  <si>
    <t>2.1.5.2</t>
  </si>
  <si>
    <t>2.1.5.3</t>
  </si>
  <si>
    <t>2.1.5.4</t>
  </si>
  <si>
    <t>SUMINISTRO E INSTALACIÓN DE CUBIERTA EN TEJA TERMOACUSTICA UPVC 2MM</t>
  </si>
  <si>
    <t>PLATINA PL-200x300-12,7 INCLUYE 4 PERNOS 15,9 200MM</t>
  </si>
  <si>
    <t>PLATINA PL-200x500-12,7 INCLUYE  4 PERNOS 15,9 200MM</t>
  </si>
  <si>
    <t>2.1.6.1</t>
  </si>
  <si>
    <t>2.1.6.2</t>
  </si>
  <si>
    <t>2.1.6.3</t>
  </si>
  <si>
    <t>2.1.6.4</t>
  </si>
  <si>
    <t>2.1.6.5</t>
  </si>
  <si>
    <t>2.1.6</t>
  </si>
  <si>
    <t>2.1.7</t>
  </si>
  <si>
    <t>PIN DE CORTE TIPO RIEL TRIPOLAR DE 50 AMPERIOS PARA ALIMENTADOR DE TP-L1 Y TP-AI</t>
  </si>
  <si>
    <t>PIN DE CORTE TIPO RIEL TRIPOLAR DE 30 AMPERIOS PARA ALIMENTADOR DE TS-L2 Y TP-A</t>
  </si>
  <si>
    <t>ALIMENTADOR ELECTRICO 3X4F+4N+8T AWG EN CABLE DE COBRE LIBRE DE HALOGENOS PARA TP-L1 Y TP-AI</t>
  </si>
  <si>
    <t>ALIMENTADOR ELECTRICO 3X8F+8N+8T AWG EN CABLE DE COBRE LIBRE DE HALOGENOS  PARA TS-L2</t>
  </si>
  <si>
    <t>ALIMENTADOR ELECTRICO 2X8F+8N+8T AWG EN CABLE DE COBRE LIBRE DE HALOGENOS PARA TP-A</t>
  </si>
  <si>
    <t>RAMAL ELECTRICO 3X14F+14N+14T AWG EN CABLE DE COBRE LIBRE DE HALOGENOS</t>
  </si>
  <si>
    <t>DUCTO CONDUIT PVC 1X1-1/4" SUBTERRANEO PARA ALIMENTADOR DE TP-L1 Y TP-AI</t>
  </si>
  <si>
    <t>DUCTO CONDUIT PVC 1X1" SUBTERRANEO PARA ALIMENTADOR DE TS-L2 Y TP-A</t>
  </si>
  <si>
    <t>TABLERO DE BREAKER 3F/5H DE 18 CIRCUITOS CON TAPA HABATIBLE PARA BREAKERS TIPO ENCHUFABLE</t>
  </si>
  <si>
    <t>BREAKER TRIPOLAR TIPO ENCHUFABLE DE 32 AMPERIOS</t>
  </si>
  <si>
    <t>PANEL LED DE 18 W REDONDO INCRUSTADO EN CIELORASO</t>
  </si>
  <si>
    <t xml:space="preserve">SUMINISTRO E INSTALACIÓN DE INTERRUPTOR MANUAL CONMUTABLE DOBLE </t>
  </si>
  <si>
    <t>2.1.7.1</t>
  </si>
  <si>
    <t>2.1.7.2</t>
  </si>
  <si>
    <t>2.1.7.3</t>
  </si>
  <si>
    <t>2.1.7.4</t>
  </si>
  <si>
    <t>2.1.7.5</t>
  </si>
  <si>
    <t>2.1.7.6</t>
  </si>
  <si>
    <t>2.1.7.7</t>
  </si>
  <si>
    <t>2.1.7.8</t>
  </si>
  <si>
    <t>2.1.7.9</t>
  </si>
  <si>
    <t>2.1.7.10</t>
  </si>
  <si>
    <t>2.1.7.11</t>
  </si>
  <si>
    <t>2.1.7.12</t>
  </si>
  <si>
    <t>2.1.7.13</t>
  </si>
  <si>
    <t>2.1.7.14</t>
  </si>
  <si>
    <t>2.1.7.15</t>
  </si>
  <si>
    <t>2.1.7.16</t>
  </si>
  <si>
    <t>2.1.7.17</t>
  </si>
  <si>
    <t>2.1.7.18</t>
  </si>
  <si>
    <t>2.1.7.19</t>
  </si>
  <si>
    <t>2.1.7.20</t>
  </si>
  <si>
    <t>2.1.7.21</t>
  </si>
  <si>
    <t>2.1.7.22</t>
  </si>
  <si>
    <t>2.1.7.23</t>
  </si>
  <si>
    <t>2.1.7.24</t>
  </si>
  <si>
    <t>2.1.7.25</t>
  </si>
  <si>
    <t>2.1.7.26</t>
  </si>
  <si>
    <t>2.1.7.27</t>
  </si>
  <si>
    <t>2.1.7.28</t>
  </si>
  <si>
    <t>2.1.7.29</t>
  </si>
  <si>
    <t>2.1.7.30</t>
  </si>
  <si>
    <t>2.1.7.31</t>
  </si>
  <si>
    <t>2.1.7.32</t>
  </si>
  <si>
    <t>2.1.7.33</t>
  </si>
  <si>
    <t>2.1.7.34</t>
  </si>
  <si>
    <t>2.1.7.35</t>
  </si>
  <si>
    <t>SUMINISTRO E INSTALACIÓN DE POCETA DE LABORATORIO EN POLIPROPILENO</t>
  </si>
  <si>
    <t>GRIFO DE LABORATORIO, UNA SALIDA DE AGUA, PARA PARED.</t>
  </si>
  <si>
    <t>2.1.8.1</t>
  </si>
  <si>
    <t>2.1.8.2</t>
  </si>
  <si>
    <t>2.1.8.3</t>
  </si>
  <si>
    <t>ACTIVIDADES COMPLEMENTARIAS DE LABORATORIO</t>
  </si>
  <si>
    <t>2.1.8</t>
  </si>
  <si>
    <t>2.1.9.1</t>
  </si>
  <si>
    <t>2.1.9.2</t>
  </si>
  <si>
    <t>2.1.9.3</t>
  </si>
  <si>
    <t>2.1.9.4</t>
  </si>
  <si>
    <t>2.1.9.5</t>
  </si>
  <si>
    <t>2.1.9.6</t>
  </si>
  <si>
    <t>2.1.9.7</t>
  </si>
  <si>
    <t>2.1.9.8</t>
  </si>
  <si>
    <t>TUBERÍA DE VENTILACIÓN PVC 2"</t>
  </si>
  <si>
    <t>2.1.9.9</t>
  </si>
  <si>
    <t>2.1.9.10</t>
  </si>
  <si>
    <t>TUBERIA PVC-SANITARIA 6 PULG.</t>
  </si>
  <si>
    <t>DESAGUES E INSTALACIONES HIDROSANITARIAS</t>
  </si>
  <si>
    <t>2.1.9</t>
  </si>
  <si>
    <t>CONSTRUCCIÓN DE DE 2 AULAS TIPO A-01</t>
  </si>
  <si>
    <t>2.2</t>
  </si>
  <si>
    <t>2.2.1</t>
  </si>
  <si>
    <t>2.2.1.1</t>
  </si>
  <si>
    <t>2.2.1.2</t>
  </si>
  <si>
    <t>2.2.1.3</t>
  </si>
  <si>
    <t>2.2.1.4</t>
  </si>
  <si>
    <t>2.2.2</t>
  </si>
  <si>
    <t>2.2.2.1</t>
  </si>
  <si>
    <t>2.2.2.2</t>
  </si>
  <si>
    <t>2.2.3</t>
  </si>
  <si>
    <t>2.2.3.1</t>
  </si>
  <si>
    <t>2.2.3.2</t>
  </si>
  <si>
    <t>2.2.3.3</t>
  </si>
  <si>
    <t>2.2.3.4</t>
  </si>
  <si>
    <t>2.2.3.5</t>
  </si>
  <si>
    <t>2.2.3.6</t>
  </si>
  <si>
    <t>2.2.3.7</t>
  </si>
  <si>
    <t>2.2.3.8</t>
  </si>
  <si>
    <t>2.2.3.9</t>
  </si>
  <si>
    <t>2.2.3.10</t>
  </si>
  <si>
    <t>2.2.4.1</t>
  </si>
  <si>
    <t>2.2.4.2</t>
  </si>
  <si>
    <t>2.2.4.3</t>
  </si>
  <si>
    <t>2.2.4.4</t>
  </si>
  <si>
    <t>2.2.4.5</t>
  </si>
  <si>
    <t>2.2.4.6</t>
  </si>
  <si>
    <t>2.2.4.7</t>
  </si>
  <si>
    <t>2.2.4.8</t>
  </si>
  <si>
    <t>2.2.4</t>
  </si>
  <si>
    <t>2.2.5.1</t>
  </si>
  <si>
    <t>2.2.5.2</t>
  </si>
  <si>
    <t>2.2.5.3</t>
  </si>
  <si>
    <t>2.2.6.1</t>
  </si>
  <si>
    <t>2.2.6.2</t>
  </si>
  <si>
    <t>2.2.6.3</t>
  </si>
  <si>
    <t>2.2.6.4</t>
  </si>
  <si>
    <t>2.2.6.5</t>
  </si>
  <si>
    <t>2.2.6</t>
  </si>
  <si>
    <t>TABLERO DE BREAKER 2F/4H DE 8 CIRCUITOS CON TAPA HABATIBLE PARA BREAKERS TIPO ENCHUFABLE</t>
  </si>
  <si>
    <t>TOMACORRIENTE MONOFASICO DE PISO DOBLE CON TORNILLO DE TIERRA</t>
  </si>
  <si>
    <t>2.2.7</t>
  </si>
  <si>
    <t>2.2.7.1</t>
  </si>
  <si>
    <t>2.2.7.2</t>
  </si>
  <si>
    <t>2.2.7.3</t>
  </si>
  <si>
    <t>2.2.7.4</t>
  </si>
  <si>
    <t>2.2.7.5</t>
  </si>
  <si>
    <t>2.2.7.6</t>
  </si>
  <si>
    <t>2.2.7.7</t>
  </si>
  <si>
    <t>2.2.7.8</t>
  </si>
  <si>
    <t>2.2.7.9</t>
  </si>
  <si>
    <t>2.2.7.10</t>
  </si>
  <si>
    <t>2.2.7.11</t>
  </si>
  <si>
    <t>2.2.7.12</t>
  </si>
  <si>
    <t>2.2.7.13</t>
  </si>
  <si>
    <t>2.2.7.14</t>
  </si>
  <si>
    <t>2.2.7.15</t>
  </si>
  <si>
    <t>2.2.7.16</t>
  </si>
  <si>
    <t>2.2.7.17</t>
  </si>
  <si>
    <t>2.2.7.18</t>
  </si>
  <si>
    <t>2.2.7.19</t>
  </si>
  <si>
    <t>2.2.7.20</t>
  </si>
  <si>
    <t>2.2.7.21</t>
  </si>
  <si>
    <t>2.2.7.22</t>
  </si>
  <si>
    <t>2.2.7.23</t>
  </si>
  <si>
    <t>2.2.7.24</t>
  </si>
  <si>
    <t>2.2.7.25</t>
  </si>
  <si>
    <t>2.2.7.26</t>
  </si>
  <si>
    <t>2.2.7.27</t>
  </si>
  <si>
    <t>2.2.7.28</t>
  </si>
  <si>
    <t>2.2.7.29</t>
  </si>
  <si>
    <t>2.2.7.30</t>
  </si>
  <si>
    <t>ADECUACIÓN DE ESPACIO PARA PREPARACIÓN DE ALIMENTOS</t>
  </si>
  <si>
    <t>2.3</t>
  </si>
  <si>
    <t>2.3.1</t>
  </si>
  <si>
    <t>2.3.1.1</t>
  </si>
  <si>
    <t>2.3.1.2</t>
  </si>
  <si>
    <t>2.3.1.3</t>
  </si>
  <si>
    <t>2.3.1.4</t>
  </si>
  <si>
    <t>2.3.2</t>
  </si>
  <si>
    <t>2.3.2.1</t>
  </si>
  <si>
    <t>2.3.2.2</t>
  </si>
  <si>
    <t>2.3.3</t>
  </si>
  <si>
    <t>2.3.3.1</t>
  </si>
  <si>
    <t>2.3.3.2</t>
  </si>
  <si>
    <t>2.3.3.3</t>
  </si>
  <si>
    <t>2.3.3.4</t>
  </si>
  <si>
    <t>2.3.3.5</t>
  </si>
  <si>
    <t>2.3.3.6</t>
  </si>
  <si>
    <t>2.3.3.7</t>
  </si>
  <si>
    <t>2.3.3.8</t>
  </si>
  <si>
    <t>2.3.3.9</t>
  </si>
  <si>
    <t>2.3.3.10</t>
  </si>
  <si>
    <t>2.3.3.11</t>
  </si>
  <si>
    <t>2.3.4</t>
  </si>
  <si>
    <t>2.3.4.1</t>
  </si>
  <si>
    <t>2.3.4.2</t>
  </si>
  <si>
    <t>2.3.4.3</t>
  </si>
  <si>
    <t>2.3.4.4</t>
  </si>
  <si>
    <t>2.3.4.5</t>
  </si>
  <si>
    <t>2.3.4.6</t>
  </si>
  <si>
    <t>2.3.4.7</t>
  </si>
  <si>
    <t>2.3.4.8</t>
  </si>
  <si>
    <t>2.3.4.9</t>
  </si>
  <si>
    <t>PUERTA 2 HOJAS ABATIBLE TIPO PERSIANA EN ALUMINIO</t>
  </si>
  <si>
    <t>2.3.5</t>
  </si>
  <si>
    <t>2.3.5.1</t>
  </si>
  <si>
    <t>2.3.5.2</t>
  </si>
  <si>
    <t>2.3.5.3</t>
  </si>
  <si>
    <t>2.3.5.4</t>
  </si>
  <si>
    <t>TUBO PARA CERCHA METALICA 3X1 1/2 CALIBRE 18</t>
  </si>
  <si>
    <t>2.3.6.1</t>
  </si>
  <si>
    <t>2.3.6.2</t>
  </si>
  <si>
    <t>2.3.6</t>
  </si>
  <si>
    <t>2.3.7</t>
  </si>
  <si>
    <t>2.3.7.1</t>
  </si>
  <si>
    <t>2.3.7.2</t>
  </si>
  <si>
    <t>2.3.7.3</t>
  </si>
  <si>
    <t>2.3.7.4</t>
  </si>
  <si>
    <t>2.3.7.5</t>
  </si>
  <si>
    <t>2.3.7.6</t>
  </si>
  <si>
    <t>2.3.7.7</t>
  </si>
  <si>
    <t>2.3.7.8</t>
  </si>
  <si>
    <t>2.3.7.9</t>
  </si>
  <si>
    <t>2.3.7.10</t>
  </si>
  <si>
    <t>2.3.7.11</t>
  </si>
  <si>
    <t>2.3.7.12</t>
  </si>
  <si>
    <t>2.3.7.13</t>
  </si>
  <si>
    <t>2.3.7.14</t>
  </si>
  <si>
    <t>2.3.7.15</t>
  </si>
  <si>
    <t>2.3.7.16</t>
  </si>
  <si>
    <t>2.3.7.17</t>
  </si>
  <si>
    <t>2.3.7.18</t>
  </si>
  <si>
    <t>2.3.7.19</t>
  </si>
  <si>
    <t>2.3.7.20</t>
  </si>
  <si>
    <t>2.3.7.21</t>
  </si>
  <si>
    <t>2.3.7.22</t>
  </si>
  <si>
    <t>2.3.7.23</t>
  </si>
  <si>
    <t>2.3.8</t>
  </si>
  <si>
    <t>2.3.8.1</t>
  </si>
  <si>
    <t>2.3.8.2</t>
  </si>
  <si>
    <t>2.3.8.3</t>
  </si>
  <si>
    <t>2.3.8.4</t>
  </si>
  <si>
    <t>2.3.8.5</t>
  </si>
  <si>
    <t>2.3.8.6</t>
  </si>
  <si>
    <t>2.3.8.7</t>
  </si>
  <si>
    <t>2.3.8.8</t>
  </si>
  <si>
    <t>2.3.8.9</t>
  </si>
  <si>
    <t>2.3.8.10</t>
  </si>
  <si>
    <t>2.3.8.11</t>
  </si>
  <si>
    <t>APARATOS DE COCINA</t>
  </si>
  <si>
    <t>SUMINISTRO E INSTALACIÓN DE LAVAPLATOS DOBLE POZO EN ACERO INOXIDABLE L=1.00 M. SIN BANDEJA</t>
  </si>
  <si>
    <t>GRIFERIA PARA LAVAPLATOS AJUSTABLE</t>
  </si>
  <si>
    <t>2.3.9</t>
  </si>
  <si>
    <t>2.3.9.1</t>
  </si>
  <si>
    <t>2.3.9.2</t>
  </si>
  <si>
    <t>2.3.9.3</t>
  </si>
  <si>
    <t>SUBTOTAL ADECUACIONES EN INFRAESTRUCTURA EXISTENTE</t>
  </si>
  <si>
    <t>SUBTOTAL CONSTRUCCIÓN DE BLOQUE DE 4 AULAS TIPO A-01</t>
  </si>
  <si>
    <t>SUBTOTAL CONSTRUCCIÓN DE BATERÍA SANITARIA</t>
  </si>
  <si>
    <t>SUBTOTAL INTERVENCIÓN EN INSTITUCIÓN EDUCATIVA JOSE MARÍA CARBONELL</t>
  </si>
  <si>
    <t>SUBTOTAL CONSTRUCCIÓN DE DOS LABORATORIOS EN BLOQUE</t>
  </si>
  <si>
    <t>SUBTOTAL CONSTRUCCIÓN DE DE 2 AULAS TIPO A-01</t>
  </si>
  <si>
    <t>SUBTOTAL ADECUACIÓN DE ESPACIO PARA PREPARACIÓN DE ALIMENTOS</t>
  </si>
  <si>
    <t>SUBTOTAL INTERVENCIÓN EN INSTITUCIÓN EDUCATIVA JOSE ACEVEDO Y GÓMEZ</t>
  </si>
  <si>
    <t>3.1</t>
  </si>
  <si>
    <t>PLAN DE MANEJO AMBIENTAL</t>
  </si>
  <si>
    <t xml:space="preserve">IMPLEMENTACION PLAN DE MANEJO AMBIENTAL </t>
  </si>
  <si>
    <t>CERTIFICACION DE CUMPLIMIENTO RETIE</t>
  </si>
  <si>
    <t>CERTIFICACION RETIE I.E JOSE MARÍA CARBONELL</t>
  </si>
  <si>
    <t>CERTIFICACION RETIE I.E JOSE ACEVEDO Y GÓMEZ</t>
  </si>
  <si>
    <t>4.1</t>
  </si>
  <si>
    <t>4.2</t>
  </si>
  <si>
    <t>VALOR TOTAL OBRA (Obras + Plan de manejo ambiental+ Retie)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</si>
</sst>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amily val="2"/>
    </font>
    <font>
      <b/>
      <u/>
      <sz val="11"/>
      <color rgb="FFFF0000"/>
      <name val="Arial"/>
      <family val="2"/>
    </font>
    <font>
      <sz val="10"/>
      <name val="Arial"/>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thin">
        <color indexed="64"/>
      </right>
      <top style="thin">
        <color indexed="64"/>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xf numFmtId="164" fontId="66" fillId="0" borderId="0" applyFont="0" applyFill="0" applyBorder="0" applyAlignment="0" applyProtection="0"/>
  </cellStyleXfs>
  <cellXfs count="521">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88" xfId="89" applyFont="1" applyFill="1" applyBorder="1"/>
    <xf numFmtId="0" fontId="60" fillId="25" borderId="37" xfId="89" applyFont="1" applyFill="1" applyBorder="1"/>
    <xf numFmtId="0" fontId="61" fillId="25" borderId="0" xfId="89" applyFont="1" applyFill="1"/>
    <xf numFmtId="0" fontId="60" fillId="0" borderId="88" xfId="89" applyFont="1" applyBorder="1"/>
    <xf numFmtId="0" fontId="59" fillId="0" borderId="20" xfId="126" applyFont="1" applyBorder="1" applyAlignment="1">
      <alignment horizontal="center" vertical="center" wrapText="1"/>
    </xf>
    <xf numFmtId="0" fontId="59" fillId="24" borderId="41" xfId="73" applyFont="1" applyFill="1" applyBorder="1" applyAlignment="1">
      <alignment vertical="center"/>
    </xf>
    <xf numFmtId="0" fontId="59" fillId="24" borderId="43" xfId="73" applyFont="1" applyFill="1" applyBorder="1" applyAlignment="1">
      <alignment vertical="center"/>
    </xf>
    <xf numFmtId="0" fontId="59" fillId="24" borderId="44" xfId="73" applyFont="1" applyFill="1" applyBorder="1" applyAlignment="1">
      <alignment vertical="center"/>
    </xf>
    <xf numFmtId="0" fontId="61" fillId="0" borderId="52" xfId="73" applyFont="1" applyBorder="1" applyAlignment="1">
      <alignment horizontal="center" vertical="center"/>
    </xf>
    <xf numFmtId="0" fontId="61" fillId="0" borderId="18" xfId="74" applyFont="1" applyBorder="1" applyAlignment="1">
      <alignment horizontal="center" vertical="center"/>
    </xf>
    <xf numFmtId="0" fontId="61" fillId="0" borderId="18" xfId="74" applyFont="1" applyBorder="1" applyAlignment="1">
      <alignment horizontal="left" vertical="center" wrapText="1"/>
    </xf>
    <xf numFmtId="4" fontId="61" fillId="0" borderId="18" xfId="39" applyNumberFormat="1" applyFont="1" applyBorder="1" applyAlignment="1">
      <alignment vertical="center" wrapText="1"/>
    </xf>
    <xf numFmtId="167" fontId="61" fillId="0" borderId="18" xfId="62" applyNumberFormat="1" applyFont="1" applyBorder="1" applyAlignment="1">
      <alignment horizontal="right" vertical="center" wrapText="1"/>
    </xf>
    <xf numFmtId="167" fontId="61" fillId="0" borderId="47" xfId="62" applyNumberFormat="1" applyFont="1" applyBorder="1" applyAlignment="1">
      <alignment horizontal="right" vertical="center" wrapText="1"/>
    </xf>
    <xf numFmtId="0" fontId="61" fillId="0" borderId="13" xfId="73" applyFont="1" applyBorder="1" applyAlignment="1">
      <alignment horizontal="left" vertical="center"/>
    </xf>
    <xf numFmtId="167" fontId="61" fillId="0" borderId="24" xfId="62" applyNumberFormat="1" applyFont="1" applyBorder="1" applyAlignment="1">
      <alignment horizontal="right" vertical="center" wrapText="1"/>
    </xf>
    <xf numFmtId="176" fontId="59" fillId="0" borderId="40" xfId="39" applyNumberFormat="1" applyFont="1" applyBorder="1" applyAlignment="1">
      <alignment horizontal="right" vertical="center"/>
    </xf>
    <xf numFmtId="0" fontId="61" fillId="0" borderId="18" xfId="135" applyFont="1" applyBorder="1" applyAlignment="1">
      <alignment horizontal="center" vertical="center"/>
    </xf>
    <xf numFmtId="0" fontId="61" fillId="0" borderId="14" xfId="89" applyFont="1" applyBorder="1"/>
    <xf numFmtId="0" fontId="61" fillId="0" borderId="14" xfId="89" applyFont="1" applyBorder="1" applyAlignment="1">
      <alignment horizontal="center"/>
    </xf>
    <xf numFmtId="0" fontId="61" fillId="0" borderId="18" xfId="73" applyFont="1" applyBorder="1" applyAlignment="1">
      <alignment horizontal="center" vertical="center"/>
    </xf>
    <xf numFmtId="0" fontId="61" fillId="0" borderId="18" xfId="73" applyFont="1" applyBorder="1" applyAlignment="1">
      <alignment horizontal="left" vertical="center" wrapText="1"/>
    </xf>
    <xf numFmtId="167" fontId="61" fillId="0" borderId="35" xfId="62" applyNumberFormat="1" applyFont="1" applyBorder="1" applyAlignment="1">
      <alignment horizontal="right" vertical="center" wrapText="1"/>
    </xf>
    <xf numFmtId="0" fontId="61" fillId="0" borderId="18" xfId="135" applyFont="1" applyBorder="1" applyAlignment="1">
      <alignment horizontal="left" vertical="center" wrapText="1"/>
    </xf>
    <xf numFmtId="0" fontId="61" fillId="0" borderId="51" xfId="73" applyFont="1" applyBorder="1" applyAlignment="1">
      <alignment horizontal="left" vertical="center"/>
    </xf>
    <xf numFmtId="0" fontId="61" fillId="0" borderId="0" xfId="73" applyFont="1" applyAlignment="1">
      <alignment horizontal="center" vertical="center"/>
    </xf>
    <xf numFmtId="0" fontId="61" fillId="0" borderId="0" xfId="73" applyFont="1" applyAlignment="1">
      <alignment horizontal="left" vertical="center" wrapText="1"/>
    </xf>
    <xf numFmtId="167" fontId="61" fillId="0" borderId="45" xfId="62" applyNumberFormat="1" applyFont="1" applyBorder="1" applyAlignment="1">
      <alignment horizontal="right" vertical="center" wrapText="1"/>
    </xf>
    <xf numFmtId="176" fontId="59" fillId="0" borderId="50" xfId="39" applyNumberFormat="1" applyFont="1" applyBorder="1" applyAlignment="1">
      <alignment horizontal="right" vertical="center"/>
    </xf>
    <xf numFmtId="2" fontId="61" fillId="0" borderId="14" xfId="73" applyNumberFormat="1" applyFont="1" applyBorder="1" applyAlignment="1">
      <alignment horizontal="center" vertical="center"/>
    </xf>
    <xf numFmtId="0" fontId="61" fillId="0" borderId="14" xfId="73" applyFont="1" applyBorder="1" applyAlignment="1">
      <alignment horizontal="left" vertical="center"/>
    </xf>
    <xf numFmtId="0" fontId="61" fillId="0" borderId="14" xfId="73" applyFont="1" applyBorder="1" applyAlignment="1">
      <alignment horizontal="center" vertical="center"/>
    </xf>
    <xf numFmtId="0" fontId="61" fillId="0" borderId="14" xfId="73" applyFont="1" applyBorder="1" applyAlignment="1">
      <alignment horizontal="left" vertical="center" wrapText="1"/>
    </xf>
    <xf numFmtId="0" fontId="60" fillId="0" borderId="0" xfId="90" applyFont="1"/>
    <xf numFmtId="0" fontId="60" fillId="0" borderId="36" xfId="90" applyFont="1" applyBorder="1"/>
    <xf numFmtId="187" fontId="59" fillId="24" borderId="44" xfId="73" applyNumberFormat="1" applyFont="1" applyFill="1" applyBorder="1" applyAlignment="1">
      <alignment vertical="center"/>
    </xf>
    <xf numFmtId="0" fontId="60" fillId="0" borderId="37" xfId="90" applyFont="1" applyBorder="1"/>
    <xf numFmtId="0" fontId="63" fillId="0" borderId="0" xfId="90" applyFont="1"/>
    <xf numFmtId="49" fontId="59" fillId="0" borderId="0" xfId="131" applyNumberFormat="1" applyFont="1" applyAlignment="1">
      <alignment horizontal="right" vertical="center"/>
    </xf>
    <xf numFmtId="186" fontId="59" fillId="0" borderId="0" xfId="131" applyNumberFormat="1" applyFont="1" applyAlignment="1">
      <alignment vertical="center"/>
    </xf>
    <xf numFmtId="0" fontId="61" fillId="0" borderId="0" xfId="128" applyFont="1"/>
    <xf numFmtId="0" fontId="61" fillId="0" borderId="0" xfId="128" applyFont="1" applyAlignment="1">
      <alignment horizontal="center"/>
    </xf>
    <xf numFmtId="0" fontId="61" fillId="0" borderId="0" xfId="126" applyFont="1" applyAlignment="1">
      <alignment horizontal="center" vertical="center"/>
    </xf>
    <xf numFmtId="0" fontId="59" fillId="0" borderId="27" xfId="128" applyFont="1" applyBorder="1" applyAlignment="1">
      <alignment horizontal="left" vertical="center"/>
    </xf>
    <xf numFmtId="9" fontId="61" fillId="0" borderId="31" xfId="129" applyNumberFormat="1" applyFont="1" applyBorder="1" applyAlignment="1">
      <alignment horizontal="center" vertical="center"/>
    </xf>
    <xf numFmtId="181" fontId="59" fillId="0" borderId="31" xfId="129" applyNumberFormat="1" applyFont="1" applyBorder="1" applyAlignment="1">
      <alignment vertical="center"/>
    </xf>
    <xf numFmtId="2" fontId="61" fillId="0" borderId="0" xfId="128" applyNumberFormat="1" applyFont="1"/>
    <xf numFmtId="181" fontId="61" fillId="0" borderId="0" xfId="129" applyNumberFormat="1" applyFont="1"/>
    <xf numFmtId="39" fontId="59" fillId="0" borderId="0" xfId="129" applyNumberFormat="1" applyFont="1" applyAlignment="1">
      <alignment vertical="center"/>
    </xf>
    <xf numFmtId="0" fontId="59" fillId="0" borderId="34" xfId="79" applyFont="1" applyBorder="1" applyAlignment="1">
      <alignment vertical="center"/>
    </xf>
    <xf numFmtId="182" fontId="60" fillId="0" borderId="37" xfId="90" applyNumberFormat="1" applyFont="1" applyBorder="1"/>
    <xf numFmtId="186" fontId="59" fillId="26" borderId="47" xfId="60" applyNumberFormat="1" applyFont="1" applyFill="1" applyBorder="1" applyAlignment="1">
      <alignment horizontal="center" vertical="center"/>
    </xf>
    <xf numFmtId="184" fontId="60" fillId="0" borderId="37" xfId="90" applyNumberFormat="1" applyFont="1" applyBorder="1"/>
    <xf numFmtId="186" fontId="59" fillId="26" borderId="18" xfId="60" applyNumberFormat="1" applyFont="1" applyFill="1" applyBorder="1" applyAlignment="1">
      <alignment horizontal="center" vertical="center"/>
    </xf>
    <xf numFmtId="9" fontId="61" fillId="27" borderId="30" xfId="95" applyFont="1" applyFill="1" applyBorder="1" applyAlignment="1">
      <alignment horizontal="center" vertical="center"/>
    </xf>
    <xf numFmtId="0" fontId="61" fillId="0" borderId="63" xfId="0" applyFont="1" applyBorder="1" applyAlignment="1">
      <alignment vertical="center" wrapText="1"/>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5" fontId="60" fillId="0" borderId="83" xfId="34" applyNumberFormat="1" applyFont="1" applyBorder="1"/>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14" xfId="130" applyFont="1" applyBorder="1" applyAlignment="1">
      <alignment horizontal="center"/>
    </xf>
    <xf numFmtId="0" fontId="59" fillId="0" borderId="0" xfId="130" applyFont="1" applyAlignment="1">
      <alignment horizontal="center" vertical="top"/>
    </xf>
    <xf numFmtId="0" fontId="59" fillId="28" borderId="41" xfId="73" applyFont="1" applyFill="1" applyBorder="1" applyAlignment="1">
      <alignment vertical="center"/>
    </xf>
    <xf numFmtId="0" fontId="59" fillId="28" borderId="43" xfId="73" applyFont="1" applyFill="1" applyBorder="1" applyAlignment="1">
      <alignment vertical="center"/>
    </xf>
    <xf numFmtId="0" fontId="59" fillId="28" borderId="44" xfId="73" applyFont="1" applyFill="1" applyBorder="1" applyAlignment="1">
      <alignment vertical="center"/>
    </xf>
    <xf numFmtId="0" fontId="59" fillId="25" borderId="13" xfId="73" applyFont="1" applyFill="1" applyBorder="1" applyAlignment="1">
      <alignment horizontal="center" vertical="center" wrapText="1"/>
    </xf>
    <xf numFmtId="0" fontId="59" fillId="25" borderId="14" xfId="73" applyFont="1" applyFill="1" applyBorder="1" applyAlignment="1">
      <alignment horizontal="center" vertical="center" wrapText="1"/>
    </xf>
    <xf numFmtId="0" fontId="59" fillId="0" borderId="14" xfId="126" applyFont="1" applyBorder="1" applyAlignment="1">
      <alignment horizontal="center" vertical="center" wrapText="1"/>
    </xf>
    <xf numFmtId="0" fontId="59" fillId="28" borderId="43" xfId="73" applyFont="1" applyFill="1" applyBorder="1" applyAlignment="1">
      <alignment horizontal="center" vertical="center"/>
    </xf>
    <xf numFmtId="0" fontId="59" fillId="24" borderId="43" xfId="73" applyFont="1" applyFill="1" applyBorder="1" applyAlignment="1">
      <alignment horizontal="center" vertical="center"/>
    </xf>
    <xf numFmtId="164" fontId="61" fillId="0" borderId="0" xfId="255" applyFont="1"/>
    <xf numFmtId="164" fontId="61" fillId="0" borderId="18" xfId="255" applyFont="1" applyBorder="1"/>
    <xf numFmtId="167" fontId="61" fillId="0" borderId="29" xfId="62" applyNumberFormat="1" applyFont="1" applyBorder="1" applyAlignment="1">
      <alignment horizontal="right" vertical="center" wrapText="1"/>
    </xf>
    <xf numFmtId="167" fontId="61" fillId="0" borderId="25" xfId="62" applyNumberFormat="1" applyFont="1" applyBorder="1" applyAlignment="1">
      <alignment horizontal="right" vertical="center" wrapText="1"/>
    </xf>
    <xf numFmtId="0" fontId="61" fillId="0" borderId="11" xfId="73" applyFont="1" applyBorder="1" applyAlignment="1">
      <alignment horizontal="center" vertical="center"/>
    </xf>
    <xf numFmtId="4" fontId="61" fillId="0" borderId="25" xfId="39" applyNumberFormat="1" applyFont="1" applyBorder="1" applyAlignment="1">
      <alignment vertical="center" wrapText="1"/>
    </xf>
    <xf numFmtId="176" fontId="59" fillId="0" borderId="42" xfId="39" applyNumberFormat="1" applyFont="1" applyBorder="1" applyAlignment="1">
      <alignment horizontal="right" vertical="center"/>
    </xf>
    <xf numFmtId="0" fontId="61" fillId="0" borderId="89" xfId="73" applyFont="1" applyBorder="1" applyAlignment="1">
      <alignment horizontal="center" vertical="center"/>
    </xf>
    <xf numFmtId="0" fontId="61" fillId="0" borderId="27" xfId="73" applyFont="1" applyBorder="1" applyAlignment="1">
      <alignment horizontal="left" vertical="center"/>
    </xf>
    <xf numFmtId="0" fontId="61" fillId="0" borderId="32" xfId="73" applyFont="1" applyBorder="1" applyAlignment="1">
      <alignment horizontal="center" vertical="center"/>
    </xf>
    <xf numFmtId="0" fontId="61" fillId="0" borderId="29" xfId="73" applyFont="1" applyBorder="1" applyAlignment="1">
      <alignment horizontal="center" vertical="center"/>
    </xf>
    <xf numFmtId="0" fontId="61" fillId="0" borderId="29" xfId="73" applyFont="1" applyBorder="1" applyAlignment="1">
      <alignment horizontal="left" vertical="center" wrapText="1"/>
    </xf>
    <xf numFmtId="4" fontId="61" fillId="0" borderId="29" xfId="39" applyNumberFormat="1" applyFont="1" applyBorder="1" applyAlignment="1">
      <alignment vertical="center" wrapText="1"/>
    </xf>
    <xf numFmtId="4" fontId="61" fillId="0" borderId="64" xfId="39" applyNumberFormat="1" applyFont="1" applyBorder="1" applyAlignment="1">
      <alignment vertical="center" wrapText="1"/>
    </xf>
    <xf numFmtId="0" fontId="59" fillId="0" borderId="34" xfId="128" applyFont="1" applyBorder="1" applyAlignment="1">
      <alignment horizontal="left" vertical="center"/>
    </xf>
    <xf numFmtId="9" fontId="61" fillId="0" borderId="16" xfId="129" applyNumberFormat="1" applyFont="1" applyBorder="1" applyAlignment="1">
      <alignment horizontal="center" vertical="center"/>
    </xf>
    <xf numFmtId="181" fontId="61" fillId="0" borderId="16" xfId="129" applyNumberFormat="1" applyFont="1" applyBorder="1" applyAlignment="1">
      <alignment vertical="center"/>
    </xf>
    <xf numFmtId="0" fontId="61" fillId="0" borderId="17" xfId="128" applyFont="1" applyBorder="1" applyAlignment="1">
      <alignment vertical="center"/>
    </xf>
    <xf numFmtId="181" fontId="59" fillId="0" borderId="35" xfId="129" applyNumberFormat="1" applyFont="1" applyBorder="1" applyAlignment="1">
      <alignment vertical="center"/>
    </xf>
    <xf numFmtId="0" fontId="61" fillId="0" borderId="31" xfId="128" applyFont="1" applyBorder="1" applyAlignment="1">
      <alignment vertical="center"/>
    </xf>
    <xf numFmtId="187" fontId="59" fillId="24" borderId="61" xfId="73" applyNumberFormat="1" applyFont="1" applyFill="1" applyBorder="1" applyAlignment="1">
      <alignment vertical="center"/>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3" fontId="59" fillId="26" borderId="25" xfId="130" applyNumberFormat="1" applyFont="1" applyFill="1" applyBorder="1" applyAlignment="1">
      <alignment horizontal="center" vertical="center" wrapText="1"/>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25" borderId="43" xfId="73" applyFont="1" applyFill="1" applyBorder="1" applyAlignment="1">
      <alignment horizontal="left" vertical="center" wrapText="1"/>
    </xf>
    <xf numFmtId="0" fontId="59" fillId="25" borderId="44" xfId="73" applyFont="1" applyFill="1" applyBorder="1" applyAlignment="1">
      <alignment horizontal="left" vertical="center" wrapText="1"/>
    </xf>
    <xf numFmtId="0" fontId="61" fillId="27" borderId="52" xfId="89" applyFont="1" applyFill="1" applyBorder="1" applyAlignment="1">
      <alignment horizontal="left" vertical="center" wrapText="1"/>
    </xf>
    <xf numFmtId="0" fontId="61" fillId="27" borderId="25" xfId="89" applyFont="1" applyFill="1" applyBorder="1" applyAlignment="1">
      <alignment horizontal="left" vertical="center" wrapText="1"/>
    </xf>
    <xf numFmtId="0" fontId="61" fillId="27" borderId="47" xfId="89" applyFont="1" applyFill="1" applyBorder="1" applyAlignment="1">
      <alignment horizontal="left" vertical="center" wrapText="1"/>
    </xf>
    <xf numFmtId="0" fontId="61" fillId="27" borderId="33" xfId="89" applyFont="1" applyFill="1" applyBorder="1" applyAlignment="1">
      <alignment horizontal="left" vertical="center" wrapText="1"/>
    </xf>
    <xf numFmtId="0" fontId="61" fillId="27" borderId="18" xfId="89" applyFont="1" applyFill="1" applyBorder="1" applyAlignment="1">
      <alignment horizontal="left" vertical="center" wrapText="1"/>
    </xf>
    <xf numFmtId="0" fontId="61" fillId="27" borderId="30" xfId="89" applyFont="1" applyFill="1" applyBorder="1" applyAlignment="1">
      <alignment horizontal="left" vertical="center" wrapText="1"/>
    </xf>
    <xf numFmtId="0" fontId="61" fillId="26" borderId="21" xfId="89" applyFont="1" applyFill="1" applyBorder="1" applyAlignment="1">
      <alignment horizontal="center" vertical="center" wrapText="1"/>
    </xf>
    <xf numFmtId="0" fontId="61" fillId="26" borderId="22" xfId="89" applyFont="1" applyFill="1" applyBorder="1" applyAlignment="1">
      <alignment horizontal="center" vertical="center" wrapText="1"/>
    </xf>
    <xf numFmtId="0" fontId="61" fillId="26" borderId="57" xfId="89" applyFont="1" applyFill="1" applyBorder="1" applyAlignment="1">
      <alignment horizontal="center"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59" fillId="0" borderId="29" xfId="126" applyFont="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4"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3" applyFont="1" applyBorder="1" applyAlignment="1">
      <alignment horizontal="center" vertical="center"/>
    </xf>
    <xf numFmtId="0" fontId="49" fillId="0" borderId="49" xfId="253"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4000000}"/>
    <cellStyle name="Millares [2] 2" xfId="201" xr:uid="{00000000-0005-0000-0000-000065000000}"/>
    <cellStyle name="Millares 10" xfId="36" xr:uid="{00000000-0005-0000-0000-000066000000}"/>
    <cellStyle name="Millares 10 2" xfId="37" xr:uid="{00000000-0005-0000-0000-000067000000}"/>
    <cellStyle name="Millares 11" xfId="38" xr:uid="{00000000-0005-0000-0000-000068000000}"/>
    <cellStyle name="Millares 11 2" xfId="202" xr:uid="{00000000-0005-0000-0000-000069000000}"/>
    <cellStyle name="Millares 12" xfId="125" xr:uid="{00000000-0005-0000-0000-00006A000000}"/>
    <cellStyle name="Millares 13" xfId="134" xr:uid="{00000000-0005-0000-0000-00006B000000}"/>
    <cellStyle name="Millares 2" xfId="39" xr:uid="{00000000-0005-0000-0000-00006C000000}"/>
    <cellStyle name="Millares 2 2" xfId="40" xr:uid="{00000000-0005-0000-0000-00006D000000}"/>
    <cellStyle name="Millares 2 3" xfId="41" xr:uid="{00000000-0005-0000-0000-00006E000000}"/>
    <cellStyle name="Millares 2 4" xfId="203" xr:uid="{00000000-0005-0000-0000-00006F000000}"/>
    <cellStyle name="Millares 2 5" xfId="42" xr:uid="{00000000-0005-0000-0000-000070000000}"/>
    <cellStyle name="Millares 2_APU´S_NO_PREVISTOS (1)" xfId="204" xr:uid="{00000000-0005-0000-0000-000071000000}"/>
    <cellStyle name="Millares 3" xfId="43" xr:uid="{00000000-0005-0000-0000-000072000000}"/>
    <cellStyle name="Millares 3 2" xfId="44" xr:uid="{00000000-0005-0000-0000-000073000000}"/>
    <cellStyle name="Millares 3 3" xfId="45" xr:uid="{00000000-0005-0000-0000-000074000000}"/>
    <cellStyle name="Millares 3 4" xfId="46" xr:uid="{00000000-0005-0000-0000-000075000000}"/>
    <cellStyle name="Millares 3 5" xfId="47" xr:uid="{00000000-0005-0000-0000-000076000000}"/>
    <cellStyle name="Millares 4" xfId="48" xr:uid="{00000000-0005-0000-0000-000077000000}"/>
    <cellStyle name="Millares 4 2" xfId="49" xr:uid="{00000000-0005-0000-0000-000078000000}"/>
    <cellStyle name="Millares 4 3" xfId="205" xr:uid="{00000000-0005-0000-0000-000079000000}"/>
    <cellStyle name="Millares 4_APU´S_NO_PREVISTOS (1)" xfId="206" xr:uid="{00000000-0005-0000-0000-00007A000000}"/>
    <cellStyle name="Millares 5" xfId="50" xr:uid="{00000000-0005-0000-0000-00007B000000}"/>
    <cellStyle name="Millares 5 2" xfId="207" xr:uid="{00000000-0005-0000-0000-00007C000000}"/>
    <cellStyle name="Millares 6" xfId="51" xr:uid="{00000000-0005-0000-0000-00007D000000}"/>
    <cellStyle name="Millares 6 2" xfId="52" xr:uid="{00000000-0005-0000-0000-00007E000000}"/>
    <cellStyle name="Millares 7" xfId="53" xr:uid="{00000000-0005-0000-0000-00007F000000}"/>
    <cellStyle name="Millares 7 2" xfId="54" xr:uid="{00000000-0005-0000-0000-000080000000}"/>
    <cellStyle name="Millares 7 2 2" xfId="55" xr:uid="{00000000-0005-0000-0000-000081000000}"/>
    <cellStyle name="Millares 8" xfId="56" xr:uid="{00000000-0005-0000-0000-000082000000}"/>
    <cellStyle name="Millares 8 2" xfId="57" xr:uid="{00000000-0005-0000-0000-000083000000}"/>
    <cellStyle name="Millares 9" xfId="58" xr:uid="{00000000-0005-0000-0000-000084000000}"/>
    <cellStyle name="Millares 9 2" xfId="59" xr:uid="{00000000-0005-0000-0000-000085000000}"/>
    <cellStyle name="Millares_FORMULARIO 4 - M-OFERENTE PPTA ECONOMICA" xfId="60" xr:uid="{00000000-0005-0000-0000-000086000000}"/>
    <cellStyle name="MILLONES" xfId="208" xr:uid="{00000000-0005-0000-0000-000087000000}"/>
    <cellStyle name="MILLONES 2" xfId="209" xr:uid="{00000000-0005-0000-0000-000088000000}"/>
    <cellStyle name="MILLONES_PRESUPUESTO FASE III ABR-2015 Rev3" xfId="210" xr:uid="{00000000-0005-0000-0000-000089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3000000}"/>
    <cellStyle name="Porcentaje 3" xfId="94" xr:uid="{00000000-0005-0000-0000-0000D4000000}"/>
    <cellStyle name="Porcentaje 4" xfId="240" xr:uid="{00000000-0005-0000-0000-0000D5000000}"/>
    <cellStyle name="Porcentaje 5" xfId="241" xr:uid="{00000000-0005-0000-0000-0000D6000000}"/>
    <cellStyle name="Porcentaje 5 2" xfId="242" xr:uid="{00000000-0005-0000-0000-0000D7000000}"/>
    <cellStyle name="Porcentual 2" xfId="96" xr:uid="{00000000-0005-0000-0000-0000D8000000}"/>
    <cellStyle name="Porcentual 2 10" xfId="97" xr:uid="{00000000-0005-0000-0000-0000D9000000}"/>
    <cellStyle name="Porcentual 2 10 2" xfId="98" xr:uid="{00000000-0005-0000-0000-0000DA000000}"/>
    <cellStyle name="Porcentual 2 11" xfId="99" xr:uid="{00000000-0005-0000-0000-0000DB000000}"/>
    <cellStyle name="Porcentual 2 12" xfId="100" xr:uid="{00000000-0005-0000-0000-0000DC000000}"/>
    <cellStyle name="Porcentual 2 2" xfId="101" xr:uid="{00000000-0005-0000-0000-0000DD000000}"/>
    <cellStyle name="Porcentual 2 3" xfId="102" xr:uid="{00000000-0005-0000-0000-0000DE000000}"/>
    <cellStyle name="Porcentual 2 4" xfId="103" xr:uid="{00000000-0005-0000-0000-0000DF000000}"/>
    <cellStyle name="Porcentual 2 5" xfId="104" xr:uid="{00000000-0005-0000-0000-0000E0000000}"/>
    <cellStyle name="Porcentual 2 6" xfId="105" xr:uid="{00000000-0005-0000-0000-0000E1000000}"/>
    <cellStyle name="Porcentual 2 7" xfId="106" xr:uid="{00000000-0005-0000-0000-0000E2000000}"/>
    <cellStyle name="Porcentual 2 8" xfId="107" xr:uid="{00000000-0005-0000-0000-0000E3000000}"/>
    <cellStyle name="Porcentual 2 9" xfId="108" xr:uid="{00000000-0005-0000-0000-0000E4000000}"/>
    <cellStyle name="Porcentual 3" xfId="109" xr:uid="{00000000-0005-0000-0000-0000E5000000}"/>
    <cellStyle name="Porcentual 4" xfId="110" xr:uid="{00000000-0005-0000-0000-0000E6000000}"/>
    <cellStyle name="Porcentual 4 2" xfId="111" xr:uid="{00000000-0005-0000-0000-0000E7000000}"/>
    <cellStyle name="Porcentual 5" xfId="112" xr:uid="{00000000-0005-0000-0000-0000E8000000}"/>
    <cellStyle name="Porcentual 5 2" xfId="243" xr:uid="{00000000-0005-0000-0000-0000E9000000}"/>
    <cellStyle name="Porcentual 6" xfId="113" xr:uid="{00000000-0005-0000-0000-0000EA000000}"/>
    <cellStyle name="Porcentual 6 2" xfId="114" xr:uid="{00000000-0005-0000-0000-0000EB000000}"/>
    <cellStyle name="Porcentual 7" xfId="115" xr:uid="{00000000-0005-0000-0000-0000EC000000}"/>
    <cellStyle name="Porcentual 8" xfId="127" xr:uid="{00000000-0005-0000-0000-0000ED000000}"/>
    <cellStyle name="resaltado" xfId="244" xr:uid="{00000000-0005-0000-0000-0000EE000000}"/>
    <cellStyle name="Salida 2" xfId="116" xr:uid="{00000000-0005-0000-0000-0000EF000000}"/>
    <cellStyle name="Salida 3" xfId="245" xr:uid="{00000000-0005-0000-0000-0000F0000000}"/>
    <cellStyle name="Texto de advertencia 2" xfId="117" xr:uid="{00000000-0005-0000-0000-0000F1000000}"/>
    <cellStyle name="Texto de advertencia 3" xfId="246" xr:uid="{00000000-0005-0000-0000-0000F2000000}"/>
    <cellStyle name="Texto explicativo 2" xfId="118" xr:uid="{00000000-0005-0000-0000-0000F3000000}"/>
    <cellStyle name="Texto explicativo 3" xfId="247" xr:uid="{00000000-0005-0000-0000-0000F4000000}"/>
    <cellStyle name="Título 1 2" xfId="119" xr:uid="{00000000-0005-0000-0000-0000F5000000}"/>
    <cellStyle name="Título 1 3" xfId="248" xr:uid="{00000000-0005-0000-0000-0000F6000000}"/>
    <cellStyle name="Título 2 2" xfId="120" xr:uid="{00000000-0005-0000-0000-0000F7000000}"/>
    <cellStyle name="Título 2 3" xfId="249" xr:uid="{00000000-0005-0000-0000-0000F8000000}"/>
    <cellStyle name="Título 3 2" xfId="121" xr:uid="{00000000-0005-0000-0000-0000F9000000}"/>
    <cellStyle name="Título 3 3" xfId="250" xr:uid="{00000000-0005-0000-0000-0000FA000000}"/>
    <cellStyle name="Título 4" xfId="122" xr:uid="{00000000-0005-0000-0000-0000FB000000}"/>
    <cellStyle name="Título 5" xfId="251" xr:uid="{00000000-0005-0000-0000-0000FC000000}"/>
    <cellStyle name="Total" xfId="123" builtinId="25" customBuiltin="1"/>
    <cellStyle name="Total 2" xfId="124" xr:uid="{00000000-0005-0000-0000-0000FE000000}"/>
    <cellStyle name="Total 3" xfId="252" xr:uid="{00000000-0005-0000-0000-0000FF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E\a  aaInformación GRUPO 4\A M"/>
      <sheetName val="_a  aaInformación GRUPO 4_A MIn"/>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Users\USUARIO\Downloads\a  aaI"/>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ANT OBRA"/>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ESTADO VÍA-CRIT.TECNICO"/>
      <sheetName val="HISTORICOS FUEL OIL EXP"/>
      <sheetName val="\Nuevos APU Córdoba\a  aaInform"/>
      <sheetName val="\E\Nuevos APU Córdoba\a  aaInfo"/>
      <sheetName val="\Users\JoseGabriel\Documents\Mi"/>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REF"/>
      <sheetName val="_aCCIDENTES_DE_1995___1996_xl_2"/>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DUB-823"/>
      <sheetName val="GPI 526"/>
      <sheetName val="SKJ452"/>
      <sheetName val="ITA878"/>
      <sheetName val="AEA-944"/>
      <sheetName val="XXJ617"/>
      <sheetName val="SNG_855"/>
      <sheetName val="VEA 374"/>
      <sheetName val="HFB024"/>
      <sheetName val="PAJ825"/>
      <sheetName val="COSTOS UNITARIOS"/>
      <sheetName val="CA-2909"/>
      <sheetName val="//ccefici"/>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Hoja2"/>
      <sheetName val="aactividad"/>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refreshError="1"/>
      <sheetData sheetId="410"/>
      <sheetData sheetId="411"/>
      <sheetData sheetId="412"/>
      <sheetData sheetId="413"/>
      <sheetData sheetId="414" refreshError="1"/>
      <sheetData sheetId="415" refreshError="1"/>
      <sheetData sheetId="416" refreshError="1"/>
      <sheetData sheetId="417" refreshError="1"/>
      <sheetData sheetId="418"/>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sheetData sheetId="438" refreshError="1"/>
      <sheetData sheetId="439" refreshError="1"/>
      <sheetData sheetId="440"/>
      <sheetData sheetId="441"/>
      <sheetData sheetId="442"/>
      <sheetData sheetId="443"/>
      <sheetData sheetId="444"/>
      <sheetData sheetId="445"/>
      <sheetData sheetId="446"/>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sheetData sheetId="461"/>
      <sheetData sheetId="462"/>
      <sheetData sheetId="463"/>
      <sheetData sheetId="464"/>
      <sheetData sheetId="465"/>
      <sheetData sheetId="466"/>
      <sheetData sheetId="467"/>
      <sheetData sheetId="468"/>
      <sheetData sheetId="469"/>
      <sheetData sheetId="470"/>
      <sheetData sheetId="471"/>
      <sheetData sheetId="472" refreshError="1"/>
      <sheetData sheetId="47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_MANTENIMIENTO RUTA 1001_MARZO "/>
      <sheetName val="_I_MANTENIMIENTO RUTA 1001_MARZ"/>
      <sheetName val="\Users\USUARIO\Downloads\MANTEN"/>
      <sheetName val="Formulario N° 4"/>
      <sheetName val="MATERIALES"/>
      <sheetName val="EQUIPO"/>
      <sheetName val="INDICMICROEMP"/>
      <sheetName val="INDICE"/>
      <sheetName val="[a  aaInformación][a  aaInforma"/>
      <sheetName val="lisprecios"/>
      <sheetName val="PERSONAL"/>
      <sheetName val="PRESTACIONES SOCIALES"/>
      <sheetName val="Cuadrillas"/>
      <sheetName val="Concretos y morteros"/>
      <sheetName val="Datos iniciales "/>
      <sheetName val="Transporte"/>
      <sheetName val="Dato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a  aaInformación]__cceficien_2"/>
      <sheetName val="[a  aaInformación]__cceficien_3"/>
      <sheetName val="[a  aaInformación]__cceficien_5"/>
      <sheetName val="[a  aaInformación]__cceficien_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513"/>
  <sheetViews>
    <sheetView showGridLines="0" tabSelected="1" zoomScale="59" zoomScaleNormal="80" zoomScaleSheetLayoutView="100" zoomScalePageLayoutView="55" workbookViewId="0">
      <selection activeCell="R507" sqref="R507"/>
    </sheetView>
  </sheetViews>
  <sheetFormatPr baseColWidth="10" defaultColWidth="11.42578125" defaultRowHeight="14.25"/>
  <cols>
    <col min="1" max="2" width="3.42578125" style="235" customWidth="1"/>
    <col min="3" max="3" width="5.140625" style="235" customWidth="1"/>
    <col min="4" max="4" width="15.42578125" style="235" customWidth="1"/>
    <col min="5" max="5" width="16.140625" style="308" hidden="1" customWidth="1"/>
    <col min="6" max="6" width="17.42578125" style="235" hidden="1" customWidth="1"/>
    <col min="7" max="7" width="73.42578125" style="235" customWidth="1"/>
    <col min="8" max="8" width="8.5703125" style="235" customWidth="1"/>
    <col min="9" max="9" width="18.5703125" style="235" customWidth="1"/>
    <col min="10" max="10" width="23.5703125" style="235" customWidth="1"/>
    <col min="11" max="11" width="30" style="235" customWidth="1"/>
    <col min="12" max="12" width="3.42578125" style="235" customWidth="1"/>
    <col min="13" max="13" width="2.5703125" style="235" customWidth="1"/>
    <col min="14" max="16384" width="11.42578125" style="235"/>
  </cols>
  <sheetData>
    <row r="1" spans="1:13" ht="15">
      <c r="A1" s="232"/>
      <c r="B1" s="233"/>
      <c r="C1" s="376" t="s">
        <v>0</v>
      </c>
      <c r="D1" s="377"/>
      <c r="E1" s="377"/>
      <c r="F1" s="377"/>
      <c r="G1" s="310"/>
      <c r="H1" s="310"/>
      <c r="I1" s="310"/>
      <c r="J1" s="310"/>
      <c r="K1" s="310"/>
      <c r="L1" s="234"/>
      <c r="M1" s="232"/>
    </row>
    <row r="2" spans="1:13" ht="15.75" customHeight="1">
      <c r="A2" s="232"/>
      <c r="B2" s="233"/>
      <c r="C2" s="201"/>
      <c r="D2" s="202" t="s">
        <v>1</v>
      </c>
      <c r="E2" s="201"/>
      <c r="F2" s="202"/>
      <c r="G2" s="309"/>
      <c r="H2" s="309"/>
      <c r="I2" s="309"/>
      <c r="J2" s="309"/>
      <c r="K2" s="309"/>
      <c r="L2" s="234"/>
      <c r="M2" s="232"/>
    </row>
    <row r="3" spans="1:13" s="239" customFormat="1" ht="15">
      <c r="A3" s="236"/>
      <c r="B3" s="237"/>
      <c r="C3" s="367" t="s">
        <v>2</v>
      </c>
      <c r="D3" s="368"/>
      <c r="E3" s="368"/>
      <c r="F3" s="368"/>
      <c r="G3" s="368"/>
      <c r="H3" s="368"/>
      <c r="I3" s="368"/>
      <c r="J3" s="368"/>
      <c r="K3" s="369"/>
      <c r="L3" s="238"/>
      <c r="M3" s="236"/>
    </row>
    <row r="4" spans="1:13" ht="43.5" customHeight="1">
      <c r="A4" s="232"/>
      <c r="B4" s="240"/>
      <c r="C4" s="370"/>
      <c r="D4" s="371"/>
      <c r="E4" s="371"/>
      <c r="F4" s="371"/>
      <c r="G4" s="371"/>
      <c r="H4" s="371"/>
      <c r="I4" s="371"/>
      <c r="J4" s="371"/>
      <c r="K4" s="372"/>
      <c r="L4" s="234"/>
      <c r="M4" s="232"/>
    </row>
    <row r="5" spans="1:13" ht="42.75" customHeight="1">
      <c r="A5" s="232"/>
      <c r="B5" s="240"/>
      <c r="C5" s="373" t="s">
        <v>3</v>
      </c>
      <c r="D5" s="374"/>
      <c r="E5" s="374"/>
      <c r="F5" s="374"/>
      <c r="G5" s="374"/>
      <c r="H5" s="374"/>
      <c r="I5" s="374"/>
      <c r="J5" s="374"/>
      <c r="K5" s="375"/>
      <c r="L5" s="234"/>
      <c r="M5" s="232"/>
    </row>
    <row r="6" spans="1:13" ht="30" customHeight="1" thickBot="1">
      <c r="A6" s="232"/>
      <c r="B6" s="233"/>
      <c r="C6" s="348"/>
      <c r="D6" s="349"/>
      <c r="E6" s="349"/>
      <c r="F6" s="349"/>
      <c r="G6" s="349"/>
      <c r="H6" s="349"/>
      <c r="I6" s="349"/>
      <c r="J6" s="349"/>
      <c r="K6" s="350"/>
      <c r="L6" s="234"/>
      <c r="M6" s="232"/>
    </row>
    <row r="7" spans="1:13" ht="30" customHeight="1">
      <c r="A7" s="232"/>
      <c r="B7" s="233"/>
      <c r="C7" s="363" t="s">
        <v>4</v>
      </c>
      <c r="D7" s="357" t="s">
        <v>5</v>
      </c>
      <c r="E7" s="378" t="s">
        <v>6</v>
      </c>
      <c r="F7" s="378"/>
      <c r="G7" s="363" t="s">
        <v>7</v>
      </c>
      <c r="H7" s="357" t="s">
        <v>8</v>
      </c>
      <c r="I7" s="357" t="s">
        <v>9</v>
      </c>
      <c r="J7" s="359" t="s">
        <v>10</v>
      </c>
      <c r="K7" s="361" t="s">
        <v>11</v>
      </c>
      <c r="L7" s="234"/>
      <c r="M7" s="232"/>
    </row>
    <row r="8" spans="1:13" ht="30" customHeight="1" thickBot="1">
      <c r="A8" s="232"/>
      <c r="B8" s="233"/>
      <c r="C8" s="364"/>
      <c r="D8" s="358"/>
      <c r="E8" s="241" t="s">
        <v>12</v>
      </c>
      <c r="F8" s="241" t="s">
        <v>13</v>
      </c>
      <c r="G8" s="364"/>
      <c r="H8" s="358"/>
      <c r="I8" s="358"/>
      <c r="J8" s="360"/>
      <c r="K8" s="362"/>
      <c r="L8" s="234"/>
      <c r="M8" s="232"/>
    </row>
    <row r="9" spans="1:13" ht="30" customHeight="1" thickBot="1">
      <c r="A9" s="232"/>
      <c r="B9" s="233"/>
      <c r="C9" s="314"/>
      <c r="D9" s="315">
        <v>1</v>
      </c>
      <c r="E9" s="316"/>
      <c r="F9" s="316"/>
      <c r="G9" s="365" t="s">
        <v>98</v>
      </c>
      <c r="H9" s="365"/>
      <c r="I9" s="365"/>
      <c r="J9" s="365"/>
      <c r="K9" s="366"/>
      <c r="L9" s="234"/>
      <c r="M9" s="232"/>
    </row>
    <row r="10" spans="1:13" ht="30" customHeight="1" thickBot="1">
      <c r="A10" s="232"/>
      <c r="B10" s="233"/>
      <c r="C10" s="311"/>
      <c r="D10" s="317" t="s">
        <v>107</v>
      </c>
      <c r="E10" s="312"/>
      <c r="F10" s="312"/>
      <c r="G10" s="312" t="s">
        <v>99</v>
      </c>
      <c r="H10" s="312"/>
      <c r="I10" s="312"/>
      <c r="J10" s="312"/>
      <c r="K10" s="313"/>
      <c r="L10" s="234"/>
      <c r="M10" s="232"/>
    </row>
    <row r="11" spans="1:13" ht="30" customHeight="1" thickBot="1">
      <c r="A11" s="232"/>
      <c r="B11" s="233"/>
      <c r="C11" s="242"/>
      <c r="D11" s="318" t="s">
        <v>108</v>
      </c>
      <c r="E11" s="243"/>
      <c r="F11" s="243"/>
      <c r="G11" s="243" t="s">
        <v>119</v>
      </c>
      <c r="H11" s="243"/>
      <c r="I11" s="243"/>
      <c r="J11" s="243"/>
      <c r="K11" s="244"/>
      <c r="L11" s="234"/>
      <c r="M11" s="232"/>
    </row>
    <row r="12" spans="1:13" ht="32.450000000000003" customHeight="1">
      <c r="A12" s="232"/>
      <c r="B12" s="233"/>
      <c r="C12" s="245"/>
      <c r="D12" s="246" t="s">
        <v>100</v>
      </c>
      <c r="E12" s="246"/>
      <c r="F12" s="246"/>
      <c r="G12" s="247" t="s">
        <v>109</v>
      </c>
      <c r="H12" s="246" t="s">
        <v>110</v>
      </c>
      <c r="I12" s="248">
        <v>529.98</v>
      </c>
      <c r="J12" s="249">
        <v>32690</v>
      </c>
      <c r="K12" s="250">
        <f>I12*J12</f>
        <v>17325046.199999999</v>
      </c>
      <c r="L12" s="234"/>
      <c r="M12" s="232"/>
    </row>
    <row r="13" spans="1:13" ht="34.15" customHeight="1">
      <c r="A13" s="232"/>
      <c r="B13" s="233"/>
      <c r="C13" s="245"/>
      <c r="D13" s="246" t="s">
        <v>101</v>
      </c>
      <c r="E13" s="246"/>
      <c r="F13" s="246"/>
      <c r="G13" s="247" t="s">
        <v>111</v>
      </c>
      <c r="H13" s="246" t="s">
        <v>112</v>
      </c>
      <c r="I13" s="248">
        <v>1185.24</v>
      </c>
      <c r="J13" s="249">
        <v>16443</v>
      </c>
      <c r="K13" s="250">
        <f t="shared" ref="K13:K18" si="0">I13*J13</f>
        <v>19488901.32</v>
      </c>
      <c r="L13" s="234"/>
      <c r="M13" s="232"/>
    </row>
    <row r="14" spans="1:13" ht="37.9" customHeight="1">
      <c r="A14" s="232"/>
      <c r="B14" s="233"/>
      <c r="C14" s="245"/>
      <c r="D14" s="246" t="s">
        <v>102</v>
      </c>
      <c r="E14" s="246"/>
      <c r="F14" s="246"/>
      <c r="G14" s="247" t="s">
        <v>113</v>
      </c>
      <c r="H14" s="246" t="s">
        <v>112</v>
      </c>
      <c r="I14" s="248">
        <v>18</v>
      </c>
      <c r="J14" s="249">
        <v>24462</v>
      </c>
      <c r="K14" s="250">
        <f t="shared" si="0"/>
        <v>440316</v>
      </c>
      <c r="L14" s="234"/>
      <c r="M14" s="232"/>
    </row>
    <row r="15" spans="1:13" ht="38.450000000000003" customHeight="1">
      <c r="A15" s="232"/>
      <c r="B15" s="233"/>
      <c r="C15" s="245"/>
      <c r="D15" s="246" t="s">
        <v>103</v>
      </c>
      <c r="E15" s="246"/>
      <c r="F15" s="246"/>
      <c r="G15" s="247" t="s">
        <v>114</v>
      </c>
      <c r="H15" s="246" t="s">
        <v>110</v>
      </c>
      <c r="I15" s="248">
        <v>345.36</v>
      </c>
      <c r="J15" s="249">
        <v>15540</v>
      </c>
      <c r="K15" s="250">
        <f t="shared" si="0"/>
        <v>5366894.4000000004</v>
      </c>
      <c r="L15" s="234"/>
      <c r="M15" s="232"/>
    </row>
    <row r="16" spans="1:13" ht="30" customHeight="1">
      <c r="A16" s="232"/>
      <c r="B16" s="233"/>
      <c r="C16" s="245"/>
      <c r="D16" s="246" t="s">
        <v>104</v>
      </c>
      <c r="E16" s="246"/>
      <c r="F16" s="246"/>
      <c r="G16" s="247" t="s">
        <v>115</v>
      </c>
      <c r="H16" s="246" t="s">
        <v>116</v>
      </c>
      <c r="I16" s="248">
        <v>1</v>
      </c>
      <c r="J16" s="249">
        <v>39135</v>
      </c>
      <c r="K16" s="250">
        <f t="shared" si="0"/>
        <v>39135</v>
      </c>
      <c r="L16" s="234"/>
      <c r="M16" s="232"/>
    </row>
    <row r="17" spans="1:13" ht="36" customHeight="1">
      <c r="A17" s="232"/>
      <c r="B17" s="233"/>
      <c r="C17" s="245"/>
      <c r="D17" s="246" t="s">
        <v>105</v>
      </c>
      <c r="E17" s="246"/>
      <c r="F17" s="246"/>
      <c r="G17" s="247" t="s">
        <v>117</v>
      </c>
      <c r="H17" s="246" t="s">
        <v>112</v>
      </c>
      <c r="I17" s="248">
        <v>1777.78</v>
      </c>
      <c r="J17" s="249">
        <v>20576</v>
      </c>
      <c r="K17" s="250">
        <f t="shared" si="0"/>
        <v>36579601.280000001</v>
      </c>
      <c r="L17" s="234"/>
      <c r="M17" s="232"/>
    </row>
    <row r="18" spans="1:13" s="232" customFormat="1" ht="36.6" customHeight="1">
      <c r="B18" s="233"/>
      <c r="C18" s="245"/>
      <c r="D18" s="254" t="s">
        <v>106</v>
      </c>
      <c r="E18" s="254"/>
      <c r="F18" s="254"/>
      <c r="G18" s="260" t="s">
        <v>118</v>
      </c>
      <c r="H18" s="254" t="s">
        <v>110</v>
      </c>
      <c r="I18" s="248">
        <v>189.45</v>
      </c>
      <c r="J18" s="249">
        <v>17344</v>
      </c>
      <c r="K18" s="250">
        <f t="shared" si="0"/>
        <v>3285820.8</v>
      </c>
      <c r="L18" s="234"/>
    </row>
    <row r="19" spans="1:13" ht="30" customHeight="1" thickBot="1">
      <c r="A19" s="232"/>
      <c r="B19" s="233"/>
      <c r="C19" s="251" t="s">
        <v>14</v>
      </c>
      <c r="D19" s="255"/>
      <c r="E19" s="256"/>
      <c r="F19" s="255"/>
      <c r="G19" s="255"/>
      <c r="H19" s="255"/>
      <c r="I19" s="248"/>
      <c r="J19" s="255"/>
      <c r="K19" s="253">
        <f>SUM(K12:K18)</f>
        <v>82525714.999999985</v>
      </c>
      <c r="L19" s="234"/>
      <c r="M19" s="232"/>
    </row>
    <row r="20" spans="1:13" ht="30" customHeight="1" thickBot="1">
      <c r="A20" s="232"/>
      <c r="B20" s="233"/>
      <c r="C20" s="242"/>
      <c r="D20" s="318" t="s">
        <v>120</v>
      </c>
      <c r="E20" s="243"/>
      <c r="F20" s="243"/>
      <c r="G20" s="243" t="s">
        <v>121</v>
      </c>
      <c r="H20" s="243"/>
      <c r="I20" s="243"/>
      <c r="J20" s="243"/>
      <c r="K20" s="244"/>
      <c r="L20" s="234"/>
      <c r="M20" s="232"/>
    </row>
    <row r="21" spans="1:13" ht="32.450000000000003" customHeight="1">
      <c r="A21" s="232"/>
      <c r="B21" s="233"/>
      <c r="C21" s="245"/>
      <c r="D21" s="246" t="s">
        <v>126</v>
      </c>
      <c r="E21" s="246"/>
      <c r="F21" s="246"/>
      <c r="G21" s="247" t="s">
        <v>122</v>
      </c>
      <c r="H21" s="246" t="s">
        <v>112</v>
      </c>
      <c r="I21" s="248">
        <v>1777.78</v>
      </c>
      <c r="J21" s="249">
        <v>150814</v>
      </c>
      <c r="K21" s="250">
        <f t="shared" ref="K21:K24" si="1">I21*J21</f>
        <v>268114112.91999999</v>
      </c>
      <c r="L21" s="234"/>
      <c r="M21" s="232"/>
    </row>
    <row r="22" spans="1:13" ht="34.15" customHeight="1">
      <c r="A22" s="232"/>
      <c r="B22" s="233"/>
      <c r="C22" s="245"/>
      <c r="D22" s="246" t="s">
        <v>127</v>
      </c>
      <c r="E22" s="246"/>
      <c r="F22" s="246"/>
      <c r="G22" s="247" t="s">
        <v>123</v>
      </c>
      <c r="H22" s="246" t="s">
        <v>110</v>
      </c>
      <c r="I22" s="248">
        <v>345.36</v>
      </c>
      <c r="J22" s="249">
        <v>82384</v>
      </c>
      <c r="K22" s="250">
        <f t="shared" si="1"/>
        <v>28452138.240000002</v>
      </c>
      <c r="L22" s="234"/>
      <c r="M22" s="232"/>
    </row>
    <row r="23" spans="1:13" ht="37.9" customHeight="1">
      <c r="A23" s="232"/>
      <c r="B23" s="233"/>
      <c r="C23" s="245"/>
      <c r="D23" s="246" t="s">
        <v>128</v>
      </c>
      <c r="E23" s="246"/>
      <c r="F23" s="246"/>
      <c r="G23" s="247" t="s">
        <v>124</v>
      </c>
      <c r="H23" s="246" t="s">
        <v>110</v>
      </c>
      <c r="I23" s="248">
        <v>1327.45</v>
      </c>
      <c r="J23" s="249">
        <v>13374</v>
      </c>
      <c r="K23" s="250">
        <f t="shared" si="1"/>
        <v>17753316.300000001</v>
      </c>
      <c r="L23" s="234"/>
      <c r="M23" s="232"/>
    </row>
    <row r="24" spans="1:13" ht="38.450000000000003" customHeight="1">
      <c r="A24" s="232"/>
      <c r="B24" s="233"/>
      <c r="C24" s="245"/>
      <c r="D24" s="246" t="s">
        <v>129</v>
      </c>
      <c r="E24" s="246"/>
      <c r="F24" s="246"/>
      <c r="G24" s="247" t="s">
        <v>125</v>
      </c>
      <c r="H24" s="246" t="s">
        <v>110</v>
      </c>
      <c r="I24" s="248">
        <v>189.45</v>
      </c>
      <c r="J24" s="249">
        <v>114330</v>
      </c>
      <c r="K24" s="250">
        <f t="shared" si="1"/>
        <v>21659818.5</v>
      </c>
      <c r="L24" s="234"/>
      <c r="M24" s="232"/>
    </row>
    <row r="25" spans="1:13" ht="30" customHeight="1" thickBot="1">
      <c r="A25" s="232"/>
      <c r="B25" s="233"/>
      <c r="C25" s="251" t="s">
        <v>14</v>
      </c>
      <c r="D25" s="255"/>
      <c r="E25" s="256"/>
      <c r="F25" s="255"/>
      <c r="G25" s="255"/>
      <c r="H25" s="255"/>
      <c r="I25" s="248"/>
      <c r="J25" s="255"/>
      <c r="K25" s="253">
        <f>SUM(K21:K24)</f>
        <v>335979385.95999998</v>
      </c>
      <c r="L25" s="234"/>
      <c r="M25" s="232"/>
    </row>
    <row r="26" spans="1:13" ht="30" customHeight="1" thickBot="1">
      <c r="A26" s="232"/>
      <c r="B26" s="233"/>
      <c r="C26" s="242"/>
      <c r="D26" s="318" t="s">
        <v>139</v>
      </c>
      <c r="E26" s="243"/>
      <c r="F26" s="243"/>
      <c r="G26" s="243" t="s">
        <v>130</v>
      </c>
      <c r="H26" s="243"/>
      <c r="I26" s="243"/>
      <c r="J26" s="243"/>
      <c r="K26" s="244"/>
      <c r="L26" s="234"/>
      <c r="M26" s="232"/>
    </row>
    <row r="27" spans="1:13" ht="32.450000000000003" customHeight="1">
      <c r="A27" s="232"/>
      <c r="B27" s="233"/>
      <c r="C27" s="245"/>
      <c r="D27" s="246" t="s">
        <v>133</v>
      </c>
      <c r="E27" s="246"/>
      <c r="F27" s="246"/>
      <c r="G27" s="247" t="s">
        <v>131</v>
      </c>
      <c r="H27" s="246" t="s">
        <v>112</v>
      </c>
      <c r="I27" s="248">
        <v>280</v>
      </c>
      <c r="J27" s="249">
        <v>25380</v>
      </c>
      <c r="K27" s="250">
        <f t="shared" ref="K27:K28" si="2">I27*J27</f>
        <v>7106400</v>
      </c>
      <c r="L27" s="234"/>
      <c r="M27" s="232"/>
    </row>
    <row r="28" spans="1:13" ht="34.15" customHeight="1">
      <c r="A28" s="232"/>
      <c r="B28" s="233"/>
      <c r="C28" s="245"/>
      <c r="D28" s="246" t="s">
        <v>134</v>
      </c>
      <c r="E28" s="246"/>
      <c r="F28" s="246"/>
      <c r="G28" s="247" t="s">
        <v>132</v>
      </c>
      <c r="H28" s="246" t="s">
        <v>112</v>
      </c>
      <c r="I28" s="248">
        <v>1185.24</v>
      </c>
      <c r="J28" s="249">
        <v>132965</v>
      </c>
      <c r="K28" s="250">
        <f t="shared" si="2"/>
        <v>157595436.59999999</v>
      </c>
      <c r="L28" s="234"/>
      <c r="M28" s="232"/>
    </row>
    <row r="29" spans="1:13" ht="30" customHeight="1" thickBot="1">
      <c r="A29" s="232"/>
      <c r="B29" s="233"/>
      <c r="C29" s="251" t="s">
        <v>14</v>
      </c>
      <c r="D29" s="255"/>
      <c r="E29" s="256"/>
      <c r="F29" s="255"/>
      <c r="G29" s="255"/>
      <c r="H29" s="255"/>
      <c r="I29" s="248"/>
      <c r="J29" s="255"/>
      <c r="K29" s="253">
        <f>SUM(K27:K28)</f>
        <v>164701836.59999999</v>
      </c>
      <c r="L29" s="234"/>
      <c r="M29" s="232"/>
    </row>
    <row r="30" spans="1:13" ht="30" customHeight="1" thickBot="1">
      <c r="A30" s="232"/>
      <c r="B30" s="233"/>
      <c r="C30" s="242"/>
      <c r="D30" s="318" t="s">
        <v>140</v>
      </c>
      <c r="E30" s="243"/>
      <c r="F30" s="243"/>
      <c r="G30" s="243" t="s">
        <v>135</v>
      </c>
      <c r="H30" s="243"/>
      <c r="I30" s="243"/>
      <c r="J30" s="243"/>
      <c r="K30" s="244"/>
      <c r="L30" s="234"/>
      <c r="M30" s="232"/>
    </row>
    <row r="31" spans="1:13" ht="32.450000000000003" customHeight="1">
      <c r="A31" s="232"/>
      <c r="B31" s="233"/>
      <c r="C31" s="245"/>
      <c r="D31" s="246" t="s">
        <v>147</v>
      </c>
      <c r="E31" s="246"/>
      <c r="F31" s="246"/>
      <c r="G31" s="247" t="s">
        <v>136</v>
      </c>
      <c r="H31" s="246" t="s">
        <v>112</v>
      </c>
      <c r="I31" s="248">
        <v>2.1</v>
      </c>
      <c r="J31" s="249">
        <v>431838</v>
      </c>
      <c r="K31" s="250">
        <f t="shared" ref="K31:K33" si="3">I31*J31</f>
        <v>906859.8</v>
      </c>
      <c r="L31" s="234"/>
      <c r="M31" s="232"/>
    </row>
    <row r="32" spans="1:13" ht="34.15" customHeight="1">
      <c r="A32" s="232"/>
      <c r="B32" s="233"/>
      <c r="C32" s="245"/>
      <c r="D32" s="246" t="s">
        <v>148</v>
      </c>
      <c r="E32" s="246"/>
      <c r="F32" s="246"/>
      <c r="G32" s="247" t="s">
        <v>137</v>
      </c>
      <c r="H32" s="246" t="s">
        <v>112</v>
      </c>
      <c r="I32" s="248">
        <v>16.8</v>
      </c>
      <c r="J32" s="249">
        <v>741477</v>
      </c>
      <c r="K32" s="250">
        <f t="shared" si="3"/>
        <v>12456813.6</v>
      </c>
      <c r="L32" s="234"/>
      <c r="M32" s="232"/>
    </row>
    <row r="33" spans="1:13" ht="37.9" customHeight="1">
      <c r="A33" s="232"/>
      <c r="B33" s="233"/>
      <c r="C33" s="245"/>
      <c r="D33" s="246" t="s">
        <v>149</v>
      </c>
      <c r="E33" s="246"/>
      <c r="F33" s="246"/>
      <c r="G33" s="247" t="s">
        <v>138</v>
      </c>
      <c r="H33" s="246" t="s">
        <v>112</v>
      </c>
      <c r="I33" s="248">
        <v>16.8</v>
      </c>
      <c r="J33" s="249">
        <v>280689</v>
      </c>
      <c r="K33" s="250">
        <f t="shared" si="3"/>
        <v>4715575.2</v>
      </c>
      <c r="L33" s="234"/>
      <c r="M33" s="232"/>
    </row>
    <row r="34" spans="1:13" ht="30" customHeight="1" thickBot="1">
      <c r="A34" s="232"/>
      <c r="B34" s="233"/>
      <c r="C34" s="251" t="s">
        <v>14</v>
      </c>
      <c r="D34" s="255"/>
      <c r="E34" s="256"/>
      <c r="F34" s="255"/>
      <c r="G34" s="255"/>
      <c r="H34" s="255"/>
      <c r="I34" s="248"/>
      <c r="J34" s="255"/>
      <c r="K34" s="253">
        <f>SUM(K31:K33)</f>
        <v>18079248.600000001</v>
      </c>
      <c r="L34" s="234"/>
      <c r="M34" s="232"/>
    </row>
    <row r="35" spans="1:13" ht="30" customHeight="1" thickBot="1">
      <c r="A35" s="232"/>
      <c r="B35" s="233"/>
      <c r="C35" s="242"/>
      <c r="D35" s="318" t="s">
        <v>155</v>
      </c>
      <c r="E35" s="243"/>
      <c r="F35" s="243"/>
      <c r="G35" s="243" t="s">
        <v>141</v>
      </c>
      <c r="H35" s="243"/>
      <c r="I35" s="243"/>
      <c r="J35" s="243"/>
      <c r="K35" s="244"/>
      <c r="L35" s="234"/>
      <c r="M35" s="232"/>
    </row>
    <row r="36" spans="1:13" ht="32.450000000000003" customHeight="1">
      <c r="A36" s="232"/>
      <c r="B36" s="233"/>
      <c r="C36" s="245"/>
      <c r="D36" s="246" t="s">
        <v>150</v>
      </c>
      <c r="E36" s="246"/>
      <c r="F36" s="246"/>
      <c r="G36" s="247" t="s">
        <v>142</v>
      </c>
      <c r="H36" s="246" t="s">
        <v>116</v>
      </c>
      <c r="I36" s="248">
        <v>38</v>
      </c>
      <c r="J36" s="249">
        <v>38788</v>
      </c>
      <c r="K36" s="250">
        <f t="shared" ref="K36:K40" si="4">I36*J36</f>
        <v>1473944</v>
      </c>
      <c r="L36" s="234"/>
      <c r="M36" s="232"/>
    </row>
    <row r="37" spans="1:13" ht="34.15" customHeight="1">
      <c r="A37" s="232"/>
      <c r="B37" s="233"/>
      <c r="C37" s="245"/>
      <c r="D37" s="246" t="s">
        <v>151</v>
      </c>
      <c r="E37" s="246"/>
      <c r="F37" s="246"/>
      <c r="G37" s="247" t="s">
        <v>143</v>
      </c>
      <c r="H37" s="246" t="s">
        <v>110</v>
      </c>
      <c r="I37" s="248">
        <v>36</v>
      </c>
      <c r="J37" s="249">
        <v>16148</v>
      </c>
      <c r="K37" s="250">
        <f t="shared" si="4"/>
        <v>581328</v>
      </c>
      <c r="L37" s="234"/>
      <c r="M37" s="232"/>
    </row>
    <row r="38" spans="1:13" ht="37.9" customHeight="1">
      <c r="A38" s="232"/>
      <c r="B38" s="233"/>
      <c r="C38" s="245"/>
      <c r="D38" s="246" t="s">
        <v>152</v>
      </c>
      <c r="E38" s="246"/>
      <c r="F38" s="246"/>
      <c r="G38" s="247" t="s">
        <v>144</v>
      </c>
      <c r="H38" s="246" t="s">
        <v>110</v>
      </c>
      <c r="I38" s="248">
        <v>62</v>
      </c>
      <c r="J38" s="249">
        <v>18862</v>
      </c>
      <c r="K38" s="250">
        <f t="shared" si="4"/>
        <v>1169444</v>
      </c>
      <c r="L38" s="234"/>
      <c r="M38" s="232"/>
    </row>
    <row r="39" spans="1:13" ht="38.450000000000003" customHeight="1">
      <c r="A39" s="232"/>
      <c r="B39" s="233"/>
      <c r="C39" s="245"/>
      <c r="D39" s="246" t="s">
        <v>153</v>
      </c>
      <c r="E39" s="246"/>
      <c r="F39" s="246"/>
      <c r="G39" s="247" t="s">
        <v>145</v>
      </c>
      <c r="H39" s="246" t="s">
        <v>116</v>
      </c>
      <c r="I39" s="248">
        <v>24</v>
      </c>
      <c r="J39" s="249">
        <v>38484</v>
      </c>
      <c r="K39" s="250">
        <f t="shared" si="4"/>
        <v>923616</v>
      </c>
      <c r="L39" s="234"/>
      <c r="M39" s="232"/>
    </row>
    <row r="40" spans="1:13" ht="30" customHeight="1">
      <c r="A40" s="232"/>
      <c r="B40" s="233"/>
      <c r="C40" s="245"/>
      <c r="D40" s="246" t="s">
        <v>154</v>
      </c>
      <c r="E40" s="246"/>
      <c r="F40" s="246"/>
      <c r="G40" s="247" t="s">
        <v>146</v>
      </c>
      <c r="H40" s="246" t="s">
        <v>116</v>
      </c>
      <c r="I40" s="248">
        <v>26</v>
      </c>
      <c r="J40" s="249">
        <v>238487</v>
      </c>
      <c r="K40" s="250">
        <f t="shared" si="4"/>
        <v>6200662</v>
      </c>
      <c r="L40" s="234"/>
      <c r="M40" s="232"/>
    </row>
    <row r="41" spans="1:13" ht="30" customHeight="1" thickBot="1">
      <c r="A41" s="232"/>
      <c r="B41" s="233"/>
      <c r="C41" s="251" t="s">
        <v>14</v>
      </c>
      <c r="D41" s="255"/>
      <c r="E41" s="256"/>
      <c r="F41" s="255"/>
      <c r="G41" s="255"/>
      <c r="H41" s="255"/>
      <c r="I41" s="248"/>
      <c r="J41" s="255"/>
      <c r="K41" s="253">
        <f>SUM(K36:K40)</f>
        <v>10348994</v>
      </c>
      <c r="L41" s="234"/>
      <c r="M41" s="232"/>
    </row>
    <row r="42" spans="1:13" s="274" customFormat="1" ht="30" customHeight="1" thickBot="1">
      <c r="A42" s="270"/>
      <c r="B42" s="271"/>
      <c r="C42" s="351" t="s">
        <v>693</v>
      </c>
      <c r="D42" s="352"/>
      <c r="E42" s="352"/>
      <c r="F42" s="352"/>
      <c r="G42" s="352"/>
      <c r="H42" s="352"/>
      <c r="I42" s="352"/>
      <c r="J42" s="353"/>
      <c r="K42" s="272">
        <f>K41+K34+K29+K25+K19</f>
        <v>611635180.15999997</v>
      </c>
      <c r="L42" s="273"/>
      <c r="M42" s="270"/>
    </row>
    <row r="43" spans="1:13" ht="30" customHeight="1" thickBot="1">
      <c r="A43" s="232"/>
      <c r="B43" s="233"/>
      <c r="C43" s="311"/>
      <c r="D43" s="317" t="s">
        <v>304</v>
      </c>
      <c r="E43" s="312"/>
      <c r="F43" s="312"/>
      <c r="G43" s="312" t="s">
        <v>169</v>
      </c>
      <c r="H43" s="312"/>
      <c r="I43" s="312"/>
      <c r="J43" s="312"/>
      <c r="K43" s="313"/>
      <c r="L43" s="234"/>
      <c r="M43" s="232"/>
    </row>
    <row r="44" spans="1:13" ht="30" customHeight="1" thickBot="1">
      <c r="A44" s="232"/>
      <c r="B44" s="233"/>
      <c r="C44" s="242"/>
      <c r="D44" s="318" t="s">
        <v>178</v>
      </c>
      <c r="E44" s="243"/>
      <c r="F44" s="243"/>
      <c r="G44" s="243" t="s">
        <v>119</v>
      </c>
      <c r="H44" s="243"/>
      <c r="I44" s="243"/>
      <c r="J44" s="243"/>
      <c r="K44" s="244"/>
      <c r="L44" s="234"/>
      <c r="M44" s="232"/>
    </row>
    <row r="45" spans="1:13" ht="32.450000000000003" customHeight="1">
      <c r="A45" s="232"/>
      <c r="B45" s="233"/>
      <c r="C45" s="245"/>
      <c r="D45" s="246" t="s">
        <v>156</v>
      </c>
      <c r="E45" s="246"/>
      <c r="F45" s="246"/>
      <c r="G45" s="247" t="s">
        <v>170</v>
      </c>
      <c r="H45" s="246" t="s">
        <v>112</v>
      </c>
      <c r="I45" s="248">
        <v>560.99</v>
      </c>
      <c r="J45" s="249">
        <v>9557</v>
      </c>
      <c r="K45" s="250">
        <f t="shared" ref="K45:K57" si="5">I45*J45</f>
        <v>5361381.43</v>
      </c>
      <c r="L45" s="234"/>
      <c r="M45" s="232"/>
    </row>
    <row r="46" spans="1:13" ht="32.450000000000003" customHeight="1">
      <c r="A46" s="232"/>
      <c r="B46" s="233"/>
      <c r="C46" s="245"/>
      <c r="D46" s="246" t="s">
        <v>157</v>
      </c>
      <c r="E46" s="246"/>
      <c r="F46" s="246"/>
      <c r="G46" s="247" t="s">
        <v>171</v>
      </c>
      <c r="H46" s="246" t="s">
        <v>177</v>
      </c>
      <c r="I46" s="248">
        <v>10.89</v>
      </c>
      <c r="J46" s="249">
        <v>319162</v>
      </c>
      <c r="K46" s="250">
        <f t="shared" si="5"/>
        <v>3475674.18</v>
      </c>
      <c r="L46" s="234"/>
      <c r="M46" s="232"/>
    </row>
    <row r="47" spans="1:13" ht="32.450000000000003" customHeight="1">
      <c r="A47" s="232"/>
      <c r="B47" s="233"/>
      <c r="C47" s="245"/>
      <c r="D47" s="246" t="s">
        <v>158</v>
      </c>
      <c r="E47" s="246"/>
      <c r="F47" s="246"/>
      <c r="G47" s="247" t="s">
        <v>172</v>
      </c>
      <c r="H47" s="246" t="s">
        <v>177</v>
      </c>
      <c r="I47" s="248">
        <v>5.37</v>
      </c>
      <c r="J47" s="249">
        <v>384460</v>
      </c>
      <c r="K47" s="250">
        <f t="shared" si="5"/>
        <v>2064550.2</v>
      </c>
      <c r="L47" s="234"/>
      <c r="M47" s="232"/>
    </row>
    <row r="48" spans="1:13" ht="32.450000000000003" customHeight="1">
      <c r="A48" s="232"/>
      <c r="B48" s="233"/>
      <c r="C48" s="245"/>
      <c r="D48" s="246" t="s">
        <v>159</v>
      </c>
      <c r="E48" s="246"/>
      <c r="F48" s="246"/>
      <c r="G48" s="247" t="s">
        <v>173</v>
      </c>
      <c r="H48" s="246" t="s">
        <v>177</v>
      </c>
      <c r="I48" s="248">
        <v>69.33</v>
      </c>
      <c r="J48" s="249">
        <v>212774</v>
      </c>
      <c r="K48" s="250">
        <f t="shared" si="5"/>
        <v>14751621.42</v>
      </c>
      <c r="L48" s="234"/>
      <c r="M48" s="232"/>
    </row>
    <row r="49" spans="1:13" ht="32.450000000000003" customHeight="1">
      <c r="A49" s="232"/>
      <c r="B49" s="233"/>
      <c r="C49" s="245"/>
      <c r="D49" s="246" t="s">
        <v>160</v>
      </c>
      <c r="E49" s="246"/>
      <c r="F49" s="246"/>
      <c r="G49" s="247" t="s">
        <v>174</v>
      </c>
      <c r="H49" s="246" t="s">
        <v>177</v>
      </c>
      <c r="I49" s="248">
        <v>85.59</v>
      </c>
      <c r="J49" s="249">
        <v>46138</v>
      </c>
      <c r="K49" s="250">
        <f t="shared" si="5"/>
        <v>3948951.42</v>
      </c>
      <c r="L49" s="234"/>
      <c r="M49" s="232"/>
    </row>
    <row r="50" spans="1:13" ht="32.450000000000003" customHeight="1">
      <c r="A50" s="232"/>
      <c r="B50" s="233"/>
      <c r="C50" s="245"/>
      <c r="D50" s="246" t="s">
        <v>161</v>
      </c>
      <c r="E50" s="246"/>
      <c r="F50" s="246"/>
      <c r="G50" s="247" t="s">
        <v>109</v>
      </c>
      <c r="H50" s="246" t="s">
        <v>110</v>
      </c>
      <c r="I50" s="248">
        <v>114.84</v>
      </c>
      <c r="J50" s="249">
        <v>32690</v>
      </c>
      <c r="K50" s="250">
        <f t="shared" si="5"/>
        <v>3754119.6</v>
      </c>
      <c r="L50" s="234"/>
      <c r="M50" s="232"/>
    </row>
    <row r="51" spans="1:13" ht="32.450000000000003" customHeight="1">
      <c r="A51" s="232"/>
      <c r="B51" s="233"/>
      <c r="C51" s="245"/>
      <c r="D51" s="246" t="s">
        <v>162</v>
      </c>
      <c r="E51" s="246"/>
      <c r="F51" s="246"/>
      <c r="G51" s="247" t="s">
        <v>175</v>
      </c>
      <c r="H51" s="246" t="s">
        <v>177</v>
      </c>
      <c r="I51" s="248">
        <v>24.36</v>
      </c>
      <c r="J51" s="249">
        <v>58972</v>
      </c>
      <c r="K51" s="250">
        <f t="shared" si="5"/>
        <v>1436557.92</v>
      </c>
      <c r="L51" s="234"/>
      <c r="M51" s="232"/>
    </row>
    <row r="52" spans="1:13" ht="32.450000000000003" customHeight="1">
      <c r="A52" s="232"/>
      <c r="B52" s="233"/>
      <c r="C52" s="245"/>
      <c r="D52" s="246" t="s">
        <v>163</v>
      </c>
      <c r="E52" s="246"/>
      <c r="F52" s="246"/>
      <c r="G52" s="247" t="s">
        <v>111</v>
      </c>
      <c r="H52" s="246" t="s">
        <v>112</v>
      </c>
      <c r="I52" s="248">
        <v>234</v>
      </c>
      <c r="J52" s="249">
        <v>16443</v>
      </c>
      <c r="K52" s="250">
        <f t="shared" si="5"/>
        <v>3847662</v>
      </c>
      <c r="L52" s="234"/>
      <c r="M52" s="232"/>
    </row>
    <row r="53" spans="1:13" ht="32.450000000000003" customHeight="1">
      <c r="A53" s="232"/>
      <c r="B53" s="233"/>
      <c r="C53" s="245"/>
      <c r="D53" s="246" t="s">
        <v>164</v>
      </c>
      <c r="E53" s="246"/>
      <c r="F53" s="246"/>
      <c r="G53" s="247" t="s">
        <v>113</v>
      </c>
      <c r="H53" s="246" t="s">
        <v>112</v>
      </c>
      <c r="I53" s="248">
        <v>55</v>
      </c>
      <c r="J53" s="249">
        <v>24462</v>
      </c>
      <c r="K53" s="250">
        <f t="shared" si="5"/>
        <v>1345410</v>
      </c>
      <c r="L53" s="234"/>
      <c r="M53" s="232"/>
    </row>
    <row r="54" spans="1:13" ht="32.450000000000003" customHeight="1">
      <c r="A54" s="232"/>
      <c r="B54" s="233"/>
      <c r="C54" s="245"/>
      <c r="D54" s="246" t="s">
        <v>165</v>
      </c>
      <c r="E54" s="246"/>
      <c r="F54" s="246"/>
      <c r="G54" s="247" t="s">
        <v>114</v>
      </c>
      <c r="H54" s="246" t="s">
        <v>110</v>
      </c>
      <c r="I54" s="248">
        <v>306.24</v>
      </c>
      <c r="J54" s="249">
        <v>15540</v>
      </c>
      <c r="K54" s="250">
        <f t="shared" si="5"/>
        <v>4758969.6000000006</v>
      </c>
      <c r="L54" s="234"/>
      <c r="M54" s="232"/>
    </row>
    <row r="55" spans="1:13" ht="32.450000000000003" customHeight="1">
      <c r="A55" s="232"/>
      <c r="B55" s="233"/>
      <c r="C55" s="245"/>
      <c r="D55" s="246" t="s">
        <v>166</v>
      </c>
      <c r="E55" s="246"/>
      <c r="F55" s="246"/>
      <c r="G55" s="247" t="s">
        <v>115</v>
      </c>
      <c r="H55" s="246" t="s">
        <v>116</v>
      </c>
      <c r="I55" s="248">
        <v>8</v>
      </c>
      <c r="J55" s="249">
        <v>39135</v>
      </c>
      <c r="K55" s="250">
        <f t="shared" si="5"/>
        <v>313080</v>
      </c>
      <c r="L55" s="234"/>
      <c r="M55" s="232"/>
    </row>
    <row r="56" spans="1:13" ht="34.15" customHeight="1">
      <c r="A56" s="232"/>
      <c r="B56" s="233"/>
      <c r="C56" s="245"/>
      <c r="D56" s="246" t="s">
        <v>167</v>
      </c>
      <c r="E56" s="246"/>
      <c r="F56" s="246"/>
      <c r="G56" s="247" t="s">
        <v>117</v>
      </c>
      <c r="H56" s="246" t="s">
        <v>112</v>
      </c>
      <c r="I56" s="248">
        <v>351.84</v>
      </c>
      <c r="J56" s="249">
        <v>20576</v>
      </c>
      <c r="K56" s="250">
        <f t="shared" si="5"/>
        <v>7239459.8399999999</v>
      </c>
      <c r="L56" s="234"/>
      <c r="M56" s="232"/>
    </row>
    <row r="57" spans="1:13" ht="37.9" customHeight="1">
      <c r="A57" s="232"/>
      <c r="B57" s="233"/>
      <c r="C57" s="245"/>
      <c r="D57" s="246" t="s">
        <v>168</v>
      </c>
      <c r="E57" s="246"/>
      <c r="F57" s="246"/>
      <c r="G57" s="247" t="s">
        <v>176</v>
      </c>
      <c r="H57" s="246" t="s">
        <v>112</v>
      </c>
      <c r="I57" s="248">
        <v>322</v>
      </c>
      <c r="J57" s="249">
        <v>13510</v>
      </c>
      <c r="K57" s="250">
        <f t="shared" si="5"/>
        <v>4350220</v>
      </c>
      <c r="L57" s="234"/>
      <c r="M57" s="232"/>
    </row>
    <row r="58" spans="1:13" ht="30" customHeight="1" thickBot="1">
      <c r="A58" s="232"/>
      <c r="B58" s="233"/>
      <c r="C58" s="251" t="s">
        <v>14</v>
      </c>
      <c r="D58" s="255"/>
      <c r="E58" s="256"/>
      <c r="F58" s="255"/>
      <c r="G58" s="255"/>
      <c r="H58" s="255"/>
      <c r="I58" s="248"/>
      <c r="J58" s="255"/>
      <c r="K58" s="253">
        <f>SUM(K45:K57)</f>
        <v>56647657.609999999</v>
      </c>
      <c r="L58" s="234"/>
      <c r="M58" s="232"/>
    </row>
    <row r="59" spans="1:13" ht="30" customHeight="1" thickBot="1">
      <c r="A59" s="232"/>
      <c r="B59" s="233"/>
      <c r="C59" s="242"/>
      <c r="D59" s="318" t="s">
        <v>179</v>
      </c>
      <c r="E59" s="243"/>
      <c r="F59" s="243"/>
      <c r="G59" s="243" t="s">
        <v>187</v>
      </c>
      <c r="H59" s="243"/>
      <c r="I59" s="243"/>
      <c r="J59" s="243"/>
      <c r="K59" s="244"/>
      <c r="L59" s="234"/>
      <c r="M59" s="232"/>
    </row>
    <row r="60" spans="1:13" ht="32.450000000000003" customHeight="1">
      <c r="A60" s="232"/>
      <c r="B60" s="233"/>
      <c r="C60" s="245"/>
      <c r="D60" s="246" t="s">
        <v>185</v>
      </c>
      <c r="E60" s="246"/>
      <c r="F60" s="246"/>
      <c r="G60" s="247" t="s">
        <v>188</v>
      </c>
      <c r="H60" s="246" t="s">
        <v>177</v>
      </c>
      <c r="I60" s="248">
        <v>122.21</v>
      </c>
      <c r="J60" s="249">
        <v>196584</v>
      </c>
      <c r="K60" s="250">
        <f t="shared" ref="K60:K61" si="6">I60*J60</f>
        <v>24024530.640000001</v>
      </c>
      <c r="L60" s="234"/>
      <c r="M60" s="232"/>
    </row>
    <row r="61" spans="1:13" ht="34.15" customHeight="1">
      <c r="A61" s="232"/>
      <c r="B61" s="233"/>
      <c r="C61" s="245"/>
      <c r="D61" s="246" t="s">
        <v>186</v>
      </c>
      <c r="E61" s="246"/>
      <c r="F61" s="246"/>
      <c r="G61" s="247" t="s">
        <v>189</v>
      </c>
      <c r="H61" s="246" t="s">
        <v>177</v>
      </c>
      <c r="I61" s="248">
        <v>85.65</v>
      </c>
      <c r="J61" s="249">
        <v>242615</v>
      </c>
      <c r="K61" s="250">
        <f t="shared" si="6"/>
        <v>20779974.75</v>
      </c>
      <c r="L61" s="234"/>
      <c r="M61" s="232"/>
    </row>
    <row r="62" spans="1:13" ht="30" customHeight="1" thickBot="1">
      <c r="A62" s="232"/>
      <c r="B62" s="233"/>
      <c r="C62" s="251" t="s">
        <v>14</v>
      </c>
      <c r="D62" s="255"/>
      <c r="E62" s="256"/>
      <c r="F62" s="255"/>
      <c r="G62" s="255"/>
      <c r="H62" s="255"/>
      <c r="I62" s="248"/>
      <c r="J62" s="255"/>
      <c r="K62" s="253">
        <f>SUM(K60:K61)</f>
        <v>44804505.390000001</v>
      </c>
      <c r="L62" s="234"/>
      <c r="M62" s="232"/>
    </row>
    <row r="63" spans="1:13" ht="30" customHeight="1" thickBot="1">
      <c r="A63" s="232"/>
      <c r="B63" s="233"/>
      <c r="C63" s="242"/>
      <c r="D63" s="318" t="s">
        <v>180</v>
      </c>
      <c r="E63" s="243"/>
      <c r="F63" s="243"/>
      <c r="G63" s="243" t="s">
        <v>201</v>
      </c>
      <c r="H63" s="243"/>
      <c r="I63" s="243"/>
      <c r="J63" s="243"/>
      <c r="K63" s="244"/>
      <c r="L63" s="234"/>
      <c r="M63" s="232"/>
    </row>
    <row r="64" spans="1:13" ht="32.450000000000003" customHeight="1">
      <c r="A64" s="232"/>
      <c r="B64" s="233"/>
      <c r="C64" s="245"/>
      <c r="D64" s="246" t="s">
        <v>190</v>
      </c>
      <c r="E64" s="246"/>
      <c r="F64" s="246"/>
      <c r="G64" s="247" t="s">
        <v>202</v>
      </c>
      <c r="H64" s="246" t="s">
        <v>112</v>
      </c>
      <c r="I64" s="248">
        <v>58.56</v>
      </c>
      <c r="J64" s="249">
        <v>52963</v>
      </c>
      <c r="K64" s="250">
        <f t="shared" ref="K64:K74" si="7">I64*J64</f>
        <v>3101513.2800000003</v>
      </c>
      <c r="L64" s="234"/>
      <c r="M64" s="232"/>
    </row>
    <row r="65" spans="1:13" ht="32.450000000000003" customHeight="1">
      <c r="A65" s="232"/>
      <c r="B65" s="233"/>
      <c r="C65" s="245"/>
      <c r="D65" s="246" t="s">
        <v>191</v>
      </c>
      <c r="E65" s="246"/>
      <c r="F65" s="246"/>
      <c r="G65" s="247" t="s">
        <v>203</v>
      </c>
      <c r="H65" s="246" t="s">
        <v>177</v>
      </c>
      <c r="I65" s="248">
        <v>9.8000000000000007</v>
      </c>
      <c r="J65" s="249">
        <v>1312840</v>
      </c>
      <c r="K65" s="250">
        <f t="shared" si="7"/>
        <v>12865832.000000002</v>
      </c>
      <c r="L65" s="234"/>
      <c r="M65" s="232"/>
    </row>
    <row r="66" spans="1:13" ht="32.450000000000003" customHeight="1">
      <c r="A66" s="232"/>
      <c r="B66" s="233"/>
      <c r="C66" s="245"/>
      <c r="D66" s="246" t="s">
        <v>192</v>
      </c>
      <c r="E66" s="246"/>
      <c r="F66" s="246"/>
      <c r="G66" s="247" t="s">
        <v>204</v>
      </c>
      <c r="H66" s="246" t="s">
        <v>112</v>
      </c>
      <c r="I66" s="248">
        <v>130.72999999999999</v>
      </c>
      <c r="J66" s="249">
        <v>160957</v>
      </c>
      <c r="K66" s="250">
        <f t="shared" si="7"/>
        <v>21041908.609999999</v>
      </c>
      <c r="L66" s="234"/>
      <c r="M66" s="232"/>
    </row>
    <row r="67" spans="1:13" ht="32.450000000000003" customHeight="1">
      <c r="A67" s="232"/>
      <c r="B67" s="233"/>
      <c r="C67" s="245"/>
      <c r="D67" s="246" t="s">
        <v>193</v>
      </c>
      <c r="E67" s="246"/>
      <c r="F67" s="246"/>
      <c r="G67" s="247" t="s">
        <v>205</v>
      </c>
      <c r="H67" s="246" t="s">
        <v>110</v>
      </c>
      <c r="I67" s="248">
        <v>127.12</v>
      </c>
      <c r="J67" s="249">
        <v>184086</v>
      </c>
      <c r="K67" s="250">
        <f t="shared" si="7"/>
        <v>23401012.32</v>
      </c>
      <c r="L67" s="234"/>
      <c r="M67" s="232"/>
    </row>
    <row r="68" spans="1:13" ht="32.450000000000003" customHeight="1">
      <c r="A68" s="232"/>
      <c r="B68" s="233"/>
      <c r="C68" s="245"/>
      <c r="D68" s="246" t="s">
        <v>194</v>
      </c>
      <c r="E68" s="246"/>
      <c r="F68" s="246"/>
      <c r="G68" s="247" t="s">
        <v>206</v>
      </c>
      <c r="H68" s="246" t="s">
        <v>110</v>
      </c>
      <c r="I68" s="248">
        <v>101.88</v>
      </c>
      <c r="J68" s="249">
        <v>150724</v>
      </c>
      <c r="K68" s="250">
        <f t="shared" si="7"/>
        <v>15355761.119999999</v>
      </c>
      <c r="L68" s="234"/>
      <c r="M68" s="232"/>
    </row>
    <row r="69" spans="1:13" ht="32.450000000000003" customHeight="1">
      <c r="A69" s="232"/>
      <c r="B69" s="233"/>
      <c r="C69" s="245"/>
      <c r="D69" s="246" t="s">
        <v>195</v>
      </c>
      <c r="E69" s="246"/>
      <c r="F69" s="246"/>
      <c r="G69" s="247" t="s">
        <v>207</v>
      </c>
      <c r="H69" s="246" t="s">
        <v>110</v>
      </c>
      <c r="I69" s="248">
        <v>114.53</v>
      </c>
      <c r="J69" s="249">
        <v>196236</v>
      </c>
      <c r="K69" s="250">
        <f t="shared" si="7"/>
        <v>22474909.080000002</v>
      </c>
      <c r="L69" s="234"/>
      <c r="M69" s="232"/>
    </row>
    <row r="70" spans="1:13" ht="32.450000000000003" customHeight="1">
      <c r="A70" s="232"/>
      <c r="B70" s="233"/>
      <c r="C70" s="245"/>
      <c r="D70" s="246" t="s">
        <v>196</v>
      </c>
      <c r="E70" s="246"/>
      <c r="F70" s="246"/>
      <c r="G70" s="247" t="s">
        <v>208</v>
      </c>
      <c r="H70" s="246" t="s">
        <v>110</v>
      </c>
      <c r="I70" s="248">
        <v>127.38</v>
      </c>
      <c r="J70" s="249">
        <v>52765</v>
      </c>
      <c r="K70" s="250">
        <f t="shared" si="7"/>
        <v>6721205.7000000002</v>
      </c>
      <c r="L70" s="234"/>
      <c r="M70" s="232"/>
    </row>
    <row r="71" spans="1:13" ht="32.450000000000003" customHeight="1">
      <c r="A71" s="232"/>
      <c r="B71" s="233"/>
      <c r="C71" s="245"/>
      <c r="D71" s="246" t="s">
        <v>197</v>
      </c>
      <c r="E71" s="246"/>
      <c r="F71" s="246"/>
      <c r="G71" s="247" t="s">
        <v>209</v>
      </c>
      <c r="H71" s="246" t="s">
        <v>110</v>
      </c>
      <c r="I71" s="248">
        <v>53</v>
      </c>
      <c r="J71" s="249">
        <v>71335</v>
      </c>
      <c r="K71" s="250">
        <f t="shared" si="7"/>
        <v>3780755</v>
      </c>
      <c r="L71" s="234"/>
      <c r="M71" s="232"/>
    </row>
    <row r="72" spans="1:13" ht="32.450000000000003" customHeight="1">
      <c r="A72" s="232"/>
      <c r="B72" s="233"/>
      <c r="C72" s="245"/>
      <c r="D72" s="246" t="s">
        <v>198</v>
      </c>
      <c r="E72" s="246"/>
      <c r="F72" s="246"/>
      <c r="G72" s="247" t="s">
        <v>210</v>
      </c>
      <c r="H72" s="246" t="s">
        <v>110</v>
      </c>
      <c r="I72" s="248">
        <v>8.4</v>
      </c>
      <c r="J72" s="249">
        <v>63058</v>
      </c>
      <c r="K72" s="250">
        <f t="shared" si="7"/>
        <v>529687.20000000007</v>
      </c>
      <c r="L72" s="234"/>
      <c r="M72" s="232"/>
    </row>
    <row r="73" spans="1:13" ht="32.450000000000003" customHeight="1">
      <c r="A73" s="232"/>
      <c r="B73" s="233"/>
      <c r="C73" s="245"/>
      <c r="D73" s="246" t="s">
        <v>199</v>
      </c>
      <c r="E73" s="246"/>
      <c r="F73" s="246"/>
      <c r="G73" s="247" t="s">
        <v>211</v>
      </c>
      <c r="H73" s="246" t="s">
        <v>110</v>
      </c>
      <c r="I73" s="248">
        <v>28.34</v>
      </c>
      <c r="J73" s="249">
        <v>184211</v>
      </c>
      <c r="K73" s="250">
        <f t="shared" si="7"/>
        <v>5220539.74</v>
      </c>
      <c r="L73" s="234"/>
      <c r="M73" s="232"/>
    </row>
    <row r="74" spans="1:13" ht="32.450000000000003" customHeight="1">
      <c r="A74" s="232"/>
      <c r="B74" s="233"/>
      <c r="C74" s="245"/>
      <c r="D74" s="246" t="s">
        <v>200</v>
      </c>
      <c r="E74" s="246"/>
      <c r="F74" s="246"/>
      <c r="G74" s="247" t="s">
        <v>212</v>
      </c>
      <c r="H74" s="246" t="s">
        <v>213</v>
      </c>
      <c r="I74" s="248">
        <v>5533.34</v>
      </c>
      <c r="J74" s="249">
        <v>12847</v>
      </c>
      <c r="K74" s="250">
        <f t="shared" si="7"/>
        <v>71086818.980000004</v>
      </c>
      <c r="L74" s="234"/>
      <c r="M74" s="232"/>
    </row>
    <row r="75" spans="1:13" ht="30" customHeight="1" thickBot="1">
      <c r="A75" s="232"/>
      <c r="B75" s="233"/>
      <c r="C75" s="251" t="s">
        <v>14</v>
      </c>
      <c r="D75" s="255"/>
      <c r="E75" s="256"/>
      <c r="F75" s="255"/>
      <c r="G75" s="255"/>
      <c r="H75" s="255"/>
      <c r="I75" s="248"/>
      <c r="J75" s="255"/>
      <c r="K75" s="253">
        <f>SUM(K64:K74)</f>
        <v>185579943.03</v>
      </c>
      <c r="L75" s="234"/>
      <c r="M75" s="232"/>
    </row>
    <row r="76" spans="1:13" ht="30" customHeight="1" thickBot="1">
      <c r="A76" s="232"/>
      <c r="B76" s="233"/>
      <c r="C76" s="242"/>
      <c r="D76" s="318" t="s">
        <v>181</v>
      </c>
      <c r="E76" s="243"/>
      <c r="F76" s="243"/>
      <c r="G76" s="243" t="s">
        <v>223</v>
      </c>
      <c r="H76" s="243"/>
      <c r="I76" s="243"/>
      <c r="J76" s="243"/>
      <c r="K76" s="244"/>
      <c r="L76" s="234"/>
      <c r="M76" s="232"/>
    </row>
    <row r="77" spans="1:13" ht="32.450000000000003" customHeight="1">
      <c r="A77" s="232"/>
      <c r="B77" s="233"/>
      <c r="C77" s="245"/>
      <c r="D77" s="246" t="s">
        <v>214</v>
      </c>
      <c r="E77" s="246"/>
      <c r="F77" s="246"/>
      <c r="G77" s="247" t="s">
        <v>224</v>
      </c>
      <c r="H77" s="246" t="s">
        <v>112</v>
      </c>
      <c r="I77" s="248">
        <v>257.58999999999997</v>
      </c>
      <c r="J77" s="249">
        <v>72848</v>
      </c>
      <c r="K77" s="250">
        <f t="shared" ref="K77:K85" si="8">I77*J77</f>
        <v>18764916.319999997</v>
      </c>
      <c r="L77" s="234"/>
      <c r="M77" s="232"/>
    </row>
    <row r="78" spans="1:13" ht="32.450000000000003" customHeight="1">
      <c r="A78" s="232"/>
      <c r="B78" s="233"/>
      <c r="C78" s="245"/>
      <c r="D78" s="246" t="s">
        <v>215</v>
      </c>
      <c r="E78" s="246"/>
      <c r="F78" s="246"/>
      <c r="G78" s="247" t="s">
        <v>225</v>
      </c>
      <c r="H78" s="246" t="s">
        <v>112</v>
      </c>
      <c r="I78" s="248">
        <v>15.6</v>
      </c>
      <c r="J78" s="249">
        <v>136631</v>
      </c>
      <c r="K78" s="250">
        <f t="shared" si="8"/>
        <v>2131443.6</v>
      </c>
      <c r="L78" s="234"/>
      <c r="M78" s="232"/>
    </row>
    <row r="79" spans="1:13" ht="32.450000000000003" customHeight="1">
      <c r="A79" s="232"/>
      <c r="B79" s="233"/>
      <c r="C79" s="245"/>
      <c r="D79" s="246" t="s">
        <v>216</v>
      </c>
      <c r="E79" s="246"/>
      <c r="F79" s="246"/>
      <c r="G79" s="247" t="s">
        <v>226</v>
      </c>
      <c r="H79" s="246" t="s">
        <v>112</v>
      </c>
      <c r="I79" s="248">
        <v>656.57</v>
      </c>
      <c r="J79" s="249">
        <v>41801</v>
      </c>
      <c r="K79" s="250">
        <f t="shared" si="8"/>
        <v>27445282.57</v>
      </c>
      <c r="L79" s="234"/>
      <c r="M79" s="232"/>
    </row>
    <row r="80" spans="1:13" ht="32.450000000000003" customHeight="1">
      <c r="A80" s="232"/>
      <c r="B80" s="233"/>
      <c r="C80" s="245"/>
      <c r="D80" s="246" t="s">
        <v>217</v>
      </c>
      <c r="E80" s="246"/>
      <c r="F80" s="246"/>
      <c r="G80" s="247" t="s">
        <v>227</v>
      </c>
      <c r="H80" s="246" t="s">
        <v>110</v>
      </c>
      <c r="I80" s="248">
        <v>42.2</v>
      </c>
      <c r="J80" s="249">
        <v>9858</v>
      </c>
      <c r="K80" s="250">
        <f t="shared" si="8"/>
        <v>416007.60000000003</v>
      </c>
      <c r="L80" s="234"/>
      <c r="M80" s="232"/>
    </row>
    <row r="81" spans="1:13" ht="32.450000000000003" customHeight="1">
      <c r="A81" s="232"/>
      <c r="B81" s="233"/>
      <c r="C81" s="245"/>
      <c r="D81" s="246" t="s">
        <v>218</v>
      </c>
      <c r="E81" s="246"/>
      <c r="F81" s="246"/>
      <c r="G81" s="247" t="s">
        <v>228</v>
      </c>
      <c r="H81" s="246" t="s">
        <v>112</v>
      </c>
      <c r="I81" s="248">
        <v>656.57</v>
      </c>
      <c r="J81" s="249">
        <v>26289</v>
      </c>
      <c r="K81" s="250">
        <f t="shared" si="8"/>
        <v>17260568.73</v>
      </c>
      <c r="L81" s="234"/>
      <c r="M81" s="232"/>
    </row>
    <row r="82" spans="1:13" ht="32.450000000000003" customHeight="1">
      <c r="A82" s="232"/>
      <c r="B82" s="233"/>
      <c r="C82" s="245"/>
      <c r="D82" s="246" t="s">
        <v>219</v>
      </c>
      <c r="E82" s="246"/>
      <c r="F82" s="246"/>
      <c r="G82" s="247" t="s">
        <v>229</v>
      </c>
      <c r="H82" s="246" t="s">
        <v>112</v>
      </c>
      <c r="I82" s="248">
        <v>656.58</v>
      </c>
      <c r="J82" s="249">
        <v>25384</v>
      </c>
      <c r="K82" s="250">
        <f t="shared" si="8"/>
        <v>16666626.720000001</v>
      </c>
      <c r="L82" s="234"/>
      <c r="M82" s="232"/>
    </row>
    <row r="83" spans="1:13" ht="32.450000000000003" customHeight="1">
      <c r="A83" s="232"/>
      <c r="B83" s="233"/>
      <c r="C83" s="245"/>
      <c r="D83" s="246" t="s">
        <v>220</v>
      </c>
      <c r="E83" s="246"/>
      <c r="F83" s="246"/>
      <c r="G83" s="247" t="s">
        <v>230</v>
      </c>
      <c r="H83" s="246" t="s">
        <v>112</v>
      </c>
      <c r="I83" s="248">
        <v>251.16</v>
      </c>
      <c r="J83" s="249">
        <v>127766</v>
      </c>
      <c r="K83" s="250">
        <f t="shared" si="8"/>
        <v>32089708.559999999</v>
      </c>
      <c r="L83" s="234"/>
      <c r="M83" s="232"/>
    </row>
    <row r="84" spans="1:13" ht="32.450000000000003" customHeight="1">
      <c r="A84" s="232"/>
      <c r="B84" s="233"/>
      <c r="C84" s="245"/>
      <c r="D84" s="246" t="s">
        <v>221</v>
      </c>
      <c r="E84" s="246"/>
      <c r="F84" s="246"/>
      <c r="G84" s="247" t="s">
        <v>231</v>
      </c>
      <c r="H84" s="246" t="s">
        <v>110</v>
      </c>
      <c r="I84" s="248">
        <v>129.68</v>
      </c>
      <c r="J84" s="249">
        <v>26056</v>
      </c>
      <c r="K84" s="250">
        <f t="shared" si="8"/>
        <v>3378942.08</v>
      </c>
      <c r="L84" s="234"/>
      <c r="M84" s="232"/>
    </row>
    <row r="85" spans="1:13" ht="32.450000000000003" customHeight="1">
      <c r="A85" s="232"/>
      <c r="B85" s="233"/>
      <c r="C85" s="245"/>
      <c r="D85" s="246" t="s">
        <v>222</v>
      </c>
      <c r="E85" s="246"/>
      <c r="F85" s="246"/>
      <c r="G85" s="247" t="s">
        <v>232</v>
      </c>
      <c r="H85" s="246" t="s">
        <v>112</v>
      </c>
      <c r="I85" s="248">
        <v>251.16</v>
      </c>
      <c r="J85" s="249">
        <v>132691</v>
      </c>
      <c r="K85" s="250">
        <f t="shared" si="8"/>
        <v>33326671.559999999</v>
      </c>
      <c r="L85" s="234"/>
      <c r="M85" s="232"/>
    </row>
    <row r="86" spans="1:13" ht="30" customHeight="1" thickBot="1">
      <c r="A86" s="232"/>
      <c r="B86" s="233"/>
      <c r="C86" s="251" t="s">
        <v>14</v>
      </c>
      <c r="D86" s="255"/>
      <c r="E86" s="256"/>
      <c r="F86" s="255"/>
      <c r="G86" s="255"/>
      <c r="H86" s="255"/>
      <c r="I86" s="248"/>
      <c r="J86" s="255"/>
      <c r="K86" s="253">
        <f>SUM(K77:K85)</f>
        <v>151480167.73999998</v>
      </c>
      <c r="L86" s="234"/>
      <c r="M86" s="232"/>
    </row>
    <row r="87" spans="1:13" ht="30" customHeight="1" thickBot="1">
      <c r="A87" s="232"/>
      <c r="B87" s="233"/>
      <c r="C87" s="242"/>
      <c r="D87" s="318" t="s">
        <v>182</v>
      </c>
      <c r="E87" s="243"/>
      <c r="F87" s="243"/>
      <c r="G87" s="243" t="s">
        <v>236</v>
      </c>
      <c r="H87" s="243"/>
      <c r="I87" s="243"/>
      <c r="J87" s="243"/>
      <c r="K87" s="244"/>
      <c r="L87" s="234"/>
      <c r="M87" s="232"/>
    </row>
    <row r="88" spans="1:13" ht="32.450000000000003" customHeight="1">
      <c r="A88" s="232"/>
      <c r="B88" s="233"/>
      <c r="C88" s="245"/>
      <c r="D88" s="246" t="s">
        <v>233</v>
      </c>
      <c r="E88" s="246"/>
      <c r="F88" s="246"/>
      <c r="G88" s="247" t="s">
        <v>136</v>
      </c>
      <c r="H88" s="246" t="s">
        <v>112</v>
      </c>
      <c r="I88" s="248">
        <v>10.5</v>
      </c>
      <c r="J88" s="249">
        <v>431838</v>
      </c>
      <c r="K88" s="250">
        <f t="shared" ref="K88:K90" si="9">I88*J88</f>
        <v>4534299</v>
      </c>
      <c r="L88" s="234"/>
      <c r="M88" s="232"/>
    </row>
    <row r="89" spans="1:13" ht="34.15" customHeight="1">
      <c r="A89" s="232"/>
      <c r="B89" s="233"/>
      <c r="C89" s="245"/>
      <c r="D89" s="246" t="s">
        <v>234</v>
      </c>
      <c r="E89" s="246"/>
      <c r="F89" s="246"/>
      <c r="G89" s="247" t="s">
        <v>137</v>
      </c>
      <c r="H89" s="246" t="s">
        <v>112</v>
      </c>
      <c r="I89" s="248">
        <v>82.66</v>
      </c>
      <c r="J89" s="249">
        <v>741477</v>
      </c>
      <c r="K89" s="250">
        <f t="shared" si="9"/>
        <v>61290488.82</v>
      </c>
      <c r="L89" s="234"/>
      <c r="M89" s="232"/>
    </row>
    <row r="90" spans="1:13" ht="37.9" customHeight="1">
      <c r="A90" s="232"/>
      <c r="B90" s="233"/>
      <c r="C90" s="245"/>
      <c r="D90" s="246" t="s">
        <v>235</v>
      </c>
      <c r="E90" s="246"/>
      <c r="F90" s="246"/>
      <c r="G90" s="247" t="s">
        <v>138</v>
      </c>
      <c r="H90" s="246" t="s">
        <v>112</v>
      </c>
      <c r="I90" s="248">
        <v>102.26</v>
      </c>
      <c r="J90" s="249">
        <v>285630</v>
      </c>
      <c r="K90" s="250">
        <f t="shared" si="9"/>
        <v>29208523.800000001</v>
      </c>
      <c r="L90" s="234"/>
      <c r="M90" s="232"/>
    </row>
    <row r="91" spans="1:13" ht="30" customHeight="1" thickBot="1">
      <c r="A91" s="232"/>
      <c r="B91" s="233"/>
      <c r="C91" s="251" t="s">
        <v>14</v>
      </c>
      <c r="D91" s="255"/>
      <c r="E91" s="256"/>
      <c r="F91" s="255"/>
      <c r="G91" s="255"/>
      <c r="H91" s="255"/>
      <c r="I91" s="248"/>
      <c r="J91" s="255"/>
      <c r="K91" s="253">
        <f>SUM(K88:K90)</f>
        <v>95033311.620000005</v>
      </c>
      <c r="L91" s="234"/>
      <c r="M91" s="232"/>
    </row>
    <row r="92" spans="1:13" ht="30" customHeight="1" thickBot="1">
      <c r="A92" s="232"/>
      <c r="B92" s="233"/>
      <c r="C92" s="242"/>
      <c r="D92" s="318" t="s">
        <v>183</v>
      </c>
      <c r="E92" s="243"/>
      <c r="F92" s="243"/>
      <c r="G92" s="243" t="s">
        <v>243</v>
      </c>
      <c r="H92" s="243"/>
      <c r="I92" s="243"/>
      <c r="J92" s="243"/>
      <c r="K92" s="244"/>
      <c r="L92" s="234"/>
      <c r="M92" s="232"/>
    </row>
    <row r="93" spans="1:13" ht="32.450000000000003" customHeight="1">
      <c r="A93" s="232"/>
      <c r="B93" s="233"/>
      <c r="C93" s="245"/>
      <c r="D93" s="246" t="s">
        <v>237</v>
      </c>
      <c r="E93" s="246"/>
      <c r="F93" s="246"/>
      <c r="G93" s="247" t="s">
        <v>122</v>
      </c>
      <c r="H93" s="246" t="s">
        <v>112</v>
      </c>
      <c r="I93" s="248">
        <v>421.63</v>
      </c>
      <c r="J93" s="249">
        <v>150814</v>
      </c>
      <c r="K93" s="250">
        <f t="shared" ref="K93:K98" si="10">I93*J93</f>
        <v>63587706.82</v>
      </c>
      <c r="L93" s="234"/>
      <c r="M93" s="232"/>
    </row>
    <row r="94" spans="1:13" ht="34.15" customHeight="1">
      <c r="A94" s="232"/>
      <c r="B94" s="233"/>
      <c r="C94" s="245"/>
      <c r="D94" s="246" t="s">
        <v>238</v>
      </c>
      <c r="E94" s="246"/>
      <c r="F94" s="246"/>
      <c r="G94" s="247" t="s">
        <v>244</v>
      </c>
      <c r="H94" s="246" t="s">
        <v>110</v>
      </c>
      <c r="I94" s="248">
        <v>742.64</v>
      </c>
      <c r="J94" s="249">
        <v>80884</v>
      </c>
      <c r="K94" s="250">
        <f t="shared" si="10"/>
        <v>60067693.759999998</v>
      </c>
      <c r="L94" s="234"/>
      <c r="M94" s="232"/>
    </row>
    <row r="95" spans="1:13" ht="37.9" customHeight="1">
      <c r="A95" s="232"/>
      <c r="B95" s="233"/>
      <c r="C95" s="245"/>
      <c r="D95" s="246" t="s">
        <v>239</v>
      </c>
      <c r="E95" s="246"/>
      <c r="F95" s="246"/>
      <c r="G95" s="247" t="s">
        <v>245</v>
      </c>
      <c r="H95" s="246" t="s">
        <v>110</v>
      </c>
      <c r="I95" s="248">
        <v>62.2</v>
      </c>
      <c r="J95" s="249">
        <v>160186</v>
      </c>
      <c r="K95" s="250">
        <f t="shared" si="10"/>
        <v>9963569.2000000011</v>
      </c>
      <c r="L95" s="234"/>
      <c r="M95" s="232"/>
    </row>
    <row r="96" spans="1:13" ht="38.450000000000003" customHeight="1">
      <c r="A96" s="232"/>
      <c r="B96" s="233"/>
      <c r="C96" s="245"/>
      <c r="D96" s="246" t="s">
        <v>240</v>
      </c>
      <c r="E96" s="246"/>
      <c r="F96" s="246"/>
      <c r="G96" s="247" t="s">
        <v>246</v>
      </c>
      <c r="H96" s="246" t="s">
        <v>116</v>
      </c>
      <c r="I96" s="248">
        <v>4</v>
      </c>
      <c r="J96" s="249">
        <v>103293</v>
      </c>
      <c r="K96" s="250">
        <f t="shared" si="10"/>
        <v>413172</v>
      </c>
      <c r="L96" s="234"/>
      <c r="M96" s="232"/>
    </row>
    <row r="97" spans="1:13" ht="30" customHeight="1">
      <c r="A97" s="232"/>
      <c r="B97" s="233"/>
      <c r="C97" s="245"/>
      <c r="D97" s="246" t="s">
        <v>241</v>
      </c>
      <c r="E97" s="246"/>
      <c r="F97" s="246"/>
      <c r="G97" s="247" t="s">
        <v>247</v>
      </c>
      <c r="H97" s="246" t="s">
        <v>116</v>
      </c>
      <c r="I97" s="248">
        <v>4</v>
      </c>
      <c r="J97" s="249">
        <v>79434</v>
      </c>
      <c r="K97" s="250">
        <f t="shared" si="10"/>
        <v>317736</v>
      </c>
      <c r="L97" s="234"/>
      <c r="M97" s="232"/>
    </row>
    <row r="98" spans="1:13" ht="36" customHeight="1">
      <c r="A98" s="232"/>
      <c r="B98" s="233"/>
      <c r="C98" s="245"/>
      <c r="D98" s="246" t="s">
        <v>242</v>
      </c>
      <c r="E98" s="246"/>
      <c r="F98" s="246"/>
      <c r="G98" s="247" t="s">
        <v>125</v>
      </c>
      <c r="H98" s="246" t="s">
        <v>110</v>
      </c>
      <c r="I98" s="248">
        <v>28.34</v>
      </c>
      <c r="J98" s="249">
        <v>114330</v>
      </c>
      <c r="K98" s="250">
        <f t="shared" si="10"/>
        <v>3240112.2</v>
      </c>
      <c r="L98" s="234"/>
      <c r="M98" s="232"/>
    </row>
    <row r="99" spans="1:13" ht="30" customHeight="1" thickBot="1">
      <c r="A99" s="232"/>
      <c r="B99" s="233"/>
      <c r="C99" s="251" t="s">
        <v>14</v>
      </c>
      <c r="D99" s="255"/>
      <c r="E99" s="256"/>
      <c r="F99" s="255"/>
      <c r="G99" s="255"/>
      <c r="H99" s="255"/>
      <c r="I99" s="248"/>
      <c r="J99" s="255"/>
      <c r="K99" s="253">
        <f>SUM(K93:K98)</f>
        <v>137589989.97999999</v>
      </c>
      <c r="L99" s="234"/>
      <c r="M99" s="232"/>
    </row>
    <row r="100" spans="1:13" ht="30" customHeight="1" thickBot="1">
      <c r="A100" s="232"/>
      <c r="B100" s="233"/>
      <c r="C100" s="242"/>
      <c r="D100" s="318" t="s">
        <v>184</v>
      </c>
      <c r="E100" s="243"/>
      <c r="F100" s="243"/>
      <c r="G100" s="243" t="s">
        <v>276</v>
      </c>
      <c r="H100" s="243"/>
      <c r="I100" s="243"/>
      <c r="J100" s="243"/>
      <c r="K100" s="244"/>
      <c r="L100" s="234"/>
      <c r="M100" s="232"/>
    </row>
    <row r="101" spans="1:13" ht="30" customHeight="1">
      <c r="A101" s="232"/>
      <c r="B101" s="233"/>
      <c r="C101" s="245"/>
      <c r="D101" s="257" t="s">
        <v>248</v>
      </c>
      <c r="E101" s="257"/>
      <c r="F101" s="257"/>
      <c r="G101" s="258" t="s">
        <v>277</v>
      </c>
      <c r="H101" s="257" t="s">
        <v>116</v>
      </c>
      <c r="I101" s="248">
        <v>2</v>
      </c>
      <c r="J101" s="319">
        <v>125823</v>
      </c>
      <c r="K101" s="250">
        <f t="shared" ref="K101:K128" si="11">I101*J101</f>
        <v>251646</v>
      </c>
      <c r="L101" s="234"/>
      <c r="M101" s="232"/>
    </row>
    <row r="102" spans="1:13" ht="30" customHeight="1">
      <c r="A102" s="232"/>
      <c r="B102" s="233"/>
      <c r="C102" s="245"/>
      <c r="D102" s="257" t="s">
        <v>249</v>
      </c>
      <c r="E102" s="257"/>
      <c r="F102" s="257"/>
      <c r="G102" s="258" t="s">
        <v>278</v>
      </c>
      <c r="H102" s="257" t="s">
        <v>110</v>
      </c>
      <c r="I102" s="248">
        <v>102</v>
      </c>
      <c r="J102" s="320">
        <v>121985</v>
      </c>
      <c r="K102" s="250">
        <f t="shared" si="11"/>
        <v>12442470</v>
      </c>
      <c r="L102" s="234"/>
      <c r="M102" s="232"/>
    </row>
    <row r="103" spans="1:13" ht="30" customHeight="1">
      <c r="A103" s="232"/>
      <c r="B103" s="233"/>
      <c r="C103" s="245"/>
      <c r="D103" s="257" t="s">
        <v>250</v>
      </c>
      <c r="E103" s="257"/>
      <c r="F103" s="257"/>
      <c r="G103" s="258" t="s">
        <v>279</v>
      </c>
      <c r="H103" s="257" t="s">
        <v>110</v>
      </c>
      <c r="I103" s="248">
        <v>69</v>
      </c>
      <c r="J103" s="320">
        <v>28324</v>
      </c>
      <c r="K103" s="250">
        <f t="shared" si="11"/>
        <v>1954356</v>
      </c>
      <c r="L103" s="234"/>
      <c r="M103" s="232"/>
    </row>
    <row r="104" spans="1:13" ht="30" customHeight="1">
      <c r="A104" s="232"/>
      <c r="B104" s="233"/>
      <c r="C104" s="245"/>
      <c r="D104" s="257" t="s">
        <v>251</v>
      </c>
      <c r="E104" s="257"/>
      <c r="F104" s="257"/>
      <c r="G104" s="258" t="s">
        <v>280</v>
      </c>
      <c r="H104" s="257" t="s">
        <v>110</v>
      </c>
      <c r="I104" s="248">
        <v>267</v>
      </c>
      <c r="J104" s="320">
        <v>22781</v>
      </c>
      <c r="K104" s="250">
        <f t="shared" si="11"/>
        <v>6082527</v>
      </c>
      <c r="L104" s="234"/>
      <c r="M104" s="232"/>
    </row>
    <row r="105" spans="1:13" ht="30" customHeight="1">
      <c r="A105" s="232"/>
      <c r="B105" s="233"/>
      <c r="C105" s="245"/>
      <c r="D105" s="257" t="s">
        <v>252</v>
      </c>
      <c r="E105" s="257"/>
      <c r="F105" s="257"/>
      <c r="G105" s="258" t="s">
        <v>281</v>
      </c>
      <c r="H105" s="257" t="s">
        <v>110</v>
      </c>
      <c r="I105" s="248">
        <v>234</v>
      </c>
      <c r="J105" s="320">
        <v>18851</v>
      </c>
      <c r="K105" s="250">
        <f t="shared" si="11"/>
        <v>4411134</v>
      </c>
      <c r="L105" s="234"/>
      <c r="M105" s="232"/>
    </row>
    <row r="106" spans="1:13" ht="30" customHeight="1">
      <c r="A106" s="232"/>
      <c r="B106" s="233"/>
      <c r="C106" s="245"/>
      <c r="D106" s="257" t="s">
        <v>253</v>
      </c>
      <c r="E106" s="257"/>
      <c r="F106" s="257"/>
      <c r="G106" s="258" t="s">
        <v>282</v>
      </c>
      <c r="H106" s="257" t="s">
        <v>110</v>
      </c>
      <c r="I106" s="248">
        <v>92</v>
      </c>
      <c r="J106" s="320">
        <v>31980</v>
      </c>
      <c r="K106" s="250">
        <f t="shared" si="11"/>
        <v>2942160</v>
      </c>
      <c r="L106" s="234"/>
      <c r="M106" s="232"/>
    </row>
    <row r="107" spans="1:13" ht="30" customHeight="1">
      <c r="A107" s="232"/>
      <c r="B107" s="233"/>
      <c r="C107" s="245"/>
      <c r="D107" s="257" t="s">
        <v>254</v>
      </c>
      <c r="E107" s="257"/>
      <c r="F107" s="257"/>
      <c r="G107" s="258" t="s">
        <v>283</v>
      </c>
      <c r="H107" s="257" t="s">
        <v>110</v>
      </c>
      <c r="I107" s="248">
        <v>65</v>
      </c>
      <c r="J107" s="320">
        <v>18889</v>
      </c>
      <c r="K107" s="250">
        <f t="shared" si="11"/>
        <v>1227785</v>
      </c>
      <c r="L107" s="234"/>
      <c r="M107" s="232"/>
    </row>
    <row r="108" spans="1:13" ht="30" customHeight="1">
      <c r="A108" s="232"/>
      <c r="B108" s="233"/>
      <c r="C108" s="245"/>
      <c r="D108" s="257" t="s">
        <v>255</v>
      </c>
      <c r="E108" s="257"/>
      <c r="F108" s="257"/>
      <c r="G108" s="258" t="s">
        <v>143</v>
      </c>
      <c r="H108" s="257" t="s">
        <v>110</v>
      </c>
      <c r="I108" s="248">
        <v>336</v>
      </c>
      <c r="J108" s="320">
        <v>16174</v>
      </c>
      <c r="K108" s="250">
        <f t="shared" si="11"/>
        <v>5434464</v>
      </c>
      <c r="L108" s="234"/>
      <c r="M108" s="232"/>
    </row>
    <row r="109" spans="1:13" ht="30" customHeight="1">
      <c r="A109" s="232"/>
      <c r="B109" s="233"/>
      <c r="C109" s="245"/>
      <c r="D109" s="257" t="s">
        <v>256</v>
      </c>
      <c r="E109" s="257"/>
      <c r="F109" s="257"/>
      <c r="G109" s="258" t="s">
        <v>284</v>
      </c>
      <c r="H109" s="257" t="s">
        <v>110</v>
      </c>
      <c r="I109" s="248">
        <v>136</v>
      </c>
      <c r="J109" s="320">
        <v>31015</v>
      </c>
      <c r="K109" s="250">
        <f t="shared" si="11"/>
        <v>4218040</v>
      </c>
      <c r="L109" s="234"/>
      <c r="M109" s="232"/>
    </row>
    <row r="110" spans="1:13" ht="30" customHeight="1">
      <c r="A110" s="232"/>
      <c r="B110" s="233"/>
      <c r="C110" s="245"/>
      <c r="D110" s="257" t="s">
        <v>257</v>
      </c>
      <c r="E110" s="257"/>
      <c r="F110" s="257"/>
      <c r="G110" s="258" t="s">
        <v>285</v>
      </c>
      <c r="H110" s="257" t="s">
        <v>116</v>
      </c>
      <c r="I110" s="248">
        <v>2</v>
      </c>
      <c r="J110" s="320">
        <v>689017</v>
      </c>
      <c r="K110" s="250">
        <f t="shared" si="11"/>
        <v>1378034</v>
      </c>
      <c r="L110" s="234"/>
      <c r="M110" s="232"/>
    </row>
    <row r="111" spans="1:13" ht="30" customHeight="1">
      <c r="A111" s="232"/>
      <c r="B111" s="233"/>
      <c r="C111" s="245"/>
      <c r="D111" s="257" t="s">
        <v>258</v>
      </c>
      <c r="E111" s="257"/>
      <c r="F111" s="257"/>
      <c r="G111" s="258" t="s">
        <v>286</v>
      </c>
      <c r="H111" s="257" t="s">
        <v>116</v>
      </c>
      <c r="I111" s="248">
        <v>4</v>
      </c>
      <c r="J111" s="320">
        <v>33776</v>
      </c>
      <c r="K111" s="250">
        <f t="shared" si="11"/>
        <v>135104</v>
      </c>
      <c r="L111" s="234"/>
      <c r="M111" s="232"/>
    </row>
    <row r="112" spans="1:13" ht="30" customHeight="1">
      <c r="A112" s="232"/>
      <c r="B112" s="233"/>
      <c r="C112" s="245"/>
      <c r="D112" s="257" t="s">
        <v>259</v>
      </c>
      <c r="E112" s="257"/>
      <c r="F112" s="257"/>
      <c r="G112" s="258" t="s">
        <v>287</v>
      </c>
      <c r="H112" s="257" t="s">
        <v>116</v>
      </c>
      <c r="I112" s="248">
        <v>7</v>
      </c>
      <c r="J112" s="320">
        <v>33776</v>
      </c>
      <c r="K112" s="250">
        <f t="shared" si="11"/>
        <v>236432</v>
      </c>
      <c r="L112" s="234"/>
      <c r="M112" s="232"/>
    </row>
    <row r="113" spans="1:13" ht="30" customHeight="1">
      <c r="A113" s="232"/>
      <c r="B113" s="233"/>
      <c r="C113" s="245"/>
      <c r="D113" s="257" t="s">
        <v>260</v>
      </c>
      <c r="E113" s="257"/>
      <c r="F113" s="257"/>
      <c r="G113" s="258" t="s">
        <v>288</v>
      </c>
      <c r="H113" s="257" t="s">
        <v>116</v>
      </c>
      <c r="I113" s="248">
        <v>4</v>
      </c>
      <c r="J113" s="320">
        <v>47173</v>
      </c>
      <c r="K113" s="250">
        <f t="shared" si="11"/>
        <v>188692</v>
      </c>
      <c r="L113" s="234"/>
      <c r="M113" s="232"/>
    </row>
    <row r="114" spans="1:13" ht="30" customHeight="1">
      <c r="A114" s="232"/>
      <c r="B114" s="233"/>
      <c r="C114" s="245"/>
      <c r="D114" s="257" t="s">
        <v>261</v>
      </c>
      <c r="E114" s="257"/>
      <c r="F114" s="257"/>
      <c r="G114" s="258" t="s">
        <v>289</v>
      </c>
      <c r="H114" s="257" t="s">
        <v>116</v>
      </c>
      <c r="I114" s="248">
        <v>16</v>
      </c>
      <c r="J114" s="320">
        <v>36891</v>
      </c>
      <c r="K114" s="250">
        <f t="shared" si="11"/>
        <v>590256</v>
      </c>
      <c r="L114" s="234"/>
      <c r="M114" s="232"/>
    </row>
    <row r="115" spans="1:13" ht="30" customHeight="1">
      <c r="A115" s="232"/>
      <c r="B115" s="233"/>
      <c r="C115" s="245"/>
      <c r="D115" s="257" t="s">
        <v>262</v>
      </c>
      <c r="E115" s="257"/>
      <c r="F115" s="257"/>
      <c r="G115" s="258" t="s">
        <v>290</v>
      </c>
      <c r="H115" s="257" t="s">
        <v>116</v>
      </c>
      <c r="I115" s="248">
        <v>40</v>
      </c>
      <c r="J115" s="320">
        <v>36891</v>
      </c>
      <c r="K115" s="250">
        <f t="shared" si="11"/>
        <v>1475640</v>
      </c>
      <c r="L115" s="234"/>
      <c r="M115" s="232"/>
    </row>
    <row r="116" spans="1:13" ht="30" customHeight="1">
      <c r="A116" s="232"/>
      <c r="B116" s="233"/>
      <c r="C116" s="245"/>
      <c r="D116" s="257" t="s">
        <v>263</v>
      </c>
      <c r="E116" s="257"/>
      <c r="F116" s="257"/>
      <c r="G116" s="258" t="s">
        <v>291</v>
      </c>
      <c r="H116" s="257" t="s">
        <v>116</v>
      </c>
      <c r="I116" s="248">
        <v>3</v>
      </c>
      <c r="J116" s="320">
        <v>68002</v>
      </c>
      <c r="K116" s="250">
        <f t="shared" si="11"/>
        <v>204006</v>
      </c>
      <c r="L116" s="234"/>
      <c r="M116" s="232"/>
    </row>
    <row r="117" spans="1:13" ht="30" customHeight="1">
      <c r="A117" s="232"/>
      <c r="B117" s="233"/>
      <c r="C117" s="245"/>
      <c r="D117" s="257" t="s">
        <v>264</v>
      </c>
      <c r="E117" s="257"/>
      <c r="F117" s="257"/>
      <c r="G117" s="258" t="s">
        <v>292</v>
      </c>
      <c r="H117" s="257" t="s">
        <v>116</v>
      </c>
      <c r="I117" s="248">
        <v>4</v>
      </c>
      <c r="J117" s="320">
        <v>47718</v>
      </c>
      <c r="K117" s="250">
        <f t="shared" si="11"/>
        <v>190872</v>
      </c>
      <c r="L117" s="234"/>
      <c r="M117" s="232"/>
    </row>
    <row r="118" spans="1:13" ht="30" customHeight="1">
      <c r="A118" s="232"/>
      <c r="B118" s="233"/>
      <c r="C118" s="245"/>
      <c r="D118" s="257" t="s">
        <v>265</v>
      </c>
      <c r="E118" s="257"/>
      <c r="F118" s="257"/>
      <c r="G118" s="258" t="s">
        <v>293</v>
      </c>
      <c r="H118" s="257" t="s">
        <v>116</v>
      </c>
      <c r="I118" s="248">
        <v>36</v>
      </c>
      <c r="J118" s="320">
        <v>238199</v>
      </c>
      <c r="K118" s="250">
        <f t="shared" si="11"/>
        <v>8575164</v>
      </c>
      <c r="L118" s="234"/>
      <c r="M118" s="232"/>
    </row>
    <row r="119" spans="1:13" ht="30" customHeight="1">
      <c r="A119" s="232"/>
      <c r="B119" s="233"/>
      <c r="C119" s="245"/>
      <c r="D119" s="257" t="s">
        <v>266</v>
      </c>
      <c r="E119" s="257"/>
      <c r="F119" s="257"/>
      <c r="G119" s="258" t="s">
        <v>294</v>
      </c>
      <c r="H119" s="257" t="s">
        <v>116</v>
      </c>
      <c r="I119" s="248">
        <v>22</v>
      </c>
      <c r="J119" s="320">
        <v>65150</v>
      </c>
      <c r="K119" s="250">
        <f t="shared" si="11"/>
        <v>1433300</v>
      </c>
      <c r="L119" s="234"/>
      <c r="M119" s="232"/>
    </row>
    <row r="120" spans="1:13" ht="30" customHeight="1">
      <c r="A120" s="232"/>
      <c r="B120" s="233"/>
      <c r="C120" s="245"/>
      <c r="D120" s="257" t="s">
        <v>267</v>
      </c>
      <c r="E120" s="257"/>
      <c r="F120" s="257"/>
      <c r="G120" s="258" t="s">
        <v>295</v>
      </c>
      <c r="H120" s="257" t="s">
        <v>116</v>
      </c>
      <c r="I120" s="248">
        <v>4</v>
      </c>
      <c r="J120" s="320">
        <v>155497</v>
      </c>
      <c r="K120" s="250">
        <f t="shared" si="11"/>
        <v>621988</v>
      </c>
      <c r="L120" s="234"/>
      <c r="M120" s="232"/>
    </row>
    <row r="121" spans="1:13" ht="30" customHeight="1">
      <c r="A121" s="232"/>
      <c r="B121" s="233"/>
      <c r="C121" s="245"/>
      <c r="D121" s="257" t="s">
        <v>268</v>
      </c>
      <c r="E121" s="257"/>
      <c r="F121" s="257"/>
      <c r="G121" s="258" t="s">
        <v>296</v>
      </c>
      <c r="H121" s="257" t="s">
        <v>116</v>
      </c>
      <c r="I121" s="248">
        <v>4</v>
      </c>
      <c r="J121" s="320">
        <v>33637</v>
      </c>
      <c r="K121" s="250">
        <f t="shared" si="11"/>
        <v>134548</v>
      </c>
      <c r="L121" s="234"/>
      <c r="M121" s="232"/>
    </row>
    <row r="122" spans="1:13" ht="30" customHeight="1">
      <c r="A122" s="232"/>
      <c r="B122" s="233"/>
      <c r="C122" s="245"/>
      <c r="D122" s="257" t="s">
        <v>269</v>
      </c>
      <c r="E122" s="257"/>
      <c r="F122" s="257"/>
      <c r="G122" s="258" t="s">
        <v>145</v>
      </c>
      <c r="H122" s="257" t="s">
        <v>116</v>
      </c>
      <c r="I122" s="248">
        <v>4</v>
      </c>
      <c r="J122" s="320">
        <v>38484</v>
      </c>
      <c r="K122" s="250">
        <f t="shared" si="11"/>
        <v>153936</v>
      </c>
      <c r="L122" s="234"/>
      <c r="M122" s="232"/>
    </row>
    <row r="123" spans="1:13" ht="30" customHeight="1">
      <c r="A123" s="232"/>
      <c r="B123" s="233"/>
      <c r="C123" s="245"/>
      <c r="D123" s="257" t="s">
        <v>270</v>
      </c>
      <c r="E123" s="257"/>
      <c r="F123" s="257"/>
      <c r="G123" s="258" t="s">
        <v>297</v>
      </c>
      <c r="H123" s="257" t="s">
        <v>116</v>
      </c>
      <c r="I123" s="248">
        <v>158</v>
      </c>
      <c r="J123" s="320">
        <v>40383</v>
      </c>
      <c r="K123" s="250">
        <f t="shared" si="11"/>
        <v>6380514</v>
      </c>
      <c r="L123" s="234"/>
      <c r="M123" s="232"/>
    </row>
    <row r="124" spans="1:13" ht="30" customHeight="1">
      <c r="A124" s="232"/>
      <c r="B124" s="233"/>
      <c r="C124" s="245"/>
      <c r="D124" s="257" t="s">
        <v>271</v>
      </c>
      <c r="E124" s="257"/>
      <c r="F124" s="257"/>
      <c r="G124" s="258" t="s">
        <v>298</v>
      </c>
      <c r="H124" s="257" t="s">
        <v>116</v>
      </c>
      <c r="I124" s="248">
        <v>15</v>
      </c>
      <c r="J124" s="320">
        <v>185479</v>
      </c>
      <c r="K124" s="250">
        <f t="shared" si="11"/>
        <v>2782185</v>
      </c>
      <c r="L124" s="234"/>
      <c r="M124" s="232"/>
    </row>
    <row r="125" spans="1:13" ht="30" customHeight="1">
      <c r="A125" s="232"/>
      <c r="B125" s="233"/>
      <c r="C125" s="245"/>
      <c r="D125" s="257" t="s">
        <v>272</v>
      </c>
      <c r="E125" s="257"/>
      <c r="F125" s="257"/>
      <c r="G125" s="258" t="s">
        <v>299</v>
      </c>
      <c r="H125" s="257" t="s">
        <v>116</v>
      </c>
      <c r="I125" s="248">
        <v>4</v>
      </c>
      <c r="J125" s="320">
        <v>367173</v>
      </c>
      <c r="K125" s="250">
        <f t="shared" si="11"/>
        <v>1468692</v>
      </c>
      <c r="L125" s="234"/>
      <c r="M125" s="232"/>
    </row>
    <row r="126" spans="1:13" ht="30" customHeight="1">
      <c r="A126" s="232"/>
      <c r="B126" s="233"/>
      <c r="C126" s="245"/>
      <c r="D126" s="257" t="s">
        <v>273</v>
      </c>
      <c r="E126" s="257"/>
      <c r="F126" s="257"/>
      <c r="G126" s="258" t="s">
        <v>300</v>
      </c>
      <c r="H126" s="257" t="s">
        <v>116</v>
      </c>
      <c r="I126" s="248">
        <v>4</v>
      </c>
      <c r="J126" s="320">
        <v>983142</v>
      </c>
      <c r="K126" s="250">
        <f t="shared" si="11"/>
        <v>3932568</v>
      </c>
      <c r="L126" s="234"/>
      <c r="M126" s="232"/>
    </row>
    <row r="127" spans="1:13" ht="30" customHeight="1">
      <c r="A127" s="232"/>
      <c r="B127" s="233"/>
      <c r="C127" s="245"/>
      <c r="D127" s="257" t="s">
        <v>274</v>
      </c>
      <c r="E127" s="257"/>
      <c r="F127" s="257"/>
      <c r="G127" s="258" t="s">
        <v>301</v>
      </c>
      <c r="H127" s="257" t="s">
        <v>110</v>
      </c>
      <c r="I127" s="248">
        <v>88</v>
      </c>
      <c r="J127" s="320">
        <v>67755</v>
      </c>
      <c r="K127" s="250">
        <f t="shared" si="11"/>
        <v>5962440</v>
      </c>
      <c r="L127" s="234"/>
      <c r="M127" s="232"/>
    </row>
    <row r="128" spans="1:13" ht="30" customHeight="1">
      <c r="A128" s="232"/>
      <c r="B128" s="233"/>
      <c r="C128" s="245"/>
      <c r="D128" s="257" t="s">
        <v>275</v>
      </c>
      <c r="E128" s="257"/>
      <c r="F128" s="257"/>
      <c r="G128" s="258" t="s">
        <v>302</v>
      </c>
      <c r="H128" s="257" t="s">
        <v>116</v>
      </c>
      <c r="I128" s="248">
        <v>1</v>
      </c>
      <c r="J128" s="320">
        <v>1430510</v>
      </c>
      <c r="K128" s="250">
        <f t="shared" si="11"/>
        <v>1430510</v>
      </c>
      <c r="L128" s="234"/>
      <c r="M128" s="232"/>
    </row>
    <row r="129" spans="1:13" ht="30" customHeight="1" thickBot="1">
      <c r="A129" s="232"/>
      <c r="B129" s="233"/>
      <c r="C129" s="261" t="s">
        <v>14</v>
      </c>
      <c r="D129" s="262"/>
      <c r="E129" s="262"/>
      <c r="F129" s="262"/>
      <c r="G129" s="263"/>
      <c r="H129" s="262"/>
      <c r="I129" s="248"/>
      <c r="J129" s="264"/>
      <c r="K129" s="253">
        <f>SUM(K101:K128)</f>
        <v>76239463</v>
      </c>
      <c r="L129" s="234"/>
      <c r="M129" s="232"/>
    </row>
    <row r="130" spans="1:13" s="274" customFormat="1" ht="30" customHeight="1" thickBot="1">
      <c r="A130" s="270"/>
      <c r="B130" s="271"/>
      <c r="C130" s="351" t="s">
        <v>694</v>
      </c>
      <c r="D130" s="352"/>
      <c r="E130" s="352"/>
      <c r="F130" s="352"/>
      <c r="G130" s="352"/>
      <c r="H130" s="352"/>
      <c r="I130" s="352"/>
      <c r="J130" s="353"/>
      <c r="K130" s="272">
        <f>K129+K99+K91+K86+K75+K62+K58</f>
        <v>747375038.37</v>
      </c>
      <c r="L130" s="273"/>
      <c r="M130" s="270"/>
    </row>
    <row r="131" spans="1:13" ht="30" customHeight="1" thickBot="1">
      <c r="A131" s="232"/>
      <c r="B131" s="233"/>
      <c r="C131" s="311"/>
      <c r="D131" s="317" t="s">
        <v>305</v>
      </c>
      <c r="E131" s="312"/>
      <c r="F131" s="312"/>
      <c r="G131" s="312" t="s">
        <v>303</v>
      </c>
      <c r="H131" s="312"/>
      <c r="I131" s="312"/>
      <c r="J131" s="312"/>
      <c r="K131" s="313"/>
      <c r="L131" s="234"/>
      <c r="M131" s="232"/>
    </row>
    <row r="132" spans="1:13" ht="30" customHeight="1" thickBot="1">
      <c r="A132" s="232"/>
      <c r="B132" s="233"/>
      <c r="C132" s="242"/>
      <c r="D132" s="318" t="s">
        <v>306</v>
      </c>
      <c r="E132" s="243"/>
      <c r="F132" s="243"/>
      <c r="G132" s="243" t="s">
        <v>119</v>
      </c>
      <c r="H132" s="243"/>
      <c r="I132" s="243"/>
      <c r="J132" s="243"/>
      <c r="K132" s="244"/>
      <c r="L132" s="234"/>
      <c r="M132" s="232"/>
    </row>
    <row r="133" spans="1:13" ht="32.450000000000003" customHeight="1">
      <c r="A133" s="232"/>
      <c r="B133" s="233"/>
      <c r="C133" s="245"/>
      <c r="D133" s="246" t="s">
        <v>315</v>
      </c>
      <c r="E133" s="246"/>
      <c r="F133" s="246"/>
      <c r="G133" s="247" t="s">
        <v>170</v>
      </c>
      <c r="H133" s="246" t="s">
        <v>112</v>
      </c>
      <c r="I133" s="248">
        <v>72.760000000000005</v>
      </c>
      <c r="J133" s="249">
        <v>9557</v>
      </c>
      <c r="K133" s="250">
        <f t="shared" ref="K133:K142" si="12">I133*J133</f>
        <v>695367.32000000007</v>
      </c>
      <c r="L133" s="234"/>
      <c r="M133" s="232"/>
    </row>
    <row r="134" spans="1:13" ht="32.450000000000003" customHeight="1">
      <c r="A134" s="232"/>
      <c r="B134" s="233"/>
      <c r="C134" s="245"/>
      <c r="D134" s="246" t="s">
        <v>316</v>
      </c>
      <c r="E134" s="246"/>
      <c r="F134" s="246"/>
      <c r="G134" s="247" t="s">
        <v>173</v>
      </c>
      <c r="H134" s="246" t="s">
        <v>177</v>
      </c>
      <c r="I134" s="248">
        <v>21.6</v>
      </c>
      <c r="J134" s="249">
        <v>212774</v>
      </c>
      <c r="K134" s="250">
        <f t="shared" si="12"/>
        <v>4595918.4000000004</v>
      </c>
      <c r="L134" s="234"/>
      <c r="M134" s="232"/>
    </row>
    <row r="135" spans="1:13" ht="32.450000000000003" customHeight="1">
      <c r="A135" s="232"/>
      <c r="B135" s="233"/>
      <c r="C135" s="245"/>
      <c r="D135" s="246" t="s">
        <v>317</v>
      </c>
      <c r="E135" s="246"/>
      <c r="F135" s="246"/>
      <c r="G135" s="247" t="s">
        <v>174</v>
      </c>
      <c r="H135" s="246" t="s">
        <v>177</v>
      </c>
      <c r="I135" s="248">
        <v>23.628</v>
      </c>
      <c r="J135" s="249">
        <v>46138</v>
      </c>
      <c r="K135" s="250">
        <f t="shared" si="12"/>
        <v>1090148.6640000001</v>
      </c>
      <c r="L135" s="234"/>
      <c r="M135" s="232"/>
    </row>
    <row r="136" spans="1:13" ht="32.450000000000003" customHeight="1">
      <c r="A136" s="232"/>
      <c r="B136" s="233"/>
      <c r="C136" s="245"/>
      <c r="D136" s="246" t="s">
        <v>318</v>
      </c>
      <c r="E136" s="246"/>
      <c r="F136" s="246"/>
      <c r="G136" s="247" t="s">
        <v>109</v>
      </c>
      <c r="H136" s="246" t="s">
        <v>110</v>
      </c>
      <c r="I136" s="248">
        <v>44</v>
      </c>
      <c r="J136" s="249">
        <v>32690</v>
      </c>
      <c r="K136" s="250">
        <f t="shared" si="12"/>
        <v>1438360</v>
      </c>
      <c r="L136" s="234"/>
      <c r="M136" s="232"/>
    </row>
    <row r="137" spans="1:13" ht="32.450000000000003" customHeight="1">
      <c r="A137" s="232"/>
      <c r="B137" s="233"/>
      <c r="C137" s="245"/>
      <c r="D137" s="246" t="s">
        <v>319</v>
      </c>
      <c r="E137" s="246"/>
      <c r="F137" s="246"/>
      <c r="G137" s="247" t="s">
        <v>175</v>
      </c>
      <c r="H137" s="246" t="s">
        <v>177</v>
      </c>
      <c r="I137" s="248">
        <v>28.25</v>
      </c>
      <c r="J137" s="249">
        <v>58972</v>
      </c>
      <c r="K137" s="250">
        <f t="shared" si="12"/>
        <v>1665959</v>
      </c>
      <c r="L137" s="234"/>
      <c r="M137" s="232"/>
    </row>
    <row r="138" spans="1:13" ht="32.450000000000003" customHeight="1">
      <c r="A138" s="232"/>
      <c r="B138" s="233"/>
      <c r="C138" s="245"/>
      <c r="D138" s="246" t="s">
        <v>320</v>
      </c>
      <c r="E138" s="246"/>
      <c r="F138" s="246"/>
      <c r="G138" s="247" t="s">
        <v>113</v>
      </c>
      <c r="H138" s="246" t="s">
        <v>112</v>
      </c>
      <c r="I138" s="248">
        <v>2.56</v>
      </c>
      <c r="J138" s="249">
        <v>24462</v>
      </c>
      <c r="K138" s="250">
        <f t="shared" si="12"/>
        <v>62622.720000000001</v>
      </c>
      <c r="L138" s="234"/>
      <c r="M138" s="232"/>
    </row>
    <row r="139" spans="1:13" ht="32.450000000000003" customHeight="1">
      <c r="A139" s="232"/>
      <c r="B139" s="233"/>
      <c r="C139" s="245"/>
      <c r="D139" s="246" t="s">
        <v>321</v>
      </c>
      <c r="E139" s="246"/>
      <c r="F139" s="246"/>
      <c r="G139" s="247" t="s">
        <v>114</v>
      </c>
      <c r="H139" s="246" t="s">
        <v>110</v>
      </c>
      <c r="I139" s="248">
        <v>54</v>
      </c>
      <c r="J139" s="249">
        <v>17420</v>
      </c>
      <c r="K139" s="250">
        <f t="shared" si="12"/>
        <v>940680</v>
      </c>
      <c r="L139" s="234"/>
      <c r="M139" s="232"/>
    </row>
    <row r="140" spans="1:13" ht="32.450000000000003" customHeight="1">
      <c r="A140" s="232"/>
      <c r="B140" s="233"/>
      <c r="C140" s="245"/>
      <c r="D140" s="246" t="s">
        <v>322</v>
      </c>
      <c r="E140" s="246"/>
      <c r="F140" s="246"/>
      <c r="G140" s="247" t="s">
        <v>115</v>
      </c>
      <c r="H140" s="246" t="s">
        <v>116</v>
      </c>
      <c r="I140" s="248">
        <v>1</v>
      </c>
      <c r="J140" s="249">
        <v>113606</v>
      </c>
      <c r="K140" s="250">
        <f t="shared" si="12"/>
        <v>113606</v>
      </c>
      <c r="L140" s="234"/>
      <c r="M140" s="232"/>
    </row>
    <row r="141" spans="1:13" ht="32.450000000000003" customHeight="1">
      <c r="A141" s="232"/>
      <c r="B141" s="233"/>
      <c r="C141" s="245"/>
      <c r="D141" s="246" t="s">
        <v>323</v>
      </c>
      <c r="E141" s="246"/>
      <c r="F141" s="246"/>
      <c r="G141" s="247" t="s">
        <v>313</v>
      </c>
      <c r="H141" s="246" t="s">
        <v>112</v>
      </c>
      <c r="I141" s="248">
        <v>67.599999999999994</v>
      </c>
      <c r="J141" s="249">
        <v>16889</v>
      </c>
      <c r="K141" s="250">
        <f t="shared" si="12"/>
        <v>1141696.3999999999</v>
      </c>
      <c r="L141" s="234"/>
      <c r="M141" s="232"/>
    </row>
    <row r="142" spans="1:13" ht="32.450000000000003" customHeight="1">
      <c r="A142" s="232"/>
      <c r="B142" s="233"/>
      <c r="C142" s="245"/>
      <c r="D142" s="246" t="s">
        <v>324</v>
      </c>
      <c r="E142" s="246"/>
      <c r="F142" s="246"/>
      <c r="G142" s="247" t="s">
        <v>314</v>
      </c>
      <c r="H142" s="246" t="s">
        <v>112</v>
      </c>
      <c r="I142" s="248">
        <v>54</v>
      </c>
      <c r="J142" s="249">
        <v>10469</v>
      </c>
      <c r="K142" s="250">
        <f t="shared" si="12"/>
        <v>565326</v>
      </c>
      <c r="L142" s="234"/>
      <c r="M142" s="232"/>
    </row>
    <row r="143" spans="1:13" ht="30" customHeight="1" thickBot="1">
      <c r="A143" s="232"/>
      <c r="B143" s="233"/>
      <c r="C143" s="251" t="s">
        <v>14</v>
      </c>
      <c r="D143" s="255"/>
      <c r="E143" s="256"/>
      <c r="F143" s="255"/>
      <c r="G143" s="255"/>
      <c r="H143" s="255"/>
      <c r="I143" s="248"/>
      <c r="J143" s="255"/>
      <c r="K143" s="253">
        <f>SUM(K133:K142)</f>
        <v>12309684.504000001</v>
      </c>
      <c r="L143" s="234"/>
      <c r="M143" s="232"/>
    </row>
    <row r="144" spans="1:13" ht="30" customHeight="1" thickBot="1">
      <c r="A144" s="232"/>
      <c r="B144" s="233"/>
      <c r="C144" s="242"/>
      <c r="D144" s="318" t="s">
        <v>307</v>
      </c>
      <c r="E144" s="243"/>
      <c r="F144" s="243"/>
      <c r="G144" s="243" t="s">
        <v>187</v>
      </c>
      <c r="H144" s="243"/>
      <c r="I144" s="243"/>
      <c r="J144" s="243"/>
      <c r="K144" s="244"/>
      <c r="L144" s="234"/>
      <c r="M144" s="232"/>
    </row>
    <row r="145" spans="1:13" ht="32.450000000000003" customHeight="1">
      <c r="A145" s="232"/>
      <c r="B145" s="233"/>
      <c r="C145" s="245"/>
      <c r="D145" s="246" t="s">
        <v>326</v>
      </c>
      <c r="E145" s="246"/>
      <c r="F145" s="246"/>
      <c r="G145" s="247" t="s">
        <v>325</v>
      </c>
      <c r="H145" s="246" t="s">
        <v>177</v>
      </c>
      <c r="I145" s="248">
        <v>47.19</v>
      </c>
      <c r="J145" s="249">
        <v>196584</v>
      </c>
      <c r="K145" s="250">
        <f t="shared" ref="K145:K146" si="13">I145*J145</f>
        <v>9276798.959999999</v>
      </c>
      <c r="L145" s="234"/>
      <c r="M145" s="232"/>
    </row>
    <row r="146" spans="1:13" ht="34.15" customHeight="1">
      <c r="A146" s="232"/>
      <c r="B146" s="233"/>
      <c r="C146" s="245"/>
      <c r="D146" s="246" t="s">
        <v>327</v>
      </c>
      <c r="E146" s="246"/>
      <c r="F146" s="246"/>
      <c r="G146" s="247" t="s">
        <v>189</v>
      </c>
      <c r="H146" s="246" t="s">
        <v>177</v>
      </c>
      <c r="I146" s="248">
        <v>14.55</v>
      </c>
      <c r="J146" s="249">
        <v>242615</v>
      </c>
      <c r="K146" s="250">
        <f t="shared" si="13"/>
        <v>3530048.25</v>
      </c>
      <c r="L146" s="234"/>
      <c r="M146" s="232"/>
    </row>
    <row r="147" spans="1:13" ht="30" customHeight="1" thickBot="1">
      <c r="A147" s="232"/>
      <c r="B147" s="233"/>
      <c r="C147" s="251" t="s">
        <v>14</v>
      </c>
      <c r="D147" s="255"/>
      <c r="E147" s="256"/>
      <c r="F147" s="255"/>
      <c r="G147" s="255"/>
      <c r="H147" s="255"/>
      <c r="I147" s="248"/>
      <c r="J147" s="255"/>
      <c r="K147" s="253">
        <f>SUM(K145:K146)</f>
        <v>12806847.209999999</v>
      </c>
      <c r="L147" s="234"/>
      <c r="M147" s="232"/>
    </row>
    <row r="148" spans="1:13" ht="30" customHeight="1" thickBot="1">
      <c r="A148" s="232"/>
      <c r="B148" s="233"/>
      <c r="C148" s="242"/>
      <c r="D148" s="318" t="s">
        <v>308</v>
      </c>
      <c r="E148" s="243"/>
      <c r="F148" s="243"/>
      <c r="G148" s="243" t="s">
        <v>201</v>
      </c>
      <c r="H148" s="243"/>
      <c r="I148" s="243"/>
      <c r="J148" s="243"/>
      <c r="K148" s="244"/>
      <c r="L148" s="234"/>
      <c r="M148" s="232"/>
    </row>
    <row r="149" spans="1:13" ht="32.450000000000003" customHeight="1">
      <c r="A149" s="232"/>
      <c r="B149" s="233"/>
      <c r="C149" s="245"/>
      <c r="D149" s="246" t="s">
        <v>329</v>
      </c>
      <c r="E149" s="246"/>
      <c r="F149" s="246"/>
      <c r="G149" s="247" t="s">
        <v>202</v>
      </c>
      <c r="H149" s="246" t="s">
        <v>112</v>
      </c>
      <c r="I149" s="248">
        <v>8</v>
      </c>
      <c r="J149" s="249">
        <v>52963</v>
      </c>
      <c r="K149" s="250">
        <f t="shared" ref="K149:K160" si="14">I149*J149</f>
        <v>423704</v>
      </c>
      <c r="L149" s="234"/>
      <c r="M149" s="232"/>
    </row>
    <row r="150" spans="1:13" ht="32.450000000000003" customHeight="1">
      <c r="A150" s="232"/>
      <c r="B150" s="233"/>
      <c r="C150" s="245"/>
      <c r="D150" s="246" t="s">
        <v>330</v>
      </c>
      <c r="E150" s="246"/>
      <c r="F150" s="246"/>
      <c r="G150" s="247" t="s">
        <v>203</v>
      </c>
      <c r="H150" s="246" t="s">
        <v>177</v>
      </c>
      <c r="I150" s="248">
        <v>9.8000000000000007</v>
      </c>
      <c r="J150" s="249">
        <v>1312840</v>
      </c>
      <c r="K150" s="250">
        <f t="shared" si="14"/>
        <v>12865832.000000002</v>
      </c>
      <c r="L150" s="234"/>
      <c r="M150" s="232"/>
    </row>
    <row r="151" spans="1:13" ht="32.450000000000003" customHeight="1">
      <c r="A151" s="232"/>
      <c r="B151" s="233"/>
      <c r="C151" s="245"/>
      <c r="D151" s="246" t="s">
        <v>331</v>
      </c>
      <c r="E151" s="246"/>
      <c r="F151" s="246"/>
      <c r="G151" s="247" t="s">
        <v>204</v>
      </c>
      <c r="H151" s="246" t="s">
        <v>112</v>
      </c>
      <c r="I151" s="248">
        <v>66.72</v>
      </c>
      <c r="J151" s="249">
        <v>156158</v>
      </c>
      <c r="K151" s="250">
        <f t="shared" si="14"/>
        <v>10418861.76</v>
      </c>
      <c r="L151" s="234"/>
      <c r="M151" s="232"/>
    </row>
    <row r="152" spans="1:13" ht="32.450000000000003" customHeight="1">
      <c r="A152" s="232"/>
      <c r="B152" s="233"/>
      <c r="C152" s="245"/>
      <c r="D152" s="246" t="s">
        <v>332</v>
      </c>
      <c r="E152" s="246"/>
      <c r="F152" s="246"/>
      <c r="G152" s="247" t="s">
        <v>205</v>
      </c>
      <c r="H152" s="246" t="s">
        <v>110</v>
      </c>
      <c r="I152" s="248">
        <v>35.520000000000003</v>
      </c>
      <c r="J152" s="249">
        <v>184086</v>
      </c>
      <c r="K152" s="250">
        <f t="shared" si="14"/>
        <v>6538734.7200000007</v>
      </c>
      <c r="L152" s="234"/>
      <c r="M152" s="232"/>
    </row>
    <row r="153" spans="1:13" ht="32.450000000000003" customHeight="1">
      <c r="A153" s="232"/>
      <c r="B153" s="233"/>
      <c r="C153" s="245"/>
      <c r="D153" s="246" t="s">
        <v>333</v>
      </c>
      <c r="E153" s="246"/>
      <c r="F153" s="246"/>
      <c r="G153" s="247" t="s">
        <v>206</v>
      </c>
      <c r="H153" s="246" t="s">
        <v>110</v>
      </c>
      <c r="I153" s="248">
        <v>46.35</v>
      </c>
      <c r="J153" s="249">
        <v>150724</v>
      </c>
      <c r="K153" s="250">
        <f t="shared" si="14"/>
        <v>6986057.4000000004</v>
      </c>
      <c r="L153" s="234"/>
      <c r="M153" s="232"/>
    </row>
    <row r="154" spans="1:13" ht="32.450000000000003" customHeight="1">
      <c r="A154" s="232"/>
      <c r="B154" s="233"/>
      <c r="C154" s="245"/>
      <c r="D154" s="246" t="s">
        <v>334</v>
      </c>
      <c r="E154" s="246"/>
      <c r="F154" s="246"/>
      <c r="G154" s="247" t="s">
        <v>207</v>
      </c>
      <c r="H154" s="246" t="s">
        <v>110</v>
      </c>
      <c r="I154" s="248">
        <v>46.35</v>
      </c>
      <c r="J154" s="249">
        <v>196236</v>
      </c>
      <c r="K154" s="250">
        <f t="shared" si="14"/>
        <v>9095538.5999999996</v>
      </c>
      <c r="L154" s="234"/>
      <c r="M154" s="232"/>
    </row>
    <row r="155" spans="1:13" ht="32.450000000000003" customHeight="1">
      <c r="A155" s="232"/>
      <c r="B155" s="233"/>
      <c r="C155" s="245"/>
      <c r="D155" s="246" t="s">
        <v>335</v>
      </c>
      <c r="E155" s="246"/>
      <c r="F155" s="246"/>
      <c r="G155" s="247" t="s">
        <v>208</v>
      </c>
      <c r="H155" s="246" t="s">
        <v>110</v>
      </c>
      <c r="I155" s="248">
        <v>27.5</v>
      </c>
      <c r="J155" s="249">
        <v>52765</v>
      </c>
      <c r="K155" s="250">
        <f t="shared" si="14"/>
        <v>1451037.5</v>
      </c>
      <c r="L155" s="234"/>
      <c r="M155" s="232"/>
    </row>
    <row r="156" spans="1:13" ht="32.450000000000003" customHeight="1">
      <c r="A156" s="232"/>
      <c r="B156" s="233"/>
      <c r="C156" s="245"/>
      <c r="D156" s="246" t="s">
        <v>336</v>
      </c>
      <c r="E156" s="246"/>
      <c r="F156" s="246"/>
      <c r="G156" s="247" t="s">
        <v>209</v>
      </c>
      <c r="H156" s="246" t="s">
        <v>110</v>
      </c>
      <c r="I156" s="248">
        <v>4</v>
      </c>
      <c r="J156" s="249">
        <v>71335</v>
      </c>
      <c r="K156" s="250">
        <f t="shared" si="14"/>
        <v>285340</v>
      </c>
      <c r="L156" s="234"/>
      <c r="M156" s="232"/>
    </row>
    <row r="157" spans="1:13" ht="32.450000000000003" customHeight="1">
      <c r="A157" s="232"/>
      <c r="B157" s="233"/>
      <c r="C157" s="245"/>
      <c r="D157" s="246" t="s">
        <v>337</v>
      </c>
      <c r="E157" s="246"/>
      <c r="F157" s="246"/>
      <c r="G157" s="247" t="s">
        <v>210</v>
      </c>
      <c r="H157" s="246" t="s">
        <v>110</v>
      </c>
      <c r="I157" s="248">
        <v>3</v>
      </c>
      <c r="J157" s="249">
        <v>63058</v>
      </c>
      <c r="K157" s="250">
        <f t="shared" si="14"/>
        <v>189174</v>
      </c>
      <c r="L157" s="234"/>
      <c r="M157" s="232"/>
    </row>
    <row r="158" spans="1:13" ht="32.450000000000003" customHeight="1">
      <c r="A158" s="232"/>
      <c r="B158" s="233"/>
      <c r="C158" s="245"/>
      <c r="D158" s="246" t="s">
        <v>338</v>
      </c>
      <c r="E158" s="246"/>
      <c r="F158" s="246"/>
      <c r="G158" s="247" t="s">
        <v>211</v>
      </c>
      <c r="H158" s="246" t="s">
        <v>110</v>
      </c>
      <c r="I158" s="248">
        <v>13.35</v>
      </c>
      <c r="J158" s="249">
        <v>146222</v>
      </c>
      <c r="K158" s="250">
        <f t="shared" si="14"/>
        <v>1952063.7</v>
      </c>
      <c r="L158" s="234"/>
      <c r="M158" s="232"/>
    </row>
    <row r="159" spans="1:13" ht="32.450000000000003" customHeight="1">
      <c r="A159" s="232"/>
      <c r="B159" s="233"/>
      <c r="C159" s="245"/>
      <c r="D159" s="246" t="s">
        <v>339</v>
      </c>
      <c r="E159" s="246"/>
      <c r="F159" s="246"/>
      <c r="G159" s="247" t="s">
        <v>212</v>
      </c>
      <c r="H159" s="246" t="s">
        <v>213</v>
      </c>
      <c r="I159" s="248">
        <v>2102.85</v>
      </c>
      <c r="J159" s="249">
        <v>12847</v>
      </c>
      <c r="K159" s="250">
        <f t="shared" si="14"/>
        <v>27015313.949999999</v>
      </c>
      <c r="L159" s="234"/>
      <c r="M159" s="232"/>
    </row>
    <row r="160" spans="1:13" ht="32.450000000000003" customHeight="1">
      <c r="A160" s="232"/>
      <c r="B160" s="233"/>
      <c r="C160" s="245"/>
      <c r="D160" s="246" t="s">
        <v>340</v>
      </c>
      <c r="E160" s="246"/>
      <c r="F160" s="246"/>
      <c r="G160" s="247" t="s">
        <v>328</v>
      </c>
      <c r="H160" s="246" t="s">
        <v>112</v>
      </c>
      <c r="I160" s="248">
        <v>4.0999999999999996</v>
      </c>
      <c r="J160" s="249">
        <v>162773</v>
      </c>
      <c r="K160" s="250">
        <f t="shared" si="14"/>
        <v>667369.29999999993</v>
      </c>
      <c r="L160" s="234"/>
      <c r="M160" s="232"/>
    </row>
    <row r="161" spans="1:13" ht="30" customHeight="1" thickBot="1">
      <c r="A161" s="232"/>
      <c r="B161" s="233"/>
      <c r="C161" s="251" t="s">
        <v>14</v>
      </c>
      <c r="D161" s="255"/>
      <c r="E161" s="256"/>
      <c r="F161" s="255"/>
      <c r="G161" s="255"/>
      <c r="H161" s="255"/>
      <c r="I161" s="248"/>
      <c r="J161" s="255"/>
      <c r="K161" s="253">
        <f>SUM(K149:K160)</f>
        <v>77889026.930000007</v>
      </c>
      <c r="L161" s="234"/>
      <c r="M161" s="232"/>
    </row>
    <row r="162" spans="1:13" ht="30" customHeight="1" thickBot="1">
      <c r="A162" s="232"/>
      <c r="B162" s="233"/>
      <c r="C162" s="242"/>
      <c r="D162" s="318" t="s">
        <v>309</v>
      </c>
      <c r="E162" s="243"/>
      <c r="F162" s="243"/>
      <c r="G162" s="243" t="s">
        <v>223</v>
      </c>
      <c r="H162" s="243"/>
      <c r="I162" s="243"/>
      <c r="J162" s="243"/>
      <c r="K162" s="244"/>
      <c r="L162" s="234"/>
      <c r="M162" s="232"/>
    </row>
    <row r="163" spans="1:13" ht="32.450000000000003" customHeight="1">
      <c r="A163" s="232"/>
      <c r="B163" s="233"/>
      <c r="C163" s="245"/>
      <c r="D163" s="246" t="s">
        <v>345</v>
      </c>
      <c r="E163" s="246"/>
      <c r="F163" s="246"/>
      <c r="G163" s="247" t="s">
        <v>224</v>
      </c>
      <c r="H163" s="246" t="s">
        <v>112</v>
      </c>
      <c r="I163" s="248">
        <v>76.39</v>
      </c>
      <c r="J163" s="249">
        <v>72848</v>
      </c>
      <c r="K163" s="250">
        <f t="shared" ref="K163:K173" si="15">I163*J163</f>
        <v>5564858.7199999997</v>
      </c>
      <c r="L163" s="234"/>
      <c r="M163" s="232"/>
    </row>
    <row r="164" spans="1:13" ht="32.450000000000003" customHeight="1">
      <c r="A164" s="232"/>
      <c r="B164" s="233"/>
      <c r="C164" s="245"/>
      <c r="D164" s="246" t="s">
        <v>346</v>
      </c>
      <c r="E164" s="246"/>
      <c r="F164" s="246"/>
      <c r="G164" s="247" t="s">
        <v>225</v>
      </c>
      <c r="H164" s="246" t="s">
        <v>112</v>
      </c>
      <c r="I164" s="248">
        <v>5.2</v>
      </c>
      <c r="J164" s="249">
        <v>136631</v>
      </c>
      <c r="K164" s="250">
        <f t="shared" si="15"/>
        <v>710481.20000000007</v>
      </c>
      <c r="L164" s="234"/>
      <c r="M164" s="232"/>
    </row>
    <row r="165" spans="1:13" ht="32.450000000000003" customHeight="1">
      <c r="A165" s="232"/>
      <c r="B165" s="233"/>
      <c r="C165" s="245"/>
      <c r="D165" s="246" t="s">
        <v>347</v>
      </c>
      <c r="E165" s="246"/>
      <c r="F165" s="246"/>
      <c r="G165" s="247" t="s">
        <v>226</v>
      </c>
      <c r="H165" s="246" t="s">
        <v>112</v>
      </c>
      <c r="I165" s="248">
        <v>208.91</v>
      </c>
      <c r="J165" s="249">
        <v>41801</v>
      </c>
      <c r="K165" s="250">
        <f t="shared" si="15"/>
        <v>8732646.9100000001</v>
      </c>
      <c r="L165" s="234"/>
      <c r="M165" s="232"/>
    </row>
    <row r="166" spans="1:13" ht="32.450000000000003" customHeight="1">
      <c r="A166" s="232"/>
      <c r="B166" s="233"/>
      <c r="C166" s="245"/>
      <c r="D166" s="246" t="s">
        <v>348</v>
      </c>
      <c r="E166" s="246"/>
      <c r="F166" s="246"/>
      <c r="G166" s="247" t="s">
        <v>227</v>
      </c>
      <c r="H166" s="246" t="s">
        <v>110</v>
      </c>
      <c r="I166" s="248">
        <v>112.76</v>
      </c>
      <c r="J166" s="249">
        <v>9858</v>
      </c>
      <c r="K166" s="250">
        <f t="shared" si="15"/>
        <v>1111588.08</v>
      </c>
      <c r="L166" s="234"/>
      <c r="M166" s="232"/>
    </row>
    <row r="167" spans="1:13" ht="32.450000000000003" customHeight="1">
      <c r="A167" s="232"/>
      <c r="B167" s="233"/>
      <c r="C167" s="245"/>
      <c r="D167" s="246" t="s">
        <v>349</v>
      </c>
      <c r="E167" s="246"/>
      <c r="F167" s="246"/>
      <c r="G167" s="247" t="s">
        <v>228</v>
      </c>
      <c r="H167" s="246" t="s">
        <v>112</v>
      </c>
      <c r="I167" s="248">
        <v>139.66999999999999</v>
      </c>
      <c r="J167" s="249">
        <v>26289</v>
      </c>
      <c r="K167" s="250">
        <f t="shared" si="15"/>
        <v>3671784.63</v>
      </c>
      <c r="L167" s="234"/>
      <c r="M167" s="232"/>
    </row>
    <row r="168" spans="1:13" ht="32.450000000000003" customHeight="1">
      <c r="A168" s="232"/>
      <c r="B168" s="233"/>
      <c r="C168" s="245"/>
      <c r="D168" s="246" t="s">
        <v>350</v>
      </c>
      <c r="E168" s="246"/>
      <c r="F168" s="246"/>
      <c r="G168" s="247" t="s">
        <v>229</v>
      </c>
      <c r="H168" s="246" t="s">
        <v>112</v>
      </c>
      <c r="I168" s="248">
        <v>139.66999999999999</v>
      </c>
      <c r="J168" s="249">
        <v>25384</v>
      </c>
      <c r="K168" s="250">
        <f t="shared" si="15"/>
        <v>3545383.28</v>
      </c>
      <c r="L168" s="234"/>
      <c r="M168" s="232"/>
    </row>
    <row r="169" spans="1:13" ht="32.450000000000003" customHeight="1">
      <c r="A169" s="232"/>
      <c r="B169" s="233"/>
      <c r="C169" s="245"/>
      <c r="D169" s="246" t="s">
        <v>351</v>
      </c>
      <c r="E169" s="246"/>
      <c r="F169" s="246"/>
      <c r="G169" s="247" t="s">
        <v>341</v>
      </c>
      <c r="H169" s="246" t="s">
        <v>112</v>
      </c>
      <c r="I169" s="248">
        <v>38.79</v>
      </c>
      <c r="J169" s="249">
        <v>134911</v>
      </c>
      <c r="K169" s="250">
        <f t="shared" si="15"/>
        <v>5233197.6899999995</v>
      </c>
      <c r="L169" s="234"/>
      <c r="M169" s="232"/>
    </row>
    <row r="170" spans="1:13" ht="32.450000000000003" customHeight="1">
      <c r="A170" s="232"/>
      <c r="B170" s="233"/>
      <c r="C170" s="245"/>
      <c r="D170" s="246" t="s">
        <v>352</v>
      </c>
      <c r="E170" s="246"/>
      <c r="F170" s="246"/>
      <c r="G170" s="247" t="s">
        <v>342</v>
      </c>
      <c r="H170" s="246" t="s">
        <v>110</v>
      </c>
      <c r="I170" s="248">
        <v>9.51</v>
      </c>
      <c r="J170" s="249">
        <v>26770</v>
      </c>
      <c r="K170" s="250">
        <f t="shared" si="15"/>
        <v>254582.69999999998</v>
      </c>
      <c r="L170" s="234"/>
      <c r="M170" s="232"/>
    </row>
    <row r="171" spans="1:13" ht="32.450000000000003" customHeight="1">
      <c r="A171" s="232"/>
      <c r="B171" s="233"/>
      <c r="C171" s="245"/>
      <c r="D171" s="246" t="s">
        <v>353</v>
      </c>
      <c r="E171" s="246"/>
      <c r="F171" s="246"/>
      <c r="G171" s="247" t="s">
        <v>232</v>
      </c>
      <c r="H171" s="246" t="s">
        <v>112</v>
      </c>
      <c r="I171" s="248">
        <v>38.79</v>
      </c>
      <c r="J171" s="249">
        <v>132691</v>
      </c>
      <c r="K171" s="250">
        <f t="shared" si="15"/>
        <v>5147083.8899999997</v>
      </c>
      <c r="L171" s="234"/>
      <c r="M171" s="232"/>
    </row>
    <row r="172" spans="1:13" ht="32.450000000000003" customHeight="1">
      <c r="A172" s="232"/>
      <c r="B172" s="233"/>
      <c r="C172" s="245"/>
      <c r="D172" s="246" t="s">
        <v>354</v>
      </c>
      <c r="E172" s="246"/>
      <c r="F172" s="246"/>
      <c r="G172" s="247" t="s">
        <v>343</v>
      </c>
      <c r="H172" s="246" t="s">
        <v>112</v>
      </c>
      <c r="I172" s="248">
        <v>69.239999999999995</v>
      </c>
      <c r="J172" s="249">
        <v>129950</v>
      </c>
      <c r="K172" s="250">
        <f t="shared" si="15"/>
        <v>8997738</v>
      </c>
      <c r="L172" s="234"/>
      <c r="M172" s="232"/>
    </row>
    <row r="173" spans="1:13" ht="32.450000000000003" customHeight="1">
      <c r="A173" s="232"/>
      <c r="B173" s="233"/>
      <c r="C173" s="245"/>
      <c r="D173" s="246" t="s">
        <v>355</v>
      </c>
      <c r="E173" s="246"/>
      <c r="F173" s="246"/>
      <c r="G173" s="247" t="s">
        <v>344</v>
      </c>
      <c r="H173" s="246" t="s">
        <v>112</v>
      </c>
      <c r="I173" s="248">
        <v>4.0999999999999996</v>
      </c>
      <c r="J173" s="249">
        <v>1790416</v>
      </c>
      <c r="K173" s="250">
        <f t="shared" si="15"/>
        <v>7340705.5999999996</v>
      </c>
      <c r="L173" s="234"/>
      <c r="M173" s="232"/>
    </row>
    <row r="174" spans="1:13" ht="30" customHeight="1" thickBot="1">
      <c r="A174" s="232"/>
      <c r="B174" s="233"/>
      <c r="C174" s="251" t="s">
        <v>14</v>
      </c>
      <c r="D174" s="255"/>
      <c r="E174" s="256"/>
      <c r="F174" s="255"/>
      <c r="G174" s="255"/>
      <c r="H174" s="255"/>
      <c r="I174" s="248"/>
      <c r="J174" s="255"/>
      <c r="K174" s="253">
        <f>SUM(K163:K173)</f>
        <v>50310050.699999996</v>
      </c>
      <c r="L174" s="234"/>
      <c r="M174" s="232"/>
    </row>
    <row r="175" spans="1:13" ht="30" customHeight="1" thickBot="1">
      <c r="A175" s="232"/>
      <c r="B175" s="233"/>
      <c r="C175" s="242"/>
      <c r="D175" s="318" t="s">
        <v>310</v>
      </c>
      <c r="E175" s="243"/>
      <c r="F175" s="243"/>
      <c r="G175" s="243" t="s">
        <v>236</v>
      </c>
      <c r="H175" s="243"/>
      <c r="I175" s="243"/>
      <c r="J175" s="243"/>
      <c r="K175" s="244"/>
      <c r="L175" s="234"/>
      <c r="M175" s="232"/>
    </row>
    <row r="176" spans="1:13" ht="32.450000000000003" customHeight="1">
      <c r="A176" s="232"/>
      <c r="B176" s="233"/>
      <c r="C176" s="245"/>
      <c r="D176" s="246" t="s">
        <v>357</v>
      </c>
      <c r="E176" s="246"/>
      <c r="F176" s="246"/>
      <c r="G176" s="247" t="s">
        <v>356</v>
      </c>
      <c r="H176" s="246" t="s">
        <v>112</v>
      </c>
      <c r="I176" s="248">
        <v>6.3</v>
      </c>
      <c r="J176" s="249">
        <v>429022</v>
      </c>
      <c r="K176" s="250">
        <f t="shared" ref="K176:K178" si="16">I176*J176</f>
        <v>2702838.6</v>
      </c>
      <c r="L176" s="234"/>
      <c r="M176" s="232"/>
    </row>
    <row r="177" spans="1:13" ht="34.15" customHeight="1">
      <c r="A177" s="232"/>
      <c r="B177" s="233"/>
      <c r="C177" s="245"/>
      <c r="D177" s="246" t="s">
        <v>358</v>
      </c>
      <c r="E177" s="246"/>
      <c r="F177" s="246"/>
      <c r="G177" s="247" t="s">
        <v>137</v>
      </c>
      <c r="H177" s="246" t="s">
        <v>112</v>
      </c>
      <c r="I177" s="248">
        <v>26.7</v>
      </c>
      <c r="J177" s="249">
        <v>741477</v>
      </c>
      <c r="K177" s="250">
        <f t="shared" si="16"/>
        <v>19797435.899999999</v>
      </c>
      <c r="L177" s="234"/>
      <c r="M177" s="232"/>
    </row>
    <row r="178" spans="1:13" ht="37.9" customHeight="1">
      <c r="A178" s="232"/>
      <c r="B178" s="233"/>
      <c r="C178" s="245"/>
      <c r="D178" s="246" t="s">
        <v>359</v>
      </c>
      <c r="E178" s="246"/>
      <c r="F178" s="246"/>
      <c r="G178" s="247" t="s">
        <v>138</v>
      </c>
      <c r="H178" s="246" t="s">
        <v>112</v>
      </c>
      <c r="I178" s="248">
        <v>32.85</v>
      </c>
      <c r="J178" s="249">
        <v>285630</v>
      </c>
      <c r="K178" s="250">
        <f t="shared" si="16"/>
        <v>9382945.5</v>
      </c>
      <c r="L178" s="234"/>
      <c r="M178" s="232"/>
    </row>
    <row r="179" spans="1:13" ht="30" customHeight="1" thickBot="1">
      <c r="A179" s="232"/>
      <c r="B179" s="233"/>
      <c r="C179" s="251" t="s">
        <v>14</v>
      </c>
      <c r="D179" s="255"/>
      <c r="E179" s="256"/>
      <c r="F179" s="255"/>
      <c r="G179" s="255"/>
      <c r="H179" s="255"/>
      <c r="I179" s="248"/>
      <c r="J179" s="255"/>
      <c r="K179" s="253">
        <f>SUM(K176:K178)</f>
        <v>31883220</v>
      </c>
      <c r="L179" s="234"/>
      <c r="M179" s="232"/>
    </row>
    <row r="180" spans="1:13" ht="30" customHeight="1" thickBot="1">
      <c r="A180" s="232"/>
      <c r="B180" s="233"/>
      <c r="C180" s="242"/>
      <c r="D180" s="318" t="s">
        <v>311</v>
      </c>
      <c r="E180" s="243"/>
      <c r="F180" s="243"/>
      <c r="G180" s="243" t="s">
        <v>243</v>
      </c>
      <c r="H180" s="243"/>
      <c r="I180" s="243"/>
      <c r="J180" s="243"/>
      <c r="K180" s="244"/>
      <c r="L180" s="234"/>
      <c r="M180" s="232"/>
    </row>
    <row r="181" spans="1:13" ht="32.450000000000003" customHeight="1">
      <c r="A181" s="232"/>
      <c r="B181" s="233"/>
      <c r="C181" s="245"/>
      <c r="D181" s="246" t="s">
        <v>361</v>
      </c>
      <c r="E181" s="246"/>
      <c r="F181" s="246"/>
      <c r="G181" s="247" t="s">
        <v>122</v>
      </c>
      <c r="H181" s="246" t="s">
        <v>112</v>
      </c>
      <c r="I181" s="248">
        <v>421.63</v>
      </c>
      <c r="J181" s="249">
        <v>150814</v>
      </c>
      <c r="K181" s="250">
        <f t="shared" ref="K181:K184" si="17">I181*J181</f>
        <v>63587706.82</v>
      </c>
      <c r="L181" s="234"/>
      <c r="M181" s="232"/>
    </row>
    <row r="182" spans="1:13" ht="34.15" customHeight="1">
      <c r="A182" s="232"/>
      <c r="B182" s="233"/>
      <c r="C182" s="245"/>
      <c r="D182" s="246" t="s">
        <v>362</v>
      </c>
      <c r="E182" s="246"/>
      <c r="F182" s="246"/>
      <c r="G182" s="247" t="s">
        <v>244</v>
      </c>
      <c r="H182" s="246" t="s">
        <v>110</v>
      </c>
      <c r="I182" s="248">
        <v>93.38</v>
      </c>
      <c r="J182" s="249">
        <v>80884</v>
      </c>
      <c r="K182" s="250">
        <f t="shared" si="17"/>
        <v>7552947.9199999999</v>
      </c>
      <c r="L182" s="234"/>
      <c r="M182" s="232"/>
    </row>
    <row r="183" spans="1:13" ht="37.9" customHeight="1">
      <c r="A183" s="232"/>
      <c r="B183" s="233"/>
      <c r="C183" s="245"/>
      <c r="D183" s="246" t="s">
        <v>363</v>
      </c>
      <c r="E183" s="246"/>
      <c r="F183" s="246"/>
      <c r="G183" s="247" t="s">
        <v>245</v>
      </c>
      <c r="H183" s="246" t="s">
        <v>110</v>
      </c>
      <c r="I183" s="248">
        <v>13.6</v>
      </c>
      <c r="J183" s="249">
        <v>153660</v>
      </c>
      <c r="K183" s="250">
        <f t="shared" si="17"/>
        <v>2089776</v>
      </c>
      <c r="L183" s="234"/>
      <c r="M183" s="232"/>
    </row>
    <row r="184" spans="1:13" ht="38.450000000000003" customHeight="1">
      <c r="A184" s="232"/>
      <c r="B184" s="233"/>
      <c r="C184" s="245"/>
      <c r="D184" s="246" t="s">
        <v>364</v>
      </c>
      <c r="E184" s="246"/>
      <c r="F184" s="246"/>
      <c r="G184" s="247" t="s">
        <v>360</v>
      </c>
      <c r="H184" s="246" t="s">
        <v>116</v>
      </c>
      <c r="I184" s="248">
        <v>4</v>
      </c>
      <c r="J184" s="249">
        <v>100593</v>
      </c>
      <c r="K184" s="250">
        <f t="shared" si="17"/>
        <v>402372</v>
      </c>
      <c r="L184" s="234"/>
      <c r="M184" s="232"/>
    </row>
    <row r="185" spans="1:13" ht="30" customHeight="1" thickBot="1">
      <c r="A185" s="232"/>
      <c r="B185" s="233"/>
      <c r="C185" s="251" t="s">
        <v>14</v>
      </c>
      <c r="D185" s="255"/>
      <c r="E185" s="256"/>
      <c r="F185" s="255"/>
      <c r="G185" s="255"/>
      <c r="H185" s="255"/>
      <c r="I185" s="248"/>
      <c r="J185" s="255"/>
      <c r="K185" s="253">
        <f>SUM(K181:K184)</f>
        <v>73632802.739999995</v>
      </c>
      <c r="L185" s="234"/>
      <c r="M185" s="232"/>
    </row>
    <row r="186" spans="1:13" ht="30" customHeight="1" thickBot="1">
      <c r="A186" s="232"/>
      <c r="B186" s="233"/>
      <c r="C186" s="242"/>
      <c r="D186" s="318" t="s">
        <v>312</v>
      </c>
      <c r="E186" s="243"/>
      <c r="F186" s="243"/>
      <c r="G186" s="243" t="s">
        <v>276</v>
      </c>
      <c r="H186" s="243"/>
      <c r="I186" s="243"/>
      <c r="J186" s="243"/>
      <c r="K186" s="244"/>
      <c r="L186" s="234"/>
      <c r="M186" s="232"/>
    </row>
    <row r="187" spans="1:13" ht="30" customHeight="1">
      <c r="A187" s="232"/>
      <c r="B187" s="233"/>
      <c r="C187" s="245"/>
      <c r="D187" s="257" t="s">
        <v>365</v>
      </c>
      <c r="E187" s="257"/>
      <c r="F187" s="257"/>
      <c r="G187" s="258" t="s">
        <v>280</v>
      </c>
      <c r="H187" s="257" t="s">
        <v>110</v>
      </c>
      <c r="I187" s="248">
        <v>100</v>
      </c>
      <c r="J187" s="319">
        <v>22781</v>
      </c>
      <c r="K187" s="250">
        <f t="shared" ref="K187:K191" si="18">I187*J187</f>
        <v>2278100</v>
      </c>
      <c r="L187" s="234"/>
      <c r="M187" s="232"/>
    </row>
    <row r="188" spans="1:13" ht="30" customHeight="1">
      <c r="A188" s="232"/>
      <c r="B188" s="233"/>
      <c r="C188" s="245"/>
      <c r="D188" s="257" t="s">
        <v>366</v>
      </c>
      <c r="E188" s="257"/>
      <c r="F188" s="257"/>
      <c r="G188" s="258" t="s">
        <v>143</v>
      </c>
      <c r="H188" s="257" t="s">
        <v>110</v>
      </c>
      <c r="I188" s="248">
        <v>113</v>
      </c>
      <c r="J188" s="320">
        <v>16174</v>
      </c>
      <c r="K188" s="250">
        <f t="shared" si="18"/>
        <v>1827662</v>
      </c>
      <c r="L188" s="234"/>
      <c r="M188" s="232"/>
    </row>
    <row r="189" spans="1:13" ht="30" customHeight="1">
      <c r="A189" s="232"/>
      <c r="B189" s="233"/>
      <c r="C189" s="245"/>
      <c r="D189" s="257" t="s">
        <v>367</v>
      </c>
      <c r="E189" s="257"/>
      <c r="F189" s="257"/>
      <c r="G189" s="258" t="s">
        <v>291</v>
      </c>
      <c r="H189" s="257" t="s">
        <v>116</v>
      </c>
      <c r="I189" s="248">
        <v>3</v>
      </c>
      <c r="J189" s="320">
        <v>68002</v>
      </c>
      <c r="K189" s="250">
        <f t="shared" si="18"/>
        <v>204006</v>
      </c>
      <c r="L189" s="234"/>
      <c r="M189" s="232"/>
    </row>
    <row r="190" spans="1:13" ht="30" customHeight="1">
      <c r="A190" s="232"/>
      <c r="B190" s="233"/>
      <c r="C190" s="245"/>
      <c r="D190" s="257" t="s">
        <v>368</v>
      </c>
      <c r="E190" s="257"/>
      <c r="F190" s="257"/>
      <c r="G190" s="258" t="s">
        <v>294</v>
      </c>
      <c r="H190" s="257" t="s">
        <v>116</v>
      </c>
      <c r="I190" s="248">
        <v>7</v>
      </c>
      <c r="J190" s="320">
        <v>65150</v>
      </c>
      <c r="K190" s="250">
        <f t="shared" si="18"/>
        <v>456050</v>
      </c>
      <c r="L190" s="234"/>
      <c r="M190" s="232"/>
    </row>
    <row r="191" spans="1:13" ht="30" customHeight="1">
      <c r="A191" s="232"/>
      <c r="B191" s="233"/>
      <c r="C191" s="245"/>
      <c r="D191" s="257" t="s">
        <v>369</v>
      </c>
      <c r="E191" s="257"/>
      <c r="F191" s="257"/>
      <c r="G191" s="258" t="s">
        <v>296</v>
      </c>
      <c r="H191" s="257" t="s">
        <v>116</v>
      </c>
      <c r="I191" s="248">
        <v>4</v>
      </c>
      <c r="J191" s="320">
        <v>33637</v>
      </c>
      <c r="K191" s="250">
        <f t="shared" si="18"/>
        <v>134548</v>
      </c>
      <c r="L191" s="234"/>
      <c r="M191" s="232"/>
    </row>
    <row r="192" spans="1:13" ht="30" customHeight="1" thickBot="1">
      <c r="A192" s="232"/>
      <c r="B192" s="233"/>
      <c r="C192" s="261" t="s">
        <v>14</v>
      </c>
      <c r="D192" s="262"/>
      <c r="E192" s="262"/>
      <c r="F192" s="262"/>
      <c r="G192" s="263"/>
      <c r="H192" s="262"/>
      <c r="I192" s="248"/>
      <c r="J192" s="264"/>
      <c r="K192" s="253">
        <f>SUM(K187:K191)</f>
        <v>4900366</v>
      </c>
      <c r="L192" s="234"/>
      <c r="M192" s="232"/>
    </row>
    <row r="193" spans="1:13" ht="30" customHeight="1" thickBot="1">
      <c r="A193" s="232"/>
      <c r="B193" s="233"/>
      <c r="C193" s="242"/>
      <c r="D193" s="318" t="s">
        <v>403</v>
      </c>
      <c r="E193" s="243"/>
      <c r="F193" s="243"/>
      <c r="G193" s="243" t="s">
        <v>370</v>
      </c>
      <c r="H193" s="243"/>
      <c r="I193" s="243"/>
      <c r="J193" s="243"/>
      <c r="K193" s="244"/>
      <c r="L193" s="234"/>
      <c r="M193" s="232"/>
    </row>
    <row r="194" spans="1:13" ht="30" customHeight="1">
      <c r="A194" s="232"/>
      <c r="B194" s="233"/>
      <c r="C194" s="245"/>
      <c r="D194" s="257" t="s">
        <v>387</v>
      </c>
      <c r="E194" s="257"/>
      <c r="F194" s="257"/>
      <c r="G194" s="258" t="s">
        <v>371</v>
      </c>
      <c r="H194" s="257" t="s">
        <v>110</v>
      </c>
      <c r="I194" s="248">
        <v>16</v>
      </c>
      <c r="J194" s="249">
        <v>48243</v>
      </c>
      <c r="K194" s="250">
        <f t="shared" ref="K194:K209" si="19">I194*J194</f>
        <v>771888</v>
      </c>
      <c r="L194" s="234"/>
      <c r="M194" s="232"/>
    </row>
    <row r="195" spans="1:13" ht="30" customHeight="1">
      <c r="A195" s="232"/>
      <c r="B195" s="233"/>
      <c r="C195" s="245"/>
      <c r="D195" s="257" t="s">
        <v>388</v>
      </c>
      <c r="E195" s="257"/>
      <c r="F195" s="257"/>
      <c r="G195" s="258" t="s">
        <v>372</v>
      </c>
      <c r="H195" s="257" t="s">
        <v>110</v>
      </c>
      <c r="I195" s="248">
        <v>24</v>
      </c>
      <c r="J195" s="249">
        <v>56882</v>
      </c>
      <c r="K195" s="250">
        <f t="shared" si="19"/>
        <v>1365168</v>
      </c>
      <c r="L195" s="234"/>
      <c r="M195" s="232"/>
    </row>
    <row r="196" spans="1:13" ht="30" customHeight="1">
      <c r="A196" s="232"/>
      <c r="B196" s="233"/>
      <c r="C196" s="245"/>
      <c r="D196" s="257" t="s">
        <v>389</v>
      </c>
      <c r="E196" s="257"/>
      <c r="F196" s="257"/>
      <c r="G196" s="258" t="s">
        <v>373</v>
      </c>
      <c r="H196" s="257" t="s">
        <v>116</v>
      </c>
      <c r="I196" s="248">
        <v>6</v>
      </c>
      <c r="J196" s="249">
        <v>56152</v>
      </c>
      <c r="K196" s="250">
        <f t="shared" si="19"/>
        <v>336912</v>
      </c>
      <c r="L196" s="234"/>
      <c r="M196" s="232"/>
    </row>
    <row r="197" spans="1:13" ht="30" customHeight="1">
      <c r="A197" s="232"/>
      <c r="B197" s="233"/>
      <c r="C197" s="245"/>
      <c r="D197" s="257" t="s">
        <v>390</v>
      </c>
      <c r="E197" s="257"/>
      <c r="F197" s="257"/>
      <c r="G197" s="258" t="s">
        <v>374</v>
      </c>
      <c r="H197" s="257" t="s">
        <v>116</v>
      </c>
      <c r="I197" s="248">
        <v>6</v>
      </c>
      <c r="J197" s="249">
        <v>74420</v>
      </c>
      <c r="K197" s="250">
        <f t="shared" si="19"/>
        <v>446520</v>
      </c>
      <c r="L197" s="234"/>
      <c r="M197" s="232"/>
    </row>
    <row r="198" spans="1:13" ht="30" customHeight="1">
      <c r="A198" s="232"/>
      <c r="B198" s="233"/>
      <c r="C198" s="245"/>
      <c r="D198" s="257" t="s">
        <v>391</v>
      </c>
      <c r="E198" s="257"/>
      <c r="F198" s="257"/>
      <c r="G198" s="258" t="s">
        <v>375</v>
      </c>
      <c r="H198" s="257" t="s">
        <v>116</v>
      </c>
      <c r="I198" s="248">
        <v>38</v>
      </c>
      <c r="J198" s="249">
        <v>39366</v>
      </c>
      <c r="K198" s="250">
        <f t="shared" si="19"/>
        <v>1495908</v>
      </c>
      <c r="L198" s="234"/>
      <c r="M198" s="232"/>
    </row>
    <row r="199" spans="1:13" ht="30" customHeight="1">
      <c r="A199" s="232"/>
      <c r="B199" s="233"/>
      <c r="C199" s="245"/>
      <c r="D199" s="257" t="s">
        <v>392</v>
      </c>
      <c r="E199" s="257"/>
      <c r="F199" s="257"/>
      <c r="G199" s="258" t="s">
        <v>376</v>
      </c>
      <c r="H199" s="257" t="s">
        <v>110</v>
      </c>
      <c r="I199" s="248">
        <v>26</v>
      </c>
      <c r="J199" s="249">
        <v>42462</v>
      </c>
      <c r="K199" s="250">
        <f t="shared" si="19"/>
        <v>1104012</v>
      </c>
      <c r="L199" s="234"/>
      <c r="M199" s="232"/>
    </row>
    <row r="200" spans="1:13" ht="30" customHeight="1">
      <c r="A200" s="232"/>
      <c r="B200" s="233"/>
      <c r="C200" s="245"/>
      <c r="D200" s="257" t="s">
        <v>393</v>
      </c>
      <c r="E200" s="257"/>
      <c r="F200" s="257"/>
      <c r="G200" s="258" t="s">
        <v>377</v>
      </c>
      <c r="H200" s="257" t="s">
        <v>116</v>
      </c>
      <c r="I200" s="248">
        <v>20</v>
      </c>
      <c r="J200" s="249">
        <v>48018</v>
      </c>
      <c r="K200" s="250">
        <f t="shared" si="19"/>
        <v>960360</v>
      </c>
      <c r="L200" s="234"/>
      <c r="M200" s="232"/>
    </row>
    <row r="201" spans="1:13" ht="30" customHeight="1">
      <c r="A201" s="232"/>
      <c r="B201" s="233"/>
      <c r="C201" s="245"/>
      <c r="D201" s="257" t="s">
        <v>394</v>
      </c>
      <c r="E201" s="257"/>
      <c r="F201" s="257"/>
      <c r="G201" s="258" t="s">
        <v>378</v>
      </c>
      <c r="H201" s="257" t="s">
        <v>110</v>
      </c>
      <c r="I201" s="248">
        <v>8</v>
      </c>
      <c r="J201" s="249">
        <v>65391</v>
      </c>
      <c r="K201" s="250">
        <f t="shared" si="19"/>
        <v>523128</v>
      </c>
      <c r="L201" s="234"/>
      <c r="M201" s="232"/>
    </row>
    <row r="202" spans="1:13" ht="30" customHeight="1">
      <c r="A202" s="232"/>
      <c r="B202" s="233"/>
      <c r="C202" s="245"/>
      <c r="D202" s="257" t="s">
        <v>395</v>
      </c>
      <c r="E202" s="257"/>
      <c r="F202" s="257"/>
      <c r="G202" s="258" t="s">
        <v>379</v>
      </c>
      <c r="H202" s="257" t="s">
        <v>110</v>
      </c>
      <c r="I202" s="248">
        <v>14</v>
      </c>
      <c r="J202" s="249">
        <v>46802</v>
      </c>
      <c r="K202" s="250">
        <f t="shared" si="19"/>
        <v>655228</v>
      </c>
      <c r="L202" s="234"/>
      <c r="M202" s="232"/>
    </row>
    <row r="203" spans="1:13" ht="30" customHeight="1">
      <c r="A203" s="232"/>
      <c r="B203" s="233"/>
      <c r="C203" s="245"/>
      <c r="D203" s="257" t="s">
        <v>396</v>
      </c>
      <c r="E203" s="257"/>
      <c r="F203" s="257"/>
      <c r="G203" s="258" t="s">
        <v>380</v>
      </c>
      <c r="H203" s="257" t="s">
        <v>110</v>
      </c>
      <c r="I203" s="248">
        <v>1</v>
      </c>
      <c r="J203" s="249">
        <v>32945</v>
      </c>
      <c r="K203" s="250">
        <f t="shared" si="19"/>
        <v>32945</v>
      </c>
      <c r="L203" s="234"/>
      <c r="M203" s="232"/>
    </row>
    <row r="204" spans="1:13" ht="30" customHeight="1">
      <c r="A204" s="232"/>
      <c r="B204" s="233"/>
      <c r="C204" s="245"/>
      <c r="D204" s="257" t="s">
        <v>397</v>
      </c>
      <c r="E204" s="257"/>
      <c r="F204" s="257"/>
      <c r="G204" s="258" t="s">
        <v>381</v>
      </c>
      <c r="H204" s="257" t="s">
        <v>116</v>
      </c>
      <c r="I204" s="248">
        <v>7</v>
      </c>
      <c r="J204" s="249">
        <v>1260389</v>
      </c>
      <c r="K204" s="250">
        <f t="shared" si="19"/>
        <v>8822723</v>
      </c>
      <c r="L204" s="234"/>
      <c r="M204" s="232"/>
    </row>
    <row r="205" spans="1:13" ht="30" customHeight="1">
      <c r="A205" s="232"/>
      <c r="B205" s="233"/>
      <c r="C205" s="245"/>
      <c r="D205" s="257" t="s">
        <v>398</v>
      </c>
      <c r="E205" s="257"/>
      <c r="F205" s="257"/>
      <c r="G205" s="258" t="s">
        <v>382</v>
      </c>
      <c r="H205" s="257" t="s">
        <v>116</v>
      </c>
      <c r="I205" s="248">
        <v>8</v>
      </c>
      <c r="J205" s="249">
        <v>116036</v>
      </c>
      <c r="K205" s="250">
        <f t="shared" si="19"/>
        <v>928288</v>
      </c>
      <c r="L205" s="234"/>
      <c r="M205" s="232"/>
    </row>
    <row r="206" spans="1:13" ht="30" customHeight="1">
      <c r="A206" s="232"/>
      <c r="B206" s="233"/>
      <c r="C206" s="245"/>
      <c r="D206" s="257" t="s">
        <v>399</v>
      </c>
      <c r="E206" s="257"/>
      <c r="F206" s="257"/>
      <c r="G206" s="258" t="s">
        <v>383</v>
      </c>
      <c r="H206" s="257" t="s">
        <v>116</v>
      </c>
      <c r="I206" s="248">
        <v>1</v>
      </c>
      <c r="J206" s="249">
        <v>595227</v>
      </c>
      <c r="K206" s="250">
        <f t="shared" si="19"/>
        <v>595227</v>
      </c>
      <c r="L206" s="234"/>
      <c r="M206" s="232"/>
    </row>
    <row r="207" spans="1:13" ht="54" customHeight="1">
      <c r="A207" s="232"/>
      <c r="B207" s="233"/>
      <c r="C207" s="245"/>
      <c r="D207" s="257" t="s">
        <v>400</v>
      </c>
      <c r="E207" s="257"/>
      <c r="F207" s="257"/>
      <c r="G207" s="258" t="s">
        <v>384</v>
      </c>
      <c r="H207" s="257" t="s">
        <v>116</v>
      </c>
      <c r="I207" s="248">
        <v>8</v>
      </c>
      <c r="J207" s="249">
        <v>1901863</v>
      </c>
      <c r="K207" s="250">
        <f t="shared" si="19"/>
        <v>15214904</v>
      </c>
      <c r="L207" s="234"/>
      <c r="M207" s="232"/>
    </row>
    <row r="208" spans="1:13" ht="30" customHeight="1">
      <c r="A208" s="232"/>
      <c r="B208" s="233"/>
      <c r="C208" s="245"/>
      <c r="D208" s="257" t="s">
        <v>401</v>
      </c>
      <c r="E208" s="257"/>
      <c r="F208" s="257"/>
      <c r="G208" s="258" t="s">
        <v>385</v>
      </c>
      <c r="H208" s="257" t="s">
        <v>116</v>
      </c>
      <c r="I208" s="248">
        <v>8</v>
      </c>
      <c r="J208" s="249">
        <v>807116</v>
      </c>
      <c r="K208" s="250">
        <f t="shared" si="19"/>
        <v>6456928</v>
      </c>
      <c r="L208" s="234"/>
      <c r="M208" s="232"/>
    </row>
    <row r="209" spans="1:13" ht="30" customHeight="1">
      <c r="A209" s="232"/>
      <c r="B209" s="233"/>
      <c r="C209" s="245"/>
      <c r="D209" s="257" t="s">
        <v>402</v>
      </c>
      <c r="E209" s="257"/>
      <c r="F209" s="257"/>
      <c r="G209" s="258" t="s">
        <v>386</v>
      </c>
      <c r="H209" s="257" t="s">
        <v>116</v>
      </c>
      <c r="I209" s="248">
        <v>2</v>
      </c>
      <c r="J209" s="249">
        <v>197690</v>
      </c>
      <c r="K209" s="250">
        <f t="shared" si="19"/>
        <v>395380</v>
      </c>
      <c r="L209" s="234"/>
      <c r="M209" s="232"/>
    </row>
    <row r="210" spans="1:13" ht="30" customHeight="1" thickBot="1">
      <c r="A210" s="232"/>
      <c r="B210" s="233"/>
      <c r="C210" s="251" t="s">
        <v>14</v>
      </c>
      <c r="D210" s="266"/>
      <c r="E210" s="266"/>
      <c r="F210" s="266"/>
      <c r="G210" s="267"/>
      <c r="H210" s="268"/>
      <c r="I210" s="248"/>
      <c r="J210" s="252"/>
      <c r="K210" s="253">
        <f>SUM(K194:K209)</f>
        <v>40105519</v>
      </c>
      <c r="L210" s="234"/>
      <c r="M210" s="232"/>
    </row>
    <row r="211" spans="1:13" s="274" customFormat="1" ht="30" customHeight="1" thickBot="1">
      <c r="A211" s="270"/>
      <c r="B211" s="271"/>
      <c r="C211" s="351" t="s">
        <v>695</v>
      </c>
      <c r="D211" s="352"/>
      <c r="E211" s="352"/>
      <c r="F211" s="352"/>
      <c r="G211" s="352"/>
      <c r="H211" s="352"/>
      <c r="I211" s="352"/>
      <c r="J211" s="353"/>
      <c r="K211" s="272">
        <f>K210+K192+K185+K179+K174+K161+K147+K143</f>
        <v>303837517.08399999</v>
      </c>
      <c r="L211" s="273"/>
      <c r="M211" s="270"/>
    </row>
    <row r="212" spans="1:13" s="274" customFormat="1" ht="30" customHeight="1" thickBot="1">
      <c r="A212" s="270"/>
      <c r="B212" s="271"/>
      <c r="C212" s="351" t="s">
        <v>696</v>
      </c>
      <c r="D212" s="352"/>
      <c r="E212" s="352"/>
      <c r="F212" s="352"/>
      <c r="G212" s="352"/>
      <c r="H212" s="352"/>
      <c r="I212" s="352"/>
      <c r="J212" s="353"/>
      <c r="K212" s="272">
        <f>K211+K130+K42</f>
        <v>1662847735.6139998</v>
      </c>
      <c r="L212" s="273"/>
      <c r="M212" s="270"/>
    </row>
    <row r="213" spans="1:13" ht="30" customHeight="1" thickBot="1">
      <c r="A213" s="232"/>
      <c r="B213" s="233"/>
      <c r="C213" s="314"/>
      <c r="D213" s="315">
        <v>2</v>
      </c>
      <c r="E213" s="316"/>
      <c r="F213" s="316"/>
      <c r="G213" s="365" t="s">
        <v>406</v>
      </c>
      <c r="H213" s="365"/>
      <c r="I213" s="365"/>
      <c r="J213" s="365"/>
      <c r="K213" s="366"/>
      <c r="L213" s="234"/>
      <c r="M213" s="232"/>
    </row>
    <row r="214" spans="1:13" ht="30" customHeight="1" thickBot="1">
      <c r="A214" s="232"/>
      <c r="B214" s="233"/>
      <c r="C214" s="311"/>
      <c r="D214" s="317" t="s">
        <v>404</v>
      </c>
      <c r="E214" s="312"/>
      <c r="F214" s="312"/>
      <c r="G214" s="312" t="s">
        <v>407</v>
      </c>
      <c r="H214" s="312"/>
      <c r="I214" s="312"/>
      <c r="J214" s="312"/>
      <c r="K214" s="313"/>
      <c r="L214" s="234"/>
      <c r="M214" s="232"/>
    </row>
    <row r="215" spans="1:13" ht="30" customHeight="1" thickBot="1">
      <c r="A215" s="232"/>
      <c r="B215" s="233"/>
      <c r="C215" s="242"/>
      <c r="D215" s="318" t="s">
        <v>405</v>
      </c>
      <c r="E215" s="243"/>
      <c r="F215" s="243"/>
      <c r="G215" s="243" t="s">
        <v>119</v>
      </c>
      <c r="H215" s="243"/>
      <c r="I215" s="243"/>
      <c r="J215" s="243"/>
      <c r="K215" s="244"/>
      <c r="L215" s="234"/>
      <c r="M215" s="232"/>
    </row>
    <row r="216" spans="1:13" ht="32.450000000000003" customHeight="1">
      <c r="A216" s="232"/>
      <c r="B216" s="233"/>
      <c r="C216" s="245"/>
      <c r="D216" s="246" t="s">
        <v>409</v>
      </c>
      <c r="E216" s="246"/>
      <c r="F216" s="246"/>
      <c r="G216" s="247" t="s">
        <v>170</v>
      </c>
      <c r="H216" s="246" t="s">
        <v>112</v>
      </c>
      <c r="I216" s="248">
        <v>464.33</v>
      </c>
      <c r="J216" s="249">
        <v>9557</v>
      </c>
      <c r="K216" s="250">
        <f>I216*J216</f>
        <v>4437601.8099999996</v>
      </c>
      <c r="L216" s="234"/>
      <c r="M216" s="232"/>
    </row>
    <row r="217" spans="1:13" ht="34.15" customHeight="1">
      <c r="A217" s="232"/>
      <c r="B217" s="233"/>
      <c r="C217" s="245"/>
      <c r="D217" s="246" t="s">
        <v>410</v>
      </c>
      <c r="E217" s="246"/>
      <c r="F217" s="246"/>
      <c r="G217" s="247" t="s">
        <v>408</v>
      </c>
      <c r="H217" s="246" t="s">
        <v>112</v>
      </c>
      <c r="I217" s="248">
        <v>561.64</v>
      </c>
      <c r="J217" s="249">
        <v>12638</v>
      </c>
      <c r="K217" s="250">
        <f t="shared" ref="K217:K219" si="20">I217*J217</f>
        <v>7098006.3199999994</v>
      </c>
      <c r="L217" s="234"/>
      <c r="M217" s="232"/>
    </row>
    <row r="218" spans="1:13" ht="37.9" customHeight="1">
      <c r="A218" s="232"/>
      <c r="B218" s="233"/>
      <c r="C218" s="245"/>
      <c r="D218" s="246" t="s">
        <v>411</v>
      </c>
      <c r="E218" s="246"/>
      <c r="F218" s="246"/>
      <c r="G218" s="247" t="s">
        <v>175</v>
      </c>
      <c r="H218" s="246" t="s">
        <v>177</v>
      </c>
      <c r="I218" s="248">
        <v>44.06</v>
      </c>
      <c r="J218" s="249">
        <v>58972</v>
      </c>
      <c r="K218" s="250">
        <f t="shared" si="20"/>
        <v>2598306.3200000003</v>
      </c>
      <c r="L218" s="234"/>
      <c r="M218" s="232"/>
    </row>
    <row r="219" spans="1:13" ht="38.450000000000003" customHeight="1">
      <c r="A219" s="232"/>
      <c r="B219" s="233"/>
      <c r="C219" s="245"/>
      <c r="D219" s="246" t="s">
        <v>412</v>
      </c>
      <c r="E219" s="246"/>
      <c r="F219" s="246"/>
      <c r="G219" s="247" t="s">
        <v>109</v>
      </c>
      <c r="H219" s="246" t="s">
        <v>110</v>
      </c>
      <c r="I219" s="248">
        <v>79.66</v>
      </c>
      <c r="J219" s="249">
        <v>32690</v>
      </c>
      <c r="K219" s="250">
        <f t="shared" si="20"/>
        <v>2604085.4</v>
      </c>
      <c r="L219" s="234"/>
      <c r="M219" s="232"/>
    </row>
    <row r="220" spans="1:13" ht="30" customHeight="1" thickBot="1">
      <c r="A220" s="232"/>
      <c r="B220" s="233"/>
      <c r="C220" s="251" t="s">
        <v>14</v>
      </c>
      <c r="D220" s="255"/>
      <c r="E220" s="256"/>
      <c r="F220" s="255"/>
      <c r="G220" s="255"/>
      <c r="H220" s="255"/>
      <c r="I220" s="248"/>
      <c r="J220" s="255"/>
      <c r="K220" s="253">
        <f>SUM(K216:K219)</f>
        <v>16737999.85</v>
      </c>
      <c r="L220" s="234"/>
      <c r="M220" s="232"/>
    </row>
    <row r="221" spans="1:13" ht="30" customHeight="1" thickBot="1">
      <c r="A221" s="232"/>
      <c r="B221" s="233"/>
      <c r="C221" s="242"/>
      <c r="D221" s="318" t="s">
        <v>413</v>
      </c>
      <c r="E221" s="243"/>
      <c r="F221" s="243"/>
      <c r="G221" s="243" t="s">
        <v>187</v>
      </c>
      <c r="H221" s="243"/>
      <c r="I221" s="243"/>
      <c r="J221" s="243"/>
      <c r="K221" s="244"/>
      <c r="L221" s="234"/>
      <c r="M221" s="232"/>
    </row>
    <row r="222" spans="1:13" ht="32.450000000000003" customHeight="1">
      <c r="A222" s="232"/>
      <c r="B222" s="233"/>
      <c r="C222" s="245"/>
      <c r="D222" s="246" t="s">
        <v>414</v>
      </c>
      <c r="E222" s="246"/>
      <c r="F222" s="246"/>
      <c r="G222" s="247" t="s">
        <v>188</v>
      </c>
      <c r="H222" s="246" t="s">
        <v>177</v>
      </c>
      <c r="I222" s="248">
        <v>675.6</v>
      </c>
      <c r="J222" s="249">
        <v>267305</v>
      </c>
      <c r="K222" s="250">
        <f>I222*J222</f>
        <v>180591258</v>
      </c>
      <c r="L222" s="234"/>
      <c r="M222" s="232"/>
    </row>
    <row r="223" spans="1:13" ht="34.15" customHeight="1">
      <c r="A223" s="232"/>
      <c r="B223" s="233"/>
      <c r="C223" s="245"/>
      <c r="D223" s="246" t="s">
        <v>415</v>
      </c>
      <c r="E223" s="246"/>
      <c r="F223" s="246"/>
      <c r="G223" s="247" t="s">
        <v>189</v>
      </c>
      <c r="H223" s="246" t="s">
        <v>177</v>
      </c>
      <c r="I223" s="248">
        <v>160.97</v>
      </c>
      <c r="J223" s="249">
        <v>489700</v>
      </c>
      <c r="K223" s="250">
        <f>I223*J223</f>
        <v>78827009</v>
      </c>
      <c r="L223" s="234"/>
      <c r="M223" s="232"/>
    </row>
    <row r="224" spans="1:13" ht="30" customHeight="1" thickBot="1">
      <c r="A224" s="232"/>
      <c r="B224" s="233"/>
      <c r="C224" s="251" t="s">
        <v>14</v>
      </c>
      <c r="D224" s="255"/>
      <c r="E224" s="256"/>
      <c r="F224" s="255"/>
      <c r="G224" s="255"/>
      <c r="H224" s="255"/>
      <c r="I224" s="248"/>
      <c r="J224" s="255"/>
      <c r="K224" s="253">
        <f>SUM(K222:K223)</f>
        <v>259418267</v>
      </c>
      <c r="L224" s="234"/>
      <c r="M224" s="232"/>
    </row>
    <row r="225" spans="1:13" ht="30" customHeight="1" thickBot="1">
      <c r="A225" s="232"/>
      <c r="B225" s="233"/>
      <c r="C225" s="242"/>
      <c r="D225" s="318" t="s">
        <v>436</v>
      </c>
      <c r="E225" s="243"/>
      <c r="F225" s="243"/>
      <c r="G225" s="243" t="s">
        <v>201</v>
      </c>
      <c r="H225" s="243"/>
      <c r="I225" s="243"/>
      <c r="J225" s="243"/>
      <c r="K225" s="244"/>
      <c r="L225" s="234"/>
      <c r="M225" s="232"/>
    </row>
    <row r="226" spans="1:13" ht="32.450000000000003" customHeight="1">
      <c r="A226" s="232"/>
      <c r="B226" s="233"/>
      <c r="C226" s="245"/>
      <c r="D226" s="246" t="s">
        <v>420</v>
      </c>
      <c r="E226" s="246"/>
      <c r="F226" s="246"/>
      <c r="G226" s="247" t="s">
        <v>202</v>
      </c>
      <c r="H226" s="246" t="s">
        <v>112</v>
      </c>
      <c r="I226" s="248">
        <v>49.84</v>
      </c>
      <c r="J226" s="249">
        <v>63795</v>
      </c>
      <c r="K226" s="250">
        <f>I226*J226</f>
        <v>3179542.8000000003</v>
      </c>
      <c r="L226" s="234"/>
      <c r="M226" s="232"/>
    </row>
    <row r="227" spans="1:13" ht="32.450000000000003" customHeight="1">
      <c r="A227" s="232"/>
      <c r="B227" s="233"/>
      <c r="C227" s="245"/>
      <c r="D227" s="246" t="s">
        <v>421</v>
      </c>
      <c r="E227" s="246"/>
      <c r="F227" s="246"/>
      <c r="G227" s="247" t="s">
        <v>203</v>
      </c>
      <c r="H227" s="246" t="s">
        <v>177</v>
      </c>
      <c r="I227" s="248">
        <v>7</v>
      </c>
      <c r="J227" s="249">
        <v>1552801</v>
      </c>
      <c r="K227" s="250">
        <f t="shared" ref="K227:K241" si="21">I227*J227</f>
        <v>10869607</v>
      </c>
      <c r="L227" s="234"/>
      <c r="M227" s="232"/>
    </row>
    <row r="228" spans="1:13" ht="32.450000000000003" customHeight="1">
      <c r="A228" s="232"/>
      <c r="B228" s="233"/>
      <c r="C228" s="245"/>
      <c r="D228" s="246" t="s">
        <v>422</v>
      </c>
      <c r="E228" s="246"/>
      <c r="F228" s="246"/>
      <c r="G228" s="247" t="s">
        <v>204</v>
      </c>
      <c r="H228" s="246" t="s">
        <v>112</v>
      </c>
      <c r="I228" s="248">
        <v>319.14999999999998</v>
      </c>
      <c r="J228" s="249">
        <v>184955</v>
      </c>
      <c r="K228" s="250">
        <f t="shared" si="21"/>
        <v>59028388.249999993</v>
      </c>
      <c r="L228" s="234"/>
      <c r="M228" s="232"/>
    </row>
    <row r="229" spans="1:13" ht="32.450000000000003" customHeight="1">
      <c r="A229" s="232"/>
      <c r="B229" s="233"/>
      <c r="C229" s="245"/>
      <c r="D229" s="246" t="s">
        <v>423</v>
      </c>
      <c r="E229" s="246"/>
      <c r="F229" s="246"/>
      <c r="G229" s="247" t="s">
        <v>205</v>
      </c>
      <c r="H229" s="246" t="s">
        <v>110</v>
      </c>
      <c r="I229" s="248">
        <v>92</v>
      </c>
      <c r="J229" s="249">
        <v>205683</v>
      </c>
      <c r="K229" s="250">
        <f t="shared" si="21"/>
        <v>18922836</v>
      </c>
      <c r="L229" s="234"/>
      <c r="M229" s="232"/>
    </row>
    <row r="230" spans="1:13" ht="32.450000000000003" customHeight="1">
      <c r="A230" s="232"/>
      <c r="B230" s="233"/>
      <c r="C230" s="245"/>
      <c r="D230" s="246" t="s">
        <v>424</v>
      </c>
      <c r="E230" s="246"/>
      <c r="F230" s="246"/>
      <c r="G230" s="247" t="s">
        <v>206</v>
      </c>
      <c r="H230" s="246" t="s">
        <v>110</v>
      </c>
      <c r="I230" s="248">
        <v>99.45</v>
      </c>
      <c r="J230" s="249">
        <v>172320</v>
      </c>
      <c r="K230" s="250">
        <f t="shared" si="21"/>
        <v>17137224</v>
      </c>
      <c r="L230" s="234"/>
      <c r="M230" s="232"/>
    </row>
    <row r="231" spans="1:13" ht="32.450000000000003" customHeight="1">
      <c r="A231" s="232"/>
      <c r="B231" s="233"/>
      <c r="C231" s="245"/>
      <c r="D231" s="246" t="s">
        <v>425</v>
      </c>
      <c r="E231" s="246"/>
      <c r="F231" s="246"/>
      <c r="G231" s="247" t="s">
        <v>207</v>
      </c>
      <c r="H231" s="246" t="s">
        <v>110</v>
      </c>
      <c r="I231" s="248">
        <v>73.010000000000005</v>
      </c>
      <c r="J231" s="249">
        <v>217834</v>
      </c>
      <c r="K231" s="250">
        <f t="shared" si="21"/>
        <v>15904060.340000002</v>
      </c>
      <c r="L231" s="234"/>
      <c r="M231" s="232"/>
    </row>
    <row r="232" spans="1:13" ht="32.450000000000003" customHeight="1">
      <c r="A232" s="232"/>
      <c r="B232" s="233"/>
      <c r="C232" s="245"/>
      <c r="D232" s="246" t="s">
        <v>426</v>
      </c>
      <c r="E232" s="246"/>
      <c r="F232" s="246"/>
      <c r="G232" s="247" t="s">
        <v>208</v>
      </c>
      <c r="H232" s="246" t="s">
        <v>110</v>
      </c>
      <c r="I232" s="248">
        <v>52.58</v>
      </c>
      <c r="J232" s="249">
        <v>56220</v>
      </c>
      <c r="K232" s="250">
        <f t="shared" si="21"/>
        <v>2956047.6</v>
      </c>
      <c r="L232" s="234"/>
      <c r="M232" s="232"/>
    </row>
    <row r="233" spans="1:13" ht="32.450000000000003" customHeight="1">
      <c r="A233" s="232"/>
      <c r="B233" s="233"/>
      <c r="C233" s="245"/>
      <c r="D233" s="246" t="s">
        <v>427</v>
      </c>
      <c r="E233" s="246"/>
      <c r="F233" s="246"/>
      <c r="G233" s="247" t="s">
        <v>209</v>
      </c>
      <c r="H233" s="246" t="s">
        <v>110</v>
      </c>
      <c r="I233" s="248">
        <v>12.04</v>
      </c>
      <c r="J233" s="249">
        <v>77094</v>
      </c>
      <c r="K233" s="250">
        <f t="shared" si="21"/>
        <v>928211.75999999989</v>
      </c>
      <c r="L233" s="234"/>
      <c r="M233" s="232"/>
    </row>
    <row r="234" spans="1:13" ht="32.450000000000003" customHeight="1">
      <c r="A234" s="232"/>
      <c r="B234" s="233"/>
      <c r="C234" s="245"/>
      <c r="D234" s="246" t="s">
        <v>428</v>
      </c>
      <c r="E234" s="246"/>
      <c r="F234" s="246"/>
      <c r="G234" s="247" t="s">
        <v>210</v>
      </c>
      <c r="H234" s="246" t="s">
        <v>110</v>
      </c>
      <c r="I234" s="248">
        <v>6</v>
      </c>
      <c r="J234" s="249">
        <v>54616</v>
      </c>
      <c r="K234" s="250">
        <f t="shared" si="21"/>
        <v>327696</v>
      </c>
      <c r="L234" s="234"/>
      <c r="M234" s="232"/>
    </row>
    <row r="235" spans="1:13" ht="32.450000000000003" customHeight="1">
      <c r="A235" s="232"/>
      <c r="B235" s="233"/>
      <c r="C235" s="245"/>
      <c r="D235" s="246" t="s">
        <v>429</v>
      </c>
      <c r="E235" s="246"/>
      <c r="F235" s="246"/>
      <c r="G235" s="247" t="s">
        <v>212</v>
      </c>
      <c r="H235" s="246" t="s">
        <v>213</v>
      </c>
      <c r="I235" s="248">
        <v>4522.04</v>
      </c>
      <c r="J235" s="249">
        <v>12964</v>
      </c>
      <c r="K235" s="250">
        <f t="shared" si="21"/>
        <v>58623726.560000002</v>
      </c>
      <c r="L235" s="234"/>
      <c r="M235" s="232"/>
    </row>
    <row r="236" spans="1:13" ht="32.450000000000003" customHeight="1">
      <c r="A236" s="232"/>
      <c r="B236" s="233"/>
      <c r="C236" s="245"/>
      <c r="D236" s="246" t="s">
        <v>430</v>
      </c>
      <c r="E236" s="246"/>
      <c r="F236" s="246"/>
      <c r="G236" s="247" t="s">
        <v>328</v>
      </c>
      <c r="H236" s="246" t="s">
        <v>112</v>
      </c>
      <c r="I236" s="248">
        <v>11.64</v>
      </c>
      <c r="J236" s="249">
        <v>180524</v>
      </c>
      <c r="K236" s="250">
        <f t="shared" si="21"/>
        <v>2101299.3600000003</v>
      </c>
      <c r="L236" s="234"/>
      <c r="M236" s="232"/>
    </row>
    <row r="237" spans="1:13" ht="32.450000000000003" customHeight="1">
      <c r="A237" s="232"/>
      <c r="B237" s="233"/>
      <c r="C237" s="245"/>
      <c r="D237" s="246" t="s">
        <v>431</v>
      </c>
      <c r="E237" s="246"/>
      <c r="F237" s="246"/>
      <c r="G237" s="247" t="s">
        <v>211</v>
      </c>
      <c r="H237" s="246" t="s">
        <v>110</v>
      </c>
      <c r="I237" s="248">
        <v>22.7</v>
      </c>
      <c r="J237" s="249">
        <v>185363</v>
      </c>
      <c r="K237" s="250">
        <f t="shared" si="21"/>
        <v>4207740.0999999996</v>
      </c>
      <c r="L237" s="234"/>
      <c r="M237" s="232"/>
    </row>
    <row r="238" spans="1:13" ht="32.450000000000003" customHeight="1">
      <c r="A238" s="232"/>
      <c r="B238" s="233"/>
      <c r="C238" s="245"/>
      <c r="D238" s="246" t="s">
        <v>432</v>
      </c>
      <c r="E238" s="246"/>
      <c r="F238" s="246"/>
      <c r="G238" s="247" t="s">
        <v>416</v>
      </c>
      <c r="H238" s="246" t="s">
        <v>110</v>
      </c>
      <c r="I238" s="248">
        <v>139.60999999999999</v>
      </c>
      <c r="J238" s="249">
        <v>65961</v>
      </c>
      <c r="K238" s="250">
        <f t="shared" si="21"/>
        <v>9208815.209999999</v>
      </c>
      <c r="L238" s="234"/>
      <c r="M238" s="232"/>
    </row>
    <row r="239" spans="1:13" ht="32.450000000000003" customHeight="1">
      <c r="A239" s="232"/>
      <c r="B239" s="233"/>
      <c r="C239" s="245"/>
      <c r="D239" s="246" t="s">
        <v>433</v>
      </c>
      <c r="E239" s="246"/>
      <c r="F239" s="246"/>
      <c r="G239" s="247" t="s">
        <v>417</v>
      </c>
      <c r="H239" s="246" t="s">
        <v>112</v>
      </c>
      <c r="I239" s="248">
        <v>100.59</v>
      </c>
      <c r="J239" s="249">
        <v>211133</v>
      </c>
      <c r="K239" s="250">
        <f t="shared" si="21"/>
        <v>21237868.470000003</v>
      </c>
      <c r="L239" s="234"/>
      <c r="M239" s="232"/>
    </row>
    <row r="240" spans="1:13" ht="32.450000000000003" customHeight="1">
      <c r="A240" s="232"/>
      <c r="B240" s="233"/>
      <c r="C240" s="245"/>
      <c r="D240" s="246" t="s">
        <v>434</v>
      </c>
      <c r="E240" s="246"/>
      <c r="F240" s="246"/>
      <c r="G240" s="247" t="s">
        <v>418</v>
      </c>
      <c r="H240" s="246" t="s">
        <v>112</v>
      </c>
      <c r="I240" s="248">
        <v>1.32</v>
      </c>
      <c r="J240" s="249">
        <v>2356942</v>
      </c>
      <c r="K240" s="250">
        <f t="shared" si="21"/>
        <v>3111163.44</v>
      </c>
      <c r="L240" s="234"/>
      <c r="M240" s="232"/>
    </row>
    <row r="241" spans="1:13" ht="32.450000000000003" customHeight="1">
      <c r="A241" s="232"/>
      <c r="B241" s="233"/>
      <c r="C241" s="245"/>
      <c r="D241" s="246" t="s">
        <v>435</v>
      </c>
      <c r="E241" s="246"/>
      <c r="F241" s="246"/>
      <c r="G241" s="247" t="s">
        <v>419</v>
      </c>
      <c r="H241" s="246" t="s">
        <v>116</v>
      </c>
      <c r="I241" s="248">
        <v>9</v>
      </c>
      <c r="J241" s="249">
        <v>1197394</v>
      </c>
      <c r="K241" s="250">
        <f t="shared" si="21"/>
        <v>10776546</v>
      </c>
      <c r="L241" s="234"/>
      <c r="M241" s="232"/>
    </row>
    <row r="242" spans="1:13" ht="30" customHeight="1" thickBot="1">
      <c r="A242" s="232"/>
      <c r="B242" s="233"/>
      <c r="C242" s="251" t="s">
        <v>14</v>
      </c>
      <c r="D242" s="255"/>
      <c r="E242" s="256"/>
      <c r="F242" s="255"/>
      <c r="G242" s="255"/>
      <c r="H242" s="255"/>
      <c r="I242" s="248"/>
      <c r="J242" s="255"/>
      <c r="K242" s="253">
        <f>SUM(K226:K241)</f>
        <v>238520772.89000002</v>
      </c>
      <c r="L242" s="234"/>
      <c r="M242" s="232"/>
    </row>
    <row r="243" spans="1:13" ht="30" customHeight="1" thickBot="1">
      <c r="A243" s="232"/>
      <c r="B243" s="233"/>
      <c r="C243" s="242"/>
      <c r="D243" s="318" t="s">
        <v>451</v>
      </c>
      <c r="E243" s="243"/>
      <c r="F243" s="243"/>
      <c r="G243" s="243" t="s">
        <v>223</v>
      </c>
      <c r="H243" s="243"/>
      <c r="I243" s="243"/>
      <c r="J243" s="243"/>
      <c r="K243" s="244"/>
      <c r="L243" s="234"/>
      <c r="M243" s="232"/>
    </row>
    <row r="244" spans="1:13" ht="32.450000000000003" customHeight="1">
      <c r="A244" s="232"/>
      <c r="B244" s="233"/>
      <c r="C244" s="245"/>
      <c r="D244" s="246" t="s">
        <v>439</v>
      </c>
      <c r="E244" s="246"/>
      <c r="F244" s="246"/>
      <c r="G244" s="247" t="s">
        <v>224</v>
      </c>
      <c r="H244" s="246" t="s">
        <v>112</v>
      </c>
      <c r="I244" s="248">
        <v>177.98</v>
      </c>
      <c r="J244" s="249">
        <v>83388</v>
      </c>
      <c r="K244" s="250">
        <f t="shared" ref="K244:K255" si="22">I244*J244</f>
        <v>14841396.239999998</v>
      </c>
      <c r="L244" s="234"/>
      <c r="M244" s="232"/>
    </row>
    <row r="245" spans="1:13" ht="32.450000000000003" customHeight="1">
      <c r="A245" s="232"/>
      <c r="B245" s="233"/>
      <c r="C245" s="245"/>
      <c r="D245" s="246" t="s">
        <v>440</v>
      </c>
      <c r="E245" s="246"/>
      <c r="F245" s="246"/>
      <c r="G245" s="247" t="s">
        <v>225</v>
      </c>
      <c r="H245" s="246" t="s">
        <v>112</v>
      </c>
      <c r="I245" s="248">
        <v>1.68</v>
      </c>
      <c r="J245" s="249">
        <v>146697</v>
      </c>
      <c r="K245" s="250">
        <f t="shared" si="22"/>
        <v>246450.96</v>
      </c>
      <c r="L245" s="234"/>
      <c r="M245" s="232"/>
    </row>
    <row r="246" spans="1:13" ht="32.450000000000003" customHeight="1">
      <c r="A246" s="232"/>
      <c r="B246" s="233"/>
      <c r="C246" s="245"/>
      <c r="D246" s="246" t="s">
        <v>441</v>
      </c>
      <c r="E246" s="246"/>
      <c r="F246" s="246"/>
      <c r="G246" s="247" t="s">
        <v>226</v>
      </c>
      <c r="H246" s="246" t="s">
        <v>112</v>
      </c>
      <c r="I246" s="248">
        <v>322.95999999999998</v>
      </c>
      <c r="J246" s="249">
        <v>43925</v>
      </c>
      <c r="K246" s="250">
        <f t="shared" si="22"/>
        <v>14186018</v>
      </c>
      <c r="L246" s="234"/>
      <c r="M246" s="232"/>
    </row>
    <row r="247" spans="1:13" ht="32.450000000000003" customHeight="1">
      <c r="A247" s="232"/>
      <c r="B247" s="233"/>
      <c r="C247" s="245"/>
      <c r="D247" s="246" t="s">
        <v>442</v>
      </c>
      <c r="E247" s="246"/>
      <c r="F247" s="246"/>
      <c r="G247" s="247" t="s">
        <v>227</v>
      </c>
      <c r="H247" s="246" t="s">
        <v>110</v>
      </c>
      <c r="I247" s="248">
        <v>125.4</v>
      </c>
      <c r="J247" s="249">
        <v>10176</v>
      </c>
      <c r="K247" s="250">
        <f t="shared" si="22"/>
        <v>1276070.4000000001</v>
      </c>
      <c r="L247" s="234"/>
      <c r="M247" s="232"/>
    </row>
    <row r="248" spans="1:13" ht="32.450000000000003" customHeight="1">
      <c r="A248" s="232"/>
      <c r="B248" s="233"/>
      <c r="C248" s="245"/>
      <c r="D248" s="246" t="s">
        <v>443</v>
      </c>
      <c r="E248" s="246"/>
      <c r="F248" s="246"/>
      <c r="G248" s="247" t="s">
        <v>228</v>
      </c>
      <c r="H248" s="246" t="s">
        <v>112</v>
      </c>
      <c r="I248" s="248">
        <v>322.95999999999998</v>
      </c>
      <c r="J248" s="249">
        <v>26778</v>
      </c>
      <c r="K248" s="250">
        <f t="shared" si="22"/>
        <v>8648222.879999999</v>
      </c>
      <c r="L248" s="234"/>
      <c r="M248" s="232"/>
    </row>
    <row r="249" spans="1:13" ht="32.450000000000003" customHeight="1">
      <c r="A249" s="232"/>
      <c r="B249" s="233"/>
      <c r="C249" s="245"/>
      <c r="D249" s="246" t="s">
        <v>444</v>
      </c>
      <c r="E249" s="246"/>
      <c r="F249" s="246"/>
      <c r="G249" s="247" t="s">
        <v>229</v>
      </c>
      <c r="H249" s="246" t="s">
        <v>112</v>
      </c>
      <c r="I249" s="248">
        <v>322.95999999999998</v>
      </c>
      <c r="J249" s="249">
        <v>25384</v>
      </c>
      <c r="K249" s="250">
        <f t="shared" si="22"/>
        <v>8198016.6399999997</v>
      </c>
      <c r="L249" s="234"/>
      <c r="M249" s="232"/>
    </row>
    <row r="250" spans="1:13" ht="32.450000000000003" customHeight="1">
      <c r="A250" s="232"/>
      <c r="B250" s="233"/>
      <c r="C250" s="245"/>
      <c r="D250" s="246" t="s">
        <v>445</v>
      </c>
      <c r="E250" s="246"/>
      <c r="F250" s="246"/>
      <c r="G250" s="247" t="s">
        <v>341</v>
      </c>
      <c r="H250" s="246" t="s">
        <v>112</v>
      </c>
      <c r="I250" s="248">
        <v>141.41999999999999</v>
      </c>
      <c r="J250" s="249">
        <v>137305</v>
      </c>
      <c r="K250" s="250">
        <f t="shared" si="22"/>
        <v>19417673.099999998</v>
      </c>
      <c r="L250" s="234"/>
      <c r="M250" s="232"/>
    </row>
    <row r="251" spans="1:13" ht="32.450000000000003" customHeight="1">
      <c r="A251" s="232"/>
      <c r="B251" s="233"/>
      <c r="C251" s="245"/>
      <c r="D251" s="246" t="s">
        <v>446</v>
      </c>
      <c r="E251" s="246"/>
      <c r="F251" s="246"/>
      <c r="G251" s="247" t="s">
        <v>343</v>
      </c>
      <c r="H251" s="246" t="s">
        <v>112</v>
      </c>
      <c r="I251" s="248">
        <v>7.76</v>
      </c>
      <c r="J251" s="249">
        <v>131371</v>
      </c>
      <c r="K251" s="250">
        <f t="shared" si="22"/>
        <v>1019438.96</v>
      </c>
      <c r="L251" s="234"/>
      <c r="M251" s="232"/>
    </row>
    <row r="252" spans="1:13" ht="32.450000000000003" customHeight="1">
      <c r="A252" s="232"/>
      <c r="B252" s="233"/>
      <c r="C252" s="245"/>
      <c r="D252" s="246" t="s">
        <v>447</v>
      </c>
      <c r="E252" s="246"/>
      <c r="F252" s="246"/>
      <c r="G252" s="247" t="s">
        <v>342</v>
      </c>
      <c r="H252" s="246" t="s">
        <v>110</v>
      </c>
      <c r="I252" s="248">
        <v>83.9</v>
      </c>
      <c r="J252" s="249">
        <v>28065</v>
      </c>
      <c r="K252" s="250">
        <f t="shared" si="22"/>
        <v>2354653.5</v>
      </c>
      <c r="L252" s="234"/>
      <c r="M252" s="232"/>
    </row>
    <row r="253" spans="1:13" ht="32.450000000000003" customHeight="1">
      <c r="A253" s="232"/>
      <c r="B253" s="233"/>
      <c r="C253" s="245"/>
      <c r="D253" s="246" t="s">
        <v>448</v>
      </c>
      <c r="E253" s="246"/>
      <c r="F253" s="246"/>
      <c r="G253" s="247" t="s">
        <v>232</v>
      </c>
      <c r="H253" s="246" t="s">
        <v>112</v>
      </c>
      <c r="I253" s="248">
        <v>141.41999999999999</v>
      </c>
      <c r="J253" s="249">
        <v>133598</v>
      </c>
      <c r="K253" s="250">
        <f t="shared" si="22"/>
        <v>18893429.16</v>
      </c>
      <c r="L253" s="234"/>
      <c r="M253" s="232"/>
    </row>
    <row r="254" spans="1:13" ht="44.45" customHeight="1">
      <c r="A254" s="232"/>
      <c r="B254" s="233"/>
      <c r="C254" s="245"/>
      <c r="D254" s="246" t="s">
        <v>449</v>
      </c>
      <c r="E254" s="246"/>
      <c r="F254" s="246"/>
      <c r="G254" s="247" t="s">
        <v>437</v>
      </c>
      <c r="H254" s="246" t="s">
        <v>112</v>
      </c>
      <c r="I254" s="248">
        <v>33.36</v>
      </c>
      <c r="J254" s="249">
        <v>292732</v>
      </c>
      <c r="K254" s="250">
        <f t="shared" si="22"/>
        <v>9765539.5199999996</v>
      </c>
      <c r="L254" s="234"/>
      <c r="M254" s="232"/>
    </row>
    <row r="255" spans="1:13" ht="42.75">
      <c r="A255" s="232"/>
      <c r="B255" s="233"/>
      <c r="C255" s="245"/>
      <c r="D255" s="246" t="s">
        <v>450</v>
      </c>
      <c r="E255" s="246"/>
      <c r="F255" s="246"/>
      <c r="G255" s="247" t="s">
        <v>438</v>
      </c>
      <c r="H255" s="246" t="s">
        <v>112</v>
      </c>
      <c r="I255" s="248">
        <v>33.14</v>
      </c>
      <c r="J255" s="249">
        <v>320681</v>
      </c>
      <c r="K255" s="250">
        <f t="shared" si="22"/>
        <v>10627368.34</v>
      </c>
      <c r="L255" s="234"/>
      <c r="M255" s="232"/>
    </row>
    <row r="256" spans="1:13" ht="30" customHeight="1" thickBot="1">
      <c r="A256" s="232"/>
      <c r="B256" s="233"/>
      <c r="C256" s="251" t="s">
        <v>14</v>
      </c>
      <c r="D256" s="255"/>
      <c r="E256" s="256"/>
      <c r="F256" s="255"/>
      <c r="G256" s="255"/>
      <c r="H256" s="255"/>
      <c r="I256" s="248"/>
      <c r="J256" s="255"/>
      <c r="K256" s="253">
        <f>SUM(K244:K255)</f>
        <v>109474277.69999999</v>
      </c>
      <c r="L256" s="234"/>
      <c r="M256" s="232"/>
    </row>
    <row r="257" spans="1:13" ht="30" customHeight="1" thickBot="1">
      <c r="A257" s="232"/>
      <c r="B257" s="233"/>
      <c r="C257" s="242"/>
      <c r="D257" s="318" t="s">
        <v>453</v>
      </c>
      <c r="E257" s="243"/>
      <c r="F257" s="243"/>
      <c r="G257" s="243" t="s">
        <v>236</v>
      </c>
      <c r="H257" s="243"/>
      <c r="I257" s="243"/>
      <c r="J257" s="243"/>
      <c r="K257" s="244"/>
      <c r="L257" s="234"/>
      <c r="M257" s="232"/>
    </row>
    <row r="258" spans="1:13" ht="49.9" customHeight="1">
      <c r="A258" s="232"/>
      <c r="B258" s="233"/>
      <c r="C258" s="245"/>
      <c r="D258" s="246" t="s">
        <v>454</v>
      </c>
      <c r="E258" s="246"/>
      <c r="F258" s="246"/>
      <c r="G258" s="247" t="s">
        <v>136</v>
      </c>
      <c r="H258" s="246" t="s">
        <v>112</v>
      </c>
      <c r="I258" s="248">
        <v>8.6</v>
      </c>
      <c r="J258" s="249">
        <v>440904</v>
      </c>
      <c r="K258" s="250">
        <f t="shared" ref="K258:K261" si="23">I258*J258</f>
        <v>3791774.4</v>
      </c>
      <c r="L258" s="234"/>
      <c r="M258" s="232"/>
    </row>
    <row r="259" spans="1:13" ht="52.15" customHeight="1">
      <c r="A259" s="232"/>
      <c r="B259" s="233"/>
      <c r="C259" s="245"/>
      <c r="D259" s="246" t="s">
        <v>455</v>
      </c>
      <c r="E259" s="246"/>
      <c r="F259" s="246"/>
      <c r="G259" s="247" t="s">
        <v>356</v>
      </c>
      <c r="H259" s="246" t="s">
        <v>112</v>
      </c>
      <c r="I259" s="248">
        <v>4.3</v>
      </c>
      <c r="J259" s="249">
        <v>449316</v>
      </c>
      <c r="K259" s="250">
        <f t="shared" si="23"/>
        <v>1932058.7999999998</v>
      </c>
      <c r="L259" s="234"/>
      <c r="M259" s="232"/>
    </row>
    <row r="260" spans="1:13" ht="32.450000000000003" customHeight="1">
      <c r="A260" s="232"/>
      <c r="B260" s="233"/>
      <c r="C260" s="245"/>
      <c r="D260" s="246" t="s">
        <v>456</v>
      </c>
      <c r="E260" s="246"/>
      <c r="F260" s="246"/>
      <c r="G260" s="247" t="s">
        <v>137</v>
      </c>
      <c r="H260" s="246" t="s">
        <v>112</v>
      </c>
      <c r="I260" s="248">
        <v>51.29</v>
      </c>
      <c r="J260" s="249">
        <v>745363</v>
      </c>
      <c r="K260" s="250">
        <f t="shared" si="23"/>
        <v>38229668.269999996</v>
      </c>
      <c r="L260" s="234"/>
      <c r="M260" s="232"/>
    </row>
    <row r="261" spans="1:13" ht="34.15" customHeight="1">
      <c r="A261" s="232"/>
      <c r="B261" s="233"/>
      <c r="C261" s="245"/>
      <c r="D261" s="246" t="s">
        <v>457</v>
      </c>
      <c r="E261" s="246"/>
      <c r="F261" s="246"/>
      <c r="G261" s="247" t="s">
        <v>452</v>
      </c>
      <c r="H261" s="246" t="s">
        <v>112</v>
      </c>
      <c r="I261" s="248">
        <v>51.29</v>
      </c>
      <c r="J261" s="249">
        <v>292105</v>
      </c>
      <c r="K261" s="250">
        <f t="shared" si="23"/>
        <v>14982065.449999999</v>
      </c>
      <c r="L261" s="234"/>
      <c r="M261" s="232"/>
    </row>
    <row r="262" spans="1:13" ht="30" customHeight="1" thickBot="1">
      <c r="A262" s="232"/>
      <c r="B262" s="233"/>
      <c r="C262" s="251" t="s">
        <v>14</v>
      </c>
      <c r="D262" s="255"/>
      <c r="E262" s="256"/>
      <c r="F262" s="255"/>
      <c r="G262" s="255"/>
      <c r="H262" s="255"/>
      <c r="I262" s="248"/>
      <c r="J262" s="255"/>
      <c r="K262" s="253">
        <f>SUM(K258:K261)</f>
        <v>58935566.920000002</v>
      </c>
      <c r="L262" s="234"/>
      <c r="M262" s="232"/>
    </row>
    <row r="263" spans="1:13" ht="30" customHeight="1" thickBot="1">
      <c r="A263" s="232"/>
      <c r="B263" s="233"/>
      <c r="C263" s="242"/>
      <c r="D263" s="318" t="s">
        <v>466</v>
      </c>
      <c r="E263" s="243"/>
      <c r="F263" s="243"/>
      <c r="G263" s="243" t="s">
        <v>243</v>
      </c>
      <c r="H263" s="243"/>
      <c r="I263" s="243"/>
      <c r="J263" s="243"/>
      <c r="K263" s="244"/>
      <c r="L263" s="234"/>
      <c r="M263" s="232"/>
    </row>
    <row r="264" spans="1:13" ht="32.450000000000003" customHeight="1">
      <c r="A264" s="232"/>
      <c r="B264" s="233"/>
      <c r="C264" s="245"/>
      <c r="D264" s="246" t="s">
        <v>461</v>
      </c>
      <c r="E264" s="246"/>
      <c r="F264" s="246"/>
      <c r="G264" s="247" t="s">
        <v>458</v>
      </c>
      <c r="H264" s="246" t="s">
        <v>112</v>
      </c>
      <c r="I264" s="248">
        <v>199.31</v>
      </c>
      <c r="J264" s="249">
        <v>151201</v>
      </c>
      <c r="K264" s="250">
        <f t="shared" ref="K264:K268" si="24">I264*J264</f>
        <v>30135871.309999999</v>
      </c>
      <c r="L264" s="234"/>
      <c r="M264" s="232"/>
    </row>
    <row r="265" spans="1:13" ht="32.450000000000003" customHeight="1">
      <c r="A265" s="232"/>
      <c r="B265" s="233"/>
      <c r="C265" s="245"/>
      <c r="D265" s="246" t="s">
        <v>462</v>
      </c>
      <c r="E265" s="246"/>
      <c r="F265" s="246"/>
      <c r="G265" s="247" t="s">
        <v>244</v>
      </c>
      <c r="H265" s="246" t="s">
        <v>110</v>
      </c>
      <c r="I265" s="248">
        <v>204.39</v>
      </c>
      <c r="J265" s="249">
        <v>81531</v>
      </c>
      <c r="K265" s="250">
        <f t="shared" si="24"/>
        <v>16664121.089999998</v>
      </c>
      <c r="L265" s="234"/>
      <c r="M265" s="232"/>
    </row>
    <row r="266" spans="1:13" ht="32.450000000000003" customHeight="1">
      <c r="A266" s="232"/>
      <c r="B266" s="233"/>
      <c r="C266" s="245"/>
      <c r="D266" s="246" t="s">
        <v>463</v>
      </c>
      <c r="E266" s="246"/>
      <c r="F266" s="246"/>
      <c r="G266" s="247" t="s">
        <v>245</v>
      </c>
      <c r="H266" s="246" t="s">
        <v>110</v>
      </c>
      <c r="I266" s="248">
        <v>110.32</v>
      </c>
      <c r="J266" s="249">
        <v>153731</v>
      </c>
      <c r="K266" s="250">
        <f t="shared" si="24"/>
        <v>16959603.919999998</v>
      </c>
      <c r="L266" s="234"/>
      <c r="M266" s="232"/>
    </row>
    <row r="267" spans="1:13" ht="32.450000000000003" customHeight="1">
      <c r="A267" s="232"/>
      <c r="B267" s="233"/>
      <c r="C267" s="245"/>
      <c r="D267" s="246" t="s">
        <v>464</v>
      </c>
      <c r="E267" s="246"/>
      <c r="F267" s="246"/>
      <c r="G267" s="247" t="s">
        <v>459</v>
      </c>
      <c r="H267" s="246" t="s">
        <v>116</v>
      </c>
      <c r="I267" s="248">
        <v>8</v>
      </c>
      <c r="J267" s="249">
        <v>99940</v>
      </c>
      <c r="K267" s="250">
        <f t="shared" si="24"/>
        <v>799520</v>
      </c>
      <c r="L267" s="234"/>
      <c r="M267" s="232"/>
    </row>
    <row r="268" spans="1:13" ht="32.450000000000003" customHeight="1">
      <c r="A268" s="232"/>
      <c r="B268" s="233"/>
      <c r="C268" s="245"/>
      <c r="D268" s="246" t="s">
        <v>465</v>
      </c>
      <c r="E268" s="246"/>
      <c r="F268" s="246"/>
      <c r="G268" s="247" t="s">
        <v>460</v>
      </c>
      <c r="H268" s="246" t="s">
        <v>116</v>
      </c>
      <c r="I268" s="248">
        <v>8</v>
      </c>
      <c r="J268" s="249">
        <v>111834</v>
      </c>
      <c r="K268" s="250">
        <f t="shared" si="24"/>
        <v>894672</v>
      </c>
      <c r="L268" s="234"/>
      <c r="M268" s="232"/>
    </row>
    <row r="269" spans="1:13" ht="30" customHeight="1" thickBot="1">
      <c r="A269" s="232"/>
      <c r="B269" s="233"/>
      <c r="C269" s="251" t="s">
        <v>14</v>
      </c>
      <c r="D269" s="255"/>
      <c r="E269" s="256"/>
      <c r="F269" s="255"/>
      <c r="G269" s="255"/>
      <c r="H269" s="255"/>
      <c r="I269" s="248"/>
      <c r="J269" s="255"/>
      <c r="K269" s="253">
        <f>SUM(K264:K268)</f>
        <v>65453788.319999993</v>
      </c>
      <c r="L269" s="234"/>
      <c r="M269" s="232"/>
    </row>
    <row r="270" spans="1:13" ht="30" customHeight="1" thickBot="1">
      <c r="A270" s="232"/>
      <c r="B270" s="233"/>
      <c r="C270" s="242"/>
      <c r="D270" s="318" t="s">
        <v>467</v>
      </c>
      <c r="E270" s="243"/>
      <c r="F270" s="243"/>
      <c r="G270" s="243" t="s">
        <v>276</v>
      </c>
      <c r="H270" s="243"/>
      <c r="I270" s="243"/>
      <c r="J270" s="243"/>
      <c r="K270" s="244"/>
      <c r="L270" s="234"/>
      <c r="M270" s="232"/>
    </row>
    <row r="271" spans="1:13" ht="32.450000000000003" customHeight="1">
      <c r="A271" s="232"/>
      <c r="B271" s="233"/>
      <c r="C271" s="245"/>
      <c r="D271" s="246" t="s">
        <v>480</v>
      </c>
      <c r="E271" s="246"/>
      <c r="F271" s="246"/>
      <c r="G271" s="247" t="s">
        <v>468</v>
      </c>
      <c r="H271" s="246" t="s">
        <v>116</v>
      </c>
      <c r="I271" s="248">
        <v>1</v>
      </c>
      <c r="J271" s="249">
        <v>129391</v>
      </c>
      <c r="K271" s="250">
        <f t="shared" ref="K271:K305" si="25">I271*J271</f>
        <v>129391</v>
      </c>
      <c r="L271" s="234"/>
      <c r="M271" s="232"/>
    </row>
    <row r="272" spans="1:13" ht="32.450000000000003" customHeight="1">
      <c r="A272" s="232"/>
      <c r="B272" s="233"/>
      <c r="C272" s="245"/>
      <c r="D272" s="246" t="s">
        <v>481</v>
      </c>
      <c r="E272" s="246"/>
      <c r="F272" s="246"/>
      <c r="G272" s="247" t="s">
        <v>469</v>
      </c>
      <c r="H272" s="246" t="s">
        <v>116</v>
      </c>
      <c r="I272" s="248">
        <v>1</v>
      </c>
      <c r="J272" s="249">
        <v>126928</v>
      </c>
      <c r="K272" s="250">
        <f t="shared" si="25"/>
        <v>126928</v>
      </c>
      <c r="L272" s="234"/>
      <c r="M272" s="232"/>
    </row>
    <row r="273" spans="1:13" ht="32.450000000000003" customHeight="1">
      <c r="A273" s="232"/>
      <c r="B273" s="233"/>
      <c r="C273" s="245"/>
      <c r="D273" s="246" t="s">
        <v>482</v>
      </c>
      <c r="E273" s="246"/>
      <c r="F273" s="246"/>
      <c r="G273" s="247" t="s">
        <v>470</v>
      </c>
      <c r="H273" s="246" t="s">
        <v>110</v>
      </c>
      <c r="I273" s="248">
        <v>58</v>
      </c>
      <c r="J273" s="249">
        <v>168396</v>
      </c>
      <c r="K273" s="250">
        <f t="shared" si="25"/>
        <v>9766968</v>
      </c>
      <c r="L273" s="234"/>
      <c r="M273" s="232"/>
    </row>
    <row r="274" spans="1:13" ht="32.450000000000003" customHeight="1">
      <c r="A274" s="232"/>
      <c r="B274" s="233"/>
      <c r="C274" s="245"/>
      <c r="D274" s="246" t="s">
        <v>483</v>
      </c>
      <c r="E274" s="246"/>
      <c r="F274" s="246"/>
      <c r="G274" s="247" t="s">
        <v>471</v>
      </c>
      <c r="H274" s="246" t="s">
        <v>110</v>
      </c>
      <c r="I274" s="248">
        <v>16</v>
      </c>
      <c r="J274" s="249">
        <v>85517</v>
      </c>
      <c r="K274" s="250">
        <f t="shared" si="25"/>
        <v>1368272</v>
      </c>
      <c r="L274" s="234"/>
      <c r="M274" s="232"/>
    </row>
    <row r="275" spans="1:13" ht="32.450000000000003" customHeight="1">
      <c r="A275" s="232"/>
      <c r="B275" s="233"/>
      <c r="C275" s="245"/>
      <c r="D275" s="246" t="s">
        <v>484</v>
      </c>
      <c r="E275" s="246"/>
      <c r="F275" s="246"/>
      <c r="G275" s="247" t="s">
        <v>472</v>
      </c>
      <c r="H275" s="246" t="s">
        <v>110</v>
      </c>
      <c r="I275" s="248">
        <v>45</v>
      </c>
      <c r="J275" s="249">
        <v>65155</v>
      </c>
      <c r="K275" s="250">
        <f t="shared" si="25"/>
        <v>2931975</v>
      </c>
      <c r="L275" s="234"/>
      <c r="M275" s="232"/>
    </row>
    <row r="276" spans="1:13" ht="32.450000000000003" customHeight="1">
      <c r="A276" s="232"/>
      <c r="B276" s="233"/>
      <c r="C276" s="245"/>
      <c r="D276" s="246" t="s">
        <v>485</v>
      </c>
      <c r="E276" s="246"/>
      <c r="F276" s="246"/>
      <c r="G276" s="247" t="s">
        <v>279</v>
      </c>
      <c r="H276" s="246" t="s">
        <v>110</v>
      </c>
      <c r="I276" s="248">
        <v>50</v>
      </c>
      <c r="J276" s="249">
        <v>28324</v>
      </c>
      <c r="K276" s="250">
        <f t="shared" si="25"/>
        <v>1416200</v>
      </c>
      <c r="L276" s="234"/>
      <c r="M276" s="232"/>
    </row>
    <row r="277" spans="1:13" ht="32.450000000000003" customHeight="1">
      <c r="A277" s="232"/>
      <c r="B277" s="233"/>
      <c r="C277" s="245"/>
      <c r="D277" s="246" t="s">
        <v>486</v>
      </c>
      <c r="E277" s="246"/>
      <c r="F277" s="246"/>
      <c r="G277" s="247" t="s">
        <v>280</v>
      </c>
      <c r="H277" s="246" t="s">
        <v>110</v>
      </c>
      <c r="I277" s="248">
        <v>162</v>
      </c>
      <c r="J277" s="249">
        <v>20675</v>
      </c>
      <c r="K277" s="250">
        <f t="shared" si="25"/>
        <v>3349350</v>
      </c>
      <c r="L277" s="234"/>
      <c r="M277" s="232"/>
    </row>
    <row r="278" spans="1:13" ht="32.450000000000003" customHeight="1">
      <c r="A278" s="232"/>
      <c r="B278" s="233"/>
      <c r="C278" s="245"/>
      <c r="D278" s="246" t="s">
        <v>487</v>
      </c>
      <c r="E278" s="246"/>
      <c r="F278" s="246"/>
      <c r="G278" s="247" t="s">
        <v>281</v>
      </c>
      <c r="H278" s="246" t="s">
        <v>110</v>
      </c>
      <c r="I278" s="248">
        <v>134</v>
      </c>
      <c r="J278" s="249">
        <v>16745</v>
      </c>
      <c r="K278" s="250">
        <f t="shared" si="25"/>
        <v>2243830</v>
      </c>
      <c r="L278" s="234"/>
      <c r="M278" s="232"/>
    </row>
    <row r="279" spans="1:13" ht="32.450000000000003" customHeight="1">
      <c r="A279" s="232"/>
      <c r="B279" s="233"/>
      <c r="C279" s="245"/>
      <c r="D279" s="246" t="s">
        <v>488</v>
      </c>
      <c r="E279" s="246"/>
      <c r="F279" s="246"/>
      <c r="G279" s="247" t="s">
        <v>473</v>
      </c>
      <c r="H279" s="246" t="s">
        <v>110</v>
      </c>
      <c r="I279" s="248">
        <v>36</v>
      </c>
      <c r="J279" s="249">
        <v>24790</v>
      </c>
      <c r="K279" s="250">
        <f t="shared" si="25"/>
        <v>892440</v>
      </c>
      <c r="L279" s="234"/>
      <c r="M279" s="232"/>
    </row>
    <row r="280" spans="1:13" ht="32.450000000000003" customHeight="1">
      <c r="A280" s="232"/>
      <c r="B280" s="233"/>
      <c r="C280" s="245"/>
      <c r="D280" s="246" t="s">
        <v>489</v>
      </c>
      <c r="E280" s="246"/>
      <c r="F280" s="246"/>
      <c r="G280" s="247" t="s">
        <v>474</v>
      </c>
      <c r="H280" s="246" t="s">
        <v>110</v>
      </c>
      <c r="I280" s="248">
        <v>54</v>
      </c>
      <c r="J280" s="249">
        <v>31786</v>
      </c>
      <c r="K280" s="250">
        <f t="shared" si="25"/>
        <v>1716444</v>
      </c>
      <c r="L280" s="234"/>
      <c r="M280" s="232"/>
    </row>
    <row r="281" spans="1:13" ht="32.450000000000003" customHeight="1">
      <c r="A281" s="232"/>
      <c r="B281" s="233"/>
      <c r="C281" s="245"/>
      <c r="D281" s="246" t="s">
        <v>490</v>
      </c>
      <c r="E281" s="246"/>
      <c r="F281" s="246"/>
      <c r="G281" s="247" t="s">
        <v>475</v>
      </c>
      <c r="H281" s="246" t="s">
        <v>110</v>
      </c>
      <c r="I281" s="248">
        <v>16</v>
      </c>
      <c r="J281" s="249">
        <v>29577</v>
      </c>
      <c r="K281" s="250">
        <f t="shared" si="25"/>
        <v>473232</v>
      </c>
      <c r="L281" s="234"/>
      <c r="M281" s="232"/>
    </row>
    <row r="282" spans="1:13" ht="32.450000000000003" customHeight="1">
      <c r="A282" s="232"/>
      <c r="B282" s="233"/>
      <c r="C282" s="245"/>
      <c r="D282" s="246" t="s">
        <v>491</v>
      </c>
      <c r="E282" s="246"/>
      <c r="F282" s="246"/>
      <c r="G282" s="247" t="s">
        <v>283</v>
      </c>
      <c r="H282" s="246" t="s">
        <v>110</v>
      </c>
      <c r="I282" s="248">
        <v>46</v>
      </c>
      <c r="J282" s="249">
        <v>18494</v>
      </c>
      <c r="K282" s="250">
        <f t="shared" si="25"/>
        <v>850724</v>
      </c>
      <c r="L282" s="234"/>
      <c r="M282" s="232"/>
    </row>
    <row r="283" spans="1:13" ht="32.450000000000003" customHeight="1">
      <c r="A283" s="232"/>
      <c r="B283" s="233"/>
      <c r="C283" s="245"/>
      <c r="D283" s="246" t="s">
        <v>492</v>
      </c>
      <c r="E283" s="246"/>
      <c r="F283" s="246"/>
      <c r="G283" s="247" t="s">
        <v>143</v>
      </c>
      <c r="H283" s="246" t="s">
        <v>110</v>
      </c>
      <c r="I283" s="248">
        <v>192</v>
      </c>
      <c r="J283" s="249">
        <v>16128</v>
      </c>
      <c r="K283" s="250">
        <f t="shared" si="25"/>
        <v>3096576</v>
      </c>
      <c r="L283" s="234"/>
      <c r="M283" s="232"/>
    </row>
    <row r="284" spans="1:13" ht="32.450000000000003" customHeight="1">
      <c r="A284" s="232"/>
      <c r="B284" s="233"/>
      <c r="C284" s="245"/>
      <c r="D284" s="246" t="s">
        <v>493</v>
      </c>
      <c r="E284" s="246"/>
      <c r="F284" s="246"/>
      <c r="G284" s="247" t="s">
        <v>284</v>
      </c>
      <c r="H284" s="246" t="s">
        <v>110</v>
      </c>
      <c r="I284" s="248">
        <v>116</v>
      </c>
      <c r="J284" s="249">
        <v>31015</v>
      </c>
      <c r="K284" s="250">
        <f t="shared" si="25"/>
        <v>3597740</v>
      </c>
      <c r="L284" s="234"/>
      <c r="M284" s="232"/>
    </row>
    <row r="285" spans="1:13" ht="32.450000000000003" customHeight="1">
      <c r="A285" s="232"/>
      <c r="B285" s="233"/>
      <c r="C285" s="245"/>
      <c r="D285" s="246" t="s">
        <v>494</v>
      </c>
      <c r="E285" s="246"/>
      <c r="F285" s="246"/>
      <c r="G285" s="247" t="s">
        <v>476</v>
      </c>
      <c r="H285" s="246" t="s">
        <v>116</v>
      </c>
      <c r="I285" s="248">
        <v>1</v>
      </c>
      <c r="J285" s="249">
        <v>788999</v>
      </c>
      <c r="K285" s="250">
        <f t="shared" si="25"/>
        <v>788999</v>
      </c>
      <c r="L285" s="234"/>
      <c r="M285" s="232"/>
    </row>
    <row r="286" spans="1:13" ht="32.450000000000003" customHeight="1">
      <c r="A286" s="232"/>
      <c r="B286" s="233"/>
      <c r="C286" s="245"/>
      <c r="D286" s="246" t="s">
        <v>495</v>
      </c>
      <c r="E286" s="246"/>
      <c r="F286" s="246"/>
      <c r="G286" s="247" t="s">
        <v>285</v>
      </c>
      <c r="H286" s="246" t="s">
        <v>116</v>
      </c>
      <c r="I286" s="248">
        <v>1</v>
      </c>
      <c r="J286" s="249">
        <v>689017</v>
      </c>
      <c r="K286" s="250">
        <f t="shared" si="25"/>
        <v>689017</v>
      </c>
      <c r="L286" s="234"/>
      <c r="M286" s="232"/>
    </row>
    <row r="287" spans="1:13" ht="32.450000000000003" customHeight="1">
      <c r="A287" s="232"/>
      <c r="B287" s="233"/>
      <c r="C287" s="245"/>
      <c r="D287" s="246" t="s">
        <v>496</v>
      </c>
      <c r="E287" s="246"/>
      <c r="F287" s="246"/>
      <c r="G287" s="247" t="s">
        <v>286</v>
      </c>
      <c r="H287" s="246" t="s">
        <v>116</v>
      </c>
      <c r="I287" s="248">
        <v>4</v>
      </c>
      <c r="J287" s="249">
        <v>33776</v>
      </c>
      <c r="K287" s="250">
        <f t="shared" si="25"/>
        <v>135104</v>
      </c>
      <c r="L287" s="234"/>
      <c r="M287" s="232"/>
    </row>
    <row r="288" spans="1:13" ht="32.450000000000003" customHeight="1">
      <c r="A288" s="232"/>
      <c r="B288" s="233"/>
      <c r="C288" s="245"/>
      <c r="D288" s="246" t="s">
        <v>497</v>
      </c>
      <c r="E288" s="246"/>
      <c r="F288" s="246"/>
      <c r="G288" s="247" t="s">
        <v>287</v>
      </c>
      <c r="H288" s="246" t="s">
        <v>116</v>
      </c>
      <c r="I288" s="248">
        <v>10</v>
      </c>
      <c r="J288" s="249">
        <v>33776</v>
      </c>
      <c r="K288" s="250">
        <f t="shared" si="25"/>
        <v>337760</v>
      </c>
      <c r="L288" s="234"/>
      <c r="M288" s="232"/>
    </row>
    <row r="289" spans="1:13" ht="32.450000000000003" customHeight="1">
      <c r="A289" s="232"/>
      <c r="B289" s="233"/>
      <c r="C289" s="245"/>
      <c r="D289" s="246" t="s">
        <v>498</v>
      </c>
      <c r="E289" s="246"/>
      <c r="F289" s="246"/>
      <c r="G289" s="247" t="s">
        <v>288</v>
      </c>
      <c r="H289" s="246" t="s">
        <v>116</v>
      </c>
      <c r="I289" s="248">
        <v>4</v>
      </c>
      <c r="J289" s="249">
        <v>47173</v>
      </c>
      <c r="K289" s="250">
        <f t="shared" si="25"/>
        <v>188692</v>
      </c>
      <c r="L289" s="234"/>
      <c r="M289" s="232"/>
    </row>
    <row r="290" spans="1:13" ht="32.450000000000003" customHeight="1">
      <c r="A290" s="232"/>
      <c r="B290" s="233"/>
      <c r="C290" s="245"/>
      <c r="D290" s="246" t="s">
        <v>499</v>
      </c>
      <c r="E290" s="246"/>
      <c r="F290" s="246"/>
      <c r="G290" s="247" t="s">
        <v>477</v>
      </c>
      <c r="H290" s="246" t="s">
        <v>116</v>
      </c>
      <c r="I290" s="248">
        <v>1</v>
      </c>
      <c r="J290" s="249">
        <v>72645</v>
      </c>
      <c r="K290" s="250">
        <f t="shared" si="25"/>
        <v>72645</v>
      </c>
      <c r="L290" s="234"/>
      <c r="M290" s="232"/>
    </row>
    <row r="291" spans="1:13" ht="32.450000000000003" customHeight="1">
      <c r="A291" s="232"/>
      <c r="B291" s="233"/>
      <c r="C291" s="245"/>
      <c r="D291" s="246" t="s">
        <v>500</v>
      </c>
      <c r="E291" s="246"/>
      <c r="F291" s="246"/>
      <c r="G291" s="247" t="s">
        <v>289</v>
      </c>
      <c r="H291" s="246" t="s">
        <v>116</v>
      </c>
      <c r="I291" s="248">
        <v>6</v>
      </c>
      <c r="J291" s="249">
        <v>36891</v>
      </c>
      <c r="K291" s="250">
        <f t="shared" si="25"/>
        <v>221346</v>
      </c>
      <c r="L291" s="234"/>
      <c r="M291" s="232"/>
    </row>
    <row r="292" spans="1:13" ht="32.450000000000003" customHeight="1">
      <c r="A292" s="232"/>
      <c r="B292" s="233"/>
      <c r="C292" s="245"/>
      <c r="D292" s="246" t="s">
        <v>501</v>
      </c>
      <c r="E292" s="246"/>
      <c r="F292" s="246"/>
      <c r="G292" s="247" t="s">
        <v>290</v>
      </c>
      <c r="H292" s="246" t="s">
        <v>116</v>
      </c>
      <c r="I292" s="248">
        <v>16</v>
      </c>
      <c r="J292" s="249">
        <v>36891</v>
      </c>
      <c r="K292" s="250">
        <f t="shared" si="25"/>
        <v>590256</v>
      </c>
      <c r="L292" s="234"/>
      <c r="M292" s="232"/>
    </row>
    <row r="293" spans="1:13" ht="32.450000000000003" customHeight="1">
      <c r="A293" s="232"/>
      <c r="B293" s="233"/>
      <c r="C293" s="245"/>
      <c r="D293" s="246" t="s">
        <v>502</v>
      </c>
      <c r="E293" s="246"/>
      <c r="F293" s="246"/>
      <c r="G293" s="247" t="s">
        <v>291</v>
      </c>
      <c r="H293" s="246" t="s">
        <v>116</v>
      </c>
      <c r="I293" s="248">
        <v>12</v>
      </c>
      <c r="J293" s="249">
        <v>68002</v>
      </c>
      <c r="K293" s="250">
        <f t="shared" si="25"/>
        <v>816024</v>
      </c>
      <c r="L293" s="234"/>
      <c r="M293" s="232"/>
    </row>
    <row r="294" spans="1:13" ht="32.450000000000003" customHeight="1">
      <c r="A294" s="232"/>
      <c r="B294" s="233"/>
      <c r="C294" s="245"/>
      <c r="D294" s="246" t="s">
        <v>503</v>
      </c>
      <c r="E294" s="246"/>
      <c r="F294" s="246"/>
      <c r="G294" s="247" t="s">
        <v>292</v>
      </c>
      <c r="H294" s="246" t="s">
        <v>116</v>
      </c>
      <c r="I294" s="248">
        <v>4</v>
      </c>
      <c r="J294" s="249">
        <v>47556</v>
      </c>
      <c r="K294" s="250">
        <f t="shared" si="25"/>
        <v>190224</v>
      </c>
      <c r="L294" s="234"/>
      <c r="M294" s="232"/>
    </row>
    <row r="295" spans="1:13" ht="32.450000000000003" customHeight="1">
      <c r="A295" s="232"/>
      <c r="B295" s="233"/>
      <c r="C295" s="245"/>
      <c r="D295" s="246" t="s">
        <v>504</v>
      </c>
      <c r="E295" s="246"/>
      <c r="F295" s="246"/>
      <c r="G295" s="247" t="s">
        <v>293</v>
      </c>
      <c r="H295" s="246" t="s">
        <v>116</v>
      </c>
      <c r="I295" s="248">
        <v>18</v>
      </c>
      <c r="J295" s="249">
        <v>238199</v>
      </c>
      <c r="K295" s="250">
        <f t="shared" si="25"/>
        <v>4287582</v>
      </c>
      <c r="L295" s="234"/>
      <c r="M295" s="232"/>
    </row>
    <row r="296" spans="1:13" ht="32.450000000000003" customHeight="1">
      <c r="A296" s="232"/>
      <c r="B296" s="233"/>
      <c r="C296" s="245"/>
      <c r="D296" s="246" t="s">
        <v>505</v>
      </c>
      <c r="E296" s="246"/>
      <c r="F296" s="246"/>
      <c r="G296" s="247" t="s">
        <v>478</v>
      </c>
      <c r="H296" s="246" t="s">
        <v>116</v>
      </c>
      <c r="I296" s="248">
        <v>4</v>
      </c>
      <c r="J296" s="249">
        <v>69273</v>
      </c>
      <c r="K296" s="250">
        <f t="shared" si="25"/>
        <v>277092</v>
      </c>
      <c r="L296" s="234"/>
      <c r="M296" s="232"/>
    </row>
    <row r="297" spans="1:13" ht="32.450000000000003" customHeight="1">
      <c r="A297" s="232"/>
      <c r="B297" s="233"/>
      <c r="C297" s="245"/>
      <c r="D297" s="246" t="s">
        <v>506</v>
      </c>
      <c r="E297" s="246"/>
      <c r="F297" s="246"/>
      <c r="G297" s="247" t="s">
        <v>294</v>
      </c>
      <c r="H297" s="246" t="s">
        <v>116</v>
      </c>
      <c r="I297" s="248">
        <v>14</v>
      </c>
      <c r="J297" s="249">
        <v>65150</v>
      </c>
      <c r="K297" s="250">
        <f t="shared" si="25"/>
        <v>912100</v>
      </c>
      <c r="L297" s="234"/>
      <c r="M297" s="232"/>
    </row>
    <row r="298" spans="1:13" ht="32.450000000000003" customHeight="1">
      <c r="A298" s="232"/>
      <c r="B298" s="233"/>
      <c r="C298" s="245"/>
      <c r="D298" s="246" t="s">
        <v>507</v>
      </c>
      <c r="E298" s="246"/>
      <c r="F298" s="246"/>
      <c r="G298" s="247" t="s">
        <v>295</v>
      </c>
      <c r="H298" s="246" t="s">
        <v>116</v>
      </c>
      <c r="I298" s="248">
        <v>8</v>
      </c>
      <c r="J298" s="249">
        <v>155497</v>
      </c>
      <c r="K298" s="250">
        <f t="shared" si="25"/>
        <v>1243976</v>
      </c>
      <c r="L298" s="234"/>
      <c r="M298" s="232"/>
    </row>
    <row r="299" spans="1:13" ht="32.450000000000003" customHeight="1">
      <c r="A299" s="232"/>
      <c r="B299" s="233"/>
      <c r="C299" s="245"/>
      <c r="D299" s="246" t="s">
        <v>508</v>
      </c>
      <c r="E299" s="246"/>
      <c r="F299" s="246"/>
      <c r="G299" s="247" t="s">
        <v>296</v>
      </c>
      <c r="H299" s="246" t="s">
        <v>116</v>
      </c>
      <c r="I299" s="248">
        <v>2</v>
      </c>
      <c r="J299" s="249">
        <v>33637</v>
      </c>
      <c r="K299" s="250">
        <f t="shared" si="25"/>
        <v>67274</v>
      </c>
      <c r="L299" s="234"/>
      <c r="M299" s="232"/>
    </row>
    <row r="300" spans="1:13" ht="32.450000000000003" customHeight="1">
      <c r="A300" s="232"/>
      <c r="B300" s="233"/>
      <c r="C300" s="245"/>
      <c r="D300" s="246" t="s">
        <v>509</v>
      </c>
      <c r="E300" s="246"/>
      <c r="F300" s="246"/>
      <c r="G300" s="247" t="s">
        <v>479</v>
      </c>
      <c r="H300" s="246" t="s">
        <v>116</v>
      </c>
      <c r="I300" s="248">
        <v>4</v>
      </c>
      <c r="J300" s="249">
        <v>35151</v>
      </c>
      <c r="K300" s="250">
        <f t="shared" si="25"/>
        <v>140604</v>
      </c>
      <c r="L300" s="234"/>
      <c r="M300" s="232"/>
    </row>
    <row r="301" spans="1:13" ht="32.450000000000003" customHeight="1">
      <c r="A301" s="232"/>
      <c r="B301" s="233"/>
      <c r="C301" s="245"/>
      <c r="D301" s="246" t="s">
        <v>510</v>
      </c>
      <c r="E301" s="246"/>
      <c r="F301" s="246"/>
      <c r="G301" s="247" t="s">
        <v>297</v>
      </c>
      <c r="H301" s="246" t="s">
        <v>110</v>
      </c>
      <c r="I301" s="248">
        <v>76</v>
      </c>
      <c r="J301" s="249">
        <v>40383</v>
      </c>
      <c r="K301" s="250">
        <f t="shared" si="25"/>
        <v>3069108</v>
      </c>
      <c r="L301" s="234"/>
      <c r="M301" s="232"/>
    </row>
    <row r="302" spans="1:13" ht="32.450000000000003" customHeight="1">
      <c r="A302" s="232"/>
      <c r="B302" s="233"/>
      <c r="C302" s="245"/>
      <c r="D302" s="246" t="s">
        <v>511</v>
      </c>
      <c r="E302" s="246"/>
      <c r="F302" s="246"/>
      <c r="G302" s="247" t="s">
        <v>298</v>
      </c>
      <c r="H302" s="246" t="s">
        <v>116</v>
      </c>
      <c r="I302" s="248">
        <v>8</v>
      </c>
      <c r="J302" s="249">
        <v>185479</v>
      </c>
      <c r="K302" s="250">
        <f t="shared" si="25"/>
        <v>1483832</v>
      </c>
      <c r="L302" s="234"/>
      <c r="M302" s="232"/>
    </row>
    <row r="303" spans="1:13" ht="32.450000000000003" customHeight="1">
      <c r="A303" s="232"/>
      <c r="B303" s="233"/>
      <c r="C303" s="245"/>
      <c r="D303" s="246" t="s">
        <v>512</v>
      </c>
      <c r="E303" s="246"/>
      <c r="F303" s="246"/>
      <c r="G303" s="247" t="s">
        <v>299</v>
      </c>
      <c r="H303" s="246" t="s">
        <v>116</v>
      </c>
      <c r="I303" s="248">
        <v>4</v>
      </c>
      <c r="J303" s="249">
        <v>367173</v>
      </c>
      <c r="K303" s="250">
        <f t="shared" si="25"/>
        <v>1468692</v>
      </c>
      <c r="L303" s="234"/>
      <c r="M303" s="232"/>
    </row>
    <row r="304" spans="1:13" ht="32.450000000000003" customHeight="1">
      <c r="A304" s="232"/>
      <c r="B304" s="233"/>
      <c r="C304" s="245"/>
      <c r="D304" s="246" t="s">
        <v>513</v>
      </c>
      <c r="E304" s="246"/>
      <c r="F304" s="246"/>
      <c r="G304" s="247" t="s">
        <v>300</v>
      </c>
      <c r="H304" s="246" t="s">
        <v>116</v>
      </c>
      <c r="I304" s="248">
        <v>2</v>
      </c>
      <c r="J304" s="249">
        <v>983142</v>
      </c>
      <c r="K304" s="250">
        <f t="shared" si="25"/>
        <v>1966284</v>
      </c>
      <c r="L304" s="234"/>
      <c r="M304" s="232"/>
    </row>
    <row r="305" spans="1:13" ht="32.450000000000003" customHeight="1">
      <c r="A305" s="232"/>
      <c r="B305" s="233"/>
      <c r="C305" s="245"/>
      <c r="D305" s="246" t="s">
        <v>514</v>
      </c>
      <c r="E305" s="246"/>
      <c r="F305" s="246"/>
      <c r="G305" s="247" t="s">
        <v>301</v>
      </c>
      <c r="H305" s="246" t="s">
        <v>110</v>
      </c>
      <c r="I305" s="248">
        <v>71</v>
      </c>
      <c r="J305" s="249">
        <v>55270</v>
      </c>
      <c r="K305" s="250">
        <f t="shared" si="25"/>
        <v>3924170</v>
      </c>
      <c r="L305" s="234"/>
      <c r="M305" s="232"/>
    </row>
    <row r="306" spans="1:13" ht="30" customHeight="1" thickBot="1">
      <c r="A306" s="232"/>
      <c r="B306" s="233"/>
      <c r="C306" s="251" t="s">
        <v>14</v>
      </c>
      <c r="D306" s="255"/>
      <c r="E306" s="256"/>
      <c r="F306" s="255"/>
      <c r="G306" s="255"/>
      <c r="H306" s="255"/>
      <c r="I306" s="248"/>
      <c r="J306" s="255"/>
      <c r="K306" s="253">
        <f>SUM(K271:K305)</f>
        <v>54830851</v>
      </c>
      <c r="L306" s="234"/>
      <c r="M306" s="232"/>
    </row>
    <row r="307" spans="1:13" ht="30" customHeight="1" thickBot="1">
      <c r="A307" s="232"/>
      <c r="B307" s="233"/>
      <c r="C307" s="242"/>
      <c r="D307" s="318" t="s">
        <v>521</v>
      </c>
      <c r="E307" s="243"/>
      <c r="F307" s="243"/>
      <c r="G307" s="243" t="s">
        <v>520</v>
      </c>
      <c r="H307" s="243"/>
      <c r="I307" s="243"/>
      <c r="J307" s="243"/>
      <c r="K307" s="244"/>
      <c r="L307" s="234"/>
      <c r="M307" s="232"/>
    </row>
    <row r="308" spans="1:13" ht="49.9" customHeight="1">
      <c r="A308" s="232"/>
      <c r="B308" s="233"/>
      <c r="C308" s="245"/>
      <c r="D308" s="246" t="s">
        <v>517</v>
      </c>
      <c r="E308" s="246"/>
      <c r="F308" s="246"/>
      <c r="G308" s="247" t="s">
        <v>515</v>
      </c>
      <c r="H308" s="246" t="s">
        <v>116</v>
      </c>
      <c r="I308" s="248">
        <v>12</v>
      </c>
      <c r="J308" s="249">
        <v>1600058</v>
      </c>
      <c r="K308" s="250">
        <f t="shared" ref="K308:K310" si="26">I308*J308</f>
        <v>19200696</v>
      </c>
      <c r="L308" s="234"/>
      <c r="M308" s="232"/>
    </row>
    <row r="309" spans="1:13" ht="52.15" customHeight="1">
      <c r="A309" s="232"/>
      <c r="B309" s="233"/>
      <c r="C309" s="245"/>
      <c r="D309" s="246" t="s">
        <v>518</v>
      </c>
      <c r="E309" s="246"/>
      <c r="F309" s="246"/>
      <c r="G309" s="247" t="s">
        <v>516</v>
      </c>
      <c r="H309" s="246" t="s">
        <v>116</v>
      </c>
      <c r="I309" s="248">
        <v>12</v>
      </c>
      <c r="J309" s="249">
        <v>878043</v>
      </c>
      <c r="K309" s="250">
        <f t="shared" si="26"/>
        <v>10536516</v>
      </c>
      <c r="L309" s="234"/>
      <c r="M309" s="232"/>
    </row>
    <row r="310" spans="1:13" ht="32.450000000000003" customHeight="1">
      <c r="A310" s="232"/>
      <c r="B310" s="233"/>
      <c r="C310" s="245"/>
      <c r="D310" s="246" t="s">
        <v>519</v>
      </c>
      <c r="E310" s="246"/>
      <c r="F310" s="246"/>
      <c r="G310" s="247" t="s">
        <v>344</v>
      </c>
      <c r="H310" s="246" t="s">
        <v>112</v>
      </c>
      <c r="I310" s="248">
        <v>11.64</v>
      </c>
      <c r="J310" s="249">
        <v>1793006</v>
      </c>
      <c r="K310" s="250">
        <f t="shared" si="26"/>
        <v>20870589.84</v>
      </c>
      <c r="L310" s="234"/>
      <c r="M310" s="232"/>
    </row>
    <row r="311" spans="1:13" ht="30" customHeight="1" thickBot="1">
      <c r="A311" s="232"/>
      <c r="B311" s="233"/>
      <c r="C311" s="251" t="s">
        <v>14</v>
      </c>
      <c r="D311" s="255"/>
      <c r="E311" s="256"/>
      <c r="F311" s="255"/>
      <c r="G311" s="255"/>
      <c r="H311" s="255"/>
      <c r="I311" s="248"/>
      <c r="J311" s="255"/>
      <c r="K311" s="253">
        <f>SUM(K308:K310)</f>
        <v>50607801.840000004</v>
      </c>
      <c r="L311" s="234"/>
      <c r="M311" s="232"/>
    </row>
    <row r="312" spans="1:13" ht="30" customHeight="1" thickBot="1">
      <c r="A312" s="232"/>
      <c r="B312" s="233"/>
      <c r="C312" s="242"/>
      <c r="D312" s="318" t="s">
        <v>535</v>
      </c>
      <c r="E312" s="243"/>
      <c r="F312" s="243"/>
      <c r="G312" s="243" t="s">
        <v>534</v>
      </c>
      <c r="H312" s="243"/>
      <c r="I312" s="243"/>
      <c r="J312" s="243"/>
      <c r="K312" s="244"/>
      <c r="L312" s="234"/>
      <c r="M312" s="232"/>
    </row>
    <row r="313" spans="1:13" ht="32.450000000000003" customHeight="1">
      <c r="A313" s="232"/>
      <c r="B313" s="233"/>
      <c r="C313" s="245"/>
      <c r="D313" s="246" t="s">
        <v>522</v>
      </c>
      <c r="E313" s="246"/>
      <c r="F313" s="246"/>
      <c r="G313" s="247" t="s">
        <v>372</v>
      </c>
      <c r="H313" s="246" t="s">
        <v>110</v>
      </c>
      <c r="I313" s="248">
        <v>72</v>
      </c>
      <c r="J313" s="249">
        <v>60087</v>
      </c>
      <c r="K313" s="250">
        <f t="shared" ref="K313:K322" si="27">I313*J313</f>
        <v>4326264</v>
      </c>
      <c r="L313" s="234"/>
      <c r="M313" s="232"/>
    </row>
    <row r="314" spans="1:13" ht="32.450000000000003" customHeight="1">
      <c r="A314" s="232"/>
      <c r="B314" s="233"/>
      <c r="C314" s="245"/>
      <c r="D314" s="246" t="s">
        <v>523</v>
      </c>
      <c r="E314" s="246"/>
      <c r="F314" s="246"/>
      <c r="G314" s="247" t="s">
        <v>373</v>
      </c>
      <c r="H314" s="246" t="s">
        <v>116</v>
      </c>
      <c r="I314" s="248">
        <v>8</v>
      </c>
      <c r="J314" s="249">
        <v>56291</v>
      </c>
      <c r="K314" s="250">
        <f t="shared" si="27"/>
        <v>450328</v>
      </c>
      <c r="L314" s="234"/>
      <c r="M314" s="232"/>
    </row>
    <row r="315" spans="1:13" ht="32.450000000000003" customHeight="1">
      <c r="A315" s="232"/>
      <c r="B315" s="233"/>
      <c r="C315" s="245"/>
      <c r="D315" s="246" t="s">
        <v>524</v>
      </c>
      <c r="E315" s="246"/>
      <c r="F315" s="246"/>
      <c r="G315" s="247" t="s">
        <v>374</v>
      </c>
      <c r="H315" s="246" t="s">
        <v>116</v>
      </c>
      <c r="I315" s="248">
        <v>12</v>
      </c>
      <c r="J315" s="249">
        <v>75068</v>
      </c>
      <c r="K315" s="250">
        <f t="shared" si="27"/>
        <v>900816</v>
      </c>
      <c r="L315" s="234"/>
      <c r="M315" s="232"/>
    </row>
    <row r="316" spans="1:13" ht="32.450000000000003" customHeight="1">
      <c r="A316" s="232"/>
      <c r="B316" s="233"/>
      <c r="C316" s="245"/>
      <c r="D316" s="246" t="s">
        <v>525</v>
      </c>
      <c r="E316" s="246"/>
      <c r="F316" s="246"/>
      <c r="G316" s="247" t="s">
        <v>375</v>
      </c>
      <c r="H316" s="246" t="s">
        <v>116</v>
      </c>
      <c r="I316" s="248">
        <v>8</v>
      </c>
      <c r="J316" s="249">
        <v>38253</v>
      </c>
      <c r="K316" s="250">
        <f t="shared" si="27"/>
        <v>306024</v>
      </c>
      <c r="L316" s="234"/>
      <c r="M316" s="232"/>
    </row>
    <row r="317" spans="1:13" ht="32.450000000000003" customHeight="1">
      <c r="A317" s="232"/>
      <c r="B317" s="233"/>
      <c r="C317" s="245"/>
      <c r="D317" s="246" t="s">
        <v>526</v>
      </c>
      <c r="E317" s="246"/>
      <c r="F317" s="246"/>
      <c r="G317" s="247" t="s">
        <v>376</v>
      </c>
      <c r="H317" s="246" t="s">
        <v>110</v>
      </c>
      <c r="I317" s="248">
        <v>60</v>
      </c>
      <c r="J317" s="249">
        <v>42850</v>
      </c>
      <c r="K317" s="250">
        <f t="shared" si="27"/>
        <v>2571000</v>
      </c>
      <c r="L317" s="234"/>
      <c r="M317" s="232"/>
    </row>
    <row r="318" spans="1:13" ht="32.450000000000003" customHeight="1">
      <c r="A318" s="232"/>
      <c r="B318" s="233"/>
      <c r="C318" s="245"/>
      <c r="D318" s="246" t="s">
        <v>527</v>
      </c>
      <c r="E318" s="246"/>
      <c r="F318" s="246"/>
      <c r="G318" s="247" t="s">
        <v>377</v>
      </c>
      <c r="H318" s="246" t="s">
        <v>116</v>
      </c>
      <c r="I318" s="248">
        <v>12</v>
      </c>
      <c r="J318" s="249">
        <v>48278</v>
      </c>
      <c r="K318" s="250">
        <f t="shared" si="27"/>
        <v>579336</v>
      </c>
      <c r="L318" s="234"/>
      <c r="M318" s="232"/>
    </row>
    <row r="319" spans="1:13" ht="32.450000000000003" customHeight="1">
      <c r="A319" s="232"/>
      <c r="B319" s="233"/>
      <c r="C319" s="245"/>
      <c r="D319" s="246" t="s">
        <v>528</v>
      </c>
      <c r="E319" s="246"/>
      <c r="F319" s="246"/>
      <c r="G319" s="247" t="s">
        <v>378</v>
      </c>
      <c r="H319" s="246" t="s">
        <v>110</v>
      </c>
      <c r="I319" s="248">
        <v>36</v>
      </c>
      <c r="J319" s="249">
        <v>65651</v>
      </c>
      <c r="K319" s="250">
        <f t="shared" si="27"/>
        <v>2363436</v>
      </c>
      <c r="L319" s="234"/>
      <c r="M319" s="232"/>
    </row>
    <row r="320" spans="1:13" ht="32.450000000000003" customHeight="1">
      <c r="A320" s="232"/>
      <c r="B320" s="233"/>
      <c r="C320" s="245"/>
      <c r="D320" s="246" t="s">
        <v>529</v>
      </c>
      <c r="E320" s="246"/>
      <c r="F320" s="246"/>
      <c r="G320" s="247" t="s">
        <v>530</v>
      </c>
      <c r="H320" s="246" t="s">
        <v>110</v>
      </c>
      <c r="I320" s="248">
        <v>12</v>
      </c>
      <c r="J320" s="249">
        <v>44162</v>
      </c>
      <c r="K320" s="250">
        <f t="shared" si="27"/>
        <v>529944</v>
      </c>
      <c r="L320" s="234"/>
      <c r="M320" s="232"/>
    </row>
    <row r="321" spans="1:13" ht="32.450000000000003" customHeight="1">
      <c r="A321" s="232"/>
      <c r="B321" s="233"/>
      <c r="C321" s="245"/>
      <c r="D321" s="246" t="s">
        <v>531</v>
      </c>
      <c r="E321" s="246"/>
      <c r="F321" s="246"/>
      <c r="G321" s="247" t="s">
        <v>381</v>
      </c>
      <c r="H321" s="246" t="s">
        <v>116</v>
      </c>
      <c r="I321" s="248">
        <v>1</v>
      </c>
      <c r="J321" s="249">
        <v>1506386</v>
      </c>
      <c r="K321" s="250">
        <f t="shared" si="27"/>
        <v>1506386</v>
      </c>
      <c r="L321" s="234"/>
      <c r="M321" s="232"/>
    </row>
    <row r="322" spans="1:13" ht="32.450000000000003" customHeight="1">
      <c r="A322" s="232"/>
      <c r="B322" s="233"/>
      <c r="C322" s="245"/>
      <c r="D322" s="246" t="s">
        <v>532</v>
      </c>
      <c r="E322" s="246"/>
      <c r="F322" s="246"/>
      <c r="G322" s="247" t="s">
        <v>533</v>
      </c>
      <c r="H322" s="246" t="s">
        <v>110</v>
      </c>
      <c r="I322" s="248">
        <v>59</v>
      </c>
      <c r="J322" s="249">
        <v>154500</v>
      </c>
      <c r="K322" s="250">
        <f t="shared" si="27"/>
        <v>9115500</v>
      </c>
      <c r="L322" s="234"/>
      <c r="M322" s="232"/>
    </row>
    <row r="323" spans="1:13" ht="30" customHeight="1" thickBot="1">
      <c r="A323" s="232"/>
      <c r="B323" s="233"/>
      <c r="C323" s="251" t="s">
        <v>14</v>
      </c>
      <c r="D323" s="255"/>
      <c r="E323" s="256"/>
      <c r="F323" s="255"/>
      <c r="G323" s="255"/>
      <c r="H323" s="255"/>
      <c r="I323" s="248"/>
      <c r="J323" s="255"/>
      <c r="K323" s="253">
        <f>SUM(K313:K322)</f>
        <v>22649034</v>
      </c>
      <c r="L323" s="234"/>
      <c r="M323" s="232"/>
    </row>
    <row r="324" spans="1:13" s="274" customFormat="1" ht="30" customHeight="1" thickBot="1">
      <c r="A324" s="270"/>
      <c r="B324" s="271"/>
      <c r="C324" s="351" t="s">
        <v>697</v>
      </c>
      <c r="D324" s="352"/>
      <c r="E324" s="352"/>
      <c r="F324" s="352"/>
      <c r="G324" s="352"/>
      <c r="H324" s="352"/>
      <c r="I324" s="352"/>
      <c r="J324" s="353"/>
      <c r="K324" s="272">
        <f>K323+K311+K306+K269+K262+K256+K242+K224+K220</f>
        <v>876628359.51999998</v>
      </c>
      <c r="L324" s="273"/>
      <c r="M324" s="270"/>
    </row>
    <row r="325" spans="1:13" ht="30" customHeight="1" thickBot="1">
      <c r="A325" s="232"/>
      <c r="B325" s="233"/>
      <c r="C325" s="311"/>
      <c r="D325" s="317" t="s">
        <v>537</v>
      </c>
      <c r="E325" s="312"/>
      <c r="F325" s="312"/>
      <c r="G325" s="312" t="s">
        <v>536</v>
      </c>
      <c r="H325" s="312"/>
      <c r="I325" s="312"/>
      <c r="J325" s="312"/>
      <c r="K325" s="313"/>
      <c r="L325" s="234"/>
      <c r="M325" s="232"/>
    </row>
    <row r="326" spans="1:13" ht="30" customHeight="1" thickBot="1">
      <c r="A326" s="232"/>
      <c r="B326" s="233"/>
      <c r="C326" s="242"/>
      <c r="D326" s="318" t="s">
        <v>538</v>
      </c>
      <c r="E326" s="243"/>
      <c r="F326" s="243"/>
      <c r="G326" s="243" t="s">
        <v>119</v>
      </c>
      <c r="H326" s="243"/>
      <c r="I326" s="243"/>
      <c r="J326" s="243"/>
      <c r="K326" s="244"/>
      <c r="L326" s="234"/>
      <c r="M326" s="232"/>
    </row>
    <row r="327" spans="1:13" ht="32.450000000000003" customHeight="1">
      <c r="A327" s="232"/>
      <c r="B327" s="233"/>
      <c r="C327" s="245"/>
      <c r="D327" s="246" t="s">
        <v>539</v>
      </c>
      <c r="E327" s="246"/>
      <c r="F327" s="246"/>
      <c r="G327" s="247" t="s">
        <v>170</v>
      </c>
      <c r="H327" s="246" t="s">
        <v>112</v>
      </c>
      <c r="I327" s="248">
        <v>172.36</v>
      </c>
      <c r="J327" s="249">
        <v>9557</v>
      </c>
      <c r="K327" s="250">
        <f t="shared" ref="K327:K330" si="28">I327*J327</f>
        <v>1647244.52</v>
      </c>
      <c r="L327" s="234"/>
      <c r="M327" s="232"/>
    </row>
    <row r="328" spans="1:13" ht="32.450000000000003" customHeight="1">
      <c r="A328" s="232"/>
      <c r="B328" s="233"/>
      <c r="C328" s="245"/>
      <c r="D328" s="246" t="s">
        <v>540</v>
      </c>
      <c r="E328" s="246"/>
      <c r="F328" s="246"/>
      <c r="G328" s="247" t="s">
        <v>408</v>
      </c>
      <c r="H328" s="246" t="s">
        <v>112</v>
      </c>
      <c r="I328" s="248">
        <v>172.36</v>
      </c>
      <c r="J328" s="249">
        <v>12638</v>
      </c>
      <c r="K328" s="250">
        <f t="shared" si="28"/>
        <v>2178285.6800000002</v>
      </c>
      <c r="L328" s="234"/>
      <c r="M328" s="232"/>
    </row>
    <row r="329" spans="1:13" ht="32.450000000000003" customHeight="1">
      <c r="A329" s="232"/>
      <c r="B329" s="233"/>
      <c r="C329" s="245"/>
      <c r="D329" s="246" t="s">
        <v>541</v>
      </c>
      <c r="E329" s="246"/>
      <c r="F329" s="246"/>
      <c r="G329" s="247" t="s">
        <v>175</v>
      </c>
      <c r="H329" s="246" t="s">
        <v>177</v>
      </c>
      <c r="I329" s="248">
        <v>43.54</v>
      </c>
      <c r="J329" s="249">
        <v>58972</v>
      </c>
      <c r="K329" s="250">
        <f t="shared" si="28"/>
        <v>2567640.88</v>
      </c>
      <c r="L329" s="234"/>
      <c r="M329" s="232"/>
    </row>
    <row r="330" spans="1:13" ht="32.450000000000003" customHeight="1">
      <c r="A330" s="232"/>
      <c r="B330" s="233"/>
      <c r="C330" s="245"/>
      <c r="D330" s="246" t="s">
        <v>542</v>
      </c>
      <c r="E330" s="246"/>
      <c r="F330" s="246"/>
      <c r="G330" s="247" t="s">
        <v>109</v>
      </c>
      <c r="H330" s="246" t="s">
        <v>110</v>
      </c>
      <c r="I330" s="248">
        <v>186.1</v>
      </c>
      <c r="J330" s="249">
        <v>32690</v>
      </c>
      <c r="K330" s="250">
        <f t="shared" si="28"/>
        <v>6083609</v>
      </c>
      <c r="L330" s="234"/>
      <c r="M330" s="232"/>
    </row>
    <row r="331" spans="1:13" ht="30" customHeight="1" thickBot="1">
      <c r="A331" s="232"/>
      <c r="B331" s="233"/>
      <c r="C331" s="251" t="s">
        <v>14</v>
      </c>
      <c r="D331" s="255"/>
      <c r="E331" s="256"/>
      <c r="F331" s="255"/>
      <c r="G331" s="255"/>
      <c r="H331" s="255"/>
      <c r="I331" s="248"/>
      <c r="J331" s="255"/>
      <c r="K331" s="253">
        <f>SUM(K327:K330)</f>
        <v>12476780.08</v>
      </c>
      <c r="L331" s="234"/>
      <c r="M331" s="232"/>
    </row>
    <row r="332" spans="1:13" ht="30" customHeight="1" thickBot="1">
      <c r="A332" s="232"/>
      <c r="B332" s="233"/>
      <c r="C332" s="242"/>
      <c r="D332" s="318" t="s">
        <v>543</v>
      </c>
      <c r="E332" s="243"/>
      <c r="F332" s="243"/>
      <c r="G332" s="243" t="s">
        <v>187</v>
      </c>
      <c r="H332" s="243"/>
      <c r="I332" s="243"/>
      <c r="J332" s="243"/>
      <c r="K332" s="244"/>
      <c r="L332" s="234"/>
      <c r="M332" s="232"/>
    </row>
    <row r="333" spans="1:13" ht="32.450000000000003" customHeight="1">
      <c r="A333" s="232"/>
      <c r="B333" s="233"/>
      <c r="C333" s="245"/>
      <c r="D333" s="246" t="s">
        <v>544</v>
      </c>
      <c r="E333" s="246"/>
      <c r="F333" s="246"/>
      <c r="G333" s="247" t="s">
        <v>188</v>
      </c>
      <c r="H333" s="246" t="s">
        <v>177</v>
      </c>
      <c r="I333" s="248">
        <v>152.27000000000001</v>
      </c>
      <c r="J333" s="249">
        <v>267305</v>
      </c>
      <c r="K333" s="250">
        <f t="shared" ref="K333:K334" si="29">I333*J333</f>
        <v>40702532.350000001</v>
      </c>
      <c r="L333" s="234"/>
      <c r="M333" s="232"/>
    </row>
    <row r="334" spans="1:13" ht="34.15" customHeight="1">
      <c r="A334" s="232"/>
      <c r="B334" s="233"/>
      <c r="C334" s="245"/>
      <c r="D334" s="246" t="s">
        <v>545</v>
      </c>
      <c r="E334" s="246"/>
      <c r="F334" s="246"/>
      <c r="G334" s="247" t="s">
        <v>189</v>
      </c>
      <c r="H334" s="246" t="s">
        <v>177</v>
      </c>
      <c r="I334" s="248">
        <v>34.47</v>
      </c>
      <c r="J334" s="249">
        <v>489700</v>
      </c>
      <c r="K334" s="250">
        <f t="shared" si="29"/>
        <v>16879959</v>
      </c>
      <c r="L334" s="234"/>
      <c r="M334" s="232"/>
    </row>
    <row r="335" spans="1:13" ht="30" customHeight="1" thickBot="1">
      <c r="A335" s="232"/>
      <c r="B335" s="233"/>
      <c r="C335" s="251" t="s">
        <v>14</v>
      </c>
      <c r="D335" s="255"/>
      <c r="E335" s="256"/>
      <c r="F335" s="255"/>
      <c r="G335" s="255"/>
      <c r="H335" s="255"/>
      <c r="I335" s="248"/>
      <c r="J335" s="255"/>
      <c r="K335" s="253">
        <f>SUM(K333:K334)</f>
        <v>57582491.350000001</v>
      </c>
      <c r="L335" s="234"/>
      <c r="M335" s="232"/>
    </row>
    <row r="336" spans="1:13" ht="30" customHeight="1" thickBot="1">
      <c r="A336" s="232"/>
      <c r="B336" s="233"/>
      <c r="C336" s="242"/>
      <c r="D336" s="318" t="s">
        <v>546</v>
      </c>
      <c r="E336" s="243"/>
      <c r="F336" s="243"/>
      <c r="G336" s="243" t="s">
        <v>201</v>
      </c>
      <c r="H336" s="243"/>
      <c r="I336" s="243"/>
      <c r="J336" s="243"/>
      <c r="K336" s="244"/>
      <c r="L336" s="234"/>
      <c r="M336" s="232"/>
    </row>
    <row r="337" spans="1:13" ht="32.450000000000003" customHeight="1">
      <c r="A337" s="232"/>
      <c r="B337" s="233"/>
      <c r="C337" s="245"/>
      <c r="D337" s="246" t="s">
        <v>547</v>
      </c>
      <c r="E337" s="246"/>
      <c r="F337" s="246"/>
      <c r="G337" s="247" t="s">
        <v>202</v>
      </c>
      <c r="H337" s="246" t="s">
        <v>112</v>
      </c>
      <c r="I337" s="248">
        <v>45.98</v>
      </c>
      <c r="J337" s="249">
        <v>63795</v>
      </c>
      <c r="K337" s="250">
        <f t="shared" ref="K337:K346" si="30">I337*J337</f>
        <v>2933294.0999999996</v>
      </c>
      <c r="L337" s="234"/>
      <c r="M337" s="232"/>
    </row>
    <row r="338" spans="1:13" ht="32.450000000000003" customHeight="1">
      <c r="A338" s="232"/>
      <c r="B338" s="233"/>
      <c r="C338" s="245"/>
      <c r="D338" s="246" t="s">
        <v>548</v>
      </c>
      <c r="E338" s="246"/>
      <c r="F338" s="246"/>
      <c r="G338" s="247" t="s">
        <v>203</v>
      </c>
      <c r="H338" s="246" t="s">
        <v>177</v>
      </c>
      <c r="I338" s="248">
        <v>7</v>
      </c>
      <c r="J338" s="249">
        <v>1552801</v>
      </c>
      <c r="K338" s="250">
        <f t="shared" si="30"/>
        <v>10869607</v>
      </c>
      <c r="L338" s="234"/>
      <c r="M338" s="232"/>
    </row>
    <row r="339" spans="1:13" ht="32.450000000000003" customHeight="1">
      <c r="A339" s="232"/>
      <c r="B339" s="233"/>
      <c r="C339" s="245"/>
      <c r="D339" s="246" t="s">
        <v>549</v>
      </c>
      <c r="E339" s="246"/>
      <c r="F339" s="246"/>
      <c r="G339" s="247" t="s">
        <v>204</v>
      </c>
      <c r="H339" s="246" t="s">
        <v>112</v>
      </c>
      <c r="I339" s="248">
        <v>217.94</v>
      </c>
      <c r="J339" s="249">
        <v>184955</v>
      </c>
      <c r="K339" s="250">
        <f t="shared" si="30"/>
        <v>40309092.700000003</v>
      </c>
      <c r="L339" s="234"/>
      <c r="M339" s="232"/>
    </row>
    <row r="340" spans="1:13" ht="32.450000000000003" customHeight="1">
      <c r="A340" s="232"/>
      <c r="B340" s="233"/>
      <c r="C340" s="245"/>
      <c r="D340" s="246" t="s">
        <v>550</v>
      </c>
      <c r="E340" s="246"/>
      <c r="F340" s="246"/>
      <c r="G340" s="247" t="s">
        <v>205</v>
      </c>
      <c r="H340" s="246" t="s">
        <v>110</v>
      </c>
      <c r="I340" s="248">
        <v>92</v>
      </c>
      <c r="J340" s="249">
        <v>205683</v>
      </c>
      <c r="K340" s="250">
        <f t="shared" si="30"/>
        <v>18922836</v>
      </c>
      <c r="L340" s="234"/>
      <c r="M340" s="232"/>
    </row>
    <row r="341" spans="1:13" ht="32.450000000000003" customHeight="1">
      <c r="A341" s="232"/>
      <c r="B341" s="233"/>
      <c r="C341" s="245"/>
      <c r="D341" s="246" t="s">
        <v>551</v>
      </c>
      <c r="E341" s="246"/>
      <c r="F341" s="246"/>
      <c r="G341" s="247" t="s">
        <v>206</v>
      </c>
      <c r="H341" s="246" t="s">
        <v>110</v>
      </c>
      <c r="I341" s="248">
        <v>86.6</v>
      </c>
      <c r="J341" s="249">
        <v>172320</v>
      </c>
      <c r="K341" s="250">
        <f t="shared" si="30"/>
        <v>14922911.999999998</v>
      </c>
      <c r="L341" s="234"/>
      <c r="M341" s="232"/>
    </row>
    <row r="342" spans="1:13" ht="32.450000000000003" customHeight="1">
      <c r="A342" s="232"/>
      <c r="B342" s="233"/>
      <c r="C342" s="245"/>
      <c r="D342" s="246" t="s">
        <v>552</v>
      </c>
      <c r="E342" s="246"/>
      <c r="F342" s="246"/>
      <c r="G342" s="247" t="s">
        <v>207</v>
      </c>
      <c r="H342" s="246" t="s">
        <v>110</v>
      </c>
      <c r="I342" s="248">
        <v>60.56</v>
      </c>
      <c r="J342" s="249">
        <v>217834</v>
      </c>
      <c r="K342" s="250">
        <f t="shared" si="30"/>
        <v>13192027.040000001</v>
      </c>
      <c r="L342" s="234"/>
      <c r="M342" s="232"/>
    </row>
    <row r="343" spans="1:13" ht="32.450000000000003" customHeight="1">
      <c r="A343" s="232"/>
      <c r="B343" s="233"/>
      <c r="C343" s="245"/>
      <c r="D343" s="246" t="s">
        <v>553</v>
      </c>
      <c r="E343" s="246"/>
      <c r="F343" s="246"/>
      <c r="G343" s="247" t="s">
        <v>208</v>
      </c>
      <c r="H343" s="246" t="s">
        <v>110</v>
      </c>
      <c r="I343" s="248">
        <v>46.06</v>
      </c>
      <c r="J343" s="249">
        <v>56220</v>
      </c>
      <c r="K343" s="250">
        <f t="shared" si="30"/>
        <v>2589493.2000000002</v>
      </c>
      <c r="L343" s="234"/>
      <c r="M343" s="232"/>
    </row>
    <row r="344" spans="1:13" ht="32.450000000000003" customHeight="1">
      <c r="A344" s="232"/>
      <c r="B344" s="233"/>
      <c r="C344" s="245"/>
      <c r="D344" s="246" t="s">
        <v>554</v>
      </c>
      <c r="E344" s="246"/>
      <c r="F344" s="246"/>
      <c r="G344" s="247" t="s">
        <v>209</v>
      </c>
      <c r="H344" s="246" t="s">
        <v>110</v>
      </c>
      <c r="I344" s="248">
        <v>12</v>
      </c>
      <c r="J344" s="249">
        <v>77094</v>
      </c>
      <c r="K344" s="250">
        <f t="shared" si="30"/>
        <v>925128</v>
      </c>
      <c r="L344" s="234"/>
      <c r="M344" s="232"/>
    </row>
    <row r="345" spans="1:13" ht="32.450000000000003" customHeight="1">
      <c r="A345" s="232"/>
      <c r="B345" s="233"/>
      <c r="C345" s="245"/>
      <c r="D345" s="246" t="s">
        <v>555</v>
      </c>
      <c r="E345" s="246"/>
      <c r="F345" s="246"/>
      <c r="G345" s="247" t="s">
        <v>210</v>
      </c>
      <c r="H345" s="246" t="s">
        <v>110</v>
      </c>
      <c r="I345" s="248">
        <v>2.2999999999999998</v>
      </c>
      <c r="J345" s="249">
        <v>54440</v>
      </c>
      <c r="K345" s="250">
        <f t="shared" si="30"/>
        <v>125211.99999999999</v>
      </c>
      <c r="L345" s="234"/>
      <c r="M345" s="232"/>
    </row>
    <row r="346" spans="1:13" ht="32.450000000000003" customHeight="1">
      <c r="A346" s="232"/>
      <c r="B346" s="233"/>
      <c r="C346" s="245"/>
      <c r="D346" s="246" t="s">
        <v>556</v>
      </c>
      <c r="E346" s="246"/>
      <c r="F346" s="246"/>
      <c r="G346" s="247" t="s">
        <v>212</v>
      </c>
      <c r="H346" s="246" t="s">
        <v>213</v>
      </c>
      <c r="I346" s="248">
        <v>5651.82</v>
      </c>
      <c r="J346" s="249">
        <v>12964</v>
      </c>
      <c r="K346" s="250">
        <f t="shared" si="30"/>
        <v>73270194.479999989</v>
      </c>
      <c r="L346" s="234"/>
      <c r="M346" s="232"/>
    </row>
    <row r="347" spans="1:13" ht="30" customHeight="1" thickBot="1">
      <c r="A347" s="232"/>
      <c r="B347" s="233"/>
      <c r="C347" s="251" t="s">
        <v>14</v>
      </c>
      <c r="D347" s="255"/>
      <c r="E347" s="256"/>
      <c r="F347" s="255"/>
      <c r="G347" s="255"/>
      <c r="H347" s="255"/>
      <c r="I347" s="248"/>
      <c r="J347" s="255"/>
      <c r="K347" s="253">
        <f>SUM(K337:K346)</f>
        <v>178059796.52000001</v>
      </c>
      <c r="L347" s="234"/>
      <c r="M347" s="232"/>
    </row>
    <row r="348" spans="1:13" ht="30" customHeight="1" thickBot="1">
      <c r="A348" s="232"/>
      <c r="B348" s="233"/>
      <c r="C348" s="242"/>
      <c r="D348" s="318" t="s">
        <v>565</v>
      </c>
      <c r="E348" s="243"/>
      <c r="F348" s="243"/>
      <c r="G348" s="243" t="s">
        <v>223</v>
      </c>
      <c r="H348" s="243"/>
      <c r="I348" s="243"/>
      <c r="J348" s="243"/>
      <c r="K348" s="244"/>
      <c r="L348" s="234"/>
      <c r="M348" s="232"/>
    </row>
    <row r="349" spans="1:13" ht="32.450000000000003" customHeight="1">
      <c r="A349" s="232"/>
      <c r="B349" s="233"/>
      <c r="C349" s="245"/>
      <c r="D349" s="246" t="s">
        <v>557</v>
      </c>
      <c r="E349" s="246"/>
      <c r="F349" s="246"/>
      <c r="G349" s="247" t="s">
        <v>224</v>
      </c>
      <c r="H349" s="246" t="s">
        <v>112</v>
      </c>
      <c r="I349" s="248">
        <v>157.08000000000001</v>
      </c>
      <c r="J349" s="249">
        <v>83388</v>
      </c>
      <c r="K349" s="250">
        <f t="shared" ref="K349:K356" si="31">I349*J349</f>
        <v>13098587.040000001</v>
      </c>
      <c r="L349" s="234"/>
      <c r="M349" s="232"/>
    </row>
    <row r="350" spans="1:13" ht="32.450000000000003" customHeight="1">
      <c r="A350" s="232"/>
      <c r="B350" s="233"/>
      <c r="C350" s="245"/>
      <c r="D350" s="246" t="s">
        <v>558</v>
      </c>
      <c r="E350" s="246"/>
      <c r="F350" s="246"/>
      <c r="G350" s="247" t="s">
        <v>226</v>
      </c>
      <c r="H350" s="246" t="s">
        <v>112</v>
      </c>
      <c r="I350" s="248">
        <v>307.56</v>
      </c>
      <c r="J350" s="249">
        <v>43925</v>
      </c>
      <c r="K350" s="250">
        <f t="shared" si="31"/>
        <v>13509573</v>
      </c>
      <c r="L350" s="234"/>
      <c r="M350" s="232"/>
    </row>
    <row r="351" spans="1:13" ht="32.450000000000003" customHeight="1">
      <c r="A351" s="232"/>
      <c r="B351" s="233"/>
      <c r="C351" s="245"/>
      <c r="D351" s="246" t="s">
        <v>559</v>
      </c>
      <c r="E351" s="246"/>
      <c r="F351" s="246"/>
      <c r="G351" s="247" t="s">
        <v>227</v>
      </c>
      <c r="H351" s="246" t="s">
        <v>110</v>
      </c>
      <c r="I351" s="248">
        <v>125.4</v>
      </c>
      <c r="J351" s="249">
        <v>10176</v>
      </c>
      <c r="K351" s="250">
        <f t="shared" si="31"/>
        <v>1276070.4000000001</v>
      </c>
      <c r="L351" s="234"/>
      <c r="M351" s="232"/>
    </row>
    <row r="352" spans="1:13" ht="32.450000000000003" customHeight="1">
      <c r="A352" s="232"/>
      <c r="B352" s="233"/>
      <c r="C352" s="245"/>
      <c r="D352" s="246" t="s">
        <v>560</v>
      </c>
      <c r="E352" s="246"/>
      <c r="F352" s="246"/>
      <c r="G352" s="247" t="s">
        <v>228</v>
      </c>
      <c r="H352" s="246" t="s">
        <v>112</v>
      </c>
      <c r="I352" s="248">
        <v>307.56</v>
      </c>
      <c r="J352" s="249">
        <v>26778</v>
      </c>
      <c r="K352" s="250">
        <f t="shared" si="31"/>
        <v>8235841.6799999997</v>
      </c>
      <c r="L352" s="234"/>
      <c r="M352" s="232"/>
    </row>
    <row r="353" spans="1:13" ht="32.450000000000003" customHeight="1">
      <c r="A353" s="232"/>
      <c r="B353" s="233"/>
      <c r="C353" s="245"/>
      <c r="D353" s="246" t="s">
        <v>561</v>
      </c>
      <c r="E353" s="246"/>
      <c r="F353" s="246"/>
      <c r="G353" s="247" t="s">
        <v>229</v>
      </c>
      <c r="H353" s="246" t="s">
        <v>112</v>
      </c>
      <c r="I353" s="248">
        <v>307.56</v>
      </c>
      <c r="J353" s="249">
        <v>25384</v>
      </c>
      <c r="K353" s="250">
        <f t="shared" si="31"/>
        <v>7807103.04</v>
      </c>
      <c r="L353" s="234"/>
      <c r="M353" s="232"/>
    </row>
    <row r="354" spans="1:13" ht="32.450000000000003" customHeight="1">
      <c r="A354" s="232"/>
      <c r="B354" s="233"/>
      <c r="C354" s="245"/>
      <c r="D354" s="246" t="s">
        <v>562</v>
      </c>
      <c r="E354" s="246"/>
      <c r="F354" s="246"/>
      <c r="G354" s="247" t="s">
        <v>341</v>
      </c>
      <c r="H354" s="246" t="s">
        <v>112</v>
      </c>
      <c r="I354" s="248">
        <v>129.66</v>
      </c>
      <c r="J354" s="249">
        <v>137305</v>
      </c>
      <c r="K354" s="250">
        <f t="shared" si="31"/>
        <v>17802966.300000001</v>
      </c>
      <c r="L354" s="234"/>
      <c r="M354" s="232"/>
    </row>
    <row r="355" spans="1:13" ht="32.450000000000003" customHeight="1">
      <c r="A355" s="232"/>
      <c r="B355" s="233"/>
      <c r="C355" s="245"/>
      <c r="D355" s="246" t="s">
        <v>563</v>
      </c>
      <c r="E355" s="246"/>
      <c r="F355" s="246"/>
      <c r="G355" s="247" t="s">
        <v>342</v>
      </c>
      <c r="H355" s="246" t="s">
        <v>110</v>
      </c>
      <c r="I355" s="248">
        <v>73.099999999999994</v>
      </c>
      <c r="J355" s="249">
        <v>28065</v>
      </c>
      <c r="K355" s="250">
        <f t="shared" si="31"/>
        <v>2051551.4999999998</v>
      </c>
      <c r="L355" s="234"/>
      <c r="M355" s="232"/>
    </row>
    <row r="356" spans="1:13" ht="32.450000000000003" customHeight="1">
      <c r="A356" s="232"/>
      <c r="B356" s="233"/>
      <c r="C356" s="245"/>
      <c r="D356" s="246" t="s">
        <v>564</v>
      </c>
      <c r="E356" s="246"/>
      <c r="F356" s="246"/>
      <c r="G356" s="247" t="s">
        <v>232</v>
      </c>
      <c r="H356" s="246" t="s">
        <v>112</v>
      </c>
      <c r="I356" s="248">
        <v>129.66</v>
      </c>
      <c r="J356" s="249">
        <v>133598</v>
      </c>
      <c r="K356" s="250">
        <f t="shared" si="31"/>
        <v>17322316.68</v>
      </c>
      <c r="L356" s="234"/>
      <c r="M356" s="232"/>
    </row>
    <row r="357" spans="1:13" ht="30" customHeight="1" thickBot="1">
      <c r="A357" s="232"/>
      <c r="B357" s="233"/>
      <c r="C357" s="251" t="s">
        <v>14</v>
      </c>
      <c r="D357" s="255"/>
      <c r="E357" s="256"/>
      <c r="F357" s="255"/>
      <c r="G357" s="255"/>
      <c r="H357" s="255"/>
      <c r="I357" s="248"/>
      <c r="J357" s="255"/>
      <c r="K357" s="253">
        <f>SUM(K349:K356)</f>
        <v>81104009.639999986</v>
      </c>
      <c r="L357" s="234"/>
      <c r="M357" s="232"/>
    </row>
    <row r="358" spans="1:13" ht="30" customHeight="1" thickBot="1">
      <c r="A358" s="232"/>
      <c r="B358" s="233"/>
      <c r="C358" s="242"/>
      <c r="D358" s="318"/>
      <c r="E358" s="243"/>
      <c r="F358" s="243"/>
      <c r="G358" s="243" t="s">
        <v>236</v>
      </c>
      <c r="H358" s="243"/>
      <c r="I358" s="243"/>
      <c r="J358" s="243"/>
      <c r="K358" s="244"/>
      <c r="L358" s="234"/>
      <c r="M358" s="232"/>
    </row>
    <row r="359" spans="1:13" ht="51.6" customHeight="1">
      <c r="A359" s="232"/>
      <c r="B359" s="233"/>
      <c r="C359" s="245"/>
      <c r="D359" s="246" t="s">
        <v>566</v>
      </c>
      <c r="E359" s="246"/>
      <c r="F359" s="246"/>
      <c r="G359" s="247" t="s">
        <v>136</v>
      </c>
      <c r="H359" s="246" t="s">
        <v>112</v>
      </c>
      <c r="I359" s="248">
        <v>4.3</v>
      </c>
      <c r="J359" s="249">
        <v>440904</v>
      </c>
      <c r="K359" s="250">
        <f t="shared" ref="K359:K361" si="32">I359*J359</f>
        <v>1895887.2</v>
      </c>
      <c r="L359" s="234"/>
      <c r="M359" s="232"/>
    </row>
    <row r="360" spans="1:13" ht="34.15" customHeight="1">
      <c r="A360" s="232"/>
      <c r="B360" s="233"/>
      <c r="C360" s="245"/>
      <c r="D360" s="246" t="s">
        <v>567</v>
      </c>
      <c r="E360" s="246"/>
      <c r="F360" s="246"/>
      <c r="G360" s="247" t="s">
        <v>137</v>
      </c>
      <c r="H360" s="246" t="s">
        <v>112</v>
      </c>
      <c r="I360" s="248">
        <v>45.04</v>
      </c>
      <c r="J360" s="249">
        <v>745363</v>
      </c>
      <c r="K360" s="250">
        <f t="shared" si="32"/>
        <v>33571149.519999996</v>
      </c>
      <c r="L360" s="234"/>
      <c r="M360" s="232"/>
    </row>
    <row r="361" spans="1:13" ht="37.9" customHeight="1">
      <c r="A361" s="232"/>
      <c r="B361" s="233"/>
      <c r="C361" s="245"/>
      <c r="D361" s="246" t="s">
        <v>568</v>
      </c>
      <c r="E361" s="246"/>
      <c r="F361" s="246"/>
      <c r="G361" s="247" t="s">
        <v>452</v>
      </c>
      <c r="H361" s="246" t="s">
        <v>112</v>
      </c>
      <c r="I361" s="248">
        <v>45.04</v>
      </c>
      <c r="J361" s="249">
        <v>292105</v>
      </c>
      <c r="K361" s="250">
        <f t="shared" si="32"/>
        <v>13156409.199999999</v>
      </c>
      <c r="L361" s="234"/>
      <c r="M361" s="232"/>
    </row>
    <row r="362" spans="1:13" ht="30" customHeight="1" thickBot="1">
      <c r="A362" s="232"/>
      <c r="B362" s="233"/>
      <c r="C362" s="251" t="s">
        <v>14</v>
      </c>
      <c r="D362" s="255"/>
      <c r="E362" s="256"/>
      <c r="F362" s="255"/>
      <c r="G362" s="255"/>
      <c r="H362" s="255"/>
      <c r="I362" s="248"/>
      <c r="J362" s="255"/>
      <c r="K362" s="253">
        <f>SUM(K359:K361)</f>
        <v>48623445.920000002</v>
      </c>
      <c r="L362" s="234"/>
      <c r="M362" s="232"/>
    </row>
    <row r="363" spans="1:13" ht="30" customHeight="1" thickBot="1">
      <c r="A363" s="232"/>
      <c r="B363" s="233"/>
      <c r="C363" s="242"/>
      <c r="D363" s="318" t="s">
        <v>574</v>
      </c>
      <c r="E363" s="243"/>
      <c r="F363" s="243"/>
      <c r="G363" s="243" t="s">
        <v>243</v>
      </c>
      <c r="H363" s="243"/>
      <c r="I363" s="243"/>
      <c r="J363" s="243"/>
      <c r="K363" s="244"/>
      <c r="L363" s="234"/>
      <c r="M363" s="232"/>
    </row>
    <row r="364" spans="1:13" ht="32.450000000000003" customHeight="1">
      <c r="A364" s="232"/>
      <c r="B364" s="233"/>
      <c r="C364" s="245"/>
      <c r="D364" s="246" t="s">
        <v>569</v>
      </c>
      <c r="E364" s="246"/>
      <c r="F364" s="246"/>
      <c r="G364" s="247" t="s">
        <v>458</v>
      </c>
      <c r="H364" s="246" t="s">
        <v>112</v>
      </c>
      <c r="I364" s="248">
        <v>185.92</v>
      </c>
      <c r="J364" s="321">
        <v>151201</v>
      </c>
      <c r="K364" s="250">
        <f t="shared" ref="K364:K368" si="33">I364*J364</f>
        <v>28111289.919999998</v>
      </c>
      <c r="L364" s="234"/>
      <c r="M364" s="232"/>
    </row>
    <row r="365" spans="1:13" ht="34.15" customHeight="1">
      <c r="A365" s="232"/>
      <c r="B365" s="233"/>
      <c r="C365" s="245"/>
      <c r="D365" s="246" t="s">
        <v>570</v>
      </c>
      <c r="E365" s="246"/>
      <c r="F365" s="246"/>
      <c r="G365" s="247" t="s">
        <v>244</v>
      </c>
      <c r="H365" s="246" t="s">
        <v>110</v>
      </c>
      <c r="I365" s="248">
        <v>190.98</v>
      </c>
      <c r="J365" s="249">
        <v>81531</v>
      </c>
      <c r="K365" s="250">
        <f t="shared" si="33"/>
        <v>15570790.379999999</v>
      </c>
      <c r="L365" s="234"/>
      <c r="M365" s="232"/>
    </row>
    <row r="366" spans="1:13" ht="37.9" customHeight="1">
      <c r="A366" s="232"/>
      <c r="B366" s="233"/>
      <c r="C366" s="245"/>
      <c r="D366" s="246" t="s">
        <v>571</v>
      </c>
      <c r="E366" s="246"/>
      <c r="F366" s="246"/>
      <c r="G366" s="247" t="s">
        <v>245</v>
      </c>
      <c r="H366" s="246" t="s">
        <v>110</v>
      </c>
      <c r="I366" s="248">
        <v>110.32</v>
      </c>
      <c r="J366" s="322">
        <v>154034</v>
      </c>
      <c r="K366" s="250">
        <f t="shared" si="33"/>
        <v>16993030.879999999</v>
      </c>
      <c r="L366" s="234"/>
      <c r="M366" s="232"/>
    </row>
    <row r="367" spans="1:13" ht="38.450000000000003" customHeight="1">
      <c r="A367" s="232"/>
      <c r="B367" s="233"/>
      <c r="C367" s="245"/>
      <c r="D367" s="246" t="s">
        <v>572</v>
      </c>
      <c r="E367" s="246"/>
      <c r="F367" s="246"/>
      <c r="G367" s="247" t="s">
        <v>459</v>
      </c>
      <c r="H367" s="246" t="s">
        <v>116</v>
      </c>
      <c r="I367" s="248">
        <v>8</v>
      </c>
      <c r="J367" s="322">
        <v>103006</v>
      </c>
      <c r="K367" s="250">
        <f t="shared" si="33"/>
        <v>824048</v>
      </c>
      <c r="L367" s="234"/>
      <c r="M367" s="232"/>
    </row>
    <row r="368" spans="1:13" ht="30" customHeight="1">
      <c r="A368" s="232"/>
      <c r="B368" s="233"/>
      <c r="C368" s="245"/>
      <c r="D368" s="246" t="s">
        <v>573</v>
      </c>
      <c r="E368" s="246"/>
      <c r="F368" s="246"/>
      <c r="G368" s="247" t="s">
        <v>460</v>
      </c>
      <c r="H368" s="246" t="s">
        <v>116</v>
      </c>
      <c r="I368" s="248">
        <v>8</v>
      </c>
      <c r="J368" s="249">
        <v>147265</v>
      </c>
      <c r="K368" s="250">
        <f t="shared" si="33"/>
        <v>1178120</v>
      </c>
      <c r="L368" s="234"/>
      <c r="M368" s="232"/>
    </row>
    <row r="369" spans="1:13" ht="30" customHeight="1" thickBot="1">
      <c r="A369" s="232"/>
      <c r="B369" s="233"/>
      <c r="C369" s="251" t="s">
        <v>14</v>
      </c>
      <c r="D369" s="255"/>
      <c r="E369" s="256"/>
      <c r="F369" s="255"/>
      <c r="G369" s="255"/>
      <c r="H369" s="255"/>
      <c r="I369" s="248"/>
      <c r="J369" s="255"/>
      <c r="K369" s="253">
        <f>SUM(K364:K368)</f>
        <v>62677279.179999992</v>
      </c>
      <c r="L369" s="234"/>
      <c r="M369" s="232"/>
    </row>
    <row r="370" spans="1:13" ht="30" customHeight="1" thickBot="1">
      <c r="A370" s="232"/>
      <c r="B370" s="233"/>
      <c r="C370" s="242"/>
      <c r="D370" s="318" t="s">
        <v>577</v>
      </c>
      <c r="E370" s="243"/>
      <c r="F370" s="243"/>
      <c r="G370" s="243" t="s">
        <v>276</v>
      </c>
      <c r="H370" s="243"/>
      <c r="I370" s="243"/>
      <c r="J370" s="243"/>
      <c r="K370" s="244"/>
      <c r="L370" s="234"/>
      <c r="M370" s="232"/>
    </row>
    <row r="371" spans="1:13" ht="30" customHeight="1">
      <c r="A371" s="232"/>
      <c r="B371" s="233"/>
      <c r="C371" s="245"/>
      <c r="D371" s="257" t="s">
        <v>578</v>
      </c>
      <c r="E371" s="257"/>
      <c r="F371" s="257"/>
      <c r="G371" s="258" t="s">
        <v>468</v>
      </c>
      <c r="H371" s="257" t="s">
        <v>116</v>
      </c>
      <c r="I371" s="248">
        <v>1</v>
      </c>
      <c r="J371" s="319">
        <v>129391</v>
      </c>
      <c r="K371" s="250">
        <f t="shared" ref="K371:K400" si="34">I371*J371</f>
        <v>129391</v>
      </c>
      <c r="L371" s="234"/>
      <c r="M371" s="232"/>
    </row>
    <row r="372" spans="1:13" ht="30" customHeight="1">
      <c r="A372" s="232"/>
      <c r="B372" s="233"/>
      <c r="C372" s="245"/>
      <c r="D372" s="257" t="s">
        <v>579</v>
      </c>
      <c r="E372" s="257"/>
      <c r="F372" s="257"/>
      <c r="G372" s="258" t="s">
        <v>469</v>
      </c>
      <c r="H372" s="257" t="s">
        <v>116</v>
      </c>
      <c r="I372" s="248">
        <v>1</v>
      </c>
      <c r="J372" s="320">
        <v>126928</v>
      </c>
      <c r="K372" s="250">
        <f t="shared" si="34"/>
        <v>126928</v>
      </c>
      <c r="L372" s="234"/>
      <c r="M372" s="232"/>
    </row>
    <row r="373" spans="1:13" ht="30" customHeight="1">
      <c r="A373" s="232"/>
      <c r="B373" s="233"/>
      <c r="C373" s="245"/>
      <c r="D373" s="257" t="s">
        <v>580</v>
      </c>
      <c r="E373" s="257"/>
      <c r="F373" s="257"/>
      <c r="G373" s="258" t="s">
        <v>470</v>
      </c>
      <c r="H373" s="257" t="s">
        <v>110</v>
      </c>
      <c r="I373" s="248">
        <v>55</v>
      </c>
      <c r="J373" s="320">
        <v>168396</v>
      </c>
      <c r="K373" s="250">
        <f t="shared" si="34"/>
        <v>9261780</v>
      </c>
      <c r="L373" s="234"/>
      <c r="M373" s="232"/>
    </row>
    <row r="374" spans="1:13" ht="30" customHeight="1">
      <c r="A374" s="232"/>
      <c r="B374" s="233"/>
      <c r="C374" s="245"/>
      <c r="D374" s="257" t="s">
        <v>581</v>
      </c>
      <c r="E374" s="257"/>
      <c r="F374" s="257"/>
      <c r="G374" s="258" t="s">
        <v>472</v>
      </c>
      <c r="H374" s="257" t="s">
        <v>110</v>
      </c>
      <c r="I374" s="248">
        <v>43</v>
      </c>
      <c r="J374" s="320">
        <v>65155</v>
      </c>
      <c r="K374" s="250">
        <f t="shared" si="34"/>
        <v>2801665</v>
      </c>
      <c r="L374" s="234"/>
      <c r="M374" s="232"/>
    </row>
    <row r="375" spans="1:13" ht="30" customHeight="1">
      <c r="A375" s="232"/>
      <c r="B375" s="233"/>
      <c r="C375" s="245"/>
      <c r="D375" s="257" t="s">
        <v>582</v>
      </c>
      <c r="E375" s="257"/>
      <c r="F375" s="257"/>
      <c r="G375" s="258" t="s">
        <v>279</v>
      </c>
      <c r="H375" s="257" t="s">
        <v>110</v>
      </c>
      <c r="I375" s="248">
        <v>42</v>
      </c>
      <c r="J375" s="320">
        <v>28324</v>
      </c>
      <c r="K375" s="250">
        <f t="shared" si="34"/>
        <v>1189608</v>
      </c>
      <c r="L375" s="234"/>
      <c r="M375" s="232"/>
    </row>
    <row r="376" spans="1:13" ht="30" customHeight="1">
      <c r="A376" s="232"/>
      <c r="B376" s="233"/>
      <c r="C376" s="245"/>
      <c r="D376" s="257" t="s">
        <v>583</v>
      </c>
      <c r="E376" s="257"/>
      <c r="F376" s="257"/>
      <c r="G376" s="258" t="s">
        <v>280</v>
      </c>
      <c r="H376" s="257" t="s">
        <v>110</v>
      </c>
      <c r="I376" s="248">
        <v>217</v>
      </c>
      <c r="J376" s="320">
        <v>20675</v>
      </c>
      <c r="K376" s="250">
        <f t="shared" si="34"/>
        <v>4486475</v>
      </c>
      <c r="L376" s="234"/>
      <c r="M376" s="232"/>
    </row>
    <row r="377" spans="1:13" ht="30" customHeight="1">
      <c r="A377" s="232"/>
      <c r="B377" s="233"/>
      <c r="C377" s="245"/>
      <c r="D377" s="257" t="s">
        <v>584</v>
      </c>
      <c r="E377" s="257"/>
      <c r="F377" s="257"/>
      <c r="G377" s="258" t="s">
        <v>281</v>
      </c>
      <c r="H377" s="257" t="s">
        <v>110</v>
      </c>
      <c r="I377" s="248">
        <v>138</v>
      </c>
      <c r="J377" s="320">
        <v>16745</v>
      </c>
      <c r="K377" s="250">
        <f t="shared" si="34"/>
        <v>2310810</v>
      </c>
      <c r="L377" s="234"/>
      <c r="M377" s="232"/>
    </row>
    <row r="378" spans="1:13" ht="30" customHeight="1">
      <c r="A378" s="232"/>
      <c r="B378" s="233"/>
      <c r="C378" s="245"/>
      <c r="D378" s="257" t="s">
        <v>585</v>
      </c>
      <c r="E378" s="257"/>
      <c r="F378" s="257"/>
      <c r="G378" s="258" t="s">
        <v>474</v>
      </c>
      <c r="H378" s="257" t="s">
        <v>110</v>
      </c>
      <c r="I378" s="248">
        <v>51</v>
      </c>
      <c r="J378" s="320">
        <v>31786</v>
      </c>
      <c r="K378" s="250">
        <f t="shared" si="34"/>
        <v>1621086</v>
      </c>
      <c r="L378" s="234"/>
      <c r="M378" s="232"/>
    </row>
    <row r="379" spans="1:13" ht="30" customHeight="1">
      <c r="A379" s="232"/>
      <c r="B379" s="233"/>
      <c r="C379" s="245"/>
      <c r="D379" s="257" t="s">
        <v>586</v>
      </c>
      <c r="E379" s="257"/>
      <c r="F379" s="257"/>
      <c r="G379" s="258" t="s">
        <v>475</v>
      </c>
      <c r="H379" s="257" t="s">
        <v>110</v>
      </c>
      <c r="I379" s="248">
        <v>43</v>
      </c>
      <c r="J379" s="320">
        <v>29577</v>
      </c>
      <c r="K379" s="250">
        <f t="shared" si="34"/>
        <v>1271811</v>
      </c>
      <c r="L379" s="234"/>
      <c r="M379" s="232"/>
    </row>
    <row r="380" spans="1:13" ht="30" customHeight="1">
      <c r="A380" s="232"/>
      <c r="B380" s="233"/>
      <c r="C380" s="245"/>
      <c r="D380" s="257" t="s">
        <v>587</v>
      </c>
      <c r="E380" s="257"/>
      <c r="F380" s="257"/>
      <c r="G380" s="258" t="s">
        <v>283</v>
      </c>
      <c r="H380" s="257" t="s">
        <v>110</v>
      </c>
      <c r="I380" s="248">
        <v>39</v>
      </c>
      <c r="J380" s="320">
        <v>18494</v>
      </c>
      <c r="K380" s="250">
        <f t="shared" si="34"/>
        <v>721266</v>
      </c>
      <c r="L380" s="234"/>
      <c r="M380" s="232"/>
    </row>
    <row r="381" spans="1:13" ht="30" customHeight="1">
      <c r="A381" s="232"/>
      <c r="B381" s="233"/>
      <c r="C381" s="245"/>
      <c r="D381" s="257" t="s">
        <v>588</v>
      </c>
      <c r="E381" s="257"/>
      <c r="F381" s="257"/>
      <c r="G381" s="258" t="s">
        <v>143</v>
      </c>
      <c r="H381" s="257" t="s">
        <v>110</v>
      </c>
      <c r="I381" s="248">
        <v>284</v>
      </c>
      <c r="J381" s="320">
        <v>16128</v>
      </c>
      <c r="K381" s="250">
        <f t="shared" si="34"/>
        <v>4580352</v>
      </c>
      <c r="L381" s="234"/>
      <c r="M381" s="232"/>
    </row>
    <row r="382" spans="1:13" ht="30" customHeight="1">
      <c r="A382" s="232"/>
      <c r="B382" s="233"/>
      <c r="C382" s="245"/>
      <c r="D382" s="257" t="s">
        <v>589</v>
      </c>
      <c r="E382" s="257"/>
      <c r="F382" s="257"/>
      <c r="G382" s="258" t="s">
        <v>284</v>
      </c>
      <c r="H382" s="257" t="s">
        <v>110</v>
      </c>
      <c r="I382" s="248">
        <v>58</v>
      </c>
      <c r="J382" s="320">
        <v>31015</v>
      </c>
      <c r="K382" s="250">
        <f t="shared" si="34"/>
        <v>1798870</v>
      </c>
      <c r="L382" s="234"/>
      <c r="M382" s="232"/>
    </row>
    <row r="383" spans="1:13" ht="30" customHeight="1">
      <c r="A383" s="232"/>
      <c r="B383" s="233"/>
      <c r="C383" s="245"/>
      <c r="D383" s="257" t="s">
        <v>590</v>
      </c>
      <c r="E383" s="257"/>
      <c r="F383" s="257"/>
      <c r="G383" s="258" t="s">
        <v>476</v>
      </c>
      <c r="H383" s="257" t="s">
        <v>116</v>
      </c>
      <c r="I383" s="248">
        <v>1</v>
      </c>
      <c r="J383" s="320">
        <v>788999</v>
      </c>
      <c r="K383" s="250">
        <f t="shared" si="34"/>
        <v>788999</v>
      </c>
      <c r="L383" s="234"/>
      <c r="M383" s="232"/>
    </row>
    <row r="384" spans="1:13" ht="30" customHeight="1">
      <c r="A384" s="232"/>
      <c r="B384" s="233"/>
      <c r="C384" s="245"/>
      <c r="D384" s="257" t="s">
        <v>591</v>
      </c>
      <c r="E384" s="257"/>
      <c r="F384" s="257"/>
      <c r="G384" s="258" t="s">
        <v>575</v>
      </c>
      <c r="H384" s="257" t="s">
        <v>116</v>
      </c>
      <c r="I384" s="248">
        <v>1</v>
      </c>
      <c r="J384" s="320">
        <v>524722</v>
      </c>
      <c r="K384" s="250">
        <f t="shared" si="34"/>
        <v>524722</v>
      </c>
      <c r="L384" s="234"/>
      <c r="M384" s="232"/>
    </row>
    <row r="385" spans="1:13" ht="30" customHeight="1">
      <c r="A385" s="232"/>
      <c r="B385" s="233"/>
      <c r="C385" s="245"/>
      <c r="D385" s="257" t="s">
        <v>592</v>
      </c>
      <c r="E385" s="257"/>
      <c r="F385" s="257"/>
      <c r="G385" s="258" t="s">
        <v>286</v>
      </c>
      <c r="H385" s="257" t="s">
        <v>116</v>
      </c>
      <c r="I385" s="248">
        <v>4</v>
      </c>
      <c r="J385" s="320">
        <v>33776</v>
      </c>
      <c r="K385" s="250">
        <f t="shared" si="34"/>
        <v>135104</v>
      </c>
      <c r="L385" s="234"/>
      <c r="M385" s="232"/>
    </row>
    <row r="386" spans="1:13" ht="30" customHeight="1">
      <c r="A386" s="232"/>
      <c r="B386" s="233"/>
      <c r="C386" s="245"/>
      <c r="D386" s="257" t="s">
        <v>593</v>
      </c>
      <c r="E386" s="257"/>
      <c r="F386" s="257"/>
      <c r="G386" s="258" t="s">
        <v>287</v>
      </c>
      <c r="H386" s="257" t="s">
        <v>116</v>
      </c>
      <c r="I386" s="248">
        <v>13</v>
      </c>
      <c r="J386" s="320">
        <v>33776</v>
      </c>
      <c r="K386" s="250">
        <f t="shared" si="34"/>
        <v>439088</v>
      </c>
      <c r="L386" s="234"/>
      <c r="M386" s="232"/>
    </row>
    <row r="387" spans="1:13" ht="30" customHeight="1">
      <c r="A387" s="232"/>
      <c r="B387" s="233"/>
      <c r="C387" s="245"/>
      <c r="D387" s="257" t="s">
        <v>594</v>
      </c>
      <c r="E387" s="257"/>
      <c r="F387" s="257"/>
      <c r="G387" s="258" t="s">
        <v>288</v>
      </c>
      <c r="H387" s="257" t="s">
        <v>116</v>
      </c>
      <c r="I387" s="248">
        <v>3</v>
      </c>
      <c r="J387" s="320">
        <v>47173</v>
      </c>
      <c r="K387" s="250">
        <f t="shared" si="34"/>
        <v>141519</v>
      </c>
      <c r="L387" s="234"/>
      <c r="M387" s="232"/>
    </row>
    <row r="388" spans="1:13" ht="30" customHeight="1">
      <c r="A388" s="232"/>
      <c r="B388" s="233"/>
      <c r="C388" s="245"/>
      <c r="D388" s="257" t="s">
        <v>595</v>
      </c>
      <c r="E388" s="257"/>
      <c r="F388" s="257"/>
      <c r="G388" s="258" t="s">
        <v>289</v>
      </c>
      <c r="H388" s="257" t="s">
        <v>116</v>
      </c>
      <c r="I388" s="248">
        <v>9</v>
      </c>
      <c r="J388" s="320">
        <v>36891</v>
      </c>
      <c r="K388" s="250">
        <f t="shared" si="34"/>
        <v>332019</v>
      </c>
      <c r="L388" s="234"/>
      <c r="M388" s="232"/>
    </row>
    <row r="389" spans="1:13" ht="30" customHeight="1">
      <c r="A389" s="232"/>
      <c r="B389" s="233"/>
      <c r="C389" s="245"/>
      <c r="D389" s="257" t="s">
        <v>596</v>
      </c>
      <c r="E389" s="257"/>
      <c r="F389" s="257"/>
      <c r="G389" s="258" t="s">
        <v>290</v>
      </c>
      <c r="H389" s="257" t="s">
        <v>116</v>
      </c>
      <c r="I389" s="248">
        <v>24</v>
      </c>
      <c r="J389" s="320">
        <v>36891</v>
      </c>
      <c r="K389" s="250">
        <f t="shared" si="34"/>
        <v>885384</v>
      </c>
      <c r="L389" s="234"/>
      <c r="M389" s="232"/>
    </row>
    <row r="390" spans="1:13" ht="30" customHeight="1">
      <c r="A390" s="232"/>
      <c r="B390" s="233"/>
      <c r="C390" s="245"/>
      <c r="D390" s="257" t="s">
        <v>597</v>
      </c>
      <c r="E390" s="257"/>
      <c r="F390" s="257"/>
      <c r="G390" s="258" t="s">
        <v>576</v>
      </c>
      <c r="H390" s="257" t="s">
        <v>116</v>
      </c>
      <c r="I390" s="248">
        <v>28</v>
      </c>
      <c r="J390" s="320">
        <v>307492</v>
      </c>
      <c r="K390" s="250">
        <f t="shared" si="34"/>
        <v>8609776</v>
      </c>
      <c r="L390" s="234"/>
      <c r="M390" s="232"/>
    </row>
    <row r="391" spans="1:13" ht="30" customHeight="1">
      <c r="A391" s="232"/>
      <c r="B391" s="233"/>
      <c r="C391" s="245"/>
      <c r="D391" s="257" t="s">
        <v>598</v>
      </c>
      <c r="E391" s="257"/>
      <c r="F391" s="257"/>
      <c r="G391" s="258" t="s">
        <v>292</v>
      </c>
      <c r="H391" s="257" t="s">
        <v>116</v>
      </c>
      <c r="I391" s="248">
        <v>3</v>
      </c>
      <c r="J391" s="320">
        <v>47556</v>
      </c>
      <c r="K391" s="250">
        <f t="shared" si="34"/>
        <v>142668</v>
      </c>
      <c r="L391" s="234"/>
      <c r="M391" s="232"/>
    </row>
    <row r="392" spans="1:13" ht="30" customHeight="1">
      <c r="A392" s="232"/>
      <c r="B392" s="233"/>
      <c r="C392" s="245"/>
      <c r="D392" s="257" t="s">
        <v>599</v>
      </c>
      <c r="E392" s="257"/>
      <c r="F392" s="257"/>
      <c r="G392" s="258" t="s">
        <v>293</v>
      </c>
      <c r="H392" s="257" t="s">
        <v>116</v>
      </c>
      <c r="I392" s="248">
        <v>18</v>
      </c>
      <c r="J392" s="320">
        <v>238199</v>
      </c>
      <c r="K392" s="250">
        <f t="shared" si="34"/>
        <v>4287582</v>
      </c>
      <c r="L392" s="234"/>
      <c r="M392" s="232"/>
    </row>
    <row r="393" spans="1:13" ht="30" customHeight="1">
      <c r="A393" s="232"/>
      <c r="B393" s="233"/>
      <c r="C393" s="245"/>
      <c r="D393" s="257" t="s">
        <v>600</v>
      </c>
      <c r="E393" s="257"/>
      <c r="F393" s="257"/>
      <c r="G393" s="258" t="s">
        <v>294</v>
      </c>
      <c r="H393" s="257" t="s">
        <v>116</v>
      </c>
      <c r="I393" s="248">
        <v>22</v>
      </c>
      <c r="J393" s="320">
        <v>65150</v>
      </c>
      <c r="K393" s="250">
        <f t="shared" si="34"/>
        <v>1433300</v>
      </c>
      <c r="L393" s="234"/>
      <c r="M393" s="232"/>
    </row>
    <row r="394" spans="1:13" ht="30" customHeight="1">
      <c r="A394" s="232"/>
      <c r="B394" s="233"/>
      <c r="C394" s="245"/>
      <c r="D394" s="257" t="s">
        <v>601</v>
      </c>
      <c r="E394" s="257"/>
      <c r="F394" s="257"/>
      <c r="G394" s="258" t="s">
        <v>295</v>
      </c>
      <c r="H394" s="257" t="s">
        <v>116</v>
      </c>
      <c r="I394" s="248">
        <v>2</v>
      </c>
      <c r="J394" s="320">
        <v>155497</v>
      </c>
      <c r="K394" s="250">
        <f t="shared" si="34"/>
        <v>310994</v>
      </c>
      <c r="L394" s="234"/>
      <c r="M394" s="232"/>
    </row>
    <row r="395" spans="1:13" ht="30" customHeight="1">
      <c r="A395" s="232"/>
      <c r="B395" s="233"/>
      <c r="C395" s="245"/>
      <c r="D395" s="257" t="s">
        <v>602</v>
      </c>
      <c r="E395" s="257"/>
      <c r="F395" s="257"/>
      <c r="G395" s="258" t="s">
        <v>145</v>
      </c>
      <c r="H395" s="257" t="s">
        <v>116</v>
      </c>
      <c r="I395" s="248">
        <v>2</v>
      </c>
      <c r="J395" s="320">
        <v>38484</v>
      </c>
      <c r="K395" s="250">
        <f t="shared" si="34"/>
        <v>76968</v>
      </c>
      <c r="L395" s="234"/>
      <c r="M395" s="232"/>
    </row>
    <row r="396" spans="1:13" ht="30" customHeight="1">
      <c r="A396" s="232"/>
      <c r="B396" s="233"/>
      <c r="C396" s="245"/>
      <c r="D396" s="257" t="s">
        <v>603</v>
      </c>
      <c r="E396" s="257"/>
      <c r="F396" s="257"/>
      <c r="G396" s="258" t="s">
        <v>297</v>
      </c>
      <c r="H396" s="257" t="s">
        <v>110</v>
      </c>
      <c r="I396" s="248">
        <v>74</v>
      </c>
      <c r="J396" s="320">
        <v>40383</v>
      </c>
      <c r="K396" s="250">
        <f t="shared" si="34"/>
        <v>2988342</v>
      </c>
      <c r="L396" s="234"/>
      <c r="M396" s="232"/>
    </row>
    <row r="397" spans="1:13" ht="30" customHeight="1">
      <c r="A397" s="232"/>
      <c r="B397" s="233"/>
      <c r="C397" s="245"/>
      <c r="D397" s="257" t="s">
        <v>604</v>
      </c>
      <c r="E397" s="257"/>
      <c r="F397" s="257"/>
      <c r="G397" s="258" t="s">
        <v>298</v>
      </c>
      <c r="H397" s="257" t="s">
        <v>116</v>
      </c>
      <c r="I397" s="248">
        <v>4</v>
      </c>
      <c r="J397" s="320">
        <v>185479</v>
      </c>
      <c r="K397" s="250">
        <f t="shared" si="34"/>
        <v>741916</v>
      </c>
      <c r="L397" s="234"/>
      <c r="M397" s="232"/>
    </row>
    <row r="398" spans="1:13" ht="30" customHeight="1">
      <c r="A398" s="232"/>
      <c r="B398" s="233"/>
      <c r="C398" s="245"/>
      <c r="D398" s="257" t="s">
        <v>605</v>
      </c>
      <c r="E398" s="257"/>
      <c r="F398" s="257"/>
      <c r="G398" s="258" t="s">
        <v>299</v>
      </c>
      <c r="H398" s="257" t="s">
        <v>116</v>
      </c>
      <c r="I398" s="248">
        <v>8</v>
      </c>
      <c r="J398" s="320">
        <v>367173</v>
      </c>
      <c r="K398" s="250">
        <f t="shared" si="34"/>
        <v>2937384</v>
      </c>
      <c r="L398" s="234"/>
      <c r="M398" s="232"/>
    </row>
    <row r="399" spans="1:13" ht="30" customHeight="1">
      <c r="A399" s="232"/>
      <c r="B399" s="233"/>
      <c r="C399" s="245"/>
      <c r="D399" s="257" t="s">
        <v>606</v>
      </c>
      <c r="E399" s="257"/>
      <c r="F399" s="257"/>
      <c r="G399" s="258" t="s">
        <v>300</v>
      </c>
      <c r="H399" s="257" t="s">
        <v>116</v>
      </c>
      <c r="I399" s="248">
        <v>4</v>
      </c>
      <c r="J399" s="320">
        <v>983142</v>
      </c>
      <c r="K399" s="250">
        <f t="shared" si="34"/>
        <v>3932568</v>
      </c>
      <c r="L399" s="234"/>
      <c r="M399" s="232"/>
    </row>
    <row r="400" spans="1:13" ht="30" customHeight="1">
      <c r="A400" s="232"/>
      <c r="B400" s="233"/>
      <c r="C400" s="245"/>
      <c r="D400" s="257" t="s">
        <v>607</v>
      </c>
      <c r="E400" s="257"/>
      <c r="F400" s="257"/>
      <c r="G400" s="258" t="s">
        <v>301</v>
      </c>
      <c r="H400" s="257" t="s">
        <v>110</v>
      </c>
      <c r="I400" s="248">
        <v>94</v>
      </c>
      <c r="J400" s="320">
        <v>55270</v>
      </c>
      <c r="K400" s="250">
        <f t="shared" si="34"/>
        <v>5195380</v>
      </c>
      <c r="L400" s="234"/>
      <c r="M400" s="232"/>
    </row>
    <row r="401" spans="1:13" ht="30" customHeight="1" thickBot="1">
      <c r="A401" s="232"/>
      <c r="B401" s="233"/>
      <c r="C401" s="261" t="s">
        <v>14</v>
      </c>
      <c r="D401" s="262"/>
      <c r="E401" s="262"/>
      <c r="F401" s="262"/>
      <c r="G401" s="263"/>
      <c r="H401" s="262"/>
      <c r="I401" s="248"/>
      <c r="J401" s="264"/>
      <c r="K401" s="253">
        <f>SUM(K371:K400)</f>
        <v>64203755</v>
      </c>
      <c r="L401" s="234"/>
      <c r="M401" s="232"/>
    </row>
    <row r="402" spans="1:13" s="274" customFormat="1" ht="30" customHeight="1" thickBot="1">
      <c r="A402" s="270"/>
      <c r="B402" s="271"/>
      <c r="C402" s="351" t="s">
        <v>698</v>
      </c>
      <c r="D402" s="352"/>
      <c r="E402" s="352"/>
      <c r="F402" s="352"/>
      <c r="G402" s="352"/>
      <c r="H402" s="352"/>
      <c r="I402" s="352"/>
      <c r="J402" s="353"/>
      <c r="K402" s="272">
        <f>K401+K369+K362+K357+K347+K335+K331</f>
        <v>504727557.69</v>
      </c>
      <c r="L402" s="273"/>
      <c r="M402" s="270"/>
    </row>
    <row r="403" spans="1:13" ht="30" customHeight="1" thickBot="1">
      <c r="A403" s="232"/>
      <c r="B403" s="233"/>
      <c r="C403" s="311"/>
      <c r="D403" s="317" t="s">
        <v>609</v>
      </c>
      <c r="E403" s="312"/>
      <c r="F403" s="312"/>
      <c r="G403" s="312" t="s">
        <v>608</v>
      </c>
      <c r="H403" s="312"/>
      <c r="I403" s="312"/>
      <c r="J403" s="312"/>
      <c r="K403" s="313"/>
      <c r="L403" s="234"/>
      <c r="M403" s="232"/>
    </row>
    <row r="404" spans="1:13" ht="30" customHeight="1" thickBot="1">
      <c r="A404" s="232"/>
      <c r="B404" s="233"/>
      <c r="C404" s="242"/>
      <c r="D404" s="318" t="s">
        <v>610</v>
      </c>
      <c r="E404" s="243"/>
      <c r="F404" s="243"/>
      <c r="G404" s="243" t="s">
        <v>119</v>
      </c>
      <c r="H404" s="243"/>
      <c r="I404" s="243"/>
      <c r="J404" s="243"/>
      <c r="K404" s="244"/>
      <c r="L404" s="234"/>
      <c r="M404" s="232"/>
    </row>
    <row r="405" spans="1:13" ht="32.450000000000003" customHeight="1">
      <c r="A405" s="232"/>
      <c r="B405" s="233"/>
      <c r="C405" s="245"/>
      <c r="D405" s="246" t="s">
        <v>611</v>
      </c>
      <c r="E405" s="246"/>
      <c r="F405" s="246"/>
      <c r="G405" s="247" t="s">
        <v>170</v>
      </c>
      <c r="H405" s="246" t="s">
        <v>112</v>
      </c>
      <c r="I405" s="248">
        <v>42.1</v>
      </c>
      <c r="J405" s="249">
        <v>9557</v>
      </c>
      <c r="K405" s="250">
        <f t="shared" ref="K405:K408" si="35">I405*J405</f>
        <v>402349.7</v>
      </c>
      <c r="L405" s="234"/>
      <c r="M405" s="232"/>
    </row>
    <row r="406" spans="1:13" ht="32.450000000000003" customHeight="1">
      <c r="A406" s="232"/>
      <c r="B406" s="233"/>
      <c r="C406" s="245"/>
      <c r="D406" s="246" t="s">
        <v>612</v>
      </c>
      <c r="E406" s="246"/>
      <c r="F406" s="246"/>
      <c r="G406" s="247" t="s">
        <v>408</v>
      </c>
      <c r="H406" s="246" t="s">
        <v>112</v>
      </c>
      <c r="I406" s="248">
        <v>42.11</v>
      </c>
      <c r="J406" s="249">
        <v>12638</v>
      </c>
      <c r="K406" s="250">
        <f t="shared" si="35"/>
        <v>532186.17999999993</v>
      </c>
      <c r="L406" s="234"/>
      <c r="M406" s="232"/>
    </row>
    <row r="407" spans="1:13" ht="32.450000000000003" customHeight="1">
      <c r="A407" s="232"/>
      <c r="B407" s="233"/>
      <c r="C407" s="245"/>
      <c r="D407" s="246" t="s">
        <v>613</v>
      </c>
      <c r="E407" s="246"/>
      <c r="F407" s="246"/>
      <c r="G407" s="247" t="s">
        <v>175</v>
      </c>
      <c r="H407" s="246" t="s">
        <v>177</v>
      </c>
      <c r="I407" s="248">
        <v>24.85</v>
      </c>
      <c r="J407" s="249">
        <v>58972</v>
      </c>
      <c r="K407" s="250">
        <f t="shared" si="35"/>
        <v>1465454.2000000002</v>
      </c>
      <c r="L407" s="234"/>
      <c r="M407" s="232"/>
    </row>
    <row r="408" spans="1:13" ht="32.450000000000003" customHeight="1">
      <c r="A408" s="232"/>
      <c r="B408" s="233"/>
      <c r="C408" s="245"/>
      <c r="D408" s="246" t="s">
        <v>614</v>
      </c>
      <c r="E408" s="246"/>
      <c r="F408" s="246"/>
      <c r="G408" s="247" t="s">
        <v>109</v>
      </c>
      <c r="H408" s="246" t="s">
        <v>110</v>
      </c>
      <c r="I408" s="248">
        <v>23.19</v>
      </c>
      <c r="J408" s="249">
        <v>32690</v>
      </c>
      <c r="K408" s="250">
        <f t="shared" si="35"/>
        <v>758081.10000000009</v>
      </c>
      <c r="L408" s="234"/>
      <c r="M408" s="232"/>
    </row>
    <row r="409" spans="1:13" ht="30" customHeight="1" thickBot="1">
      <c r="A409" s="232"/>
      <c r="B409" s="233"/>
      <c r="C409" s="251" t="s">
        <v>14</v>
      </c>
      <c r="D409" s="255"/>
      <c r="E409" s="256"/>
      <c r="F409" s="255"/>
      <c r="G409" s="255"/>
      <c r="H409" s="255"/>
      <c r="I409" s="248"/>
      <c r="J409" s="255"/>
      <c r="K409" s="253">
        <f>SUM(K405:K408)</f>
        <v>3158071.18</v>
      </c>
      <c r="L409" s="234"/>
      <c r="M409" s="232"/>
    </row>
    <row r="410" spans="1:13" ht="30" customHeight="1" thickBot="1">
      <c r="A410" s="232"/>
      <c r="B410" s="233"/>
      <c r="C410" s="242"/>
      <c r="D410" s="318" t="s">
        <v>615</v>
      </c>
      <c r="E410" s="243"/>
      <c r="F410" s="243"/>
      <c r="G410" s="243" t="s">
        <v>187</v>
      </c>
      <c r="H410" s="243"/>
      <c r="I410" s="243"/>
      <c r="J410" s="243"/>
      <c r="K410" s="244"/>
      <c r="L410" s="234"/>
      <c r="M410" s="232"/>
    </row>
    <row r="411" spans="1:13" ht="32.450000000000003" customHeight="1">
      <c r="A411" s="232"/>
      <c r="B411" s="233"/>
      <c r="C411" s="245"/>
      <c r="D411" s="246" t="s">
        <v>616</v>
      </c>
      <c r="E411" s="246"/>
      <c r="F411" s="246"/>
      <c r="G411" s="247" t="s">
        <v>188</v>
      </c>
      <c r="H411" s="246" t="s">
        <v>177</v>
      </c>
      <c r="I411" s="248">
        <v>36.090000000000003</v>
      </c>
      <c r="J411" s="249">
        <v>267305</v>
      </c>
      <c r="K411" s="250">
        <f t="shared" ref="K411:K412" si="36">I411*J411</f>
        <v>9647037.4500000011</v>
      </c>
      <c r="L411" s="234"/>
      <c r="M411" s="232"/>
    </row>
    <row r="412" spans="1:13" ht="34.15" customHeight="1">
      <c r="A412" s="232"/>
      <c r="B412" s="233"/>
      <c r="C412" s="245"/>
      <c r="D412" s="246" t="s">
        <v>617</v>
      </c>
      <c r="E412" s="246"/>
      <c r="F412" s="246"/>
      <c r="G412" s="247" t="s">
        <v>189</v>
      </c>
      <c r="H412" s="246" t="s">
        <v>177</v>
      </c>
      <c r="I412" s="248">
        <v>9.02</v>
      </c>
      <c r="J412" s="249">
        <v>489700</v>
      </c>
      <c r="K412" s="250">
        <f t="shared" si="36"/>
        <v>4417094</v>
      </c>
      <c r="L412" s="234"/>
      <c r="M412" s="232"/>
    </row>
    <row r="413" spans="1:13" ht="30" customHeight="1" thickBot="1">
      <c r="A413" s="232"/>
      <c r="B413" s="233"/>
      <c r="C413" s="251" t="s">
        <v>14</v>
      </c>
      <c r="D413" s="255"/>
      <c r="E413" s="256"/>
      <c r="F413" s="255"/>
      <c r="G413" s="255"/>
      <c r="H413" s="255"/>
      <c r="I413" s="248"/>
      <c r="J413" s="255"/>
      <c r="K413" s="253">
        <f>SUM(K411:K412)</f>
        <v>14064131.450000001</v>
      </c>
      <c r="L413" s="234"/>
      <c r="M413" s="232"/>
    </row>
    <row r="414" spans="1:13" ht="30" customHeight="1" thickBot="1">
      <c r="A414" s="232"/>
      <c r="B414" s="233"/>
      <c r="C414" s="242"/>
      <c r="D414" s="318" t="s">
        <v>618</v>
      </c>
      <c r="E414" s="243"/>
      <c r="F414" s="243"/>
      <c r="G414" s="243" t="s">
        <v>201</v>
      </c>
      <c r="H414" s="243"/>
      <c r="I414" s="243"/>
      <c r="J414" s="243"/>
      <c r="K414" s="244"/>
      <c r="L414" s="234"/>
      <c r="M414" s="232"/>
    </row>
    <row r="415" spans="1:13" ht="32.450000000000003" customHeight="1">
      <c r="A415" s="232"/>
      <c r="B415" s="233"/>
      <c r="C415" s="245"/>
      <c r="D415" s="246" t="s">
        <v>619</v>
      </c>
      <c r="E415" s="246"/>
      <c r="F415" s="246"/>
      <c r="G415" s="247" t="s">
        <v>202</v>
      </c>
      <c r="H415" s="246" t="s">
        <v>112</v>
      </c>
      <c r="I415" s="248">
        <v>22.17</v>
      </c>
      <c r="J415" s="249">
        <v>63795</v>
      </c>
      <c r="K415" s="250">
        <f t="shared" ref="K415:K425" si="37">I415*J415</f>
        <v>1414335.1500000001</v>
      </c>
      <c r="L415" s="234"/>
      <c r="M415" s="232"/>
    </row>
    <row r="416" spans="1:13" ht="32.450000000000003" customHeight="1">
      <c r="A416" s="232"/>
      <c r="B416" s="233"/>
      <c r="C416" s="245"/>
      <c r="D416" s="246" t="s">
        <v>620</v>
      </c>
      <c r="E416" s="246"/>
      <c r="F416" s="246"/>
      <c r="G416" s="247" t="s">
        <v>203</v>
      </c>
      <c r="H416" s="246" t="s">
        <v>177</v>
      </c>
      <c r="I416" s="248">
        <v>3.5</v>
      </c>
      <c r="J416" s="249">
        <v>1552801</v>
      </c>
      <c r="K416" s="250">
        <f t="shared" si="37"/>
        <v>5434803.5</v>
      </c>
      <c r="L416" s="234"/>
      <c r="M416" s="232"/>
    </row>
    <row r="417" spans="1:13" ht="32.450000000000003" customHeight="1">
      <c r="A417" s="232"/>
      <c r="B417" s="233"/>
      <c r="C417" s="245"/>
      <c r="D417" s="246" t="s">
        <v>621</v>
      </c>
      <c r="E417" s="246"/>
      <c r="F417" s="246"/>
      <c r="G417" s="247" t="s">
        <v>204</v>
      </c>
      <c r="H417" s="246" t="s">
        <v>112</v>
      </c>
      <c r="I417" s="248">
        <v>45</v>
      </c>
      <c r="J417" s="249">
        <v>184955</v>
      </c>
      <c r="K417" s="250">
        <f t="shared" si="37"/>
        <v>8322975</v>
      </c>
      <c r="L417" s="234"/>
      <c r="M417" s="232"/>
    </row>
    <row r="418" spans="1:13" ht="32.450000000000003" customHeight="1">
      <c r="A418" s="232"/>
      <c r="B418" s="233"/>
      <c r="C418" s="245"/>
      <c r="D418" s="246" t="s">
        <v>622</v>
      </c>
      <c r="E418" s="246"/>
      <c r="F418" s="246"/>
      <c r="G418" s="247" t="s">
        <v>205</v>
      </c>
      <c r="H418" s="246" t="s">
        <v>110</v>
      </c>
      <c r="I418" s="248">
        <v>30</v>
      </c>
      <c r="J418" s="249">
        <v>205683</v>
      </c>
      <c r="K418" s="250">
        <f t="shared" si="37"/>
        <v>6170490</v>
      </c>
      <c r="L418" s="234"/>
      <c r="M418" s="232"/>
    </row>
    <row r="419" spans="1:13" ht="32.450000000000003" customHeight="1">
      <c r="A419" s="232"/>
      <c r="B419" s="233"/>
      <c r="C419" s="245"/>
      <c r="D419" s="246" t="s">
        <v>623</v>
      </c>
      <c r="E419" s="246"/>
      <c r="F419" s="246"/>
      <c r="G419" s="247" t="s">
        <v>206</v>
      </c>
      <c r="H419" s="246" t="s">
        <v>110</v>
      </c>
      <c r="I419" s="248">
        <v>40.58</v>
      </c>
      <c r="J419" s="249">
        <v>172320</v>
      </c>
      <c r="K419" s="250">
        <f t="shared" si="37"/>
        <v>6992745.5999999996</v>
      </c>
      <c r="L419" s="234"/>
      <c r="M419" s="232"/>
    </row>
    <row r="420" spans="1:13" ht="32.450000000000003" customHeight="1">
      <c r="A420" s="232"/>
      <c r="B420" s="233"/>
      <c r="C420" s="245"/>
      <c r="D420" s="246" t="s">
        <v>624</v>
      </c>
      <c r="E420" s="246"/>
      <c r="F420" s="246"/>
      <c r="G420" s="247" t="s">
        <v>207</v>
      </c>
      <c r="H420" s="246" t="s">
        <v>110</v>
      </c>
      <c r="I420" s="248">
        <v>33.99</v>
      </c>
      <c r="J420" s="249">
        <v>217834</v>
      </c>
      <c r="K420" s="250">
        <f t="shared" si="37"/>
        <v>7404177.6600000001</v>
      </c>
      <c r="L420" s="234"/>
      <c r="M420" s="232"/>
    </row>
    <row r="421" spans="1:13" ht="32.450000000000003" customHeight="1">
      <c r="A421" s="232"/>
      <c r="B421" s="233"/>
      <c r="C421" s="245"/>
      <c r="D421" s="246" t="s">
        <v>625</v>
      </c>
      <c r="E421" s="246"/>
      <c r="F421" s="246"/>
      <c r="G421" s="247" t="s">
        <v>208</v>
      </c>
      <c r="H421" s="246" t="s">
        <v>110</v>
      </c>
      <c r="I421" s="248">
        <v>26.2</v>
      </c>
      <c r="J421" s="249">
        <v>56220</v>
      </c>
      <c r="K421" s="250">
        <f t="shared" si="37"/>
        <v>1472964</v>
      </c>
      <c r="L421" s="234"/>
      <c r="M421" s="232"/>
    </row>
    <row r="422" spans="1:13" ht="32.450000000000003" customHeight="1">
      <c r="A422" s="232"/>
      <c r="B422" s="233"/>
      <c r="C422" s="245"/>
      <c r="D422" s="246" t="s">
        <v>626</v>
      </c>
      <c r="E422" s="246"/>
      <c r="F422" s="246"/>
      <c r="G422" s="247" t="s">
        <v>209</v>
      </c>
      <c r="H422" s="246" t="s">
        <v>110</v>
      </c>
      <c r="I422" s="248">
        <v>10.8</v>
      </c>
      <c r="J422" s="249">
        <v>77094</v>
      </c>
      <c r="K422" s="250">
        <f t="shared" si="37"/>
        <v>832615.20000000007</v>
      </c>
      <c r="L422" s="234"/>
      <c r="M422" s="232"/>
    </row>
    <row r="423" spans="1:13" ht="32.450000000000003" customHeight="1">
      <c r="A423" s="232"/>
      <c r="B423" s="233"/>
      <c r="C423" s="245"/>
      <c r="D423" s="246" t="s">
        <v>627</v>
      </c>
      <c r="E423" s="246"/>
      <c r="F423" s="246"/>
      <c r="G423" s="247" t="s">
        <v>210</v>
      </c>
      <c r="H423" s="246" t="s">
        <v>110</v>
      </c>
      <c r="I423" s="248">
        <v>5.75</v>
      </c>
      <c r="J423" s="249">
        <v>54440</v>
      </c>
      <c r="K423" s="250">
        <f t="shared" si="37"/>
        <v>313030</v>
      </c>
      <c r="L423" s="234"/>
      <c r="M423" s="232"/>
    </row>
    <row r="424" spans="1:13" ht="32.450000000000003" customHeight="1">
      <c r="A424" s="232"/>
      <c r="B424" s="233"/>
      <c r="C424" s="245"/>
      <c r="D424" s="246" t="s">
        <v>628</v>
      </c>
      <c r="E424" s="246"/>
      <c r="F424" s="246"/>
      <c r="G424" s="247" t="s">
        <v>212</v>
      </c>
      <c r="H424" s="246" t="s">
        <v>213</v>
      </c>
      <c r="I424" s="248">
        <v>3073.59</v>
      </c>
      <c r="J424" s="249">
        <v>12964</v>
      </c>
      <c r="K424" s="250">
        <f t="shared" si="37"/>
        <v>39846020.760000005</v>
      </c>
      <c r="L424" s="234"/>
      <c r="M424" s="232"/>
    </row>
    <row r="425" spans="1:13" ht="32.450000000000003" customHeight="1">
      <c r="A425" s="232"/>
      <c r="B425" s="233"/>
      <c r="C425" s="245"/>
      <c r="D425" s="246" t="s">
        <v>629</v>
      </c>
      <c r="E425" s="246"/>
      <c r="F425" s="246"/>
      <c r="G425" s="247" t="s">
        <v>328</v>
      </c>
      <c r="H425" s="246" t="s">
        <v>112</v>
      </c>
      <c r="I425" s="248">
        <v>4.78</v>
      </c>
      <c r="J425" s="249">
        <v>180524</v>
      </c>
      <c r="K425" s="250">
        <f t="shared" si="37"/>
        <v>862904.72000000009</v>
      </c>
      <c r="L425" s="234"/>
      <c r="M425" s="232"/>
    </row>
    <row r="426" spans="1:13" ht="30" customHeight="1" thickBot="1">
      <c r="A426" s="232"/>
      <c r="B426" s="233"/>
      <c r="C426" s="251" t="s">
        <v>14</v>
      </c>
      <c r="D426" s="255"/>
      <c r="E426" s="256"/>
      <c r="F426" s="255"/>
      <c r="G426" s="255"/>
      <c r="H426" s="255"/>
      <c r="I426" s="248"/>
      <c r="J426" s="255"/>
      <c r="K426" s="253">
        <f>SUM(K415:K425)</f>
        <v>79067061.590000004</v>
      </c>
      <c r="L426" s="234"/>
      <c r="M426" s="232"/>
    </row>
    <row r="427" spans="1:13" ht="30" customHeight="1" thickBot="1">
      <c r="A427" s="232"/>
      <c r="B427" s="233"/>
      <c r="C427" s="242"/>
      <c r="D427" s="318" t="s">
        <v>630</v>
      </c>
      <c r="E427" s="243"/>
      <c r="F427" s="243"/>
      <c r="G427" s="243" t="s">
        <v>223</v>
      </c>
      <c r="H427" s="243"/>
      <c r="I427" s="243"/>
      <c r="J427" s="243"/>
      <c r="K427" s="244"/>
      <c r="L427" s="234"/>
      <c r="M427" s="232"/>
    </row>
    <row r="428" spans="1:13" ht="32.450000000000003" customHeight="1">
      <c r="A428" s="232"/>
      <c r="B428" s="233"/>
      <c r="C428" s="245"/>
      <c r="D428" s="246" t="s">
        <v>631</v>
      </c>
      <c r="E428" s="246"/>
      <c r="F428" s="246"/>
      <c r="G428" s="247" t="s">
        <v>224</v>
      </c>
      <c r="H428" s="246" t="s">
        <v>112</v>
      </c>
      <c r="I428" s="248">
        <v>75.010000000000005</v>
      </c>
      <c r="J428" s="249">
        <v>83388</v>
      </c>
      <c r="K428" s="250">
        <f t="shared" ref="K428:K436" si="38">I428*J428</f>
        <v>6254933.8800000008</v>
      </c>
      <c r="L428" s="234"/>
      <c r="M428" s="232"/>
    </row>
    <row r="429" spans="1:13" ht="32.450000000000003" customHeight="1">
      <c r="A429" s="232"/>
      <c r="B429" s="233"/>
      <c r="C429" s="245"/>
      <c r="D429" s="246" t="s">
        <v>632</v>
      </c>
      <c r="E429" s="246"/>
      <c r="F429" s="246"/>
      <c r="G429" s="247" t="s">
        <v>226</v>
      </c>
      <c r="H429" s="246" t="s">
        <v>112</v>
      </c>
      <c r="I429" s="248">
        <v>130.41999999999999</v>
      </c>
      <c r="J429" s="249">
        <v>43925</v>
      </c>
      <c r="K429" s="250">
        <f t="shared" si="38"/>
        <v>5728698.4999999991</v>
      </c>
      <c r="L429" s="234"/>
      <c r="M429" s="232"/>
    </row>
    <row r="430" spans="1:13" ht="32.450000000000003" customHeight="1">
      <c r="A430" s="232"/>
      <c r="B430" s="233"/>
      <c r="C430" s="245"/>
      <c r="D430" s="246" t="s">
        <v>633</v>
      </c>
      <c r="E430" s="246"/>
      <c r="F430" s="246"/>
      <c r="G430" s="247" t="s">
        <v>227</v>
      </c>
      <c r="H430" s="246" t="s">
        <v>110</v>
      </c>
      <c r="I430" s="248">
        <v>30.4</v>
      </c>
      <c r="J430" s="249">
        <v>10176</v>
      </c>
      <c r="K430" s="250">
        <f t="shared" si="38"/>
        <v>309350.39999999997</v>
      </c>
      <c r="L430" s="234"/>
      <c r="M430" s="232"/>
    </row>
    <row r="431" spans="1:13" ht="32.450000000000003" customHeight="1">
      <c r="A431" s="232"/>
      <c r="B431" s="233"/>
      <c r="C431" s="245"/>
      <c r="D431" s="246" t="s">
        <v>634</v>
      </c>
      <c r="E431" s="246"/>
      <c r="F431" s="246"/>
      <c r="G431" s="247" t="s">
        <v>228</v>
      </c>
      <c r="H431" s="246" t="s">
        <v>112</v>
      </c>
      <c r="I431" s="248">
        <v>118.61</v>
      </c>
      <c r="J431" s="249">
        <v>26778</v>
      </c>
      <c r="K431" s="250">
        <f t="shared" si="38"/>
        <v>3176138.58</v>
      </c>
      <c r="L431" s="234"/>
      <c r="M431" s="232"/>
    </row>
    <row r="432" spans="1:13" ht="32.450000000000003" customHeight="1">
      <c r="A432" s="232"/>
      <c r="B432" s="233"/>
      <c r="C432" s="245"/>
      <c r="D432" s="246" t="s">
        <v>635</v>
      </c>
      <c r="E432" s="246"/>
      <c r="F432" s="246"/>
      <c r="G432" s="247" t="s">
        <v>229</v>
      </c>
      <c r="H432" s="246" t="s">
        <v>112</v>
      </c>
      <c r="I432" s="248">
        <v>118.61</v>
      </c>
      <c r="J432" s="249">
        <v>25384</v>
      </c>
      <c r="K432" s="250">
        <f t="shared" si="38"/>
        <v>3010796.2399999998</v>
      </c>
      <c r="L432" s="234"/>
      <c r="M432" s="232"/>
    </row>
    <row r="433" spans="1:13" ht="32.450000000000003" customHeight="1">
      <c r="A433" s="232"/>
      <c r="B433" s="233"/>
      <c r="C433" s="245"/>
      <c r="D433" s="246" t="s">
        <v>636</v>
      </c>
      <c r="E433" s="246"/>
      <c r="F433" s="246"/>
      <c r="G433" s="247" t="s">
        <v>341</v>
      </c>
      <c r="H433" s="246" t="s">
        <v>112</v>
      </c>
      <c r="I433" s="248">
        <v>42.11</v>
      </c>
      <c r="J433" s="249">
        <v>137305</v>
      </c>
      <c r="K433" s="250">
        <f t="shared" si="38"/>
        <v>5781913.5499999998</v>
      </c>
      <c r="L433" s="234"/>
      <c r="M433" s="232"/>
    </row>
    <row r="434" spans="1:13" ht="32.450000000000003" customHeight="1">
      <c r="A434" s="232"/>
      <c r="B434" s="233"/>
      <c r="C434" s="245"/>
      <c r="D434" s="246" t="s">
        <v>637</v>
      </c>
      <c r="E434" s="246"/>
      <c r="F434" s="246"/>
      <c r="G434" s="247" t="s">
        <v>343</v>
      </c>
      <c r="H434" s="246" t="s">
        <v>112</v>
      </c>
      <c r="I434" s="248">
        <v>28.48</v>
      </c>
      <c r="J434" s="249">
        <v>139213</v>
      </c>
      <c r="K434" s="250">
        <f t="shared" si="38"/>
        <v>3964786.24</v>
      </c>
      <c r="L434" s="234"/>
      <c r="M434" s="232"/>
    </row>
    <row r="435" spans="1:13" ht="32.450000000000003" customHeight="1">
      <c r="A435" s="232"/>
      <c r="B435" s="233"/>
      <c r="C435" s="245"/>
      <c r="D435" s="246" t="s">
        <v>638</v>
      </c>
      <c r="E435" s="246"/>
      <c r="F435" s="246"/>
      <c r="G435" s="247" t="s">
        <v>342</v>
      </c>
      <c r="H435" s="246" t="s">
        <v>110</v>
      </c>
      <c r="I435" s="248">
        <v>30.58</v>
      </c>
      <c r="J435" s="249">
        <v>28065</v>
      </c>
      <c r="K435" s="250">
        <f t="shared" si="38"/>
        <v>858227.7</v>
      </c>
      <c r="L435" s="234"/>
      <c r="M435" s="232"/>
    </row>
    <row r="436" spans="1:13" ht="32.450000000000003" customHeight="1">
      <c r="A436" s="232"/>
      <c r="B436" s="233"/>
      <c r="C436" s="245"/>
      <c r="D436" s="246" t="s">
        <v>639</v>
      </c>
      <c r="E436" s="246"/>
      <c r="F436" s="246"/>
      <c r="G436" s="247" t="s">
        <v>232</v>
      </c>
      <c r="H436" s="246" t="s">
        <v>112</v>
      </c>
      <c r="I436" s="248">
        <v>42.11</v>
      </c>
      <c r="J436" s="249">
        <v>133598</v>
      </c>
      <c r="K436" s="250">
        <f t="shared" si="38"/>
        <v>5625811.7800000003</v>
      </c>
      <c r="L436" s="234"/>
      <c r="M436" s="232"/>
    </row>
    <row r="437" spans="1:13" ht="30" customHeight="1" thickBot="1">
      <c r="A437" s="232"/>
      <c r="B437" s="233"/>
      <c r="C437" s="251" t="s">
        <v>14</v>
      </c>
      <c r="D437" s="255"/>
      <c r="E437" s="256"/>
      <c r="F437" s="255"/>
      <c r="G437" s="255"/>
      <c r="H437" s="255"/>
      <c r="I437" s="248"/>
      <c r="J437" s="255"/>
      <c r="K437" s="253">
        <f>SUM(K428:K436)</f>
        <v>34710656.869999997</v>
      </c>
      <c r="L437" s="234"/>
      <c r="M437" s="232"/>
    </row>
    <row r="438" spans="1:13" ht="30" customHeight="1" thickBot="1">
      <c r="A438" s="232"/>
      <c r="B438" s="233"/>
      <c r="C438" s="242"/>
      <c r="D438" s="318" t="s">
        <v>641</v>
      </c>
      <c r="E438" s="243"/>
      <c r="F438" s="243"/>
      <c r="G438" s="243" t="s">
        <v>236</v>
      </c>
      <c r="H438" s="243"/>
      <c r="I438" s="243"/>
      <c r="J438" s="243"/>
      <c r="K438" s="244"/>
      <c r="L438" s="234"/>
      <c r="M438" s="232"/>
    </row>
    <row r="439" spans="1:13" ht="49.9" customHeight="1">
      <c r="A439" s="232"/>
      <c r="B439" s="233"/>
      <c r="C439" s="245"/>
      <c r="D439" s="246" t="s">
        <v>642</v>
      </c>
      <c r="E439" s="246"/>
      <c r="F439" s="246"/>
      <c r="G439" s="247" t="s">
        <v>356</v>
      </c>
      <c r="H439" s="246" t="s">
        <v>112</v>
      </c>
      <c r="I439" s="248">
        <v>8.6</v>
      </c>
      <c r="J439" s="249">
        <v>440904</v>
      </c>
      <c r="K439" s="250">
        <f t="shared" ref="K439:K442" si="39">I439*J439</f>
        <v>3791774.4</v>
      </c>
      <c r="L439" s="234"/>
      <c r="M439" s="232"/>
    </row>
    <row r="440" spans="1:13" ht="32.450000000000003" customHeight="1">
      <c r="A440" s="232"/>
      <c r="B440" s="233"/>
      <c r="C440" s="245"/>
      <c r="D440" s="246" t="s">
        <v>643</v>
      </c>
      <c r="E440" s="246"/>
      <c r="F440" s="246"/>
      <c r="G440" s="247" t="s">
        <v>137</v>
      </c>
      <c r="H440" s="246" t="s">
        <v>112</v>
      </c>
      <c r="I440" s="248">
        <v>7.88</v>
      </c>
      <c r="J440" s="249">
        <v>745363</v>
      </c>
      <c r="K440" s="250">
        <f t="shared" si="39"/>
        <v>5873460.4399999995</v>
      </c>
      <c r="L440" s="234"/>
      <c r="M440" s="232"/>
    </row>
    <row r="441" spans="1:13" ht="34.15" customHeight="1">
      <c r="A441" s="232"/>
      <c r="B441" s="233"/>
      <c r="C441" s="245"/>
      <c r="D441" s="246" t="s">
        <v>644</v>
      </c>
      <c r="E441" s="246"/>
      <c r="F441" s="246"/>
      <c r="G441" s="247" t="s">
        <v>640</v>
      </c>
      <c r="H441" s="246" t="s">
        <v>112</v>
      </c>
      <c r="I441" s="248">
        <v>3.26</v>
      </c>
      <c r="J441" s="249">
        <v>383070</v>
      </c>
      <c r="K441" s="250">
        <f t="shared" si="39"/>
        <v>1248808.2</v>
      </c>
      <c r="L441" s="234"/>
      <c r="M441" s="232"/>
    </row>
    <row r="442" spans="1:13" ht="37.9" customHeight="1">
      <c r="A442" s="232"/>
      <c r="B442" s="233"/>
      <c r="C442" s="245"/>
      <c r="D442" s="246" t="s">
        <v>645</v>
      </c>
      <c r="E442" s="246"/>
      <c r="F442" s="246"/>
      <c r="G442" s="247" t="s">
        <v>452</v>
      </c>
      <c r="H442" s="246" t="s">
        <v>112</v>
      </c>
      <c r="I442" s="248">
        <v>9.69</v>
      </c>
      <c r="J442" s="249">
        <v>292105</v>
      </c>
      <c r="K442" s="250">
        <f t="shared" si="39"/>
        <v>2830497.4499999997</v>
      </c>
      <c r="L442" s="234"/>
      <c r="M442" s="232"/>
    </row>
    <row r="443" spans="1:13" ht="30" customHeight="1" thickBot="1">
      <c r="A443" s="232"/>
      <c r="B443" s="233"/>
      <c r="C443" s="251" t="s">
        <v>14</v>
      </c>
      <c r="D443" s="255"/>
      <c r="E443" s="256"/>
      <c r="F443" s="255"/>
      <c r="G443" s="255"/>
      <c r="H443" s="255"/>
      <c r="I443" s="248"/>
      <c r="J443" s="255"/>
      <c r="K443" s="253">
        <f>SUM(K439:K442)</f>
        <v>13744540.489999998</v>
      </c>
      <c r="L443" s="234"/>
      <c r="M443" s="232"/>
    </row>
    <row r="444" spans="1:13" ht="30" customHeight="1" thickBot="1">
      <c r="A444" s="232"/>
      <c r="B444" s="233"/>
      <c r="C444" s="242"/>
      <c r="D444" s="318" t="s">
        <v>649</v>
      </c>
      <c r="E444" s="243"/>
      <c r="F444" s="243"/>
      <c r="G444" s="243" t="s">
        <v>243</v>
      </c>
      <c r="H444" s="243"/>
      <c r="I444" s="243"/>
      <c r="J444" s="243"/>
      <c r="K444" s="244"/>
      <c r="L444" s="234"/>
      <c r="M444" s="232"/>
    </row>
    <row r="445" spans="1:13" ht="32.450000000000003" customHeight="1">
      <c r="A445" s="232"/>
      <c r="B445" s="233"/>
      <c r="C445" s="245"/>
      <c r="D445" s="246" t="s">
        <v>647</v>
      </c>
      <c r="E445" s="246"/>
      <c r="F445" s="246"/>
      <c r="G445" s="247" t="s">
        <v>458</v>
      </c>
      <c r="H445" s="246" t="s">
        <v>112</v>
      </c>
      <c r="I445" s="248">
        <v>55.69</v>
      </c>
      <c r="J445" s="249">
        <v>151201</v>
      </c>
      <c r="K445" s="250">
        <f t="shared" ref="K445:K446" si="40">I445*J445</f>
        <v>8420383.6899999995</v>
      </c>
      <c r="L445" s="234"/>
      <c r="M445" s="232"/>
    </row>
    <row r="446" spans="1:13" ht="34.15" customHeight="1">
      <c r="A446" s="232"/>
      <c r="B446" s="233"/>
      <c r="C446" s="245"/>
      <c r="D446" s="246" t="s">
        <v>648</v>
      </c>
      <c r="E446" s="246"/>
      <c r="F446" s="246"/>
      <c r="G446" s="247" t="s">
        <v>646</v>
      </c>
      <c r="H446" s="246" t="s">
        <v>110</v>
      </c>
      <c r="I446" s="248">
        <v>96.76</v>
      </c>
      <c r="J446" s="249">
        <v>63037</v>
      </c>
      <c r="K446" s="250">
        <f t="shared" si="40"/>
        <v>6099460.1200000001</v>
      </c>
      <c r="L446" s="234"/>
      <c r="M446" s="232"/>
    </row>
    <row r="447" spans="1:13" ht="30" customHeight="1" thickBot="1">
      <c r="A447" s="232"/>
      <c r="B447" s="233"/>
      <c r="C447" s="251" t="s">
        <v>14</v>
      </c>
      <c r="D447" s="255"/>
      <c r="E447" s="256"/>
      <c r="F447" s="255"/>
      <c r="G447" s="255"/>
      <c r="H447" s="255"/>
      <c r="I447" s="248"/>
      <c r="J447" s="255"/>
      <c r="K447" s="253">
        <f>SUM(K445:K446)</f>
        <v>14519843.809999999</v>
      </c>
      <c r="L447" s="234"/>
      <c r="M447" s="232"/>
    </row>
    <row r="448" spans="1:13" ht="30" customHeight="1" thickBot="1">
      <c r="A448" s="232"/>
      <c r="B448" s="233"/>
      <c r="C448" s="242"/>
      <c r="D448" s="318" t="s">
        <v>650</v>
      </c>
      <c r="E448" s="243"/>
      <c r="F448" s="243"/>
      <c r="G448" s="243" t="s">
        <v>276</v>
      </c>
      <c r="H448" s="243"/>
      <c r="I448" s="243"/>
      <c r="J448" s="243"/>
      <c r="K448" s="244"/>
      <c r="L448" s="234"/>
      <c r="M448" s="232"/>
    </row>
    <row r="449" spans="1:13" ht="30" customHeight="1">
      <c r="A449" s="232"/>
      <c r="B449" s="233"/>
      <c r="C449" s="245"/>
      <c r="D449" s="257" t="s">
        <v>651</v>
      </c>
      <c r="E449" s="257"/>
      <c r="F449" s="257"/>
      <c r="G449" s="258" t="s">
        <v>472</v>
      </c>
      <c r="H449" s="257" t="s">
        <v>110</v>
      </c>
      <c r="I449" s="248">
        <v>2</v>
      </c>
      <c r="J449" s="319">
        <v>65155</v>
      </c>
      <c r="K449" s="250">
        <f t="shared" ref="K449:K471" si="41">I449*J449</f>
        <v>130310</v>
      </c>
      <c r="L449" s="234"/>
      <c r="M449" s="232"/>
    </row>
    <row r="450" spans="1:13" ht="30" customHeight="1">
      <c r="A450" s="232"/>
      <c r="B450" s="233"/>
      <c r="C450" s="245"/>
      <c r="D450" s="257" t="s">
        <v>652</v>
      </c>
      <c r="E450" s="257"/>
      <c r="F450" s="257"/>
      <c r="G450" s="258" t="s">
        <v>279</v>
      </c>
      <c r="H450" s="257" t="s">
        <v>110</v>
      </c>
      <c r="I450" s="248">
        <v>12</v>
      </c>
      <c r="J450" s="320">
        <v>28324</v>
      </c>
      <c r="K450" s="250">
        <f t="shared" si="41"/>
        <v>339888</v>
      </c>
      <c r="L450" s="234"/>
      <c r="M450" s="232"/>
    </row>
    <row r="451" spans="1:13" ht="30" customHeight="1">
      <c r="A451" s="232"/>
      <c r="B451" s="233"/>
      <c r="C451" s="245"/>
      <c r="D451" s="257" t="s">
        <v>653</v>
      </c>
      <c r="E451" s="257"/>
      <c r="F451" s="257"/>
      <c r="G451" s="258" t="s">
        <v>280</v>
      </c>
      <c r="H451" s="257" t="s">
        <v>110</v>
      </c>
      <c r="I451" s="248">
        <v>41</v>
      </c>
      <c r="J451" s="320">
        <v>20675</v>
      </c>
      <c r="K451" s="250">
        <f t="shared" si="41"/>
        <v>847675</v>
      </c>
      <c r="L451" s="234"/>
      <c r="M451" s="232"/>
    </row>
    <row r="452" spans="1:13" ht="30" customHeight="1">
      <c r="A452" s="232"/>
      <c r="B452" s="233"/>
      <c r="C452" s="245"/>
      <c r="D452" s="257" t="s">
        <v>654</v>
      </c>
      <c r="E452" s="257"/>
      <c r="F452" s="257"/>
      <c r="G452" s="258" t="s">
        <v>281</v>
      </c>
      <c r="H452" s="257" t="s">
        <v>110</v>
      </c>
      <c r="I452" s="248">
        <v>47</v>
      </c>
      <c r="J452" s="320">
        <v>16745</v>
      </c>
      <c r="K452" s="250">
        <f t="shared" si="41"/>
        <v>787015</v>
      </c>
      <c r="L452" s="234"/>
      <c r="M452" s="232"/>
    </row>
    <row r="453" spans="1:13" ht="30" customHeight="1">
      <c r="A453" s="232"/>
      <c r="B453" s="233"/>
      <c r="C453" s="245"/>
      <c r="D453" s="257" t="s">
        <v>655</v>
      </c>
      <c r="E453" s="257"/>
      <c r="F453" s="257"/>
      <c r="G453" s="258" t="s">
        <v>475</v>
      </c>
      <c r="H453" s="257" t="s">
        <v>110</v>
      </c>
      <c r="I453" s="248">
        <v>2</v>
      </c>
      <c r="J453" s="320">
        <v>29577</v>
      </c>
      <c r="K453" s="250">
        <f t="shared" si="41"/>
        <v>59154</v>
      </c>
      <c r="L453" s="234"/>
      <c r="M453" s="232"/>
    </row>
    <row r="454" spans="1:13" ht="30" customHeight="1">
      <c r="A454" s="232"/>
      <c r="B454" s="233"/>
      <c r="C454" s="245"/>
      <c r="D454" s="257" t="s">
        <v>656</v>
      </c>
      <c r="E454" s="257"/>
      <c r="F454" s="257"/>
      <c r="G454" s="258" t="s">
        <v>283</v>
      </c>
      <c r="H454" s="257" t="s">
        <v>110</v>
      </c>
      <c r="I454" s="248">
        <v>8</v>
      </c>
      <c r="J454" s="320">
        <v>18494</v>
      </c>
      <c r="K454" s="250">
        <f t="shared" si="41"/>
        <v>147952</v>
      </c>
      <c r="L454" s="234"/>
      <c r="M454" s="232"/>
    </row>
    <row r="455" spans="1:13" ht="30" customHeight="1">
      <c r="A455" s="232"/>
      <c r="B455" s="233"/>
      <c r="C455" s="245"/>
      <c r="D455" s="257" t="s">
        <v>657</v>
      </c>
      <c r="E455" s="257"/>
      <c r="F455" s="257"/>
      <c r="G455" s="258" t="s">
        <v>143</v>
      </c>
      <c r="H455" s="257" t="s">
        <v>110</v>
      </c>
      <c r="I455" s="248">
        <v>60</v>
      </c>
      <c r="J455" s="320">
        <v>16128</v>
      </c>
      <c r="K455" s="250">
        <f t="shared" si="41"/>
        <v>967680</v>
      </c>
      <c r="L455" s="234"/>
      <c r="M455" s="232"/>
    </row>
    <row r="456" spans="1:13" ht="30" customHeight="1">
      <c r="A456" s="232"/>
      <c r="B456" s="233"/>
      <c r="C456" s="245"/>
      <c r="D456" s="257" t="s">
        <v>658</v>
      </c>
      <c r="E456" s="257"/>
      <c r="F456" s="257"/>
      <c r="G456" s="258" t="s">
        <v>284</v>
      </c>
      <c r="H456" s="257" t="s">
        <v>110</v>
      </c>
      <c r="I456" s="248">
        <v>18</v>
      </c>
      <c r="J456" s="320">
        <v>31015</v>
      </c>
      <c r="K456" s="250">
        <f t="shared" si="41"/>
        <v>558270</v>
      </c>
      <c r="L456" s="234"/>
      <c r="M456" s="232"/>
    </row>
    <row r="457" spans="1:13" ht="30" customHeight="1">
      <c r="A457" s="232"/>
      <c r="B457" s="233"/>
      <c r="C457" s="245"/>
      <c r="D457" s="257" t="s">
        <v>659</v>
      </c>
      <c r="E457" s="257"/>
      <c r="F457" s="257"/>
      <c r="G457" s="258" t="s">
        <v>575</v>
      </c>
      <c r="H457" s="257" t="s">
        <v>116</v>
      </c>
      <c r="I457" s="248">
        <v>1</v>
      </c>
      <c r="J457" s="320">
        <v>524722</v>
      </c>
      <c r="K457" s="250">
        <f t="shared" si="41"/>
        <v>524722</v>
      </c>
      <c r="L457" s="234"/>
      <c r="M457" s="232"/>
    </row>
    <row r="458" spans="1:13" ht="30" customHeight="1">
      <c r="A458" s="232"/>
      <c r="B458" s="233"/>
      <c r="C458" s="245"/>
      <c r="D458" s="257" t="s">
        <v>660</v>
      </c>
      <c r="E458" s="257"/>
      <c r="F458" s="257"/>
      <c r="G458" s="258" t="s">
        <v>286</v>
      </c>
      <c r="H458" s="257" t="s">
        <v>116</v>
      </c>
      <c r="I458" s="248">
        <v>2</v>
      </c>
      <c r="J458" s="320">
        <v>33776</v>
      </c>
      <c r="K458" s="250">
        <f t="shared" si="41"/>
        <v>67552</v>
      </c>
      <c r="L458" s="234"/>
      <c r="M458" s="232"/>
    </row>
    <row r="459" spans="1:13" ht="30" customHeight="1">
      <c r="A459" s="232"/>
      <c r="B459" s="233"/>
      <c r="C459" s="245"/>
      <c r="D459" s="257" t="s">
        <v>661</v>
      </c>
      <c r="E459" s="257"/>
      <c r="F459" s="257"/>
      <c r="G459" s="258" t="s">
        <v>287</v>
      </c>
      <c r="H459" s="257" t="s">
        <v>116</v>
      </c>
      <c r="I459" s="248">
        <v>2</v>
      </c>
      <c r="J459" s="320">
        <v>33776</v>
      </c>
      <c r="K459" s="250">
        <f t="shared" si="41"/>
        <v>67552</v>
      </c>
      <c r="L459" s="234"/>
      <c r="M459" s="232"/>
    </row>
    <row r="460" spans="1:13" ht="30" customHeight="1">
      <c r="A460" s="232"/>
      <c r="B460" s="233"/>
      <c r="C460" s="245"/>
      <c r="D460" s="257" t="s">
        <v>662</v>
      </c>
      <c r="E460" s="257"/>
      <c r="F460" s="257"/>
      <c r="G460" s="258" t="s">
        <v>288</v>
      </c>
      <c r="H460" s="257" t="s">
        <v>116</v>
      </c>
      <c r="I460" s="248">
        <v>1</v>
      </c>
      <c r="J460" s="320">
        <v>47173</v>
      </c>
      <c r="K460" s="250">
        <f t="shared" si="41"/>
        <v>47173</v>
      </c>
      <c r="L460" s="234"/>
      <c r="M460" s="232"/>
    </row>
    <row r="461" spans="1:13" ht="30" customHeight="1">
      <c r="A461" s="232"/>
      <c r="B461" s="233"/>
      <c r="C461" s="245"/>
      <c r="D461" s="257" t="s">
        <v>663</v>
      </c>
      <c r="E461" s="257"/>
      <c r="F461" s="257"/>
      <c r="G461" s="258" t="s">
        <v>289</v>
      </c>
      <c r="H461" s="257" t="s">
        <v>116</v>
      </c>
      <c r="I461" s="248">
        <v>8</v>
      </c>
      <c r="J461" s="320">
        <v>36891</v>
      </c>
      <c r="K461" s="250">
        <f t="shared" si="41"/>
        <v>295128</v>
      </c>
      <c r="L461" s="234"/>
      <c r="M461" s="232"/>
    </row>
    <row r="462" spans="1:13" ht="30" customHeight="1">
      <c r="A462" s="232"/>
      <c r="B462" s="233"/>
      <c r="C462" s="245"/>
      <c r="D462" s="257" t="s">
        <v>664</v>
      </c>
      <c r="E462" s="257"/>
      <c r="F462" s="257"/>
      <c r="G462" s="258" t="s">
        <v>291</v>
      </c>
      <c r="H462" s="257" t="s">
        <v>116</v>
      </c>
      <c r="I462" s="248">
        <v>5</v>
      </c>
      <c r="J462" s="320">
        <v>68002</v>
      </c>
      <c r="K462" s="250">
        <f t="shared" si="41"/>
        <v>340010</v>
      </c>
      <c r="L462" s="234"/>
      <c r="M462" s="232"/>
    </row>
    <row r="463" spans="1:13" ht="30" customHeight="1">
      <c r="A463" s="232"/>
      <c r="B463" s="233"/>
      <c r="C463" s="245"/>
      <c r="D463" s="257" t="s">
        <v>665</v>
      </c>
      <c r="E463" s="257"/>
      <c r="F463" s="257"/>
      <c r="G463" s="258" t="s">
        <v>292</v>
      </c>
      <c r="H463" s="257" t="s">
        <v>116</v>
      </c>
      <c r="I463" s="248">
        <v>3</v>
      </c>
      <c r="J463" s="320">
        <v>47556</v>
      </c>
      <c r="K463" s="250">
        <f t="shared" si="41"/>
        <v>142668</v>
      </c>
      <c r="L463" s="234"/>
      <c r="M463" s="232"/>
    </row>
    <row r="464" spans="1:13" ht="30" customHeight="1">
      <c r="A464" s="232"/>
      <c r="B464" s="233"/>
      <c r="C464" s="245"/>
      <c r="D464" s="257" t="s">
        <v>666</v>
      </c>
      <c r="E464" s="257"/>
      <c r="F464" s="257"/>
      <c r="G464" s="258" t="s">
        <v>478</v>
      </c>
      <c r="H464" s="257" t="s">
        <v>116</v>
      </c>
      <c r="I464" s="248">
        <v>14</v>
      </c>
      <c r="J464" s="320">
        <v>69273</v>
      </c>
      <c r="K464" s="250">
        <f t="shared" si="41"/>
        <v>969822</v>
      </c>
      <c r="L464" s="234"/>
      <c r="M464" s="232"/>
    </row>
    <row r="465" spans="1:13" ht="30" customHeight="1">
      <c r="A465" s="232"/>
      <c r="B465" s="233"/>
      <c r="C465" s="245"/>
      <c r="D465" s="257" t="s">
        <v>667</v>
      </c>
      <c r="E465" s="257"/>
      <c r="F465" s="257"/>
      <c r="G465" s="258" t="s">
        <v>294</v>
      </c>
      <c r="H465" s="257" t="s">
        <v>116</v>
      </c>
      <c r="I465" s="248">
        <v>2</v>
      </c>
      <c r="J465" s="320">
        <v>65150</v>
      </c>
      <c r="K465" s="250">
        <f t="shared" si="41"/>
        <v>130300</v>
      </c>
      <c r="L465" s="234"/>
      <c r="M465" s="232"/>
    </row>
    <row r="466" spans="1:13" ht="30" customHeight="1">
      <c r="A466" s="232"/>
      <c r="B466" s="233"/>
      <c r="C466" s="245"/>
      <c r="D466" s="257" t="s">
        <v>668</v>
      </c>
      <c r="E466" s="257"/>
      <c r="F466" s="257"/>
      <c r="G466" s="258" t="s">
        <v>145</v>
      </c>
      <c r="H466" s="257" t="s">
        <v>116</v>
      </c>
      <c r="I466" s="248">
        <v>4</v>
      </c>
      <c r="J466" s="320">
        <v>38484</v>
      </c>
      <c r="K466" s="250">
        <f t="shared" si="41"/>
        <v>153936</v>
      </c>
      <c r="L466" s="234"/>
      <c r="M466" s="232"/>
    </row>
    <row r="467" spans="1:13" ht="30" customHeight="1">
      <c r="A467" s="232"/>
      <c r="B467" s="233"/>
      <c r="C467" s="245"/>
      <c r="D467" s="257" t="s">
        <v>669</v>
      </c>
      <c r="E467" s="257"/>
      <c r="F467" s="257"/>
      <c r="G467" s="258" t="s">
        <v>297</v>
      </c>
      <c r="H467" s="257" t="s">
        <v>110</v>
      </c>
      <c r="I467" s="248">
        <v>56</v>
      </c>
      <c r="J467" s="320">
        <v>40383</v>
      </c>
      <c r="K467" s="250">
        <f t="shared" si="41"/>
        <v>2261448</v>
      </c>
      <c r="L467" s="234"/>
      <c r="M467" s="232"/>
    </row>
    <row r="468" spans="1:13" ht="30" customHeight="1">
      <c r="A468" s="232"/>
      <c r="B468" s="233"/>
      <c r="C468" s="245"/>
      <c r="D468" s="257" t="s">
        <v>670</v>
      </c>
      <c r="E468" s="257"/>
      <c r="F468" s="257"/>
      <c r="G468" s="258" t="s">
        <v>298</v>
      </c>
      <c r="H468" s="257" t="s">
        <v>116</v>
      </c>
      <c r="I468" s="248">
        <v>6</v>
      </c>
      <c r="J468" s="320">
        <v>185479</v>
      </c>
      <c r="K468" s="250">
        <f t="shared" si="41"/>
        <v>1112874</v>
      </c>
      <c r="L468" s="234"/>
      <c r="M468" s="232"/>
    </row>
    <row r="469" spans="1:13" ht="30" customHeight="1">
      <c r="A469" s="232"/>
      <c r="B469" s="233"/>
      <c r="C469" s="245"/>
      <c r="D469" s="257" t="s">
        <v>671</v>
      </c>
      <c r="E469" s="257"/>
      <c r="F469" s="257"/>
      <c r="G469" s="258" t="s">
        <v>299</v>
      </c>
      <c r="H469" s="257" t="s">
        <v>116</v>
      </c>
      <c r="I469" s="248">
        <v>6</v>
      </c>
      <c r="J469" s="320">
        <v>367173</v>
      </c>
      <c r="K469" s="250">
        <f t="shared" si="41"/>
        <v>2203038</v>
      </c>
      <c r="L469" s="234"/>
      <c r="M469" s="232"/>
    </row>
    <row r="470" spans="1:13" ht="30" customHeight="1">
      <c r="A470" s="232"/>
      <c r="B470" s="233"/>
      <c r="C470" s="245"/>
      <c r="D470" s="257" t="s">
        <v>672</v>
      </c>
      <c r="E470" s="257"/>
      <c r="F470" s="257"/>
      <c r="G470" s="258" t="s">
        <v>300</v>
      </c>
      <c r="H470" s="257" t="s">
        <v>116</v>
      </c>
      <c r="I470" s="248">
        <v>4</v>
      </c>
      <c r="J470" s="320">
        <v>983142</v>
      </c>
      <c r="K470" s="250">
        <f t="shared" si="41"/>
        <v>3932568</v>
      </c>
      <c r="L470" s="234"/>
      <c r="M470" s="232"/>
    </row>
    <row r="471" spans="1:13" ht="30" customHeight="1">
      <c r="A471" s="232"/>
      <c r="B471" s="233"/>
      <c r="C471" s="245"/>
      <c r="D471" s="257" t="s">
        <v>673</v>
      </c>
      <c r="E471" s="257"/>
      <c r="F471" s="257"/>
      <c r="G471" s="258" t="s">
        <v>301</v>
      </c>
      <c r="H471" s="257" t="s">
        <v>110</v>
      </c>
      <c r="I471" s="248">
        <v>53</v>
      </c>
      <c r="J471" s="320">
        <v>55270</v>
      </c>
      <c r="K471" s="250">
        <f t="shared" si="41"/>
        <v>2929310</v>
      </c>
      <c r="L471" s="234"/>
      <c r="M471" s="232"/>
    </row>
    <row r="472" spans="1:13" ht="30" customHeight="1" thickBot="1">
      <c r="A472" s="232"/>
      <c r="B472" s="233"/>
      <c r="C472" s="261" t="s">
        <v>14</v>
      </c>
      <c r="D472" s="262"/>
      <c r="E472" s="262"/>
      <c r="F472" s="262"/>
      <c r="G472" s="263"/>
      <c r="H472" s="262"/>
      <c r="I472" s="248"/>
      <c r="J472" s="264"/>
      <c r="K472" s="265">
        <f>SUM(K449:K471)</f>
        <v>19016045</v>
      </c>
      <c r="L472" s="234"/>
      <c r="M472" s="232"/>
    </row>
    <row r="473" spans="1:13" ht="30" customHeight="1" thickBot="1">
      <c r="A473" s="232"/>
      <c r="B473" s="233"/>
      <c r="C473" s="242"/>
      <c r="D473" s="318" t="s">
        <v>674</v>
      </c>
      <c r="E473" s="243"/>
      <c r="F473" s="243"/>
      <c r="G473" s="243" t="s">
        <v>534</v>
      </c>
      <c r="H473" s="243"/>
      <c r="I473" s="243"/>
      <c r="J473" s="243"/>
      <c r="K473" s="244"/>
      <c r="L473" s="234"/>
      <c r="M473" s="232"/>
    </row>
    <row r="474" spans="1:13" ht="30" customHeight="1">
      <c r="A474" s="232"/>
      <c r="B474" s="233"/>
      <c r="C474" s="245"/>
      <c r="D474" s="257" t="s">
        <v>675</v>
      </c>
      <c r="E474" s="257"/>
      <c r="F474" s="257"/>
      <c r="G474" s="258" t="s">
        <v>371</v>
      </c>
      <c r="H474" s="257" t="s">
        <v>110</v>
      </c>
      <c r="I474" s="248">
        <v>19.3</v>
      </c>
      <c r="J474" s="249">
        <v>49149</v>
      </c>
      <c r="K474" s="250">
        <f t="shared" ref="K474:K484" si="42">I474*J474</f>
        <v>948575.70000000007</v>
      </c>
      <c r="L474" s="234"/>
      <c r="M474" s="232"/>
    </row>
    <row r="475" spans="1:13" ht="30" customHeight="1">
      <c r="A475" s="232"/>
      <c r="B475" s="233"/>
      <c r="C475" s="245"/>
      <c r="D475" s="257" t="s">
        <v>676</v>
      </c>
      <c r="E475" s="257"/>
      <c r="F475" s="257"/>
      <c r="G475" s="258" t="s">
        <v>372</v>
      </c>
      <c r="H475" s="257" t="s">
        <v>110</v>
      </c>
      <c r="I475" s="248">
        <v>16.5</v>
      </c>
      <c r="J475" s="249">
        <v>57788</v>
      </c>
      <c r="K475" s="250">
        <f t="shared" si="42"/>
        <v>953502</v>
      </c>
      <c r="L475" s="234"/>
      <c r="M475" s="232"/>
    </row>
    <row r="476" spans="1:13" ht="30" customHeight="1">
      <c r="A476" s="232"/>
      <c r="B476" s="233"/>
      <c r="C476" s="245"/>
      <c r="D476" s="257" t="s">
        <v>677</v>
      </c>
      <c r="E476" s="257"/>
      <c r="F476" s="257"/>
      <c r="G476" s="258" t="s">
        <v>373</v>
      </c>
      <c r="H476" s="257" t="s">
        <v>116</v>
      </c>
      <c r="I476" s="248">
        <v>4</v>
      </c>
      <c r="J476" s="249">
        <v>56291</v>
      </c>
      <c r="K476" s="250">
        <f t="shared" si="42"/>
        <v>225164</v>
      </c>
      <c r="L476" s="234"/>
      <c r="M476" s="232"/>
    </row>
    <row r="477" spans="1:13" ht="30" customHeight="1">
      <c r="A477" s="232"/>
      <c r="B477" s="233"/>
      <c r="C477" s="245"/>
      <c r="D477" s="257" t="s">
        <v>678</v>
      </c>
      <c r="E477" s="257"/>
      <c r="F477" s="257"/>
      <c r="G477" s="258" t="s">
        <v>374</v>
      </c>
      <c r="H477" s="257" t="s">
        <v>116</v>
      </c>
      <c r="I477" s="248">
        <v>4</v>
      </c>
      <c r="J477" s="249">
        <v>75068</v>
      </c>
      <c r="K477" s="250">
        <f t="shared" si="42"/>
        <v>300272</v>
      </c>
      <c r="L477" s="234"/>
      <c r="M477" s="232"/>
    </row>
    <row r="478" spans="1:13" ht="30" customHeight="1">
      <c r="A478" s="232"/>
      <c r="B478" s="233"/>
      <c r="C478" s="245"/>
      <c r="D478" s="257" t="s">
        <v>679</v>
      </c>
      <c r="E478" s="257"/>
      <c r="F478" s="257"/>
      <c r="G478" s="258" t="s">
        <v>375</v>
      </c>
      <c r="H478" s="257" t="s">
        <v>116</v>
      </c>
      <c r="I478" s="248">
        <v>4</v>
      </c>
      <c r="J478" s="249">
        <v>38253</v>
      </c>
      <c r="K478" s="250">
        <f t="shared" si="42"/>
        <v>153012</v>
      </c>
      <c r="L478" s="234"/>
      <c r="M478" s="232"/>
    </row>
    <row r="479" spans="1:13" ht="30" customHeight="1">
      <c r="A479" s="232"/>
      <c r="B479" s="233"/>
      <c r="C479" s="245"/>
      <c r="D479" s="257" t="s">
        <v>680</v>
      </c>
      <c r="E479" s="257"/>
      <c r="F479" s="257"/>
      <c r="G479" s="258" t="s">
        <v>376</v>
      </c>
      <c r="H479" s="257" t="s">
        <v>110</v>
      </c>
      <c r="I479" s="248">
        <v>23.7</v>
      </c>
      <c r="J479" s="249">
        <v>42850</v>
      </c>
      <c r="K479" s="250">
        <f t="shared" si="42"/>
        <v>1015545</v>
      </c>
      <c r="L479" s="234"/>
      <c r="M479" s="232"/>
    </row>
    <row r="480" spans="1:13" ht="30" customHeight="1">
      <c r="A480" s="232"/>
      <c r="B480" s="233"/>
      <c r="C480" s="245"/>
      <c r="D480" s="257" t="s">
        <v>681</v>
      </c>
      <c r="E480" s="257"/>
      <c r="F480" s="257"/>
      <c r="G480" s="258" t="s">
        <v>377</v>
      </c>
      <c r="H480" s="257" t="s">
        <v>116</v>
      </c>
      <c r="I480" s="248">
        <v>4</v>
      </c>
      <c r="J480" s="249">
        <v>48278</v>
      </c>
      <c r="K480" s="250">
        <f t="shared" si="42"/>
        <v>193112</v>
      </c>
      <c r="L480" s="234"/>
      <c r="M480" s="232"/>
    </row>
    <row r="481" spans="1:13" ht="30" customHeight="1">
      <c r="A481" s="232"/>
      <c r="B481" s="233"/>
      <c r="C481" s="245"/>
      <c r="D481" s="257" t="s">
        <v>682</v>
      </c>
      <c r="E481" s="257"/>
      <c r="F481" s="257"/>
      <c r="G481" s="258" t="s">
        <v>378</v>
      </c>
      <c r="H481" s="257" t="s">
        <v>110</v>
      </c>
      <c r="I481" s="248">
        <v>6</v>
      </c>
      <c r="J481" s="249">
        <v>65651</v>
      </c>
      <c r="K481" s="250">
        <f t="shared" si="42"/>
        <v>393906</v>
      </c>
      <c r="L481" s="234"/>
      <c r="M481" s="232"/>
    </row>
    <row r="482" spans="1:13" ht="30" customHeight="1">
      <c r="A482" s="232"/>
      <c r="B482" s="233"/>
      <c r="C482" s="245"/>
      <c r="D482" s="257" t="s">
        <v>683</v>
      </c>
      <c r="E482" s="257"/>
      <c r="F482" s="257"/>
      <c r="G482" s="258" t="s">
        <v>379</v>
      </c>
      <c r="H482" s="257" t="s">
        <v>110</v>
      </c>
      <c r="I482" s="248">
        <v>9</v>
      </c>
      <c r="J482" s="249">
        <v>47061</v>
      </c>
      <c r="K482" s="250">
        <f t="shared" si="42"/>
        <v>423549</v>
      </c>
      <c r="L482" s="234"/>
      <c r="M482" s="232"/>
    </row>
    <row r="483" spans="1:13" ht="30" customHeight="1">
      <c r="A483" s="232"/>
      <c r="B483" s="233"/>
      <c r="C483" s="245"/>
      <c r="D483" s="257" t="s">
        <v>684</v>
      </c>
      <c r="E483" s="257"/>
      <c r="F483" s="257"/>
      <c r="G483" s="258" t="s">
        <v>380</v>
      </c>
      <c r="H483" s="257" t="s">
        <v>110</v>
      </c>
      <c r="I483" s="248">
        <v>12</v>
      </c>
      <c r="J483" s="249">
        <v>32945</v>
      </c>
      <c r="K483" s="250">
        <f t="shared" si="42"/>
        <v>395340</v>
      </c>
      <c r="L483" s="234"/>
      <c r="M483" s="232"/>
    </row>
    <row r="484" spans="1:13" ht="30" customHeight="1">
      <c r="A484" s="232"/>
      <c r="B484" s="233"/>
      <c r="C484" s="245"/>
      <c r="D484" s="257" t="s">
        <v>685</v>
      </c>
      <c r="E484" s="257"/>
      <c r="F484" s="257"/>
      <c r="G484" s="258" t="s">
        <v>381</v>
      </c>
      <c r="H484" s="257" t="s">
        <v>116</v>
      </c>
      <c r="I484" s="248">
        <v>1</v>
      </c>
      <c r="J484" s="249">
        <v>1506386</v>
      </c>
      <c r="K484" s="250">
        <f t="shared" si="42"/>
        <v>1506386</v>
      </c>
      <c r="L484" s="234"/>
      <c r="M484" s="232"/>
    </row>
    <row r="485" spans="1:13" ht="30" customHeight="1" thickBot="1">
      <c r="A485" s="232"/>
      <c r="B485" s="233"/>
      <c r="C485" s="251" t="s">
        <v>14</v>
      </c>
      <c r="D485" s="266"/>
      <c r="E485" s="266"/>
      <c r="F485" s="266"/>
      <c r="G485" s="267"/>
      <c r="H485" s="268"/>
      <c r="I485" s="248"/>
      <c r="J485" s="252"/>
      <c r="K485" s="253">
        <f>SUM(K474:K484)</f>
        <v>6508363.7000000002</v>
      </c>
      <c r="L485" s="234"/>
      <c r="M485" s="232"/>
    </row>
    <row r="486" spans="1:13" ht="30" customHeight="1" thickBot="1">
      <c r="A486" s="232"/>
      <c r="B486" s="233"/>
      <c r="C486" s="242"/>
      <c r="D486" s="318" t="s">
        <v>689</v>
      </c>
      <c r="E486" s="243"/>
      <c r="F486" s="243"/>
      <c r="G486" s="243" t="s">
        <v>686</v>
      </c>
      <c r="H486" s="243"/>
      <c r="I486" s="243"/>
      <c r="J486" s="243"/>
      <c r="K486" s="244"/>
      <c r="L486" s="234"/>
      <c r="M486" s="232"/>
    </row>
    <row r="487" spans="1:13" ht="30" customHeight="1">
      <c r="A487" s="232"/>
      <c r="B487" s="233"/>
      <c r="C487" s="245"/>
      <c r="D487" s="257" t="s">
        <v>690</v>
      </c>
      <c r="E487" s="257"/>
      <c r="F487" s="257"/>
      <c r="G487" s="258" t="s">
        <v>687</v>
      </c>
      <c r="H487" s="257" t="s">
        <v>116</v>
      </c>
      <c r="I487" s="248">
        <v>2</v>
      </c>
      <c r="J487" s="249">
        <v>618815</v>
      </c>
      <c r="K487" s="250">
        <f t="shared" ref="K487:K489" si="43">I487*J487</f>
        <v>1237630</v>
      </c>
      <c r="L487" s="234"/>
      <c r="M487" s="232"/>
    </row>
    <row r="488" spans="1:13" ht="30" customHeight="1">
      <c r="A488" s="232"/>
      <c r="B488" s="233"/>
      <c r="C488" s="323"/>
      <c r="D488" s="257" t="s">
        <v>691</v>
      </c>
      <c r="E488" s="257"/>
      <c r="F488" s="257"/>
      <c r="G488" s="258" t="s">
        <v>688</v>
      </c>
      <c r="H488" s="257" t="s">
        <v>116</v>
      </c>
      <c r="I488" s="248">
        <v>2</v>
      </c>
      <c r="J488" s="249">
        <v>375462</v>
      </c>
      <c r="K488" s="250">
        <f t="shared" si="43"/>
        <v>750924</v>
      </c>
      <c r="L488" s="234"/>
      <c r="M488" s="232"/>
    </row>
    <row r="489" spans="1:13" ht="30" customHeight="1">
      <c r="A489" s="232"/>
      <c r="B489" s="233"/>
      <c r="C489" s="326"/>
      <c r="D489" s="257" t="s">
        <v>692</v>
      </c>
      <c r="E489" s="257"/>
      <c r="F489" s="257"/>
      <c r="G489" s="258" t="s">
        <v>344</v>
      </c>
      <c r="H489" s="257" t="s">
        <v>112</v>
      </c>
      <c r="I489" s="248">
        <v>4.78</v>
      </c>
      <c r="J489" s="249">
        <v>1793006</v>
      </c>
      <c r="K489" s="250">
        <f t="shared" si="43"/>
        <v>8570568.6799999997</v>
      </c>
      <c r="L489" s="234"/>
      <c r="M489" s="232"/>
    </row>
    <row r="490" spans="1:13" ht="30" customHeight="1" thickBot="1">
      <c r="A490" s="232"/>
      <c r="B490" s="233"/>
      <c r="C490" s="327" t="s">
        <v>14</v>
      </c>
      <c r="D490" s="266"/>
      <c r="E490" s="266"/>
      <c r="F490" s="266"/>
      <c r="G490" s="269"/>
      <c r="H490" s="268"/>
      <c r="I490" s="324"/>
      <c r="J490" s="252"/>
      <c r="K490" s="325">
        <f>SUM(K487:K489)</f>
        <v>10559122.68</v>
      </c>
      <c r="L490" s="234"/>
      <c r="M490" s="232"/>
    </row>
    <row r="491" spans="1:13" s="274" customFormat="1" ht="30" customHeight="1" thickBot="1">
      <c r="A491" s="270"/>
      <c r="B491" s="271"/>
      <c r="C491" s="351" t="s">
        <v>699</v>
      </c>
      <c r="D491" s="352"/>
      <c r="E491" s="352"/>
      <c r="F491" s="352"/>
      <c r="G491" s="352"/>
      <c r="H491" s="352"/>
      <c r="I491" s="352"/>
      <c r="J491" s="353"/>
      <c r="K491" s="272">
        <f>K490+K485+K472+K447+K443+K437+K426+K413+K409</f>
        <v>195347836.76999998</v>
      </c>
      <c r="L491" s="273"/>
      <c r="M491" s="270"/>
    </row>
    <row r="492" spans="1:13" s="274" customFormat="1" ht="30" customHeight="1" thickBot="1">
      <c r="A492" s="270"/>
      <c r="B492" s="271"/>
      <c r="C492" s="351" t="s">
        <v>700</v>
      </c>
      <c r="D492" s="352"/>
      <c r="E492" s="352"/>
      <c r="F492" s="352"/>
      <c r="G492" s="352"/>
      <c r="H492" s="352"/>
      <c r="I492" s="352"/>
      <c r="J492" s="353"/>
      <c r="K492" s="272">
        <f>K491+K402+K324</f>
        <v>1576703753.98</v>
      </c>
      <c r="L492" s="273"/>
      <c r="M492" s="270"/>
    </row>
    <row r="493" spans="1:13" s="274" customFormat="1" ht="30" customHeight="1" thickBot="1">
      <c r="A493" s="270"/>
      <c r="B493" s="271"/>
      <c r="C493" s="351" t="s">
        <v>15</v>
      </c>
      <c r="D493" s="352"/>
      <c r="E493" s="352"/>
      <c r="F493" s="352"/>
      <c r="G493" s="352"/>
      <c r="H493" s="352"/>
      <c r="I493" s="352"/>
      <c r="J493" s="353"/>
      <c r="K493" s="272">
        <f>K492+K212</f>
        <v>3239551489.5939999</v>
      </c>
      <c r="L493" s="273"/>
      <c r="M493" s="270"/>
    </row>
    <row r="494" spans="1:13" ht="30" customHeight="1" thickBot="1">
      <c r="A494" s="232"/>
      <c r="B494" s="233"/>
      <c r="C494" s="242"/>
      <c r="D494" s="318">
        <v>3</v>
      </c>
      <c r="E494" s="243"/>
      <c r="F494" s="243"/>
      <c r="G494" s="243" t="s">
        <v>702</v>
      </c>
      <c r="H494" s="243"/>
      <c r="I494" s="243"/>
      <c r="J494" s="243"/>
      <c r="K494" s="244"/>
      <c r="L494" s="234"/>
      <c r="M494" s="232"/>
    </row>
    <row r="495" spans="1:13" ht="30" customHeight="1">
      <c r="A495" s="232"/>
      <c r="B495" s="233"/>
      <c r="C495" s="328"/>
      <c r="D495" s="329" t="s">
        <v>701</v>
      </c>
      <c r="E495" s="329"/>
      <c r="F495" s="329"/>
      <c r="G495" s="330" t="s">
        <v>703</v>
      </c>
      <c r="H495" s="329" t="s">
        <v>116</v>
      </c>
      <c r="I495" s="331">
        <v>1</v>
      </c>
      <c r="J495" s="321">
        <v>35354137.5</v>
      </c>
      <c r="K495" s="259">
        <f>J495*I495</f>
        <v>35354137.5</v>
      </c>
      <c r="L495" s="234"/>
      <c r="M495" s="232"/>
    </row>
    <row r="496" spans="1:13" ht="30" customHeight="1" thickBot="1">
      <c r="A496" s="232"/>
      <c r="B496" s="233"/>
      <c r="C496" s="327" t="s">
        <v>14</v>
      </c>
      <c r="D496" s="266"/>
      <c r="E496" s="266"/>
      <c r="F496" s="266"/>
      <c r="G496" s="269"/>
      <c r="H496" s="268"/>
      <c r="I496" s="332"/>
      <c r="J496" s="252"/>
      <c r="K496" s="325">
        <f>SUM(K495:K495)</f>
        <v>35354137.5</v>
      </c>
      <c r="L496" s="234"/>
      <c r="M496" s="232"/>
    </row>
    <row r="497" spans="1:13" ht="30" customHeight="1" thickBot="1">
      <c r="A497" s="232"/>
      <c r="B497" s="233"/>
      <c r="C497" s="242"/>
      <c r="D497" s="318">
        <v>4</v>
      </c>
      <c r="E497" s="243"/>
      <c r="F497" s="243"/>
      <c r="G497" s="243" t="s">
        <v>704</v>
      </c>
      <c r="H497" s="243"/>
      <c r="I497" s="243"/>
      <c r="J497" s="243"/>
      <c r="K497" s="244"/>
      <c r="L497" s="234"/>
      <c r="M497" s="232"/>
    </row>
    <row r="498" spans="1:13" ht="30" customHeight="1">
      <c r="A498" s="232"/>
      <c r="B498" s="233"/>
      <c r="C498" s="245"/>
      <c r="D498" s="257" t="s">
        <v>707</v>
      </c>
      <c r="E498" s="257"/>
      <c r="F498" s="257"/>
      <c r="G498" s="258" t="s">
        <v>705</v>
      </c>
      <c r="H498" s="257" t="s">
        <v>116</v>
      </c>
      <c r="I498" s="248">
        <v>1</v>
      </c>
      <c r="J498" s="249">
        <v>4799666.66</v>
      </c>
      <c r="K498" s="250">
        <v>4799666.66</v>
      </c>
      <c r="L498" s="234"/>
      <c r="M498" s="232"/>
    </row>
    <row r="499" spans="1:13" ht="30" customHeight="1">
      <c r="A499" s="232"/>
      <c r="B499" s="233"/>
      <c r="C499" s="323"/>
      <c r="D499" s="257" t="s">
        <v>708</v>
      </c>
      <c r="E499" s="257"/>
      <c r="F499" s="257"/>
      <c r="G499" s="258" t="s">
        <v>706</v>
      </c>
      <c r="H499" s="257" t="s">
        <v>116</v>
      </c>
      <c r="I499" s="248">
        <v>1</v>
      </c>
      <c r="J499" s="249">
        <v>4839333.34</v>
      </c>
      <c r="K499" s="250">
        <v>4839333.34</v>
      </c>
      <c r="L499" s="234"/>
      <c r="M499" s="232"/>
    </row>
    <row r="500" spans="1:13" ht="30" customHeight="1" thickBot="1">
      <c r="A500" s="232"/>
      <c r="B500" s="233"/>
      <c r="C500" s="327" t="s">
        <v>14</v>
      </c>
      <c r="D500" s="266"/>
      <c r="E500" s="266"/>
      <c r="F500" s="266"/>
      <c r="G500" s="269"/>
      <c r="H500" s="268"/>
      <c r="I500" s="332"/>
      <c r="J500" s="252"/>
      <c r="K500" s="325">
        <f>SUM(K498:K499)</f>
        <v>9639000</v>
      </c>
      <c r="L500" s="234"/>
      <c r="M500" s="232"/>
    </row>
    <row r="501" spans="1:13" s="274" customFormat="1" ht="15.75" thickBot="1">
      <c r="A501" s="270"/>
      <c r="B501" s="271"/>
      <c r="C501" s="275"/>
      <c r="D501" s="275"/>
      <c r="E501" s="275"/>
      <c r="F501" s="275"/>
      <c r="G501" s="275"/>
      <c r="H501" s="275"/>
      <c r="I501" s="275"/>
      <c r="J501" s="275"/>
      <c r="K501" s="276"/>
      <c r="L501" s="273"/>
      <c r="M501" s="270"/>
    </row>
    <row r="502" spans="1:13" s="274" customFormat="1" ht="30" customHeight="1" thickBot="1">
      <c r="A502" s="270"/>
      <c r="B502" s="271"/>
      <c r="C502" s="277"/>
      <c r="D502" s="279"/>
      <c r="E502" s="279"/>
      <c r="F502" s="279"/>
      <c r="G502" s="333" t="s">
        <v>16</v>
      </c>
      <c r="H502" s="334"/>
      <c r="I502" s="335"/>
      <c r="J502" s="336"/>
      <c r="K502" s="337">
        <f>K493</f>
        <v>3239551489.5939999</v>
      </c>
      <c r="L502" s="273"/>
      <c r="M502" s="270"/>
    </row>
    <row r="503" spans="1:13" s="274" customFormat="1" ht="30" customHeight="1" thickBot="1">
      <c r="A503" s="270"/>
      <c r="B503" s="271"/>
      <c r="C503" s="277"/>
      <c r="D503" s="278"/>
      <c r="E503" s="277"/>
      <c r="F503" s="277"/>
      <c r="G503" s="280" t="s">
        <v>709</v>
      </c>
      <c r="H503" s="281"/>
      <c r="I503" s="282"/>
      <c r="J503" s="338"/>
      <c r="K503" s="339">
        <f>K502+K496+K500</f>
        <v>3284544627.0939999</v>
      </c>
      <c r="L503" s="273"/>
      <c r="M503" s="270"/>
    </row>
    <row r="504" spans="1:13" s="274" customFormat="1" ht="15.75" thickBot="1">
      <c r="A504" s="270"/>
      <c r="B504" s="271"/>
      <c r="C504" s="277"/>
      <c r="D504" s="278"/>
      <c r="E504" s="278"/>
      <c r="F504" s="278"/>
      <c r="G504" s="277"/>
      <c r="H504" s="277"/>
      <c r="I504" s="283"/>
      <c r="J504" s="284"/>
      <c r="K504" s="285"/>
      <c r="L504" s="273"/>
      <c r="M504" s="270"/>
    </row>
    <row r="505" spans="1:13" s="274" customFormat="1" ht="15">
      <c r="A505" s="270"/>
      <c r="B505" s="271"/>
      <c r="C505" s="286"/>
      <c r="D505" s="355"/>
      <c r="E505" s="355"/>
      <c r="F505" s="355"/>
      <c r="G505" s="355"/>
      <c r="H505" s="355"/>
      <c r="I505" s="355"/>
      <c r="J505" s="355"/>
      <c r="K505" s="356"/>
      <c r="L505" s="287"/>
      <c r="M505" s="270"/>
    </row>
    <row r="506" spans="1:13" s="274" customFormat="1" ht="46.5" customHeight="1">
      <c r="A506" s="270"/>
      <c r="B506" s="271"/>
      <c r="C506" s="342" t="s">
        <v>18</v>
      </c>
      <c r="D506" s="343"/>
      <c r="E506" s="343"/>
      <c r="F506" s="343"/>
      <c r="G506" s="343"/>
      <c r="H506" s="354" t="s">
        <v>19</v>
      </c>
      <c r="I506" s="354"/>
      <c r="J506" s="354"/>
      <c r="K506" s="288" t="s">
        <v>20</v>
      </c>
      <c r="L506" s="289"/>
      <c r="M506" s="270"/>
    </row>
    <row r="507" spans="1:13" s="274" customFormat="1" ht="56.25" customHeight="1">
      <c r="A507" s="270"/>
      <c r="B507" s="271"/>
      <c r="C507" s="342" t="s">
        <v>21</v>
      </c>
      <c r="D507" s="343"/>
      <c r="E507" s="343"/>
      <c r="F507" s="343"/>
      <c r="G507" s="343"/>
      <c r="H507" s="347" t="s">
        <v>22</v>
      </c>
      <c r="I507" s="347"/>
      <c r="J507" s="290" t="s">
        <v>23</v>
      </c>
      <c r="K507" s="291">
        <v>0.28999999999999998</v>
      </c>
      <c r="L507" s="289"/>
      <c r="M507" s="270"/>
    </row>
    <row r="508" spans="1:13" s="274" customFormat="1" ht="30" customHeight="1">
      <c r="A508" s="270"/>
      <c r="B508" s="271"/>
      <c r="C508" s="342" t="s">
        <v>24</v>
      </c>
      <c r="D508" s="343"/>
      <c r="E508" s="343"/>
      <c r="F508" s="343"/>
      <c r="G508" s="343"/>
      <c r="H508" s="344" t="s">
        <v>25</v>
      </c>
      <c r="I508" s="345"/>
      <c r="J508" s="290" t="s">
        <v>26</v>
      </c>
      <c r="K508" s="291">
        <v>0.01</v>
      </c>
      <c r="L508" s="289"/>
      <c r="M508" s="270"/>
    </row>
    <row r="509" spans="1:13" s="293" customFormat="1" ht="58.5" customHeight="1">
      <c r="A509" s="270"/>
      <c r="B509" s="271"/>
      <c r="C509" s="292"/>
      <c r="E509" s="294"/>
      <c r="F509" s="294"/>
      <c r="G509" s="295"/>
      <c r="H509" s="346" t="s">
        <v>27</v>
      </c>
      <c r="I509" s="347"/>
      <c r="J509" s="290" t="s">
        <v>28</v>
      </c>
      <c r="K509" s="291">
        <v>0.05</v>
      </c>
      <c r="L509" s="273"/>
      <c r="M509" s="270"/>
    </row>
    <row r="510" spans="1:13" ht="57" customHeight="1">
      <c r="A510" s="232"/>
      <c r="B510" s="233"/>
      <c r="C510" s="296"/>
      <c r="D510" s="297"/>
      <c r="E510" s="297"/>
      <c r="F510" s="297"/>
      <c r="G510" s="298"/>
      <c r="H510" s="347" t="s">
        <v>29</v>
      </c>
      <c r="I510" s="347"/>
      <c r="J510" s="290" t="s">
        <v>30</v>
      </c>
      <c r="K510" s="291">
        <f>SUM(K507:K509)</f>
        <v>0.35</v>
      </c>
      <c r="L510" s="234"/>
      <c r="M510" s="232"/>
    </row>
    <row r="511" spans="1:13" ht="15.75" thickBot="1">
      <c r="A511" s="232"/>
      <c r="B511" s="233"/>
      <c r="C511" s="299"/>
      <c r="D511" s="300"/>
      <c r="E511" s="300"/>
      <c r="F511" s="300"/>
      <c r="G511" s="301"/>
      <c r="H511" s="340"/>
      <c r="I511" s="340"/>
      <c r="J511" s="340"/>
      <c r="K511" s="341"/>
      <c r="L511" s="234"/>
      <c r="M511" s="232"/>
    </row>
    <row r="512" spans="1:13" ht="15.75" thickBot="1">
      <c r="A512" s="232"/>
      <c r="B512" s="302"/>
      <c r="C512" s="303"/>
      <c r="D512" s="303"/>
      <c r="E512" s="304"/>
      <c r="F512" s="303"/>
      <c r="G512" s="305"/>
      <c r="H512" s="303"/>
      <c r="I512" s="303"/>
      <c r="J512" s="303"/>
      <c r="K512" s="303"/>
      <c r="L512" s="306"/>
      <c r="M512" s="232"/>
    </row>
    <row r="513" spans="1:13" ht="15.75" thickTop="1">
      <c r="A513" s="232"/>
      <c r="B513" s="232"/>
      <c r="C513" s="232"/>
      <c r="D513" s="232"/>
      <c r="E513" s="307"/>
      <c r="F513" s="232"/>
      <c r="G513" s="232"/>
      <c r="H513" s="232"/>
      <c r="I513" s="232"/>
      <c r="J513" s="232"/>
      <c r="K513" s="232"/>
      <c r="L513" s="232"/>
      <c r="M513" s="232"/>
    </row>
  </sheetData>
  <mergeCells count="33">
    <mergeCell ref="C492:J492"/>
    <mergeCell ref="C3:K4"/>
    <mergeCell ref="C5:K5"/>
    <mergeCell ref="C1:F1"/>
    <mergeCell ref="H7:H8"/>
    <mergeCell ref="E7:F7"/>
    <mergeCell ref="C42:J42"/>
    <mergeCell ref="C130:J130"/>
    <mergeCell ref="C211:J211"/>
    <mergeCell ref="C212:J212"/>
    <mergeCell ref="C324:J324"/>
    <mergeCell ref="C402:J402"/>
    <mergeCell ref="C507:G507"/>
    <mergeCell ref="C6:K6"/>
    <mergeCell ref="C493:J493"/>
    <mergeCell ref="C506:G506"/>
    <mergeCell ref="H506:J506"/>
    <mergeCell ref="H507:I507"/>
    <mergeCell ref="D505:K505"/>
    <mergeCell ref="I7:I8"/>
    <mergeCell ref="J7:J8"/>
    <mergeCell ref="K7:K8"/>
    <mergeCell ref="C7:C8"/>
    <mergeCell ref="G213:K213"/>
    <mergeCell ref="D7:D8"/>
    <mergeCell ref="G9:K9"/>
    <mergeCell ref="G7:G8"/>
    <mergeCell ref="C491:J491"/>
    <mergeCell ref="H511:K511"/>
    <mergeCell ref="C508:G508"/>
    <mergeCell ref="H508:I508"/>
    <mergeCell ref="H509:I509"/>
    <mergeCell ref="H510:I510"/>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3"/>
  <sheetViews>
    <sheetView showGridLines="0" view="pageBreakPreview" topLeftCell="A2" zoomScale="87" zoomScaleNormal="100" zoomScaleSheetLayoutView="87" zoomScalePageLayoutView="91" workbookViewId="0">
      <selection activeCell="C9" sqref="C9:K9"/>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3"/>
      <c r="D2" s="223"/>
      <c r="E2" s="224"/>
      <c r="F2" s="223"/>
      <c r="G2" s="223"/>
      <c r="H2" s="223"/>
      <c r="I2" s="223"/>
      <c r="J2" s="223"/>
      <c r="K2" s="223"/>
      <c r="L2" s="8"/>
      <c r="M2" s="5"/>
    </row>
    <row r="3" spans="1:13" ht="26.25" customHeight="1">
      <c r="A3" s="5"/>
      <c r="B3" s="9"/>
      <c r="C3" s="376" t="s">
        <v>0</v>
      </c>
      <c r="D3" s="377"/>
      <c r="E3" s="377"/>
      <c r="F3" s="377"/>
      <c r="G3" s="5"/>
      <c r="H3" s="5"/>
      <c r="I3" s="5"/>
      <c r="J3" s="5"/>
      <c r="K3" s="5"/>
      <c r="L3" s="10"/>
      <c r="M3" s="5"/>
    </row>
    <row r="4" spans="1:13">
      <c r="A4" s="5"/>
      <c r="B4" s="9"/>
      <c r="C4" s="201"/>
      <c r="D4" s="202" t="s">
        <v>1</v>
      </c>
      <c r="E4" s="201"/>
      <c r="F4" s="202"/>
      <c r="G4" s="5"/>
      <c r="H4" s="5"/>
      <c r="I4" s="5"/>
      <c r="J4" s="5"/>
      <c r="K4" s="5"/>
      <c r="L4" s="10"/>
      <c r="M4" s="5"/>
    </row>
    <row r="5" spans="1:13">
      <c r="A5" s="5"/>
      <c r="B5" s="9"/>
      <c r="C5" s="381" t="s">
        <v>31</v>
      </c>
      <c r="D5" s="381"/>
      <c r="E5" s="381"/>
      <c r="F5" s="381"/>
      <c r="G5" s="381"/>
      <c r="H5" s="381"/>
      <c r="I5" s="381"/>
      <c r="J5" s="381"/>
      <c r="K5" s="381"/>
      <c r="L5" s="10"/>
      <c r="M5" s="5"/>
    </row>
    <row r="6" spans="1:13" ht="17.25" thickBot="1">
      <c r="A6" s="5"/>
      <c r="B6" s="9"/>
      <c r="C6" s="382" t="s">
        <v>32</v>
      </c>
      <c r="D6" s="382"/>
      <c r="E6" s="382"/>
      <c r="F6" s="382"/>
      <c r="G6" s="382"/>
      <c r="H6" s="382"/>
      <c r="I6" s="382"/>
      <c r="J6" s="382"/>
      <c r="K6" s="382"/>
      <c r="L6" s="10"/>
      <c r="M6" s="5"/>
    </row>
    <row r="7" spans="1:13" s="20" customFormat="1" ht="16.5" customHeight="1">
      <c r="A7" s="19"/>
      <c r="B7" s="215"/>
      <c r="C7" s="383" t="s">
        <v>33</v>
      </c>
      <c r="D7" s="384"/>
      <c r="E7" s="384"/>
      <c r="F7" s="384"/>
      <c r="G7" s="384"/>
      <c r="H7" s="384"/>
      <c r="I7" s="384"/>
      <c r="J7" s="384"/>
      <c r="K7" s="385"/>
      <c r="L7" s="21"/>
      <c r="M7" s="19"/>
    </row>
    <row r="8" spans="1:13" ht="74.25" customHeight="1">
      <c r="A8" s="5"/>
      <c r="B8" s="216"/>
      <c r="C8" s="386"/>
      <c r="D8" s="387"/>
      <c r="E8" s="387"/>
      <c r="F8" s="387"/>
      <c r="G8" s="387"/>
      <c r="H8" s="387"/>
      <c r="I8" s="387"/>
      <c r="J8" s="387"/>
      <c r="K8" s="388"/>
      <c r="L8" s="10"/>
      <c r="M8" s="5"/>
    </row>
    <row r="9" spans="1:13" ht="34.5" customHeight="1">
      <c r="A9" s="5"/>
      <c r="B9" s="216"/>
      <c r="C9" s="389" t="s">
        <v>34</v>
      </c>
      <c r="D9" s="390"/>
      <c r="E9" s="390"/>
      <c r="F9" s="390"/>
      <c r="G9" s="390"/>
      <c r="H9" s="390"/>
      <c r="I9" s="390"/>
      <c r="J9" s="390"/>
      <c r="K9" s="391"/>
      <c r="L9" s="10"/>
      <c r="M9" s="5"/>
    </row>
    <row r="10" spans="1:13" ht="30" customHeight="1" thickBot="1">
      <c r="A10" s="5"/>
      <c r="B10" s="216"/>
      <c r="C10" s="392"/>
      <c r="D10" s="392"/>
      <c r="E10" s="392"/>
      <c r="F10" s="392"/>
      <c r="G10" s="392"/>
      <c r="H10" s="392"/>
      <c r="I10" s="392"/>
      <c r="J10" s="392"/>
      <c r="K10" s="393"/>
      <c r="L10" s="10"/>
      <c r="M10" s="5"/>
    </row>
    <row r="11" spans="1:13" ht="30" customHeight="1">
      <c r="A11" s="5"/>
      <c r="B11" s="9"/>
      <c r="C11" s="394" t="s">
        <v>4</v>
      </c>
      <c r="D11" s="396" t="s">
        <v>5</v>
      </c>
      <c r="E11" s="398" t="s">
        <v>6</v>
      </c>
      <c r="F11" s="398"/>
      <c r="G11" s="394" t="s">
        <v>7</v>
      </c>
      <c r="H11" s="396" t="s">
        <v>8</v>
      </c>
      <c r="I11" s="396" t="s">
        <v>9</v>
      </c>
      <c r="J11" s="399" t="s">
        <v>10</v>
      </c>
      <c r="K11" s="401" t="s">
        <v>11</v>
      </c>
      <c r="L11" s="10"/>
      <c r="M11" s="5"/>
    </row>
    <row r="12" spans="1:13" ht="30" customHeight="1" thickBot="1">
      <c r="A12" s="5"/>
      <c r="B12" s="9"/>
      <c r="C12" s="395"/>
      <c r="D12" s="397"/>
      <c r="E12" s="129" t="s">
        <v>12</v>
      </c>
      <c r="F12" s="129" t="s">
        <v>13</v>
      </c>
      <c r="G12" s="395"/>
      <c r="H12" s="397"/>
      <c r="I12" s="397"/>
      <c r="J12" s="400"/>
      <c r="K12" s="402"/>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14</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14</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14</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14</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14</v>
      </c>
      <c r="D39" s="163"/>
      <c r="E39" s="163"/>
      <c r="F39" s="163"/>
      <c r="G39" s="166"/>
      <c r="H39" s="165"/>
      <c r="I39" s="136"/>
      <c r="J39" s="142"/>
      <c r="K39" s="143"/>
      <c r="L39" s="10"/>
      <c r="M39" s="5"/>
    </row>
    <row r="40" spans="1:13" s="3" customFormat="1" ht="30" customHeight="1" thickBot="1">
      <c r="A40" s="11"/>
      <c r="B40" s="12"/>
      <c r="C40" s="403" t="s">
        <v>15</v>
      </c>
      <c r="D40" s="404"/>
      <c r="E40" s="404"/>
      <c r="F40" s="404"/>
      <c r="G40" s="404"/>
      <c r="H40" s="404"/>
      <c r="I40" s="404"/>
      <c r="J40" s="405"/>
      <c r="K40" s="167"/>
      <c r="L40" s="13"/>
      <c r="M40" s="11"/>
    </row>
    <row r="41" spans="1:13" s="3" customFormat="1"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406"/>
      <c r="H42" s="407"/>
      <c r="I42" s="408"/>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16</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17</v>
      </c>
      <c r="H49" s="188"/>
      <c r="I49" s="189"/>
      <c r="J49" s="190"/>
      <c r="K49" s="167"/>
      <c r="L49" s="13"/>
      <c r="M49" s="11"/>
    </row>
    <row r="50" spans="1:13" s="3" customFormat="1" thickBot="1">
      <c r="A50" s="11"/>
      <c r="B50" s="12"/>
      <c r="C50" s="170"/>
      <c r="D50" s="171"/>
      <c r="E50" s="171"/>
      <c r="F50" s="171"/>
      <c r="G50" s="170"/>
      <c r="H50" s="170"/>
      <c r="I50" s="191"/>
      <c r="J50" s="192"/>
      <c r="K50" s="193"/>
      <c r="L50" s="13"/>
      <c r="M50" s="11"/>
    </row>
    <row r="51" spans="1:13" s="3" customFormat="1" ht="15.75">
      <c r="A51" s="11"/>
      <c r="B51" s="12"/>
      <c r="C51" s="194"/>
      <c r="D51" s="379"/>
      <c r="E51" s="379"/>
      <c r="F51" s="379"/>
      <c r="G51" s="379"/>
      <c r="H51" s="379"/>
      <c r="I51" s="379"/>
      <c r="J51" s="379"/>
      <c r="K51" s="380"/>
      <c r="L51" s="14"/>
      <c r="M51" s="11"/>
    </row>
    <row r="52" spans="1:13" s="3" customFormat="1" ht="46.5" customHeight="1">
      <c r="A52" s="11"/>
      <c r="B52" s="12"/>
      <c r="C52" s="409" t="s">
        <v>35</v>
      </c>
      <c r="D52" s="410"/>
      <c r="E52" s="410"/>
      <c r="F52" s="410"/>
      <c r="G52" s="410"/>
      <c r="H52" s="411" t="s">
        <v>7</v>
      </c>
      <c r="I52" s="411"/>
      <c r="J52" s="411"/>
      <c r="K52" s="195" t="s">
        <v>20</v>
      </c>
      <c r="L52" s="15"/>
      <c r="M52" s="11"/>
    </row>
    <row r="53" spans="1:13" s="3" customFormat="1" ht="32.25" customHeight="1">
      <c r="A53" s="11"/>
      <c r="B53" s="12"/>
      <c r="C53" s="409" t="s">
        <v>36</v>
      </c>
      <c r="D53" s="410"/>
      <c r="E53" s="410"/>
      <c r="F53" s="410"/>
      <c r="G53" s="410"/>
      <c r="H53" s="412" t="s">
        <v>22</v>
      </c>
      <c r="I53" s="412"/>
      <c r="J53" s="196" t="s">
        <v>23</v>
      </c>
      <c r="K53" s="197" t="s">
        <v>37</v>
      </c>
      <c r="L53" s="211"/>
      <c r="M53" s="11"/>
    </row>
    <row r="54" spans="1:13" s="3" customFormat="1" ht="30" customHeight="1">
      <c r="A54" s="11"/>
      <c r="B54" s="12"/>
      <c r="C54" s="409" t="s">
        <v>38</v>
      </c>
      <c r="D54" s="410"/>
      <c r="E54" s="410"/>
      <c r="F54" s="410"/>
      <c r="G54" s="410"/>
      <c r="H54" s="415" t="s">
        <v>25</v>
      </c>
      <c r="I54" s="416"/>
      <c r="J54" s="196" t="s">
        <v>26</v>
      </c>
      <c r="K54" s="197" t="s">
        <v>37</v>
      </c>
      <c r="L54" s="15"/>
      <c r="M54" s="11"/>
    </row>
    <row r="55" spans="1:13" s="4" customFormat="1" ht="58.5" customHeight="1">
      <c r="A55" s="11"/>
      <c r="B55" s="12"/>
      <c r="C55" s="205"/>
      <c r="D55" s="206"/>
      <c r="E55" s="206"/>
      <c r="F55" s="206"/>
      <c r="G55" s="207"/>
      <c r="H55" s="417" t="s">
        <v>27</v>
      </c>
      <c r="I55" s="412"/>
      <c r="J55" s="196" t="s">
        <v>28</v>
      </c>
      <c r="K55" s="197" t="s">
        <v>37</v>
      </c>
      <c r="L55" s="13"/>
      <c r="M55" s="11"/>
    </row>
    <row r="56" spans="1:13" ht="57.75" customHeight="1">
      <c r="A56" s="5"/>
      <c r="B56" s="9"/>
      <c r="C56" s="208"/>
      <c r="D56" s="209"/>
      <c r="E56" s="209"/>
      <c r="F56" s="209"/>
      <c r="G56" s="210"/>
      <c r="H56" s="412" t="s">
        <v>29</v>
      </c>
      <c r="I56" s="412"/>
      <c r="J56" s="196" t="s">
        <v>30</v>
      </c>
      <c r="K56" s="197" t="s">
        <v>37</v>
      </c>
      <c r="L56" s="10"/>
      <c r="M56" s="5"/>
    </row>
    <row r="57" spans="1:13" ht="17.25" thickBot="1">
      <c r="A57" s="5"/>
      <c r="B57" s="9"/>
      <c r="C57" s="208"/>
      <c r="D57" s="213"/>
      <c r="E57" s="213"/>
      <c r="F57" s="209"/>
      <c r="G57" s="214"/>
      <c r="H57" s="413"/>
      <c r="I57" s="413"/>
      <c r="J57" s="413"/>
      <c r="K57" s="414"/>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39</v>
      </c>
      <c r="H59" s="199"/>
      <c r="I59" s="199"/>
      <c r="J59" s="199"/>
      <c r="K59" s="199"/>
      <c r="L59" s="10"/>
      <c r="M59" s="5"/>
    </row>
    <row r="60" spans="1:13" ht="17.25" thickBot="1">
      <c r="A60" s="5"/>
      <c r="B60" s="225"/>
      <c r="C60" s="226"/>
      <c r="D60" s="226"/>
      <c r="E60" s="227"/>
      <c r="F60" s="226"/>
      <c r="G60" s="228"/>
      <c r="H60" s="226"/>
      <c r="I60" s="226"/>
      <c r="J60" s="226"/>
      <c r="K60" s="226"/>
      <c r="L60" s="229"/>
      <c r="M60" s="5"/>
    </row>
    <row r="61" spans="1:13" ht="17.25"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1"/>
  <sheetViews>
    <sheetView showGridLines="0" view="pageBreakPreview" topLeftCell="A7" zoomScale="80" zoomScaleNormal="80" zoomScaleSheetLayoutView="80" workbookViewId="0">
      <selection activeCell="D12" sqref="D12:K13"/>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0"/>
    </row>
    <row r="3" spans="2:16" ht="36.75" customHeight="1">
      <c r="B3" s="25"/>
      <c r="C3" s="418" t="s">
        <v>40</v>
      </c>
      <c r="D3" s="419"/>
      <c r="E3" s="419"/>
      <c r="F3" s="419"/>
      <c r="P3" s="26"/>
    </row>
    <row r="4" spans="2:16">
      <c r="B4" s="25"/>
      <c r="C4" s="203"/>
      <c r="D4" s="231" t="s">
        <v>41</v>
      </c>
      <c r="E4" s="203"/>
      <c r="F4" s="204"/>
      <c r="P4" s="26"/>
    </row>
    <row r="5" spans="2:16">
      <c r="B5" s="25"/>
      <c r="C5" s="127"/>
      <c r="D5" s="128"/>
      <c r="E5" s="127"/>
      <c r="F5" s="128"/>
      <c r="P5" s="26"/>
    </row>
    <row r="6" spans="2:16" ht="48" customHeight="1">
      <c r="B6" s="25"/>
      <c r="C6" s="420" t="s">
        <v>42</v>
      </c>
      <c r="D6" s="420"/>
      <c r="E6" s="420"/>
      <c r="F6" s="420"/>
      <c r="G6" s="420"/>
      <c r="H6" s="420"/>
      <c r="I6" s="420"/>
      <c r="J6" s="420"/>
      <c r="K6" s="420"/>
      <c r="L6" s="420"/>
      <c r="M6" s="420"/>
      <c r="N6" s="420"/>
      <c r="O6" s="420"/>
      <c r="P6" s="27"/>
    </row>
    <row r="7" spans="2:16" ht="15" thickBot="1">
      <c r="B7" s="25"/>
      <c r="C7" s="52"/>
      <c r="D7" s="52"/>
      <c r="E7" s="52"/>
      <c r="F7" s="52"/>
      <c r="G7" s="52"/>
      <c r="H7" s="52"/>
      <c r="I7" s="52"/>
      <c r="J7" s="52"/>
      <c r="K7" s="52"/>
      <c r="L7" s="52"/>
      <c r="M7" s="52"/>
      <c r="N7" s="52"/>
      <c r="O7" s="52"/>
      <c r="P7" s="26"/>
    </row>
    <row r="8" spans="2:16" ht="15">
      <c r="B8" s="25"/>
      <c r="C8" s="466"/>
      <c r="D8" s="468"/>
      <c r="E8" s="469"/>
      <c r="F8" s="469"/>
      <c r="G8" s="469"/>
      <c r="H8" s="469"/>
      <c r="I8" s="469"/>
      <c r="J8" s="469"/>
      <c r="K8" s="470"/>
      <c r="L8" s="477"/>
      <c r="M8" s="478"/>
      <c r="N8" s="478"/>
      <c r="O8" s="479"/>
      <c r="P8" s="28"/>
    </row>
    <row r="9" spans="2:16" ht="15">
      <c r="B9" s="25"/>
      <c r="C9" s="467"/>
      <c r="D9" s="423" t="s">
        <v>43</v>
      </c>
      <c r="E9" s="424"/>
      <c r="F9" s="424"/>
      <c r="G9" s="424"/>
      <c r="H9" s="424"/>
      <c r="I9" s="424"/>
      <c r="J9" s="424"/>
      <c r="K9" s="425"/>
      <c r="L9" s="480"/>
      <c r="M9" s="481"/>
      <c r="N9" s="481"/>
      <c r="O9" s="482"/>
      <c r="P9" s="28"/>
    </row>
    <row r="10" spans="2:16" ht="15">
      <c r="B10" s="25"/>
      <c r="C10" s="467"/>
      <c r="D10" s="423"/>
      <c r="E10" s="424"/>
      <c r="F10" s="424"/>
      <c r="G10" s="424"/>
      <c r="H10" s="424"/>
      <c r="I10" s="424"/>
      <c r="J10" s="424"/>
      <c r="K10" s="425"/>
      <c r="L10" s="421" t="s">
        <v>44</v>
      </c>
      <c r="M10" s="483"/>
      <c r="N10" s="484"/>
      <c r="O10" s="485"/>
      <c r="P10" s="28"/>
    </row>
    <row r="11" spans="2:16" ht="15">
      <c r="B11" s="25"/>
      <c r="C11" s="467"/>
      <c r="D11" s="423" t="s">
        <v>45</v>
      </c>
      <c r="E11" s="424"/>
      <c r="F11" s="424"/>
      <c r="G11" s="424"/>
      <c r="H11" s="424"/>
      <c r="I11" s="424"/>
      <c r="J11" s="424"/>
      <c r="K11" s="425"/>
      <c r="L11" s="471"/>
      <c r="M11" s="486"/>
      <c r="N11" s="487"/>
      <c r="O11" s="488"/>
      <c r="P11" s="29"/>
    </row>
    <row r="12" spans="2:16" ht="12.75" customHeight="1">
      <c r="B12" s="25"/>
      <c r="C12" s="467"/>
      <c r="D12" s="426"/>
      <c r="E12" s="427"/>
      <c r="F12" s="427"/>
      <c r="G12" s="427"/>
      <c r="H12" s="427"/>
      <c r="I12" s="427"/>
      <c r="J12" s="427"/>
      <c r="K12" s="428"/>
      <c r="L12" s="421" t="s">
        <v>46</v>
      </c>
      <c r="M12" s="421">
        <v>1</v>
      </c>
      <c r="N12" s="421" t="s">
        <v>47</v>
      </c>
      <c r="O12" s="475">
        <v>1</v>
      </c>
      <c r="P12" s="28"/>
    </row>
    <row r="13" spans="2:16" ht="13.5">
      <c r="B13" s="25"/>
      <c r="C13" s="467"/>
      <c r="D13" s="426"/>
      <c r="E13" s="427"/>
      <c r="F13" s="427"/>
      <c r="G13" s="427"/>
      <c r="H13" s="427"/>
      <c r="I13" s="427"/>
      <c r="J13" s="427"/>
      <c r="K13" s="428"/>
      <c r="L13" s="422"/>
      <c r="M13" s="422"/>
      <c r="N13" s="422"/>
      <c r="O13" s="476"/>
      <c r="P13" s="28"/>
    </row>
    <row r="14" spans="2:16" ht="15">
      <c r="B14" s="25"/>
      <c r="C14" s="467"/>
      <c r="D14" s="423" t="s">
        <v>48</v>
      </c>
      <c r="E14" s="424"/>
      <c r="F14" s="424"/>
      <c r="G14" s="424"/>
      <c r="H14" s="424"/>
      <c r="I14" s="424"/>
      <c r="J14" s="424"/>
      <c r="K14" s="425"/>
      <c r="L14" s="422"/>
      <c r="M14" s="422"/>
      <c r="N14" s="422"/>
      <c r="O14" s="476"/>
      <c r="P14" s="28"/>
    </row>
    <row r="15" spans="2:16" ht="15.75" thickBot="1">
      <c r="B15" s="25"/>
      <c r="C15" s="53"/>
      <c r="D15" s="54"/>
      <c r="E15" s="54"/>
      <c r="F15" s="54"/>
      <c r="G15" s="54"/>
      <c r="H15" s="54"/>
      <c r="I15" s="54"/>
      <c r="J15" s="54"/>
      <c r="K15" s="54"/>
      <c r="L15" s="54"/>
      <c r="M15" s="55"/>
      <c r="N15" s="55"/>
      <c r="O15" s="56"/>
      <c r="P15" s="30"/>
    </row>
    <row r="16" spans="2:16" ht="15">
      <c r="B16" s="25"/>
      <c r="C16" s="57"/>
      <c r="D16" s="219"/>
      <c r="E16" s="219"/>
      <c r="F16" s="219"/>
      <c r="G16" s="219"/>
      <c r="H16" s="219"/>
      <c r="I16" s="219"/>
      <c r="J16" s="219"/>
      <c r="K16" s="219"/>
      <c r="L16" s="58" t="s">
        <v>49</v>
      </c>
      <c r="M16" s="59" t="s">
        <v>50</v>
      </c>
      <c r="N16" s="59" t="s">
        <v>51</v>
      </c>
      <c r="O16" s="60" t="s">
        <v>52</v>
      </c>
      <c r="P16" s="29"/>
    </row>
    <row r="17" spans="2:16" ht="15">
      <c r="B17" s="25"/>
      <c r="C17" s="61"/>
      <c r="D17" s="217"/>
      <c r="E17" s="217"/>
      <c r="F17" s="217"/>
      <c r="G17" s="217"/>
      <c r="H17" s="217"/>
      <c r="I17" s="217"/>
      <c r="J17" s="217"/>
      <c r="K17" s="217"/>
      <c r="L17" s="62"/>
      <c r="M17" s="63"/>
      <c r="N17" s="63"/>
      <c r="O17" s="64"/>
      <c r="P17" s="31"/>
    </row>
    <row r="18" spans="2:16" ht="18" customHeight="1">
      <c r="B18" s="25"/>
      <c r="C18" s="509" t="s">
        <v>53</v>
      </c>
      <c r="D18" s="510"/>
      <c r="E18" s="510"/>
      <c r="F18" s="510"/>
      <c r="G18" s="217"/>
      <c r="H18" s="217"/>
      <c r="I18" s="217" t="s">
        <v>54</v>
      </c>
      <c r="J18" s="52"/>
      <c r="K18" s="217"/>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436" t="s">
        <v>55</v>
      </c>
      <c r="D22" s="437"/>
      <c r="E22" s="437"/>
      <c r="F22" s="437"/>
      <c r="G22" s="437"/>
      <c r="H22" s="437"/>
      <c r="I22" s="437"/>
      <c r="J22" s="437"/>
      <c r="K22" s="437"/>
      <c r="L22" s="437"/>
      <c r="M22" s="437"/>
      <c r="N22" s="437"/>
      <c r="O22" s="438"/>
      <c r="P22" s="33"/>
    </row>
    <row r="23" spans="2:16" ht="15" thickBot="1">
      <c r="B23" s="25"/>
      <c r="C23" s="75"/>
      <c r="D23" s="52"/>
      <c r="E23" s="52"/>
      <c r="F23" s="52"/>
      <c r="G23" s="52"/>
      <c r="H23" s="52"/>
      <c r="I23" s="52"/>
      <c r="J23" s="52"/>
      <c r="K23" s="52"/>
      <c r="L23" s="52"/>
      <c r="M23" s="52"/>
      <c r="N23" s="52"/>
      <c r="O23" s="76"/>
      <c r="P23" s="26"/>
    </row>
    <row r="24" spans="2:16" ht="15">
      <c r="B24" s="25"/>
      <c r="C24" s="77" t="s">
        <v>56</v>
      </c>
      <c r="D24" s="472" t="s">
        <v>7</v>
      </c>
      <c r="E24" s="473"/>
      <c r="F24" s="473"/>
      <c r="G24" s="473"/>
      <c r="H24" s="473"/>
      <c r="I24" s="473"/>
      <c r="J24" s="473"/>
      <c r="K24" s="473"/>
      <c r="L24" s="474"/>
      <c r="M24" s="434" t="s">
        <v>57</v>
      </c>
      <c r="N24" s="435"/>
      <c r="O24" s="77" t="s">
        <v>9</v>
      </c>
      <c r="P24" s="34"/>
    </row>
    <row r="25" spans="2:16" ht="15" thickBot="1">
      <c r="B25" s="25"/>
      <c r="C25" s="78"/>
      <c r="D25" s="452"/>
      <c r="E25" s="492"/>
      <c r="F25" s="492"/>
      <c r="G25" s="492"/>
      <c r="H25" s="492"/>
      <c r="I25" s="492"/>
      <c r="J25" s="492"/>
      <c r="K25" s="492"/>
      <c r="L25" s="453"/>
      <c r="M25" s="452"/>
      <c r="N25" s="453"/>
      <c r="O25" s="79"/>
      <c r="P25" s="35"/>
    </row>
    <row r="26" spans="2:16">
      <c r="B26" s="25"/>
      <c r="C26" s="457" t="s">
        <v>58</v>
      </c>
      <c r="D26" s="458"/>
      <c r="E26" s="458"/>
      <c r="F26" s="458"/>
      <c r="G26" s="458"/>
      <c r="H26" s="458"/>
      <c r="I26" s="458"/>
      <c r="J26" s="458"/>
      <c r="K26" s="458"/>
      <c r="L26" s="458"/>
      <c r="M26" s="458"/>
      <c r="N26" s="458"/>
      <c r="O26" s="459"/>
      <c r="P26" s="36"/>
    </row>
    <row r="27" spans="2:16">
      <c r="B27" s="25"/>
      <c r="C27" s="460"/>
      <c r="D27" s="461"/>
      <c r="E27" s="461"/>
      <c r="F27" s="461"/>
      <c r="G27" s="461"/>
      <c r="H27" s="461"/>
      <c r="I27" s="461"/>
      <c r="J27" s="461"/>
      <c r="K27" s="461"/>
      <c r="L27" s="461"/>
      <c r="M27" s="461"/>
      <c r="N27" s="461"/>
      <c r="O27" s="462"/>
      <c r="P27" s="36"/>
    </row>
    <row r="28" spans="2:16" ht="13.5" thickBot="1">
      <c r="B28" s="25"/>
      <c r="C28" s="463"/>
      <c r="D28" s="464"/>
      <c r="E28" s="464"/>
      <c r="F28" s="464"/>
      <c r="G28" s="464"/>
      <c r="H28" s="464"/>
      <c r="I28" s="464"/>
      <c r="J28" s="464"/>
      <c r="K28" s="464"/>
      <c r="L28" s="464"/>
      <c r="M28" s="464"/>
      <c r="N28" s="464"/>
      <c r="O28" s="465"/>
      <c r="P28" s="36"/>
    </row>
    <row r="29" spans="2:16" ht="15">
      <c r="B29" s="25"/>
      <c r="C29" s="454" t="s">
        <v>7</v>
      </c>
      <c r="D29" s="455"/>
      <c r="E29" s="455"/>
      <c r="F29" s="455"/>
      <c r="G29" s="456"/>
      <c r="H29" s="432" t="s">
        <v>59</v>
      </c>
      <c r="I29" s="455"/>
      <c r="J29" s="490" t="s">
        <v>60</v>
      </c>
      <c r="K29" s="491"/>
      <c r="L29" s="80" t="s">
        <v>61</v>
      </c>
      <c r="M29" s="432" t="s">
        <v>62</v>
      </c>
      <c r="N29" s="433"/>
      <c r="O29" s="81" t="s">
        <v>63</v>
      </c>
      <c r="P29" s="37"/>
    </row>
    <row r="30" spans="2:16" ht="14.25">
      <c r="B30" s="25"/>
      <c r="C30" s="439"/>
      <c r="D30" s="440"/>
      <c r="E30" s="440"/>
      <c r="F30" s="440"/>
      <c r="G30" s="441"/>
      <c r="H30" s="442"/>
      <c r="I30" s="441"/>
      <c r="J30" s="442"/>
      <c r="K30" s="441"/>
      <c r="L30" s="82"/>
      <c r="M30" s="443"/>
      <c r="N30" s="444"/>
      <c r="O30" s="83"/>
      <c r="P30" s="38"/>
    </row>
    <row r="31" spans="2:16" ht="14.25">
      <c r="B31" s="25"/>
      <c r="C31" s="84"/>
      <c r="D31" s="85"/>
      <c r="E31" s="85"/>
      <c r="F31" s="85"/>
      <c r="G31" s="86"/>
      <c r="H31" s="87"/>
      <c r="I31" s="86"/>
      <c r="J31" s="87"/>
      <c r="K31" s="86"/>
      <c r="L31" s="82"/>
      <c r="M31" s="443"/>
      <c r="N31" s="444"/>
      <c r="O31" s="83"/>
      <c r="P31" s="38"/>
    </row>
    <row r="32" spans="2:16" ht="15" thickBot="1">
      <c r="B32" s="25"/>
      <c r="C32" s="445"/>
      <c r="D32" s="446"/>
      <c r="E32" s="446"/>
      <c r="F32" s="446"/>
      <c r="G32" s="447"/>
      <c r="H32" s="493"/>
      <c r="I32" s="447"/>
      <c r="J32" s="493"/>
      <c r="K32" s="447"/>
      <c r="L32" s="88"/>
      <c r="M32" s="494"/>
      <c r="N32" s="495"/>
      <c r="O32" s="83"/>
      <c r="P32" s="38"/>
    </row>
    <row r="33" spans="2:16" ht="15.75" thickBot="1">
      <c r="B33" s="25"/>
      <c r="C33" s="429" t="s">
        <v>64</v>
      </c>
      <c r="D33" s="430"/>
      <c r="E33" s="430"/>
      <c r="F33" s="430"/>
      <c r="G33" s="430"/>
      <c r="H33" s="430"/>
      <c r="I33" s="430"/>
      <c r="J33" s="430"/>
      <c r="K33" s="430"/>
      <c r="L33" s="430"/>
      <c r="M33" s="430"/>
      <c r="N33" s="431"/>
      <c r="O33" s="89"/>
      <c r="P33" s="39"/>
    </row>
    <row r="34" spans="2:16" ht="13.5" customHeight="1">
      <c r="B34" s="25"/>
      <c r="C34" s="457" t="s">
        <v>65</v>
      </c>
      <c r="D34" s="458"/>
      <c r="E34" s="458"/>
      <c r="F34" s="458"/>
      <c r="G34" s="458"/>
      <c r="H34" s="458"/>
      <c r="I34" s="458"/>
      <c r="J34" s="458"/>
      <c r="K34" s="458"/>
      <c r="L34" s="458"/>
      <c r="M34" s="458"/>
      <c r="N34" s="458"/>
      <c r="O34" s="459"/>
      <c r="P34" s="36"/>
    </row>
    <row r="35" spans="2:16">
      <c r="B35" s="25"/>
      <c r="C35" s="460"/>
      <c r="D35" s="461"/>
      <c r="E35" s="461"/>
      <c r="F35" s="461"/>
      <c r="G35" s="461"/>
      <c r="H35" s="461"/>
      <c r="I35" s="461"/>
      <c r="J35" s="461"/>
      <c r="K35" s="461"/>
      <c r="L35" s="461"/>
      <c r="M35" s="461"/>
      <c r="N35" s="461"/>
      <c r="O35" s="462"/>
      <c r="P35" s="36"/>
    </row>
    <row r="36" spans="2:16" ht="13.5" thickBot="1">
      <c r="B36" s="25"/>
      <c r="C36" s="463"/>
      <c r="D36" s="464"/>
      <c r="E36" s="464"/>
      <c r="F36" s="464"/>
      <c r="G36" s="464"/>
      <c r="H36" s="464"/>
      <c r="I36" s="464"/>
      <c r="J36" s="464"/>
      <c r="K36" s="464"/>
      <c r="L36" s="464"/>
      <c r="M36" s="464"/>
      <c r="N36" s="464"/>
      <c r="O36" s="465"/>
      <c r="P36" s="36"/>
    </row>
    <row r="37" spans="2:16" ht="15">
      <c r="B37" s="25"/>
      <c r="C37" s="454" t="s">
        <v>7</v>
      </c>
      <c r="D37" s="489"/>
      <c r="E37" s="489"/>
      <c r="F37" s="489"/>
      <c r="G37" s="489"/>
      <c r="H37" s="489"/>
      <c r="I37" s="489"/>
      <c r="J37" s="433"/>
      <c r="K37" s="218" t="s">
        <v>57</v>
      </c>
      <c r="L37" s="80" t="s">
        <v>9</v>
      </c>
      <c r="M37" s="432" t="s">
        <v>66</v>
      </c>
      <c r="N37" s="433"/>
      <c r="O37" s="81" t="s">
        <v>63</v>
      </c>
      <c r="P37" s="37"/>
    </row>
    <row r="38" spans="2:16" ht="14.25">
      <c r="B38" s="25"/>
      <c r="C38" s="439"/>
      <c r="D38" s="440"/>
      <c r="E38" s="440"/>
      <c r="F38" s="440"/>
      <c r="G38" s="440"/>
      <c r="H38" s="440"/>
      <c r="I38" s="440"/>
      <c r="J38" s="441"/>
      <c r="K38" s="222"/>
      <c r="L38" s="90"/>
      <c r="M38" s="450"/>
      <c r="N38" s="451"/>
      <c r="O38" s="83"/>
      <c r="P38" s="38"/>
    </row>
    <row r="39" spans="2:16" ht="15" thickBot="1">
      <c r="B39" s="25"/>
      <c r="C39" s="445"/>
      <c r="D39" s="446"/>
      <c r="E39" s="446"/>
      <c r="F39" s="446"/>
      <c r="G39" s="446"/>
      <c r="H39" s="446"/>
      <c r="I39" s="446"/>
      <c r="J39" s="447"/>
      <c r="K39" s="85"/>
      <c r="L39" s="91"/>
      <c r="M39" s="448"/>
      <c r="N39" s="449"/>
      <c r="O39" s="92"/>
      <c r="P39" s="38"/>
    </row>
    <row r="40" spans="2:16" ht="15.75" thickBot="1">
      <c r="B40" s="25"/>
      <c r="C40" s="429" t="s">
        <v>64</v>
      </c>
      <c r="D40" s="430"/>
      <c r="E40" s="430"/>
      <c r="F40" s="430"/>
      <c r="G40" s="430"/>
      <c r="H40" s="430"/>
      <c r="I40" s="430"/>
      <c r="J40" s="430"/>
      <c r="K40" s="430"/>
      <c r="L40" s="430"/>
      <c r="M40" s="430"/>
      <c r="N40" s="431"/>
      <c r="O40" s="93">
        <v>0</v>
      </c>
      <c r="P40" s="38"/>
    </row>
    <row r="41" spans="2:16">
      <c r="B41" s="25"/>
      <c r="C41" s="457" t="s">
        <v>67</v>
      </c>
      <c r="D41" s="458"/>
      <c r="E41" s="458"/>
      <c r="F41" s="458"/>
      <c r="G41" s="458"/>
      <c r="H41" s="458"/>
      <c r="I41" s="458"/>
      <c r="J41" s="458"/>
      <c r="K41" s="458"/>
      <c r="L41" s="458"/>
      <c r="M41" s="458"/>
      <c r="N41" s="458"/>
      <c r="O41" s="459"/>
      <c r="P41" s="36"/>
    </row>
    <row r="42" spans="2:16">
      <c r="B42" s="25"/>
      <c r="C42" s="460"/>
      <c r="D42" s="461"/>
      <c r="E42" s="461"/>
      <c r="F42" s="461"/>
      <c r="G42" s="461"/>
      <c r="H42" s="461"/>
      <c r="I42" s="461"/>
      <c r="J42" s="461"/>
      <c r="K42" s="461"/>
      <c r="L42" s="461"/>
      <c r="M42" s="461"/>
      <c r="N42" s="461"/>
      <c r="O42" s="462"/>
      <c r="P42" s="36"/>
    </row>
    <row r="43" spans="2:16" ht="13.5" thickBot="1">
      <c r="B43" s="25"/>
      <c r="C43" s="463"/>
      <c r="D43" s="464"/>
      <c r="E43" s="464"/>
      <c r="F43" s="464"/>
      <c r="G43" s="464"/>
      <c r="H43" s="464"/>
      <c r="I43" s="464"/>
      <c r="J43" s="464"/>
      <c r="K43" s="464"/>
      <c r="L43" s="464"/>
      <c r="M43" s="464"/>
      <c r="N43" s="464"/>
      <c r="O43" s="465"/>
      <c r="P43" s="36"/>
    </row>
    <row r="44" spans="2:16" ht="17.25">
      <c r="B44" s="25"/>
      <c r="C44" s="454" t="s">
        <v>68</v>
      </c>
      <c r="D44" s="489"/>
      <c r="E44" s="489"/>
      <c r="F44" s="489"/>
      <c r="G44" s="489"/>
      <c r="H44" s="489"/>
      <c r="I44" s="489"/>
      <c r="J44" s="80" t="s">
        <v>69</v>
      </c>
      <c r="K44" s="220" t="s">
        <v>70</v>
      </c>
      <c r="L44" s="94" t="s">
        <v>71</v>
      </c>
      <c r="M44" s="432" t="s">
        <v>72</v>
      </c>
      <c r="N44" s="433"/>
      <c r="O44" s="81" t="s">
        <v>63</v>
      </c>
      <c r="P44" s="37"/>
    </row>
    <row r="45" spans="2:16" ht="14.25">
      <c r="B45" s="25"/>
      <c r="C45" s="439"/>
      <c r="D45" s="440"/>
      <c r="E45" s="440"/>
      <c r="F45" s="440"/>
      <c r="G45" s="440"/>
      <c r="H45" s="440"/>
      <c r="I45" s="440"/>
      <c r="J45" s="95"/>
      <c r="K45" s="96"/>
      <c r="L45" s="95"/>
      <c r="M45" s="501"/>
      <c r="N45" s="502"/>
      <c r="O45" s="83"/>
      <c r="P45" s="38"/>
    </row>
    <row r="46" spans="2:16" ht="15" thickBot="1">
      <c r="B46" s="25"/>
      <c r="C46" s="445"/>
      <c r="D46" s="446"/>
      <c r="E46" s="446"/>
      <c r="F46" s="446"/>
      <c r="G46" s="446"/>
      <c r="H46" s="446"/>
      <c r="I46" s="446"/>
      <c r="J46" s="97"/>
      <c r="K46" s="98"/>
      <c r="L46" s="97"/>
      <c r="M46" s="448"/>
      <c r="N46" s="449"/>
      <c r="O46" s="99"/>
      <c r="P46" s="38"/>
    </row>
    <row r="47" spans="2:16" ht="15.75" thickBot="1">
      <c r="B47" s="25"/>
      <c r="C47" s="429" t="s">
        <v>64</v>
      </c>
      <c r="D47" s="430"/>
      <c r="E47" s="430"/>
      <c r="F47" s="430"/>
      <c r="G47" s="430"/>
      <c r="H47" s="430"/>
      <c r="I47" s="430"/>
      <c r="J47" s="430"/>
      <c r="K47" s="430"/>
      <c r="L47" s="430"/>
      <c r="M47" s="430"/>
      <c r="N47" s="431"/>
      <c r="O47" s="89"/>
      <c r="P47" s="39"/>
    </row>
    <row r="48" spans="2:16">
      <c r="B48" s="25"/>
      <c r="C48" s="457" t="s">
        <v>73</v>
      </c>
      <c r="D48" s="458"/>
      <c r="E48" s="458"/>
      <c r="F48" s="458"/>
      <c r="G48" s="458"/>
      <c r="H48" s="458"/>
      <c r="I48" s="458"/>
      <c r="J48" s="458"/>
      <c r="K48" s="458"/>
      <c r="L48" s="458"/>
      <c r="M48" s="458"/>
      <c r="N48" s="458"/>
      <c r="O48" s="459"/>
      <c r="P48" s="36"/>
    </row>
    <row r="49" spans="2:16">
      <c r="B49" s="25"/>
      <c r="C49" s="460"/>
      <c r="D49" s="461"/>
      <c r="E49" s="461"/>
      <c r="F49" s="461"/>
      <c r="G49" s="461"/>
      <c r="H49" s="461"/>
      <c r="I49" s="461"/>
      <c r="J49" s="461"/>
      <c r="K49" s="461"/>
      <c r="L49" s="461"/>
      <c r="M49" s="461"/>
      <c r="N49" s="461"/>
      <c r="O49" s="462"/>
      <c r="P49" s="36"/>
    </row>
    <row r="50" spans="2:16" ht="13.5" thickBot="1">
      <c r="B50" s="25"/>
      <c r="C50" s="463"/>
      <c r="D50" s="464"/>
      <c r="E50" s="464"/>
      <c r="F50" s="464"/>
      <c r="G50" s="464"/>
      <c r="H50" s="464"/>
      <c r="I50" s="464"/>
      <c r="J50" s="464"/>
      <c r="K50" s="464"/>
      <c r="L50" s="464"/>
      <c r="M50" s="464"/>
      <c r="N50" s="464"/>
      <c r="O50" s="465"/>
      <c r="P50" s="36"/>
    </row>
    <row r="51" spans="2:16" ht="30">
      <c r="B51" s="25"/>
      <c r="C51" s="454" t="s">
        <v>74</v>
      </c>
      <c r="D51" s="489"/>
      <c r="E51" s="489"/>
      <c r="F51" s="489"/>
      <c r="G51" s="489"/>
      <c r="H51" s="489"/>
      <c r="I51" s="489"/>
      <c r="J51" s="80" t="s">
        <v>75</v>
      </c>
      <c r="K51" s="100" t="s">
        <v>76</v>
      </c>
      <c r="L51" s="101" t="s">
        <v>77</v>
      </c>
      <c r="M51" s="499" t="s">
        <v>62</v>
      </c>
      <c r="N51" s="500"/>
      <c r="O51" s="102" t="s">
        <v>63</v>
      </c>
      <c r="P51" s="40"/>
    </row>
    <row r="52" spans="2:16" ht="14.25">
      <c r="B52" s="25"/>
      <c r="C52" s="103"/>
      <c r="D52" s="104"/>
      <c r="E52" s="104"/>
      <c r="F52" s="104"/>
      <c r="G52" s="104"/>
      <c r="H52" s="104"/>
      <c r="I52" s="104"/>
      <c r="J52" s="105"/>
      <c r="K52" s="106"/>
      <c r="L52" s="107"/>
      <c r="M52" s="503"/>
      <c r="N52" s="504"/>
      <c r="O52" s="108"/>
      <c r="P52" s="41"/>
    </row>
    <row r="53" spans="2:16" ht="14.25">
      <c r="B53" s="25"/>
      <c r="C53" s="103"/>
      <c r="D53" s="104"/>
      <c r="E53" s="104"/>
      <c r="F53" s="104"/>
      <c r="G53" s="104"/>
      <c r="H53" s="104"/>
      <c r="I53" s="104"/>
      <c r="J53" s="105"/>
      <c r="K53" s="106"/>
      <c r="L53" s="107"/>
      <c r="M53" s="503"/>
      <c r="N53" s="504"/>
      <c r="O53" s="108"/>
      <c r="P53" s="41"/>
    </row>
    <row r="54" spans="2:16" ht="14.25">
      <c r="B54" s="25"/>
      <c r="C54" s="103"/>
      <c r="D54" s="104"/>
      <c r="E54" s="104"/>
      <c r="F54" s="104"/>
      <c r="G54" s="104"/>
      <c r="H54" s="104"/>
      <c r="I54" s="104"/>
      <c r="J54" s="105"/>
      <c r="K54" s="106"/>
      <c r="L54" s="107"/>
      <c r="M54" s="501"/>
      <c r="N54" s="502"/>
      <c r="O54" s="108"/>
      <c r="P54" s="41"/>
    </row>
    <row r="55" spans="2:16" ht="15" thickBot="1">
      <c r="B55" s="25"/>
      <c r="C55" s="445"/>
      <c r="D55" s="446"/>
      <c r="E55" s="446"/>
      <c r="F55" s="446"/>
      <c r="G55" s="446"/>
      <c r="H55" s="446"/>
      <c r="I55" s="446"/>
      <c r="J55" s="97"/>
      <c r="K55" s="98"/>
      <c r="L55" s="97"/>
      <c r="M55" s="448"/>
      <c r="N55" s="449"/>
      <c r="O55" s="99"/>
      <c r="P55" s="38"/>
    </row>
    <row r="56" spans="2:16" ht="15.75" thickBot="1">
      <c r="B56" s="25"/>
      <c r="C56" s="429" t="s">
        <v>64</v>
      </c>
      <c r="D56" s="430"/>
      <c r="E56" s="430"/>
      <c r="F56" s="430"/>
      <c r="G56" s="430"/>
      <c r="H56" s="430"/>
      <c r="I56" s="430"/>
      <c r="J56" s="430"/>
      <c r="K56" s="430"/>
      <c r="L56" s="430"/>
      <c r="M56" s="430"/>
      <c r="N56" s="431"/>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496" t="s">
        <v>78</v>
      </c>
      <c r="D58" s="497"/>
      <c r="E58" s="497"/>
      <c r="F58" s="497"/>
      <c r="G58" s="497"/>
      <c r="H58" s="497"/>
      <c r="I58" s="497"/>
      <c r="J58" s="497"/>
      <c r="K58" s="497"/>
      <c r="L58" s="497"/>
      <c r="M58" s="497"/>
      <c r="N58" s="498"/>
      <c r="O58" s="109"/>
      <c r="P58" s="42"/>
    </row>
    <row r="59" spans="2:16">
      <c r="B59" s="25"/>
      <c r="C59" s="457" t="s">
        <v>79</v>
      </c>
      <c r="D59" s="458"/>
      <c r="E59" s="458"/>
      <c r="F59" s="458"/>
      <c r="G59" s="458"/>
      <c r="H59" s="458"/>
      <c r="I59" s="458"/>
      <c r="J59" s="458"/>
      <c r="K59" s="458"/>
      <c r="L59" s="458"/>
      <c r="M59" s="458"/>
      <c r="N59" s="458"/>
      <c r="O59" s="459"/>
      <c r="P59" s="36"/>
    </row>
    <row r="60" spans="2:16">
      <c r="B60" s="25"/>
      <c r="C60" s="460"/>
      <c r="D60" s="461"/>
      <c r="E60" s="461"/>
      <c r="F60" s="461"/>
      <c r="G60" s="461"/>
      <c r="H60" s="461"/>
      <c r="I60" s="461"/>
      <c r="J60" s="461"/>
      <c r="K60" s="461"/>
      <c r="L60" s="461"/>
      <c r="M60" s="461"/>
      <c r="N60" s="461"/>
      <c r="O60" s="462"/>
      <c r="P60" s="36"/>
    </row>
    <row r="61" spans="2:16" ht="13.5" thickBot="1">
      <c r="B61" s="25"/>
      <c r="C61" s="463"/>
      <c r="D61" s="464"/>
      <c r="E61" s="464"/>
      <c r="F61" s="464"/>
      <c r="G61" s="464"/>
      <c r="H61" s="464"/>
      <c r="I61" s="464"/>
      <c r="J61" s="464"/>
      <c r="K61" s="464"/>
      <c r="L61" s="464"/>
      <c r="M61" s="464"/>
      <c r="N61" s="464"/>
      <c r="O61" s="465"/>
      <c r="P61" s="36"/>
    </row>
    <row r="62" spans="2:16" ht="15">
      <c r="B62" s="25"/>
      <c r="C62" s="454" t="s">
        <v>80</v>
      </c>
      <c r="D62" s="489"/>
      <c r="E62" s="489"/>
      <c r="F62" s="489"/>
      <c r="G62" s="489"/>
      <c r="H62" s="489"/>
      <c r="I62" s="489"/>
      <c r="J62" s="220"/>
      <c r="K62" s="221"/>
      <c r="L62" s="101" t="s">
        <v>81</v>
      </c>
      <c r="M62" s="499" t="s">
        <v>82</v>
      </c>
      <c r="N62" s="500"/>
      <c r="O62" s="102"/>
      <c r="P62" s="40"/>
    </row>
    <row r="63" spans="2:16" ht="14.25">
      <c r="B63" s="25"/>
      <c r="C63" s="439" t="s">
        <v>83</v>
      </c>
      <c r="D63" s="440"/>
      <c r="E63" s="440"/>
      <c r="F63" s="440"/>
      <c r="G63" s="440"/>
      <c r="H63" s="440"/>
      <c r="I63" s="440"/>
      <c r="J63" s="110"/>
      <c r="K63" s="111"/>
      <c r="L63" s="112"/>
      <c r="M63" s="517"/>
      <c r="N63" s="518"/>
      <c r="O63" s="113"/>
      <c r="P63" s="43"/>
    </row>
    <row r="64" spans="2:16" ht="14.25">
      <c r="B64" s="25"/>
      <c r="C64" s="84" t="s">
        <v>84</v>
      </c>
      <c r="D64" s="85"/>
      <c r="E64" s="85"/>
      <c r="F64" s="85"/>
      <c r="G64" s="85"/>
      <c r="H64" s="85"/>
      <c r="I64" s="85"/>
      <c r="J64" s="110"/>
      <c r="K64" s="111"/>
      <c r="L64" s="112"/>
      <c r="M64" s="517"/>
      <c r="N64" s="518"/>
      <c r="O64" s="113"/>
      <c r="P64" s="43"/>
    </row>
    <row r="65" spans="2:16" ht="15" thickBot="1">
      <c r="B65" s="25"/>
      <c r="C65" s="69" t="s">
        <v>85</v>
      </c>
      <c r="D65" s="70"/>
      <c r="E65" s="70"/>
      <c r="F65" s="70"/>
      <c r="G65" s="70"/>
      <c r="H65" s="70"/>
      <c r="I65" s="70"/>
      <c r="J65" s="114"/>
      <c r="K65" s="115"/>
      <c r="L65" s="112"/>
      <c r="M65" s="519"/>
      <c r="N65" s="520"/>
      <c r="O65" s="113"/>
      <c r="P65" s="43"/>
    </row>
    <row r="66" spans="2:16" ht="15.75" thickBot="1">
      <c r="B66" s="25"/>
      <c r="C66" s="429" t="s">
        <v>64</v>
      </c>
      <c r="D66" s="430"/>
      <c r="E66" s="430"/>
      <c r="F66" s="430"/>
      <c r="G66" s="430"/>
      <c r="H66" s="430"/>
      <c r="I66" s="430"/>
      <c r="J66" s="430"/>
      <c r="K66" s="430"/>
      <c r="L66" s="430"/>
      <c r="M66" s="430"/>
      <c r="N66" s="431"/>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496" t="s">
        <v>86</v>
      </c>
      <c r="D68" s="497"/>
      <c r="E68" s="497"/>
      <c r="F68" s="497"/>
      <c r="G68" s="497"/>
      <c r="H68" s="497"/>
      <c r="I68" s="497"/>
      <c r="J68" s="497"/>
      <c r="K68" s="497"/>
      <c r="L68" s="497"/>
      <c r="M68" s="497"/>
      <c r="N68" s="498"/>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87</v>
      </c>
      <c r="I70" s="118"/>
      <c r="J70" s="118"/>
      <c r="K70" s="118"/>
      <c r="L70" s="52"/>
      <c r="M70" s="52"/>
      <c r="N70" s="52"/>
      <c r="O70" s="76"/>
      <c r="P70" s="26"/>
    </row>
    <row r="71" spans="2:16" ht="15">
      <c r="B71" s="25"/>
      <c r="C71" s="75"/>
      <c r="D71" s="52"/>
      <c r="E71" s="52"/>
      <c r="F71" s="52"/>
      <c r="G71" s="52"/>
      <c r="H71" s="118" t="s">
        <v>88</v>
      </c>
      <c r="I71" s="52"/>
      <c r="J71" s="52"/>
      <c r="K71" s="52"/>
      <c r="L71" s="52"/>
      <c r="M71" s="52"/>
      <c r="N71" s="52"/>
      <c r="O71" s="76"/>
      <c r="P71" s="45"/>
    </row>
    <row r="72" spans="2:16" ht="15">
      <c r="B72" s="25"/>
      <c r="C72" s="75"/>
      <c r="D72" s="52"/>
      <c r="E72" s="52"/>
      <c r="F72" s="52"/>
      <c r="G72" s="52"/>
      <c r="H72" s="118" t="s">
        <v>89</v>
      </c>
      <c r="I72" s="52"/>
      <c r="J72" s="52"/>
      <c r="K72" s="52"/>
      <c r="L72" s="52"/>
      <c r="M72" s="52"/>
      <c r="N72" s="52"/>
      <c r="O72" s="76"/>
      <c r="P72" s="45"/>
    </row>
    <row r="73" spans="2:16" ht="14.25">
      <c r="B73" s="25"/>
      <c r="C73" s="61"/>
      <c r="D73" s="119"/>
      <c r="E73" s="119"/>
      <c r="F73" s="119"/>
      <c r="G73" s="119"/>
      <c r="H73" s="118" t="s">
        <v>90</v>
      </c>
      <c r="I73" s="119"/>
      <c r="J73" s="119"/>
      <c r="K73" s="119"/>
      <c r="L73" s="119"/>
      <c r="M73" s="119"/>
      <c r="N73" s="119"/>
      <c r="O73" s="120"/>
      <c r="P73" s="46"/>
    </row>
    <row r="74" spans="2:16" ht="14.25">
      <c r="B74" s="25"/>
      <c r="C74" s="75"/>
      <c r="D74" s="52"/>
      <c r="E74" s="52"/>
      <c r="F74" s="52"/>
      <c r="G74" s="52"/>
      <c r="H74" s="52" t="s">
        <v>91</v>
      </c>
      <c r="I74" s="52"/>
      <c r="J74" s="52"/>
      <c r="K74" s="52"/>
      <c r="L74" s="52"/>
      <c r="M74" s="52"/>
      <c r="N74" s="52"/>
      <c r="O74" s="76"/>
      <c r="P74" s="26"/>
    </row>
    <row r="75" spans="2:16" ht="15">
      <c r="B75" s="25"/>
      <c r="C75" s="121" t="s">
        <v>92</v>
      </c>
      <c r="D75" s="122"/>
      <c r="E75" s="122"/>
      <c r="F75" s="122"/>
      <c r="G75" s="122"/>
      <c r="H75" s="122"/>
      <c r="I75" s="122"/>
      <c r="J75" s="122"/>
      <c r="K75" s="122"/>
      <c r="L75" s="122"/>
      <c r="M75" s="122"/>
      <c r="N75" s="122"/>
      <c r="O75" s="123"/>
      <c r="P75" s="26"/>
    </row>
    <row r="76" spans="2:16" ht="14.25">
      <c r="B76" s="25"/>
      <c r="C76" s="514"/>
      <c r="D76" s="515"/>
      <c r="E76" s="515"/>
      <c r="F76" s="515"/>
      <c r="G76" s="515"/>
      <c r="H76" s="515"/>
      <c r="I76" s="515"/>
      <c r="J76" s="515"/>
      <c r="K76" s="515"/>
      <c r="L76" s="515"/>
      <c r="M76" s="515"/>
      <c r="N76" s="515"/>
      <c r="O76" s="516"/>
      <c r="P76" s="46"/>
    </row>
    <row r="77" spans="2:16" ht="14.25">
      <c r="B77" s="25"/>
      <c r="C77" s="514"/>
      <c r="D77" s="515"/>
      <c r="E77" s="515"/>
      <c r="F77" s="515"/>
      <c r="G77" s="515"/>
      <c r="H77" s="515"/>
      <c r="I77" s="515"/>
      <c r="J77" s="515"/>
      <c r="K77" s="515"/>
      <c r="L77" s="515"/>
      <c r="M77" s="515"/>
      <c r="N77" s="515"/>
      <c r="O77" s="516"/>
      <c r="P77" s="46"/>
    </row>
    <row r="78" spans="2:16" ht="14.25">
      <c r="B78" s="25"/>
      <c r="C78" s="61"/>
      <c r="D78" s="119"/>
      <c r="E78" s="119"/>
      <c r="F78" s="119"/>
      <c r="G78" s="119"/>
      <c r="H78" s="119"/>
      <c r="I78" s="119"/>
      <c r="J78" s="119"/>
      <c r="K78" s="119"/>
      <c r="L78" s="119"/>
      <c r="M78" s="119"/>
      <c r="N78" s="119"/>
      <c r="O78" s="120"/>
      <c r="P78" s="46"/>
    </row>
    <row r="79" spans="2:16" ht="15">
      <c r="B79" s="25"/>
      <c r="C79" s="124" t="s">
        <v>93</v>
      </c>
      <c r="D79" s="119"/>
      <c r="E79" s="119"/>
      <c r="F79" s="119"/>
      <c r="G79" s="119"/>
      <c r="H79" s="119"/>
      <c r="I79" s="119"/>
      <c r="J79" s="119"/>
      <c r="K79" s="119"/>
      <c r="L79" s="119"/>
      <c r="M79" s="119"/>
      <c r="N79" s="119"/>
      <c r="O79" s="120"/>
      <c r="P79" s="46"/>
    </row>
    <row r="80" spans="2:16" ht="12.75" customHeight="1">
      <c r="B80" s="25"/>
      <c r="C80" s="511" t="s">
        <v>94</v>
      </c>
      <c r="D80" s="512"/>
      <c r="E80" s="512"/>
      <c r="F80" s="512"/>
      <c r="G80" s="512"/>
      <c r="H80" s="512"/>
      <c r="I80" s="512"/>
      <c r="J80" s="512"/>
      <c r="K80" s="512"/>
      <c r="L80" s="512"/>
      <c r="M80" s="512"/>
      <c r="N80" s="512"/>
      <c r="O80" s="513"/>
      <c r="P80" s="47"/>
    </row>
    <row r="81" spans="2:16" ht="28.5" customHeight="1">
      <c r="B81" s="25"/>
      <c r="C81" s="511"/>
      <c r="D81" s="512"/>
      <c r="E81" s="512"/>
      <c r="F81" s="512"/>
      <c r="G81" s="512"/>
      <c r="H81" s="512"/>
      <c r="I81" s="512"/>
      <c r="J81" s="512"/>
      <c r="K81" s="512"/>
      <c r="L81" s="512"/>
      <c r="M81" s="512"/>
      <c r="N81" s="512"/>
      <c r="O81" s="513"/>
      <c r="P81" s="47"/>
    </row>
    <row r="82" spans="2:16" ht="13.35" customHeight="1">
      <c r="B82" s="25"/>
      <c r="C82" s="511" t="s">
        <v>95</v>
      </c>
      <c r="D82" s="512"/>
      <c r="E82" s="512"/>
      <c r="F82" s="512"/>
      <c r="G82" s="512"/>
      <c r="H82" s="512"/>
      <c r="I82" s="512"/>
      <c r="J82" s="512"/>
      <c r="K82" s="512"/>
      <c r="L82" s="512"/>
      <c r="M82" s="512"/>
      <c r="N82" s="512"/>
      <c r="O82" s="513"/>
      <c r="P82" s="47"/>
    </row>
    <row r="83" spans="2:16" ht="45" customHeight="1">
      <c r="B83" s="25"/>
      <c r="C83" s="511"/>
      <c r="D83" s="512"/>
      <c r="E83" s="512"/>
      <c r="F83" s="512"/>
      <c r="G83" s="512"/>
      <c r="H83" s="512"/>
      <c r="I83" s="512"/>
      <c r="J83" s="512"/>
      <c r="K83" s="512"/>
      <c r="L83" s="512"/>
      <c r="M83" s="512"/>
      <c r="N83" s="512"/>
      <c r="O83" s="513"/>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87</v>
      </c>
      <c r="I85" s="52"/>
      <c r="J85" s="52"/>
      <c r="K85" s="52"/>
      <c r="L85" s="52"/>
      <c r="M85" s="52"/>
      <c r="N85" s="52"/>
      <c r="O85" s="76"/>
      <c r="P85" s="26"/>
    </row>
    <row r="86" spans="2:16" ht="14.25">
      <c r="B86" s="25"/>
      <c r="C86" s="75"/>
      <c r="D86" s="52"/>
      <c r="E86" s="52"/>
      <c r="F86" s="52"/>
      <c r="G86" s="52"/>
      <c r="H86" s="52" t="s">
        <v>88</v>
      </c>
      <c r="I86" s="85"/>
      <c r="J86" s="85"/>
      <c r="K86" s="85"/>
      <c r="L86" s="52"/>
      <c r="M86" s="52"/>
      <c r="N86" s="52"/>
      <c r="O86" s="76"/>
      <c r="P86" s="26"/>
    </row>
    <row r="87" spans="2:16" ht="14.25">
      <c r="B87" s="25"/>
      <c r="C87" s="75"/>
      <c r="D87" s="52"/>
      <c r="E87" s="52"/>
      <c r="F87" s="52"/>
      <c r="G87" s="52"/>
      <c r="H87" s="52" t="s">
        <v>96</v>
      </c>
      <c r="I87" s="125"/>
      <c r="J87" s="125"/>
      <c r="K87" s="125"/>
      <c r="L87" s="52"/>
      <c r="M87" s="52"/>
      <c r="N87" s="52"/>
      <c r="O87" s="76"/>
      <c r="P87" s="26"/>
    </row>
    <row r="88" spans="2:16" ht="14.25">
      <c r="B88" s="25"/>
      <c r="C88" s="126"/>
      <c r="D88" s="119"/>
      <c r="E88" s="119"/>
      <c r="F88" s="119"/>
      <c r="G88" s="119"/>
      <c r="H88" s="52" t="s">
        <v>97</v>
      </c>
      <c r="I88" s="52"/>
      <c r="J88" s="52"/>
      <c r="K88" s="52"/>
      <c r="L88" s="119"/>
      <c r="M88" s="119"/>
      <c r="N88" s="119"/>
      <c r="O88" s="120"/>
      <c r="P88" s="46"/>
    </row>
    <row r="89" spans="2:16" ht="18.75" customHeight="1" thickBot="1">
      <c r="B89" s="25"/>
      <c r="C89" s="507"/>
      <c r="D89" s="508"/>
      <c r="E89" s="508"/>
      <c r="F89" s="98"/>
      <c r="G89" s="98"/>
      <c r="H89" s="98"/>
      <c r="I89" s="98"/>
      <c r="J89" s="98"/>
      <c r="K89" s="505"/>
      <c r="L89" s="505"/>
      <c r="M89" s="505"/>
      <c r="N89" s="505"/>
      <c r="O89" s="506"/>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Hp</cp:lastModifiedBy>
  <cp:revision/>
  <dcterms:created xsi:type="dcterms:W3CDTF">2006-06-27T16:47:25Z</dcterms:created>
  <dcterms:modified xsi:type="dcterms:W3CDTF">2026-09-08T01:06:50Z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