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Y:\2026\CERROS\POI\"/>
    </mc:Choice>
  </mc:AlternateContent>
  <xr:revisionPtr revIDLastSave="0" documentId="8_{EA535C24-55A9-42F5-8DF8-FFFB7B293F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OI-FCO 2024" sheetId="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AFC1" localSheetId="0">[1]INV!$A$25:$D$28</definedName>
    <definedName name="_AFC1">[2]INV!$A$25:$D$28</definedName>
    <definedName name="_AFC3" localSheetId="0">[1]INV!$F$25:$I$28</definedName>
    <definedName name="_AFC3">[2]INV!$F$25:$I$28</definedName>
    <definedName name="_AFC5" localSheetId="0">[1]INV!$K$25:$N$28</definedName>
    <definedName name="_AFC5">[2]INV!$K$25:$N$28</definedName>
    <definedName name="_BGC1" localSheetId="0">[1]INV!$A$5:$D$8</definedName>
    <definedName name="_BGC1">[2]INV!$A$5:$D$8</definedName>
    <definedName name="_BGC3" localSheetId="0">[1]INV!$F$5:$I$8</definedName>
    <definedName name="_BGC3">[2]INV!$F$5:$I$8</definedName>
    <definedName name="_BGC5" localSheetId="0">[1]INV!$K$5:$N$8</definedName>
    <definedName name="_BGC5">[2]INV!$K$5:$N$8</definedName>
    <definedName name="_CAC1" localSheetId="0">[1]INV!$A$19:$D$22</definedName>
    <definedName name="_CAC1">[2]INV!$A$19:$D$22</definedName>
    <definedName name="_CAC3" localSheetId="0">[1]INV!$F$19:$I$22</definedName>
    <definedName name="_CAC3">[2]INV!$F$19:$I$22</definedName>
    <definedName name="_CAC5" localSheetId="0">[1]INV!$K$19:$N$22</definedName>
    <definedName name="_CAC5">[2]INV!$K$19:$N$22</definedName>
    <definedName name="_Cod1" localSheetId="0">#REF!</definedName>
    <definedName name="_Cod1">#REF!</definedName>
    <definedName name="_Fill" localSheetId="0" hidden="1">#REF!</definedName>
    <definedName name="_Fill" hidden="1">#REF!</definedName>
    <definedName name="_xlnm._FilterDatabase" localSheetId="0" hidden="1">'POI-FCO 2024'!$A$1:$AI$56</definedName>
    <definedName name="_MA2" localSheetId="0">#REF!</definedName>
    <definedName name="_MA2">#REF!</definedName>
    <definedName name="_Pa1">'[3]Paral. 1'!$E$1:$E$65536</definedName>
    <definedName name="_Pa2">'[3]Paral. 2'!$E$1:$E$65536</definedName>
    <definedName name="_Pa3">'[3]Paral. 3'!$E$1:$E$65536</definedName>
    <definedName name="_Pa4">[3]Paral.4!$E$1:$E$65536</definedName>
    <definedName name="_SBC1" localSheetId="0">[1]INV!$A$12:$D$15</definedName>
    <definedName name="_SBC1">[2]INV!$A$12:$D$15</definedName>
    <definedName name="_SBC3" localSheetId="0">[1]INV!$F$12:$I$15</definedName>
    <definedName name="_SBC3">[2]INV!$F$12:$I$15</definedName>
    <definedName name="_SBC5" localSheetId="0">[1]INV!$K$12:$N$15</definedName>
    <definedName name="_SBC5">[2]INV!$K$12:$N$15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a" localSheetId="0">#REF!</definedName>
    <definedName name="aa">#REF!</definedName>
    <definedName name="aaa" localSheetId="0">#REF!</definedName>
    <definedName name="aaa">#REF!</definedName>
    <definedName name="AAC" localSheetId="0">[1]AASHTO!$A$14:$F$17</definedName>
    <definedName name="AAC">[2]AASHTO!$A$14:$F$17</definedName>
    <definedName name="ABG" localSheetId="0">[1]AASHTO!$A$2:$F$5</definedName>
    <definedName name="ABG">[2]AASHTO!$A$2:$F$5</definedName>
    <definedName name="ACABADO">[4]!Tabla4[TIPO ACABADO]</definedName>
    <definedName name="admon" localSheetId="0">#REF!</definedName>
    <definedName name="admon">#REF!</definedName>
    <definedName name="area" localSheetId="0">#REF!</definedName>
    <definedName name="area">#REF!</definedName>
    <definedName name="_xlnm.Print_Area" localSheetId="0">'POI-FCO 2024'!$A$1:$AI$56</definedName>
    <definedName name="_xlnm.Print_Area">#N/A</definedName>
    <definedName name="ASB" localSheetId="0">[1]AASHTO!$A$8:$F$11</definedName>
    <definedName name="ASB">[2]AASHTO!$A$8:$F$11</definedName>
    <definedName name="B" localSheetId="0" hidden="1">#REF!</definedName>
    <definedName name="B" hidden="1">#REF!</definedName>
    <definedName name="Base" localSheetId="0">#REF!</definedName>
    <definedName name="Base">#REF!</definedName>
    <definedName name="_xlnm.Database" localSheetId="0">#REF!</definedName>
    <definedName name="_xlnm.Database">#REF!</definedName>
    <definedName name="BEB" localSheetId="0">#REF!</definedName>
    <definedName name="BEB">#REF!</definedName>
    <definedName name="C_" localSheetId="0">#REF!</definedName>
    <definedName name="C_">#REF!</definedName>
    <definedName name="CAP" localSheetId="0">#REF!</definedName>
    <definedName name="CAP">#REF!</definedName>
    <definedName name="cd">[5]Hoja1!$C$81</definedName>
    <definedName name="clcl" localSheetId="0">#REF!</definedName>
    <definedName name="clcl">#REF!</definedName>
    <definedName name="Cod" localSheetId="0">#REF!</definedName>
    <definedName name="Cod">#REF!</definedName>
    <definedName name="CODOS" localSheetId="0">#REF!</definedName>
    <definedName name="CODOS">#REF!</definedName>
    <definedName name="codos2" localSheetId="0">#REF!</definedName>
    <definedName name="codos2">#REF!</definedName>
    <definedName name="ColTap">'[3]Coloc. e Interc. Tapones'!$E$1:$E$65536</definedName>
    <definedName name="copia1" localSheetId="0">#REF!</definedName>
    <definedName name="copia1">#REF!</definedName>
    <definedName name="CVa">'[3]Cambio de Valv.'!$E$1:$E$65536</definedName>
    <definedName name="datos" localSheetId="0">#REF!</definedName>
    <definedName name="datos">#REF!</definedName>
    <definedName name="datos2" localSheetId="0">#REF!</definedName>
    <definedName name="datos2">#REF!</definedName>
    <definedName name="DENSIDAD" localSheetId="0">#REF!</definedName>
    <definedName name="DENSIDAD">#REF!</definedName>
    <definedName name="diametros" localSheetId="0">#REF!</definedName>
    <definedName name="diametros">#REF!</definedName>
    <definedName name="dos" localSheetId="0">#REF!</definedName>
    <definedName name="dos">#REF!</definedName>
    <definedName name="ee" localSheetId="0">#REF!</definedName>
    <definedName name="ee">#REF!</definedName>
    <definedName name="ESTACION" localSheetId="0">#REF!</definedName>
    <definedName name="ESTACION">#REF!</definedName>
    <definedName name="Excel_BuiltIn__FilterDatabase" localSheetId="0">[6]Presupuesto_Via_distribuidora!$A$9:$H$344</definedName>
    <definedName name="Excel_BuiltIn__FilterDatabase">[7]Presupuesto_Via_distribuidora!$A$9:$H$344</definedName>
    <definedName name="Excel_BuiltIn_Print_Area" localSheetId="0">[6]Presupuesto_Via_distribuidora!$C$1:$H$344</definedName>
    <definedName name="Excel_BuiltIn_Print_Area">[7]Presupuesto_Via_distribuidora!$C$1:$H$344</definedName>
    <definedName name="Excel_BuiltIn_Print_Titles" localSheetId="0">[6]Presupuesto_Via_distribuidora!$A$2:$IV$8</definedName>
    <definedName name="Excel_BuiltIn_Print_Titles">[7]Presupuesto_Via_distribuidora!$A$2:$IV$8</definedName>
    <definedName name="FDGASDFASD" localSheetId="0">#REF!</definedName>
    <definedName name="FDGASDFASD">#REF!</definedName>
    <definedName name="formularioCantidades" localSheetId="0">#REF!</definedName>
    <definedName name="formularioCantidades">#REF!</definedName>
    <definedName name="fue" localSheetId="0">#REF!</definedName>
    <definedName name="fue">#REF!</definedName>
    <definedName name="H" localSheetId="0">#REF!</definedName>
    <definedName name="H">#REF!</definedName>
    <definedName name="HABITANTES" localSheetId="0">#REF!</definedName>
    <definedName name="HABITANTES">#REF!</definedName>
    <definedName name="Hid">'[3]Interc de Hidr.'!$E$1:$E$65536</definedName>
    <definedName name="horat" localSheetId="0">'[8]Itemes Renovación'!#REF!</definedName>
    <definedName name="horat">'[9]Itemes Renovación'!#REF!</definedName>
    <definedName name="INSU">[10]INSUMOS!$A$1:$E$65536</definedName>
    <definedName name="InTap">[3]Interc.tapones!$E$1:$E$65536</definedName>
    <definedName name="IntVal">'[3]Interc.válv.'!$E$1:$E$65536</definedName>
    <definedName name="ITEM1" localSheetId="0">#REF!</definedName>
    <definedName name="ITEM1">#REF!</definedName>
    <definedName name="ITEM2" localSheetId="0">#REF!</definedName>
    <definedName name="ITEM2">#REF!</definedName>
    <definedName name="ITEM3" localSheetId="0">#REF!</definedName>
    <definedName name="ITEM3">#REF!</definedName>
    <definedName name="ItemCodos" localSheetId="0">#REF!</definedName>
    <definedName name="ItemCodos">#REF!</definedName>
    <definedName name="KU" localSheetId="0">#REF!</definedName>
    <definedName name="KU">#REF!</definedName>
    <definedName name="ListaCantidad" localSheetId="0">#REF!</definedName>
    <definedName name="ListaCantidad">#REF!</definedName>
    <definedName name="ListaItem" localSheetId="0">#REF!</definedName>
    <definedName name="ListaItem">#REF!</definedName>
    <definedName name="ListaUni">[11]TOTALES!$D$7:$D$654</definedName>
    <definedName name="M" localSheetId="0">#REF!</definedName>
    <definedName name="M">#REF!</definedName>
    <definedName name="MATERIAL" localSheetId="0">#REF!</definedName>
    <definedName name="MATERIAL">#REF!</definedName>
    <definedName name="Materiales" localSheetId="0">#REF!</definedName>
    <definedName name="Materiales">#REF!</definedName>
    <definedName name="MaterialTub" localSheetId="0">#REF!</definedName>
    <definedName name="MaterialTub">#REF!</definedName>
    <definedName name="Norte" localSheetId="0">#REF!</definedName>
    <definedName name="Norte">#REF!</definedName>
    <definedName name="NUEVO" localSheetId="0">#REF!</definedName>
    <definedName name="NUEVO">#REF!</definedName>
    <definedName name="OBRA" localSheetId="0">#REF!</definedName>
    <definedName name="OBRA">#REF!</definedName>
    <definedName name="P" localSheetId="0">#REF!</definedName>
    <definedName name="P">#REF!</definedName>
    <definedName name="paelnque" localSheetId="0">#REF!</definedName>
    <definedName name="paelnque">#REF!</definedName>
    <definedName name="palenque" localSheetId="0">#REF!</definedName>
    <definedName name="palenque">#REF!</definedName>
    <definedName name="PelaFelipe" localSheetId="0">#REF!</definedName>
    <definedName name="PelaFelipe">#REF!</definedName>
    <definedName name="PPtoNorte" localSheetId="0">#REF!</definedName>
    <definedName name="PPtoNorte">#REF!</definedName>
    <definedName name="Precio" localSheetId="0">#REF!</definedName>
    <definedName name="Precio">#REF!</definedName>
    <definedName name="precio2" localSheetId="0">#REF!</definedName>
    <definedName name="precio2">#REF!</definedName>
    <definedName name="PrecioS" localSheetId="0">#REF!</definedName>
    <definedName name="PrecioS">#REF!</definedName>
    <definedName name="Print_Area">#N/A</definedName>
    <definedName name="PRINT_AREA_MI">#N/A</definedName>
    <definedName name="PRINT_TITLES">#N/A</definedName>
    <definedName name="PRINT_TITLES_MI">#N/A</definedName>
    <definedName name="RESU" localSheetId="0">#REF!</definedName>
    <definedName name="RESU">#REF!</definedName>
    <definedName name="rio" localSheetId="0">#REF!</definedName>
    <definedName name="rio">#REF!</definedName>
    <definedName name="SUBA">'[12]SUB APU'!$A$1:$D$65536</definedName>
    <definedName name="SUELLEN" localSheetId="0">#REF!</definedName>
    <definedName name="SUELLEN">#REF!</definedName>
    <definedName name="suma">[5]Hoja1!$F$60</definedName>
    <definedName name="Títulos_a_imprimir_IM" localSheetId="0">#REF!</definedName>
    <definedName name="Títulos_a_imprimir_IM">#REF!</definedName>
    <definedName name="tres" localSheetId="0">#REF!</definedName>
    <definedName name="tres">#REF!</definedName>
    <definedName name="uiui" localSheetId="0">#REF!</definedName>
    <definedName name="uiui">#REF!</definedName>
    <definedName name="ULTIMA_FILA" localSheetId="0">#REF!</definedName>
    <definedName name="ULTIMA_FILA">#REF!</definedName>
    <definedName name="Var">[3]Varios.!$E$1:$E$65536</definedName>
    <definedName name="vas" localSheetId="0">#REF!</definedName>
    <definedName name="vas">#REF!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xx">#REF!</definedName>
    <definedName name="yuf" localSheetId="0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31" i="5" l="1"/>
  <c r="AF31" i="5"/>
  <c r="AE31" i="5"/>
  <c r="AD31" i="5"/>
  <c r="AB31" i="5"/>
  <c r="X49" i="5" l="1"/>
  <c r="T44" i="5"/>
  <c r="AD37" i="5"/>
  <c r="AF37" i="5" s="1"/>
  <c r="AE37" i="5"/>
  <c r="AD38" i="5"/>
  <c r="AF38" i="5" s="1"/>
  <c r="AG38" i="5" s="1"/>
  <c r="AE38" i="5"/>
  <c r="AD39" i="5"/>
  <c r="AE39" i="5"/>
  <c r="AD40" i="5"/>
  <c r="AE40" i="5"/>
  <c r="AD41" i="5"/>
  <c r="AE41" i="5"/>
  <c r="AD42" i="5"/>
  <c r="AE42" i="5"/>
  <c r="AD43" i="5"/>
  <c r="AE43" i="5"/>
  <c r="AD44" i="5"/>
  <c r="AF44" i="5" s="1"/>
  <c r="AG44" i="5" s="1"/>
  <c r="AE44" i="5"/>
  <c r="AD45" i="5"/>
  <c r="AE45" i="5"/>
  <c r="AD46" i="5"/>
  <c r="AE46" i="5"/>
  <c r="AD47" i="5"/>
  <c r="AE47" i="5"/>
  <c r="AD48" i="5"/>
  <c r="AE48" i="5"/>
  <c r="AD49" i="5"/>
  <c r="AE49" i="5"/>
  <c r="AD50" i="5"/>
  <c r="AE50" i="5"/>
  <c r="AE36" i="5"/>
  <c r="AD36" i="5"/>
  <c r="AD52" i="5"/>
  <c r="AE52" i="5"/>
  <c r="AD53" i="5"/>
  <c r="AE53" i="5"/>
  <c r="AD54" i="5"/>
  <c r="AE54" i="5"/>
  <c r="AD55" i="5"/>
  <c r="AE55" i="5"/>
  <c r="AD56" i="5"/>
  <c r="AE56" i="5"/>
  <c r="AE51" i="5"/>
  <c r="AD51" i="5"/>
  <c r="AD59" i="5"/>
  <c r="AD58" i="5"/>
  <c r="AE58" i="5"/>
  <c r="AE59" i="5"/>
  <c r="AD60" i="5"/>
  <c r="AE60" i="5"/>
  <c r="AD61" i="5"/>
  <c r="AE61" i="5"/>
  <c r="AD62" i="5"/>
  <c r="AE62" i="5"/>
  <c r="AD63" i="5"/>
  <c r="AE63" i="5"/>
  <c r="AD64" i="5"/>
  <c r="AE64" i="5"/>
  <c r="AD65" i="5"/>
  <c r="AE65" i="5"/>
  <c r="AD66" i="5"/>
  <c r="AE66" i="5"/>
  <c r="AD67" i="5"/>
  <c r="AE67" i="5"/>
  <c r="AD68" i="5"/>
  <c r="AE68" i="5"/>
  <c r="AE57" i="5"/>
  <c r="AD57" i="5"/>
  <c r="AD34" i="5"/>
  <c r="AE34" i="5"/>
  <c r="AD35" i="5"/>
  <c r="AE35" i="5"/>
  <c r="AE33" i="5"/>
  <c r="AD33" i="5"/>
  <c r="AD27" i="5"/>
  <c r="AE27" i="5"/>
  <c r="AD28" i="5"/>
  <c r="AE28" i="5"/>
  <c r="AD29" i="5"/>
  <c r="AE29" i="5"/>
  <c r="AD30" i="5"/>
  <c r="AE30" i="5"/>
  <c r="AD32" i="5"/>
  <c r="AE32" i="5"/>
  <c r="AE26" i="5"/>
  <c r="AD26" i="5"/>
  <c r="AD21" i="5"/>
  <c r="AE21" i="5"/>
  <c r="AD22" i="5"/>
  <c r="AE22" i="5"/>
  <c r="AD23" i="5"/>
  <c r="AE23" i="5"/>
  <c r="AD24" i="5"/>
  <c r="AE24" i="5"/>
  <c r="AD25" i="5"/>
  <c r="AE25" i="5"/>
  <c r="AE20" i="5"/>
  <c r="AD20" i="5"/>
  <c r="AD12" i="5"/>
  <c r="AE12" i="5"/>
  <c r="AD13" i="5"/>
  <c r="AE13" i="5"/>
  <c r="AD14" i="5"/>
  <c r="AE14" i="5"/>
  <c r="AD15" i="5"/>
  <c r="AE15" i="5"/>
  <c r="AD16" i="5"/>
  <c r="AE16" i="5"/>
  <c r="AD17" i="5"/>
  <c r="AE17" i="5"/>
  <c r="AD18" i="5"/>
  <c r="AE18" i="5"/>
  <c r="AD19" i="5"/>
  <c r="AE19" i="5"/>
  <c r="AE11" i="5"/>
  <c r="AD11" i="5"/>
  <c r="AF39" i="5" l="1"/>
  <c r="AG39" i="5" s="1"/>
  <c r="P16" i="5"/>
  <c r="X9" i="5"/>
  <c r="T9" i="5"/>
  <c r="P9" i="5"/>
  <c r="L9" i="5"/>
  <c r="AB7" i="5"/>
  <c r="AD3" i="5"/>
  <c r="AD4" i="5"/>
  <c r="AE4" i="5"/>
  <c r="AD5" i="5"/>
  <c r="AE5" i="5"/>
  <c r="AD6" i="5"/>
  <c r="AE6" i="5"/>
  <c r="AD7" i="5"/>
  <c r="AE7" i="5"/>
  <c r="AD8" i="5"/>
  <c r="AE8" i="5"/>
  <c r="AD9" i="5"/>
  <c r="AE9" i="5"/>
  <c r="AD10" i="5"/>
  <c r="AE10" i="5"/>
  <c r="AE3" i="5"/>
  <c r="AF3" i="5" l="1"/>
  <c r="AG3" i="5" s="1"/>
  <c r="F70" i="5"/>
  <c r="AB68" i="5"/>
  <c r="X68" i="5"/>
  <c r="T68" i="5"/>
  <c r="P68" i="5"/>
  <c r="L68" i="5"/>
  <c r="AB67" i="5"/>
  <c r="X67" i="5"/>
  <c r="T67" i="5"/>
  <c r="P67" i="5"/>
  <c r="L67" i="5"/>
  <c r="AB66" i="5"/>
  <c r="X66" i="5"/>
  <c r="T66" i="5"/>
  <c r="P66" i="5"/>
  <c r="L66" i="5"/>
  <c r="AB65" i="5"/>
  <c r="X65" i="5"/>
  <c r="T65" i="5"/>
  <c r="P65" i="5"/>
  <c r="L65" i="5"/>
  <c r="AB64" i="5"/>
  <c r="X64" i="5"/>
  <c r="T64" i="5"/>
  <c r="P64" i="5"/>
  <c r="L64" i="5"/>
  <c r="AB63" i="5"/>
  <c r="X63" i="5"/>
  <c r="T63" i="5"/>
  <c r="P63" i="5"/>
  <c r="L63" i="5"/>
  <c r="AB62" i="5"/>
  <c r="X62" i="5"/>
  <c r="T62" i="5"/>
  <c r="P62" i="5"/>
  <c r="L62" i="5"/>
  <c r="AB61" i="5"/>
  <c r="X61" i="5"/>
  <c r="T61" i="5"/>
  <c r="P61" i="5"/>
  <c r="L61" i="5"/>
  <c r="AB60" i="5"/>
  <c r="X60" i="5"/>
  <c r="T60" i="5"/>
  <c r="P60" i="5"/>
  <c r="L60" i="5"/>
  <c r="AB59" i="5"/>
  <c r="X59" i="5"/>
  <c r="T59" i="5"/>
  <c r="P59" i="5"/>
  <c r="L59" i="5"/>
  <c r="AB58" i="5"/>
  <c r="X58" i="5"/>
  <c r="T58" i="5"/>
  <c r="P58" i="5"/>
  <c r="L58" i="5"/>
  <c r="AB57" i="5"/>
  <c r="X57" i="5"/>
  <c r="T57" i="5"/>
  <c r="P57" i="5"/>
  <c r="L57" i="5"/>
  <c r="AB56" i="5"/>
  <c r="X56" i="5"/>
  <c r="T56" i="5"/>
  <c r="P56" i="5"/>
  <c r="L56" i="5"/>
  <c r="AB55" i="5"/>
  <c r="X55" i="5"/>
  <c r="T55" i="5"/>
  <c r="P55" i="5"/>
  <c r="L55" i="5"/>
  <c r="AB54" i="5"/>
  <c r="X54" i="5"/>
  <c r="T54" i="5"/>
  <c r="P54" i="5"/>
  <c r="L54" i="5"/>
  <c r="AB52" i="5"/>
  <c r="X52" i="5"/>
  <c r="T52" i="5"/>
  <c r="P52" i="5"/>
  <c r="L52" i="5"/>
  <c r="AB51" i="5"/>
  <c r="X51" i="5"/>
  <c r="T51" i="5"/>
  <c r="P51" i="5"/>
  <c r="L51" i="5"/>
  <c r="AB50" i="5"/>
  <c r="X50" i="5"/>
  <c r="T50" i="5"/>
  <c r="P50" i="5"/>
  <c r="L50" i="5"/>
  <c r="AB48" i="5"/>
  <c r="X48" i="5"/>
  <c r="T48" i="5"/>
  <c r="P48" i="5"/>
  <c r="L48" i="5"/>
  <c r="AB47" i="5"/>
  <c r="X47" i="5"/>
  <c r="T47" i="5"/>
  <c r="P47" i="5"/>
  <c r="L47" i="5"/>
  <c r="AB46" i="5"/>
  <c r="X46" i="5"/>
  <c r="T46" i="5"/>
  <c r="P46" i="5"/>
  <c r="L46" i="5"/>
  <c r="AB45" i="5"/>
  <c r="X45" i="5"/>
  <c r="T45" i="5"/>
  <c r="P45" i="5"/>
  <c r="L45" i="5"/>
  <c r="AB43" i="5"/>
  <c r="X43" i="5"/>
  <c r="T43" i="5"/>
  <c r="P43" i="5"/>
  <c r="L43" i="5"/>
  <c r="AB42" i="5"/>
  <c r="X42" i="5"/>
  <c r="T42" i="5"/>
  <c r="P42" i="5"/>
  <c r="L42" i="5"/>
  <c r="AB41" i="5"/>
  <c r="X41" i="5"/>
  <c r="T41" i="5"/>
  <c r="P41" i="5"/>
  <c r="L41" i="5"/>
  <c r="AB40" i="5"/>
  <c r="X40" i="5"/>
  <c r="T40" i="5"/>
  <c r="P40" i="5"/>
  <c r="L40" i="5"/>
  <c r="AB39" i="5"/>
  <c r="X39" i="5"/>
  <c r="T39" i="5"/>
  <c r="P39" i="5"/>
  <c r="L39" i="5"/>
  <c r="AB38" i="5"/>
  <c r="X38" i="5"/>
  <c r="T38" i="5"/>
  <c r="P38" i="5"/>
  <c r="L38" i="5"/>
  <c r="AB37" i="5"/>
  <c r="X37" i="5"/>
  <c r="T37" i="5"/>
  <c r="P37" i="5"/>
  <c r="L37" i="5"/>
  <c r="AB36" i="5"/>
  <c r="X36" i="5"/>
  <c r="T36" i="5"/>
  <c r="P36" i="5"/>
  <c r="L36" i="5"/>
  <c r="AB35" i="5"/>
  <c r="X35" i="5"/>
  <c r="T35" i="5"/>
  <c r="P35" i="5"/>
  <c r="L35" i="5"/>
  <c r="AG34" i="5"/>
  <c r="AB34" i="5"/>
  <c r="X34" i="5"/>
  <c r="T34" i="5"/>
  <c r="P34" i="5"/>
  <c r="L34" i="5"/>
  <c r="AB33" i="5"/>
  <c r="X33" i="5"/>
  <c r="T33" i="5"/>
  <c r="P33" i="5"/>
  <c r="L33" i="5"/>
  <c r="AB32" i="5"/>
  <c r="X32" i="5"/>
  <c r="T32" i="5"/>
  <c r="P32" i="5"/>
  <c r="L32" i="5"/>
  <c r="AB30" i="5"/>
  <c r="X30" i="5"/>
  <c r="T30" i="5"/>
  <c r="P30" i="5"/>
  <c r="L30" i="5"/>
  <c r="AB29" i="5"/>
  <c r="X29" i="5"/>
  <c r="T29" i="5"/>
  <c r="P29" i="5"/>
  <c r="L29" i="5"/>
  <c r="AB28" i="5"/>
  <c r="X28" i="5"/>
  <c r="T28" i="5"/>
  <c r="P28" i="5"/>
  <c r="L28" i="5"/>
  <c r="AB27" i="5"/>
  <c r="X27" i="5"/>
  <c r="T27" i="5"/>
  <c r="P27" i="5"/>
  <c r="L27" i="5"/>
  <c r="AB26" i="5"/>
  <c r="X26" i="5"/>
  <c r="T26" i="5"/>
  <c r="P26" i="5"/>
  <c r="L26" i="5"/>
  <c r="AB25" i="5"/>
  <c r="X25" i="5"/>
  <c r="T25" i="5"/>
  <c r="P25" i="5"/>
  <c r="L25" i="5"/>
  <c r="AB24" i="5"/>
  <c r="X24" i="5"/>
  <c r="T24" i="5"/>
  <c r="P24" i="5"/>
  <c r="L24" i="5"/>
  <c r="AB23" i="5"/>
  <c r="X23" i="5"/>
  <c r="T23" i="5"/>
  <c r="P23" i="5"/>
  <c r="L23" i="5"/>
  <c r="AB22" i="5"/>
  <c r="X22" i="5"/>
  <c r="T22" i="5"/>
  <c r="P22" i="5"/>
  <c r="L22" i="5"/>
  <c r="AB21" i="5"/>
  <c r="X21" i="5"/>
  <c r="T21" i="5"/>
  <c r="P21" i="5"/>
  <c r="L21" i="5"/>
  <c r="AB20" i="5"/>
  <c r="X20" i="5"/>
  <c r="T20" i="5"/>
  <c r="P20" i="5"/>
  <c r="L20" i="5"/>
  <c r="AB19" i="5"/>
  <c r="X19" i="5"/>
  <c r="T19" i="5"/>
  <c r="P19" i="5"/>
  <c r="L19" i="5"/>
  <c r="AB18" i="5"/>
  <c r="X18" i="5"/>
  <c r="T18" i="5"/>
  <c r="P18" i="5"/>
  <c r="L18" i="5"/>
  <c r="AB17" i="5"/>
  <c r="X17" i="5"/>
  <c r="T17" i="5"/>
  <c r="P17" i="5"/>
  <c r="L17" i="5"/>
  <c r="AB16" i="5"/>
  <c r="X16" i="5"/>
  <c r="T16" i="5"/>
  <c r="L16" i="5"/>
  <c r="AB15" i="5"/>
  <c r="X15" i="5"/>
  <c r="T15" i="5"/>
  <c r="P15" i="5"/>
  <c r="L15" i="5"/>
  <c r="AB14" i="5"/>
  <c r="X14" i="5"/>
  <c r="T14" i="5"/>
  <c r="P14" i="5"/>
  <c r="L14" i="5"/>
  <c r="AB13" i="5"/>
  <c r="X13" i="5"/>
  <c r="T13" i="5"/>
  <c r="P13" i="5"/>
  <c r="L13" i="5"/>
  <c r="AB12" i="5"/>
  <c r="X12" i="5"/>
  <c r="T12" i="5"/>
  <c r="P12" i="5"/>
  <c r="L12" i="5"/>
  <c r="AB11" i="5"/>
  <c r="X11" i="5"/>
  <c r="T11" i="5"/>
  <c r="P11" i="5"/>
  <c r="L11" i="5"/>
  <c r="AB10" i="5"/>
  <c r="X10" i="5"/>
  <c r="T10" i="5"/>
  <c r="P10" i="5"/>
  <c r="L10" i="5"/>
  <c r="AB8" i="5"/>
  <c r="X8" i="5"/>
  <c r="T8" i="5"/>
  <c r="P8" i="5"/>
  <c r="L8" i="5"/>
  <c r="AB6" i="5"/>
  <c r="X6" i="5"/>
  <c r="T6" i="5"/>
  <c r="P6" i="5"/>
  <c r="L6" i="5"/>
  <c r="AB5" i="5"/>
  <c r="X5" i="5"/>
  <c r="T5" i="5"/>
  <c r="P5" i="5"/>
  <c r="L5" i="5"/>
  <c r="AB4" i="5"/>
  <c r="X4" i="5"/>
  <c r="T4" i="5"/>
  <c r="P4" i="5"/>
  <c r="L4" i="5"/>
  <c r="AB3" i="5"/>
  <c r="X3" i="5"/>
  <c r="T3" i="5"/>
  <c r="P3" i="5"/>
  <c r="L3" i="5"/>
  <c r="AF57" i="5" l="1"/>
  <c r="AG57" i="5" s="1"/>
  <c r="AF40" i="5"/>
  <c r="AG40" i="5" s="1"/>
  <c r="AF50" i="5"/>
  <c r="AG50" i="5" s="1"/>
  <c r="AF11" i="5"/>
  <c r="AG11" i="5" s="1"/>
  <c r="AF52" i="5"/>
  <c r="AG52" i="5" s="1"/>
  <c r="AF28" i="5"/>
  <c r="AG28" i="5" s="1"/>
  <c r="AF66" i="5"/>
  <c r="AG66" i="5" s="1"/>
  <c r="AF5" i="5"/>
  <c r="AG5" i="5" s="1"/>
  <c r="AF8" i="5"/>
  <c r="AG8" i="5" s="1"/>
  <c r="AF13" i="5"/>
  <c r="AG13" i="5" s="1"/>
  <c r="AF15" i="5"/>
  <c r="AG15" i="5" s="1"/>
  <c r="AF17" i="5"/>
  <c r="AG17" i="5" s="1"/>
  <c r="AF19" i="5"/>
  <c r="AG19" i="5" s="1"/>
  <c r="AF22" i="5"/>
  <c r="AG22" i="5" s="1"/>
  <c r="AF24" i="5"/>
  <c r="AG24" i="5" s="1"/>
  <c r="AF27" i="5"/>
  <c r="AG27" i="5" s="1"/>
  <c r="AF29" i="5"/>
  <c r="AG29" i="5" s="1"/>
  <c r="AF32" i="5"/>
  <c r="AG32" i="5" s="1"/>
  <c r="AF36" i="5"/>
  <c r="AG36" i="5" s="1"/>
  <c r="AG37" i="5"/>
  <c r="AF42" i="5"/>
  <c r="AG42" i="5" s="1"/>
  <c r="AF45" i="5"/>
  <c r="AG45" i="5" s="1"/>
  <c r="AF47" i="5"/>
  <c r="AG47" i="5" s="1"/>
  <c r="AF48" i="5"/>
  <c r="AG48" i="5" s="1"/>
  <c r="AF51" i="5"/>
  <c r="AG51" i="5" s="1"/>
  <c r="AF54" i="5"/>
  <c r="AG54" i="5" s="1"/>
  <c r="AF56" i="5"/>
  <c r="AG56" i="5" s="1"/>
  <c r="AF59" i="5"/>
  <c r="AG59" i="5" s="1"/>
  <c r="AF61" i="5"/>
  <c r="AG61" i="5" s="1"/>
  <c r="AF62" i="5"/>
  <c r="AG62" i="5" s="1"/>
  <c r="AF64" i="5"/>
  <c r="AG64" i="5" s="1"/>
  <c r="AF41" i="5"/>
  <c r="AG41" i="5" s="1"/>
  <c r="AF63" i="5"/>
  <c r="AG63" i="5" s="1"/>
  <c r="AF67" i="5"/>
  <c r="AG67" i="5" s="1"/>
  <c r="AF68" i="5"/>
  <c r="AG68" i="5" s="1"/>
  <c r="AF6" i="5"/>
  <c r="AG6" i="5" s="1"/>
  <c r="AF20" i="5"/>
  <c r="AG20" i="5" s="1"/>
  <c r="AF26" i="5"/>
  <c r="AG26" i="5" s="1"/>
  <c r="AF55" i="5"/>
  <c r="AG55" i="5" s="1"/>
  <c r="AF46" i="5"/>
  <c r="AG46" i="5" s="1"/>
  <c r="AF35" i="5"/>
  <c r="AG35" i="5" s="1"/>
  <c r="AF43" i="5"/>
  <c r="AG43" i="5" s="1"/>
  <c r="AF23" i="5"/>
  <c r="AG23" i="5" s="1"/>
  <c r="AF33" i="5"/>
  <c r="AG33" i="5" s="1"/>
  <c r="AF65" i="5"/>
  <c r="AG65" i="5" s="1"/>
  <c r="AF58" i="5"/>
  <c r="AG58" i="5" s="1"/>
  <c r="AF60" i="5"/>
  <c r="AG60" i="5" s="1"/>
  <c r="AF30" i="5"/>
  <c r="AG30" i="5" s="1"/>
  <c r="AF25" i="5"/>
  <c r="AG25" i="5" s="1"/>
  <c r="AF21" i="5"/>
  <c r="AG21" i="5" s="1"/>
  <c r="AF12" i="5"/>
  <c r="AG12" i="5" s="1"/>
  <c r="AF14" i="5"/>
  <c r="AG14" i="5" s="1"/>
  <c r="AF16" i="5"/>
  <c r="AG16" i="5" s="1"/>
  <c r="AF18" i="5"/>
  <c r="AG18" i="5" s="1"/>
  <c r="AF10" i="5"/>
  <c r="AG10" i="5" s="1"/>
  <c r="AF4" i="5"/>
  <c r="AG4" i="5" s="1"/>
  <c r="AH51" i="5" l="1"/>
  <c r="AH26" i="5"/>
  <c r="AH33" i="5"/>
  <c r="AH11" i="5"/>
  <c r="AH36" i="5"/>
  <c r="AH3" i="5"/>
  <c r="AH57" i="5"/>
  <c r="AG70" i="5"/>
  <c r="AH20" i="5"/>
  <c r="AI57" i="5"/>
  <c r="AI3" i="5"/>
</calcChain>
</file>

<file path=xl/sharedStrings.xml><?xml version="1.0" encoding="utf-8"?>
<sst xmlns="http://schemas.openxmlformats.org/spreadsheetml/2006/main" count="318" uniqueCount="158">
  <si>
    <t>Línea</t>
  </si>
  <si>
    <t>Descripción Componente</t>
  </si>
  <si>
    <t>Actividad</t>
  </si>
  <si>
    <t>Responsable</t>
  </si>
  <si>
    <t>% Importancia</t>
  </si>
  <si>
    <t>Meta</t>
  </si>
  <si>
    <t>Unidad</t>
  </si>
  <si>
    <t>Entregable</t>
  </si>
  <si>
    <t>AGOSTO</t>
  </si>
  <si>
    <t>SEPTIEMBRE</t>
  </si>
  <si>
    <t>OCTUBRE</t>
  </si>
  <si>
    <t>NOVIEMBRE</t>
  </si>
  <si>
    <t>DICIEMBRE</t>
  </si>
  <si>
    <t>TOTAL</t>
  </si>
  <si>
    <t>% Ejecución por componente</t>
  </si>
  <si>
    <t>Porcentaje de ejecución por línea</t>
  </si>
  <si>
    <t>P</t>
  </si>
  <si>
    <t>E</t>
  </si>
  <si>
    <t>%C</t>
  </si>
  <si>
    <t>Observaciones</t>
  </si>
  <si>
    <t>Cumplimiento</t>
  </si>
  <si>
    <t>% Ejecución</t>
  </si>
  <si>
    <t xml:space="preserve">
LÍNEA 1.CERROS TUTELARES,  ÁREAS PROTEGIDAS Y ÁREAS DE INTERES ESTRATÉGICO</t>
  </si>
  <si>
    <t>Cerros Nutibara, Volador, Asomadera, Tres Cruces, Picacho, Pan de Azúcar – Jardín Circunvalar y Loma Hermosa</t>
  </si>
  <si>
    <t>Presencia institucional</t>
  </si>
  <si>
    <t>Atención y orientación en cada uno de los cerros.</t>
  </si>
  <si>
    <t>Meses</t>
  </si>
  <si>
    <t>Registro fotográfico</t>
  </si>
  <si>
    <t>Verificación de cartera</t>
  </si>
  <si>
    <t>Informe</t>
  </si>
  <si>
    <t xml:space="preserve">Recorridos de seguimiento en las rutas previamente establecidas una vez por semana por ruta </t>
  </si>
  <si>
    <t>Recorridos</t>
  </si>
  <si>
    <t xml:space="preserve">Reporte de incidentes que ocurren en los diferentes cerros que afectan el estado de la infraestructura y zonas verdes </t>
  </si>
  <si>
    <t>Reporte mensual</t>
  </si>
  <si>
    <t>Asistir a reuniones y actividades conjuntas</t>
  </si>
  <si>
    <t>Reporte</t>
  </si>
  <si>
    <t>Acompañar el direccionamiento estratégico del Comité de Gestión y Sostenibilidad de los Cerros Tutelares</t>
  </si>
  <si>
    <t>Coordinador/ Técnico de apoyo</t>
  </si>
  <si>
    <t>Comité</t>
  </si>
  <si>
    <t>Operativo</t>
  </si>
  <si>
    <t>Estructuras de piso</t>
  </si>
  <si>
    <t>m²</t>
  </si>
  <si>
    <t>informe /Registro fotográfico</t>
  </si>
  <si>
    <t>Cárcamos, cunetas y canales</t>
  </si>
  <si>
    <t>ml</t>
  </si>
  <si>
    <t>Sumideros y cajas de registro</t>
  </si>
  <si>
    <t>un</t>
  </si>
  <si>
    <t>Mobiliario</t>
  </si>
  <si>
    <t>Estructuras cubiertas</t>
  </si>
  <si>
    <t>Pozo Séptico semestral</t>
  </si>
  <si>
    <t>Pozo Séptico Seguimiento funcionamiento</t>
  </si>
  <si>
    <t>un/mes</t>
  </si>
  <si>
    <t>Panel Solar seguimiento mensual</t>
  </si>
  <si>
    <t>informe</t>
  </si>
  <si>
    <t>Documento</t>
  </si>
  <si>
    <t>Reporte semanal al seguimiento del consumo en contadores de agua y energía diario.</t>
  </si>
  <si>
    <t>informe/mes</t>
  </si>
  <si>
    <t xml:space="preserve">Forestal </t>
  </si>
  <si>
    <t>Intervención en zonas verdes -rocería</t>
  </si>
  <si>
    <t>m2</t>
  </si>
  <si>
    <t>Intervención en Jardines</t>
  </si>
  <si>
    <t>Sostenimiento y conservación de los árboles juveniles.</t>
  </si>
  <si>
    <t>Manejo de taludes ( Actividad se realiza en caso de ser necesario, incluye reporte de dependencias competentes)</t>
  </si>
  <si>
    <t>Siembra de árboles</t>
  </si>
  <si>
    <t xml:space="preserve">Árboles en riesgo </t>
  </si>
  <si>
    <t>Profesional forestal</t>
  </si>
  <si>
    <t>Ambiental</t>
  </si>
  <si>
    <t>Implementación de los PMIRS mensual</t>
  </si>
  <si>
    <t>Documento / Registro fotográfico</t>
  </si>
  <si>
    <t>Atención de los requerimientos de intervenciones puntuales de aseo mensual</t>
  </si>
  <si>
    <t>Coordinación de desmonte de cambuches en los Cerros Tutelares mensual</t>
  </si>
  <si>
    <t>Seguimiento al plan integral de control de roedores e insectos rastreros y voladores mensual</t>
  </si>
  <si>
    <t>Realizar el manejo de las pacas compactadoras y/o composteras de residuos orgánicos y vegetales mensual</t>
  </si>
  <si>
    <t>Realizar el manejo de los elementos designados para la disposición adecuada de excretas mensual</t>
  </si>
  <si>
    <t>Informe y registro fotográfico</t>
  </si>
  <si>
    <t>Áreas Protegidas DMI Divisoria Valle de Aburrá – Rio Cauca y RFP Río Nare</t>
  </si>
  <si>
    <t>Actividades de comanejo DMI-RFP</t>
  </si>
  <si>
    <t>Recorridos DMI y RFP</t>
  </si>
  <si>
    <t>Profesional social</t>
  </si>
  <si>
    <t>recorridos</t>
  </si>
  <si>
    <t>Asistencia a mesas Interinstitucionales y articulación a ferias de servicios</t>
  </si>
  <si>
    <t>Análisis del cumplimiento a los planes de manejo</t>
  </si>
  <si>
    <t>Conservación del Área Protegida Regional Refugio de Vida Silvestre Alto de San Miguel</t>
  </si>
  <si>
    <t xml:space="preserve">Fortalecimiento de la gestión ambiental y Operación del Área Protegida Regional RFPR Alto de San Miguel </t>
  </si>
  <si>
    <t>Recorridos pedagógicos</t>
  </si>
  <si>
    <t xml:space="preserve">Coordinador y Guias ambientales </t>
  </si>
  <si>
    <t>Lista de asistencia / Registro fotográfico</t>
  </si>
  <si>
    <t>Cineforos Ambientales</t>
  </si>
  <si>
    <t>cineforo</t>
  </si>
  <si>
    <t>curso</t>
  </si>
  <si>
    <t>Talleres de plantas funcionales y/o artesano</t>
  </si>
  <si>
    <t>Taller</t>
  </si>
  <si>
    <t xml:space="preserve"> Encuentémonos con San Miguel</t>
  </si>
  <si>
    <t>taller</t>
  </si>
  <si>
    <t>Talleres sobre resiliencia ambiental</t>
  </si>
  <si>
    <t>Fortalecimiento a semillero infantil ambiental (sesiones)</t>
  </si>
  <si>
    <t>sesiones</t>
  </si>
  <si>
    <t>Fortalecimiento a semillero juvenil ambiental (sesiones)</t>
  </si>
  <si>
    <t>Recorridos de observación nocturnos</t>
  </si>
  <si>
    <t>Toma ambiental</t>
  </si>
  <si>
    <t>Divulgación y comunicación de información ambiental</t>
  </si>
  <si>
    <t>carteleras</t>
  </si>
  <si>
    <t xml:space="preserve">Coordinador </t>
  </si>
  <si>
    <t>comité</t>
  </si>
  <si>
    <t>Conservación del área protegida regional Refugio de Vida Silvestre Alto de San Miguel</t>
  </si>
  <si>
    <t>Mantenimientos Locativos mensual</t>
  </si>
  <si>
    <t>Coordinador y Guardabosques</t>
  </si>
  <si>
    <t>Mantenimiento</t>
  </si>
  <si>
    <t>Protección del Patrimonio Natural</t>
  </si>
  <si>
    <t>Coordinador y Profesional de apoyo</t>
  </si>
  <si>
    <t>Monitoreos</t>
  </si>
  <si>
    <t>LÍNEA 2.  ACOMPAÑAMIENTO SOCIAL PARA LA SOSTENIBILIDAD DE LOS ECOSISTEMAS ESTRATÉGICOS Y LAS ÁREAS DE IMPORTANCIA ESTRATEGICA</t>
  </si>
  <si>
    <t>Cerros Tutelares</t>
  </si>
  <si>
    <t>Apropiación social para la Sostenibilidad</t>
  </si>
  <si>
    <t xml:space="preserve">Sensibilización personalizada con diferentes grupos </t>
  </si>
  <si>
    <t>Encuentros</t>
  </si>
  <si>
    <t>Cineforo ambiental</t>
  </si>
  <si>
    <t>Cineforo</t>
  </si>
  <si>
    <t>Recorridos Nocturnos</t>
  </si>
  <si>
    <t>Técnicos de apoyo</t>
  </si>
  <si>
    <t xml:space="preserve">Técnicos de apoyo </t>
  </si>
  <si>
    <t>Levantar protocolo y/ o procedimiento para la atención de invasiones</t>
  </si>
  <si>
    <t xml:space="preserve">Técnicos de apoyo / SIG </t>
  </si>
  <si>
    <t>Técnico de apoyo/ Profesional Social Especializado</t>
  </si>
  <si>
    <t>Análisis de como las actividades ejecutadas dan cumplimiento a los planes de manejo</t>
  </si>
  <si>
    <t>Tecnólogo en construcción</t>
  </si>
  <si>
    <t xml:space="preserve">Tecnólogo en construcción  </t>
  </si>
  <si>
    <t>Técnicos de Apoyo</t>
  </si>
  <si>
    <t>Ecosistema</t>
  </si>
  <si>
    <t>Profesional Ambiental</t>
  </si>
  <si>
    <t>Concurso Ambiental</t>
  </si>
  <si>
    <t xml:space="preserve">Taller </t>
  </si>
  <si>
    <t>Curso sobre biodiversidad en el Alto de San Miguel</t>
  </si>
  <si>
    <t>Taller de transformación de aceite de cocina usado</t>
  </si>
  <si>
    <t xml:space="preserve">Gestión Interinstitucional </t>
  </si>
  <si>
    <t xml:space="preserve">Taller de Gobernanza Socio ambiental en el Alto de San Miguel </t>
  </si>
  <si>
    <t xml:space="preserve">Monitoreos de biodiversidad </t>
  </si>
  <si>
    <t xml:space="preserve">
Conexión con los Cerros
</t>
  </si>
  <si>
    <t xml:space="preserve">Encuentros de participacipon ambiental </t>
  </si>
  <si>
    <t xml:space="preserve">Giras de intercambio 
</t>
  </si>
  <si>
    <t>Giras</t>
  </si>
  <si>
    <t xml:space="preserve">Encuentros con el Semillero “Guardianes del Cerro” </t>
  </si>
  <si>
    <t xml:space="preserve">Eco-historias 
</t>
  </si>
  <si>
    <t xml:space="preserve">Parada Ambiental </t>
  </si>
  <si>
    <t>Laboratorios Ambientales</t>
  </si>
  <si>
    <t xml:space="preserve">Visitas Puerta a Puerta </t>
  </si>
  <si>
    <t>Estrategia de divulgación y Apropiación</t>
  </si>
  <si>
    <t xml:space="preserve">Informe </t>
  </si>
  <si>
    <t>Acta</t>
  </si>
  <si>
    <t xml:space="preserve">Concurso </t>
  </si>
  <si>
    <t>Curso</t>
  </si>
  <si>
    <t>Toma</t>
  </si>
  <si>
    <t xml:space="preserve"> Monitoreos nocturnos </t>
  </si>
  <si>
    <t>Coordinador / Guias ambientales / Porfesional de apoyo</t>
  </si>
  <si>
    <t>Coordinador / Guias ambientales / Profesional de Apoyo</t>
  </si>
  <si>
    <t>Gestionar los permisos ambientales que se requieran en los cerros</t>
  </si>
  <si>
    <t xml:space="preserve">Informe análisis de la biodiversidad anual </t>
  </si>
  <si>
    <t>Proyecto de investigación complementar líneas base de biodiversidad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</si>
</sst>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* #,##0.00_);_(* \(#,##0.00\);_(* &quot;-&quot;??_);_(@_)"/>
    <numFmt numFmtId="166" formatCode="&quot;$&quot;#,##0.00"/>
    <numFmt numFmtId="167" formatCode="_-* #,##0_-;\-* #,##0_-;_-* &quot;-&quot;??_-;_-@_-"/>
    <numFmt numFmtId="168" formatCode="_-* #,##0\ _€_-;\-* #,##0\ _€_-;_-* &quot;-&quot;??\ _€_-;_-@_-"/>
    <numFmt numFmtId="169" formatCode="#,##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4"/>
      <name val="Arial"/>
      <family val="2"/>
    </font>
    <font>
      <sz val="10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10" fillId="0" borderId="0"/>
    <xf numFmtId="42" fontId="10" fillId="0" borderId="0" applyFont="0" applyFill="0" applyBorder="0" applyAlignment="0" applyProtection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41">
    <xf numFmtId="0" fontId="0" fillId="0" borderId="0" xfId="0"/>
    <xf numFmtId="0" fontId="0" fillId="0" borderId="0" xfId="0" applyAlignment="1">
      <alignment wrapText="1"/>
    </xf>
    <xf numFmtId="3" fontId="4" fillId="0" borderId="1" xfId="3" applyNumberFormat="1" applyFont="1" applyFill="1" applyBorder="1" applyAlignment="1">
      <alignment horizontal="center" vertical="center" wrapText="1"/>
    </xf>
    <xf numFmtId="41" fontId="4" fillId="0" borderId="1" xfId="2" applyFont="1" applyFill="1" applyBorder="1" applyAlignment="1">
      <alignment horizontal="center" vertical="center" wrapText="1"/>
    </xf>
    <xf numFmtId="3" fontId="4" fillId="0" borderId="1" xfId="2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0" fontId="4" fillId="0" borderId="0" xfId="3" applyNumberFormat="1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166" fontId="4" fillId="0" borderId="0" xfId="0" applyNumberFormat="1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6" fontId="3" fillId="3" borderId="2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9" fontId="3" fillId="3" borderId="13" xfId="3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10" fontId="9" fillId="6" borderId="17" xfId="0" applyNumberFormat="1" applyFont="1" applyFill="1" applyBorder="1" applyAlignment="1">
      <alignment horizontal="center" vertical="center" wrapText="1"/>
    </xf>
    <xf numFmtId="167" fontId="7" fillId="4" borderId="1" xfId="1" applyNumberFormat="1" applyFont="1" applyFill="1" applyBorder="1" applyAlignment="1">
      <alignment horizontal="center" vertical="center" wrapText="1"/>
    </xf>
    <xf numFmtId="10" fontId="4" fillId="0" borderId="1" xfId="3" applyNumberFormat="1" applyFont="1" applyFill="1" applyBorder="1" applyAlignment="1">
      <alignment horizontal="center" vertical="center"/>
    </xf>
    <xf numFmtId="3" fontId="4" fillId="4" borderId="1" xfId="3" applyNumberFormat="1" applyFont="1" applyFill="1" applyBorder="1" applyAlignment="1">
      <alignment horizontal="center" vertical="center" wrapText="1"/>
    </xf>
    <xf numFmtId="3" fontId="4" fillId="4" borderId="1" xfId="2" applyNumberFormat="1" applyFont="1" applyFill="1" applyBorder="1" applyAlignment="1">
      <alignment horizontal="center" vertical="center" wrapText="1"/>
    </xf>
    <xf numFmtId="10" fontId="4" fillId="4" borderId="1" xfId="3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4" borderId="0" xfId="0" applyFill="1" applyAlignment="1">
      <alignment wrapText="1"/>
    </xf>
    <xf numFmtId="10" fontId="2" fillId="0" borderId="1" xfId="3" applyNumberFormat="1" applyFont="1" applyFill="1" applyBorder="1" applyAlignment="1">
      <alignment horizontal="center" vertical="center" wrapText="1"/>
    </xf>
    <xf numFmtId="166" fontId="4" fillId="5" borderId="1" xfId="0" applyNumberFormat="1" applyFont="1" applyFill="1" applyBorder="1" applyAlignment="1">
      <alignment horizontal="left" vertical="center" wrapText="1"/>
    </xf>
    <xf numFmtId="0" fontId="0" fillId="5" borderId="1" xfId="0" applyFill="1" applyBorder="1" applyAlignment="1">
      <alignment vertical="center" wrapText="1"/>
    </xf>
    <xf numFmtId="0" fontId="4" fillId="5" borderId="1" xfId="0" applyFont="1" applyFill="1" applyBorder="1" applyAlignment="1">
      <alignment horizontal="left" vertical="center" wrapText="1"/>
    </xf>
    <xf numFmtId="167" fontId="6" fillId="5" borderId="1" xfId="1" applyNumberFormat="1" applyFont="1" applyFill="1" applyBorder="1" applyAlignment="1">
      <alignment vertical="center" wrapText="1"/>
    </xf>
    <xf numFmtId="167" fontId="7" fillId="5" borderId="1" xfId="1" applyNumberFormat="1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left" vertical="center" wrapText="1"/>
    </xf>
    <xf numFmtId="169" fontId="4" fillId="0" borderId="1" xfId="3" applyNumberFormat="1" applyFont="1" applyFill="1" applyBorder="1" applyAlignment="1">
      <alignment horizontal="center" vertical="center" wrapText="1"/>
    </xf>
    <xf numFmtId="166" fontId="4" fillId="4" borderId="3" xfId="0" applyNumberFormat="1" applyFont="1" applyFill="1" applyBorder="1" applyAlignment="1">
      <alignment horizontal="center" vertical="center" wrapText="1"/>
    </xf>
    <xf numFmtId="10" fontId="4" fillId="4" borderId="3" xfId="3" applyNumberFormat="1" applyFont="1" applyFill="1" applyBorder="1" applyAlignment="1">
      <alignment horizontal="center" vertical="center" wrapText="1"/>
    </xf>
    <xf numFmtId="3" fontId="4" fillId="0" borderId="3" xfId="3" applyNumberFormat="1" applyFont="1" applyFill="1" applyBorder="1" applyAlignment="1">
      <alignment horizontal="center" vertical="center" wrapText="1"/>
    </xf>
    <xf numFmtId="167" fontId="7" fillId="4" borderId="3" xfId="1" applyNumberFormat="1" applyFont="1" applyFill="1" applyBorder="1" applyAlignment="1">
      <alignment horizontal="center" vertical="center" wrapText="1"/>
    </xf>
    <xf numFmtId="166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0" fontId="4" fillId="0" borderId="3" xfId="3" applyNumberFormat="1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 wrapText="1"/>
    </xf>
    <xf numFmtId="10" fontId="2" fillId="0" borderId="3" xfId="3" applyNumberFormat="1" applyFont="1" applyFill="1" applyBorder="1" applyAlignment="1">
      <alignment horizontal="center" vertical="center" wrapText="1"/>
    </xf>
    <xf numFmtId="3" fontId="4" fillId="0" borderId="20" xfId="3" applyNumberFormat="1" applyFont="1" applyFill="1" applyBorder="1" applyAlignment="1">
      <alignment horizontal="center" vertical="center" wrapText="1"/>
    </xf>
    <xf numFmtId="10" fontId="2" fillId="0" borderId="20" xfId="3" applyNumberFormat="1" applyFont="1" applyFill="1" applyBorder="1" applyAlignment="1">
      <alignment horizontal="center" vertical="center" wrapText="1"/>
    </xf>
    <xf numFmtId="10" fontId="4" fillId="4" borderId="20" xfId="3" applyNumberFormat="1" applyFont="1" applyFill="1" applyBorder="1" applyAlignment="1">
      <alignment horizontal="center" vertical="center" wrapText="1"/>
    </xf>
    <xf numFmtId="167" fontId="7" fillId="4" borderId="20" xfId="1" applyNumberFormat="1" applyFont="1" applyFill="1" applyBorder="1" applyAlignment="1">
      <alignment horizontal="center" vertical="center" wrapText="1"/>
    </xf>
    <xf numFmtId="166" fontId="4" fillId="0" borderId="20" xfId="0" applyNumberFormat="1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166" fontId="4" fillId="0" borderId="21" xfId="0" applyNumberFormat="1" applyFont="1" applyBorder="1" applyAlignment="1">
      <alignment horizontal="center" vertical="center" wrapText="1"/>
    </xf>
    <xf numFmtId="3" fontId="4" fillId="0" borderId="21" xfId="3" applyNumberFormat="1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10" fontId="4" fillId="0" borderId="21" xfId="3" applyNumberFormat="1" applyFont="1" applyFill="1" applyBorder="1" applyAlignment="1">
      <alignment horizontal="center" vertical="center"/>
    </xf>
    <xf numFmtId="10" fontId="2" fillId="0" borderId="21" xfId="3" applyNumberFormat="1" applyFont="1" applyFill="1" applyBorder="1" applyAlignment="1">
      <alignment horizontal="center" vertical="center" wrapText="1"/>
    </xf>
    <xf numFmtId="41" fontId="4" fillId="0" borderId="21" xfId="2" applyFont="1" applyFill="1" applyBorder="1" applyAlignment="1">
      <alignment horizontal="center" vertical="center" wrapText="1"/>
    </xf>
    <xf numFmtId="169" fontId="4" fillId="0" borderId="20" xfId="3" applyNumberFormat="1" applyFont="1" applyFill="1" applyBorder="1" applyAlignment="1">
      <alignment horizontal="center" vertical="center" wrapText="1"/>
    </xf>
    <xf numFmtId="3" fontId="4" fillId="0" borderId="20" xfId="2" applyNumberFormat="1" applyFont="1" applyFill="1" applyBorder="1" applyAlignment="1">
      <alignment horizontal="center" vertical="center" wrapText="1"/>
    </xf>
    <xf numFmtId="3" fontId="4" fillId="0" borderId="21" xfId="2" applyNumberFormat="1" applyFont="1" applyFill="1" applyBorder="1" applyAlignment="1">
      <alignment horizontal="center" vertical="center" wrapText="1"/>
    </xf>
    <xf numFmtId="167" fontId="6" fillId="5" borderId="3" xfId="1" applyNumberFormat="1" applyFont="1" applyFill="1" applyBorder="1" applyAlignment="1">
      <alignment vertical="center" wrapText="1"/>
    </xf>
    <xf numFmtId="167" fontId="7" fillId="5" borderId="20" xfId="1" applyNumberFormat="1" applyFont="1" applyFill="1" applyBorder="1" applyAlignment="1">
      <alignment horizontal="left" vertical="center" wrapText="1"/>
    </xf>
    <xf numFmtId="166" fontId="4" fillId="5" borderId="21" xfId="0" applyNumberFormat="1" applyFont="1" applyFill="1" applyBorder="1" applyAlignment="1">
      <alignment horizontal="left" vertical="center" wrapText="1"/>
    </xf>
    <xf numFmtId="166" fontId="4" fillId="5" borderId="20" xfId="0" applyNumberFormat="1" applyFont="1" applyFill="1" applyBorder="1" applyAlignment="1">
      <alignment horizontal="left" vertical="center" wrapText="1"/>
    </xf>
    <xf numFmtId="0" fontId="5" fillId="5" borderId="21" xfId="0" applyFont="1" applyFill="1" applyBorder="1" applyAlignment="1">
      <alignment horizontal="left" vertical="center" wrapText="1"/>
    </xf>
    <xf numFmtId="0" fontId="0" fillId="5" borderId="20" xfId="0" applyFill="1" applyBorder="1" applyAlignment="1">
      <alignment vertical="center" wrapText="1"/>
    </xf>
    <xf numFmtId="3" fontId="4" fillId="0" borderId="1" xfId="0" applyNumberFormat="1" applyFont="1" applyBorder="1" applyAlignment="1">
      <alignment horizontal="center" vertical="center" wrapText="1"/>
    </xf>
    <xf numFmtId="168" fontId="0" fillId="0" borderId="0" xfId="0" applyNumberFormat="1" applyAlignment="1">
      <alignment wrapText="1"/>
    </xf>
    <xf numFmtId="166" fontId="4" fillId="5" borderId="3" xfId="0" applyNumberFormat="1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 wrapText="1"/>
    </xf>
    <xf numFmtId="10" fontId="4" fillId="0" borderId="3" xfId="3" applyNumberFormat="1" applyFont="1" applyFill="1" applyBorder="1" applyAlignment="1">
      <alignment horizontal="center" vertical="center" wrapText="1"/>
    </xf>
    <xf numFmtId="10" fontId="4" fillId="0" borderId="1" xfId="3" applyNumberFormat="1" applyFont="1" applyFill="1" applyBorder="1" applyAlignment="1">
      <alignment horizontal="center" vertical="center" wrapText="1"/>
    </xf>
    <xf numFmtId="10" fontId="4" fillId="0" borderId="20" xfId="3" applyNumberFormat="1" applyFont="1" applyFill="1" applyBorder="1" applyAlignment="1">
      <alignment horizontal="center" vertical="center" wrapText="1"/>
    </xf>
    <xf numFmtId="10" fontId="4" fillId="0" borderId="21" xfId="3" applyNumberFormat="1" applyFont="1" applyFill="1" applyBorder="1" applyAlignment="1">
      <alignment horizontal="center" vertical="center" wrapText="1"/>
    </xf>
    <xf numFmtId="10" fontId="4" fillId="0" borderId="2" xfId="3" applyNumberFormat="1" applyFont="1" applyFill="1" applyBorder="1" applyAlignment="1">
      <alignment horizontal="center" vertical="center" wrapText="1"/>
    </xf>
    <xf numFmtId="3" fontId="4" fillId="0" borderId="2" xfId="3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0" fontId="2" fillId="0" borderId="2" xfId="3" applyNumberFormat="1" applyFont="1" applyFill="1" applyBorder="1" applyAlignment="1">
      <alignment horizontal="center" vertical="center" wrapText="1"/>
    </xf>
    <xf numFmtId="3" fontId="4" fillId="0" borderId="2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166" fontId="4" fillId="5" borderId="1" xfId="0" applyNumberFormat="1" applyFont="1" applyFill="1" applyBorder="1" applyAlignment="1">
      <alignment horizontal="left" vertical="top" wrapText="1"/>
    </xf>
    <xf numFmtId="0" fontId="0" fillId="5" borderId="3" xfId="0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166" fontId="4" fillId="0" borderId="23" xfId="0" applyNumberFormat="1" applyFont="1" applyBorder="1" applyAlignment="1">
      <alignment horizontal="center" vertical="center" wrapText="1"/>
    </xf>
    <xf numFmtId="167" fontId="6" fillId="5" borderId="20" xfId="1" applyNumberFormat="1" applyFont="1" applyFill="1" applyBorder="1" applyAlignment="1">
      <alignment vertical="center" wrapText="1"/>
    </xf>
    <xf numFmtId="0" fontId="0" fillId="0" borderId="20" xfId="0" applyBorder="1" applyAlignment="1">
      <alignment horizontal="center" vertical="center" wrapText="1"/>
    </xf>
    <xf numFmtId="1" fontId="4" fillId="0" borderId="21" xfId="0" applyNumberFormat="1" applyFont="1" applyBorder="1" applyAlignment="1">
      <alignment horizontal="center" vertical="center" wrapText="1"/>
    </xf>
    <xf numFmtId="1" fontId="4" fillId="0" borderId="20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20" xfId="0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 wrapText="1"/>
    </xf>
    <xf numFmtId="41" fontId="4" fillId="0" borderId="20" xfId="0" applyNumberFormat="1" applyFont="1" applyBorder="1" applyAlignment="1">
      <alignment horizontal="center" vertical="center" wrapText="1"/>
    </xf>
    <xf numFmtId="166" fontId="4" fillId="5" borderId="2" xfId="0" applyNumberFormat="1" applyFont="1" applyFill="1" applyBorder="1" applyAlignment="1">
      <alignment horizontal="left" vertical="center" wrapText="1"/>
    </xf>
    <xf numFmtId="10" fontId="4" fillId="0" borderId="3" xfId="3" applyNumberFormat="1" applyFont="1" applyFill="1" applyBorder="1" applyAlignment="1">
      <alignment horizontal="center" vertical="center" wrapText="1"/>
    </xf>
    <xf numFmtId="10" fontId="4" fillId="0" borderId="1" xfId="3" applyNumberFormat="1" applyFont="1" applyFill="1" applyBorder="1" applyAlignment="1">
      <alignment horizontal="center" vertical="center" wrapText="1"/>
    </xf>
    <xf numFmtId="10" fontId="4" fillId="0" borderId="20" xfId="3" applyNumberFormat="1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10" fontId="4" fillId="0" borderId="23" xfId="3" applyNumberFormat="1" applyFont="1" applyFill="1" applyBorder="1" applyAlignment="1">
      <alignment horizontal="center" vertical="center" wrapText="1"/>
    </xf>
    <xf numFmtId="10" fontId="4" fillId="0" borderId="19" xfId="3" applyNumberFormat="1" applyFont="1" applyFill="1" applyBorder="1" applyAlignment="1">
      <alignment horizontal="center" vertical="center" wrapText="1"/>
    </xf>
    <xf numFmtId="10" fontId="4" fillId="0" borderId="22" xfId="3" applyNumberFormat="1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10" fontId="4" fillId="0" borderId="21" xfId="3" applyNumberFormat="1" applyFont="1" applyFill="1" applyBorder="1" applyAlignment="1">
      <alignment horizontal="center" vertical="center" wrapText="1"/>
    </xf>
    <xf numFmtId="166" fontId="3" fillId="5" borderId="1" xfId="0" applyNumberFormat="1" applyFont="1" applyFill="1" applyBorder="1" applyAlignment="1">
      <alignment horizontal="center" vertical="center" wrapText="1"/>
    </xf>
    <xf numFmtId="166" fontId="3" fillId="5" borderId="21" xfId="0" applyNumberFormat="1" applyFont="1" applyFill="1" applyBorder="1" applyAlignment="1">
      <alignment horizontal="center" vertical="center" wrapText="1"/>
    </xf>
    <xf numFmtId="166" fontId="3" fillId="5" borderId="20" xfId="0" applyNumberFormat="1" applyFont="1" applyFill="1" applyBorder="1" applyAlignment="1">
      <alignment horizontal="center" vertical="center" wrapText="1"/>
    </xf>
    <xf numFmtId="166" fontId="3" fillId="5" borderId="2" xfId="0" applyNumberFormat="1" applyFont="1" applyFill="1" applyBorder="1" applyAlignment="1">
      <alignment horizontal="center" vertical="center" wrapText="1"/>
    </xf>
    <xf numFmtId="10" fontId="4" fillId="0" borderId="2" xfId="3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0" fontId="3" fillId="3" borderId="15" xfId="3" applyNumberFormat="1" applyFont="1" applyFill="1" applyBorder="1" applyAlignment="1">
      <alignment horizontal="center" vertical="center" wrapText="1"/>
    </xf>
    <xf numFmtId="10" fontId="3" fillId="3" borderId="16" xfId="3" applyNumberFormat="1" applyFont="1" applyFill="1" applyBorder="1" applyAlignment="1">
      <alignment horizontal="center" vertical="center" wrapText="1"/>
    </xf>
    <xf numFmtId="166" fontId="3" fillId="5" borderId="4" xfId="0" applyNumberFormat="1" applyFont="1" applyFill="1" applyBorder="1" applyAlignment="1">
      <alignment horizontal="center" vertical="center" wrapText="1"/>
    </xf>
    <xf numFmtId="166" fontId="3" fillId="5" borderId="18" xfId="0" applyNumberFormat="1" applyFont="1" applyFill="1" applyBorder="1" applyAlignment="1">
      <alignment horizontal="center" vertical="center" wrapText="1"/>
    </xf>
    <xf numFmtId="166" fontId="3" fillId="5" borderId="7" xfId="0" applyNumberFormat="1" applyFont="1" applyFill="1" applyBorder="1" applyAlignment="1">
      <alignment horizontal="center" vertical="center" wrapText="1"/>
    </xf>
    <xf numFmtId="166" fontId="3" fillId="5" borderId="12" xfId="0" applyNumberFormat="1" applyFont="1" applyFill="1" applyBorder="1" applyAlignment="1">
      <alignment horizontal="center" vertical="center" wrapText="1"/>
    </xf>
    <xf numFmtId="166" fontId="3" fillId="5" borderId="19" xfId="0" applyNumberFormat="1" applyFont="1" applyFill="1" applyBorder="1" applyAlignment="1">
      <alignment horizontal="center" vertical="center" wrapText="1"/>
    </xf>
    <xf numFmtId="166" fontId="3" fillId="5" borderId="3" xfId="0" applyNumberFormat="1" applyFont="1" applyFill="1" applyBorder="1" applyAlignment="1">
      <alignment horizontal="center" vertical="center" wrapText="1"/>
    </xf>
    <xf numFmtId="166" fontId="3" fillId="2" borderId="4" xfId="0" applyNumberFormat="1" applyFont="1" applyFill="1" applyBorder="1" applyAlignment="1">
      <alignment horizontal="center" vertical="center" wrapText="1"/>
    </xf>
    <xf numFmtId="166" fontId="3" fillId="2" borderId="12" xfId="0" applyNumberFormat="1" applyFont="1" applyFill="1" applyBorder="1" applyAlignment="1">
      <alignment horizontal="center" vertical="center" wrapText="1"/>
    </xf>
    <xf numFmtId="166" fontId="3" fillId="2" borderId="5" xfId="0" applyNumberFormat="1" applyFont="1" applyFill="1" applyBorder="1" applyAlignment="1">
      <alignment horizontal="center" vertical="center" wrapText="1"/>
    </xf>
    <xf numFmtId="166" fontId="3" fillId="2" borderId="2" xfId="0" applyNumberFormat="1" applyFont="1" applyFill="1" applyBorder="1" applyAlignment="1">
      <alignment horizontal="center" vertical="center" wrapText="1"/>
    </xf>
    <xf numFmtId="166" fontId="3" fillId="2" borderId="6" xfId="0" applyNumberFormat="1" applyFont="1" applyFill="1" applyBorder="1" applyAlignment="1">
      <alignment horizontal="center" vertical="center" wrapText="1"/>
    </xf>
    <xf numFmtId="166" fontId="3" fillId="2" borderId="13" xfId="0" applyNumberFormat="1" applyFont="1" applyFill="1" applyBorder="1" applyAlignment="1">
      <alignment horizontal="center" vertical="center" wrapText="1"/>
    </xf>
    <xf numFmtId="17" fontId="3" fillId="2" borderId="9" xfId="0" applyNumberFormat="1" applyFont="1" applyFill="1" applyBorder="1" applyAlignment="1">
      <alignment horizontal="center" vertical="center" wrapText="1"/>
    </xf>
    <xf numFmtId="166" fontId="3" fillId="2" borderId="10" xfId="0" applyNumberFormat="1" applyFont="1" applyFill="1" applyBorder="1" applyAlignment="1">
      <alignment horizontal="center" vertical="center" wrapText="1"/>
    </xf>
    <xf numFmtId="166" fontId="3" fillId="2" borderId="11" xfId="0" applyNumberFormat="1" applyFont="1" applyFill="1" applyBorder="1" applyAlignment="1">
      <alignment horizontal="center" vertical="center" wrapText="1"/>
    </xf>
    <xf numFmtId="10" fontId="3" fillId="2" borderId="8" xfId="3" applyNumberFormat="1" applyFont="1" applyFill="1" applyBorder="1" applyAlignment="1">
      <alignment horizontal="center" vertical="center" wrapText="1"/>
    </xf>
    <xf numFmtId="10" fontId="3" fillId="2" borderId="14" xfId="3" applyNumberFormat="1" applyFont="1" applyFill="1" applyBorder="1" applyAlignment="1">
      <alignment horizontal="center" vertical="center" wrapText="1"/>
    </xf>
  </cellXfs>
  <cellStyles count="10">
    <cellStyle name="Millares" xfId="1" builtinId="3"/>
    <cellStyle name="Millares [0]" xfId="2" builtinId="6"/>
    <cellStyle name="Millares 2" xfId="8" xr:uid="{00000000-0005-0000-0000-000002000000}"/>
    <cellStyle name="Moneda [0] 2" xfId="6" xr:uid="{00000000-0005-0000-0000-000003000000}"/>
    <cellStyle name="Moneda [0] 3" xfId="7" xr:uid="{00000000-0005-0000-0000-000004000000}"/>
    <cellStyle name="Moneda 2" xfId="9" xr:uid="{00000000-0005-0000-0000-000005000000}"/>
    <cellStyle name="Normal" xfId="0" builtinId="0"/>
    <cellStyle name="Normal 2" xfId="5" xr:uid="{00000000-0005-0000-0000-000007000000}"/>
    <cellStyle name="Normal 3 2" xfId="4" xr:uid="{00000000-0005-0000-0000-000008000000}"/>
    <cellStyle name="Porcentaje" xfId="3" builtinId="5"/>
  </cellStyles>
  <dxfs count="3"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Javier_or_compa\zulma\Fin\Anexos\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HLOPEZA\CANTIDADES%20GERONA\Documents%20and%20Settings\swilches\Configuraci&#243;n%20local\Archivos%20temporales%20de%20Internet\OLK6\formulario%20bas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43996610\AppData\Local\Microsoft\Windows\INetCache\Content.Outlook\OOKFI0VV\MEMORIAS%20LA%20BERMEJALA%202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AVICOL\MSOFFICE\LICITAR\analisis%20del%20AIU\AI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71EC8CF9\RELACI~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71EC8CF9\RELACI~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HLOPEZA\GERONA\CANTIDADES%20REPOSICION\SUBCIRCUITO%207\REDES7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Hoja1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  <sheetName val="Interc_de_Hidr_3"/>
      <sheetName val="Cambio_de_Valv_3"/>
      <sheetName val="Interc_tapones3"/>
      <sheetName val="Interc_válv_3"/>
      <sheetName val="Coloc__e_Interc__Tapones3"/>
      <sheetName val="Varios_3"/>
      <sheetName val="Paral__13"/>
      <sheetName val="Paral__23"/>
      <sheetName val="Paral__33"/>
      <sheetName val="Paral_43"/>
      <sheetName val="Interc_de_Hidr_4"/>
      <sheetName val="Cambio_de_Valv_4"/>
      <sheetName val="Interc_tapones4"/>
      <sheetName val="Interc_válv_4"/>
      <sheetName val="Coloc__e_Interc__Tapones4"/>
      <sheetName val="Varios_4"/>
      <sheetName val="Paral__14"/>
      <sheetName val="Paral__24"/>
      <sheetName val="Paral__34"/>
      <sheetName val="Paral_4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 1"/>
      <sheetName val="DATOS RED"/>
      <sheetName val="APU HV2-2017"/>
      <sheetName val="RED ALDO"/>
      <sheetName val="ACOM ALDO"/>
      <sheetName val="MEMORIAS ALDO"/>
      <sheetName val="RED ACTO"/>
      <sheetName val="ACOM ACTO"/>
      <sheetName val="MEMORIAS ACTO"/>
      <sheetName val="EMPALMES"/>
      <sheetName val="APU"/>
      <sheetName val="OBRAS COMPL"/>
      <sheetName val="MEMORIAS OBRAS COMP"/>
      <sheetName val="MEMORIAS LA BERMEJALA 2"/>
    </sheetNames>
    <sheetDataSet>
      <sheetData sheetId="0"/>
      <sheetData sheetId="1" refreshError="1"/>
      <sheetData sheetId="2"/>
      <sheetData sheetId="3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BAS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Itemes Renovación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CALC PROD MENSUAL"/>
      <sheetName val="Base de Diseño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CIC-NOV"/>
      <sheetName val="Design"/>
      <sheetName val="ELECTRICO"/>
      <sheetName val="Vuelta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LISTA_CÓDIGOS"/>
      <sheetName val="BASE_APU"/>
      <sheetName val="MANO_DE_OBRA"/>
      <sheetName val="TABLAS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TARIFAS-JORNAL-DIST"/>
      <sheetName val="10_HS"/>
      <sheetName val="Presupuesto_Via_distribuidora"/>
      <sheetName val="BASES"/>
      <sheetName val="RECURSOS"/>
      <sheetName val="INDICE"/>
      <sheetName val="CALC_PROD_MENSUAL"/>
      <sheetName val="Base_de_Diseño"/>
      <sheetName val="SUB_APU10"/>
      <sheetName val="Cantidades_de_Obra10"/>
      <sheetName val="Itemes_Renovación5"/>
      <sheetName val="SUB_APU11"/>
      <sheetName val="Cantidades_de_Obra11"/>
      <sheetName val="Itemes_Renovación6"/>
      <sheetName val="experiencia_especifica"/>
      <sheetName val="experiencia_general"/>
      <sheetName val="FORMULARIO_N°_14"/>
      <sheetName val="FORMULARIO_N°7"/>
      <sheetName val="contrato_en_ejecución"/>
      <sheetName val="Calculo_capacidad_residual"/>
      <sheetName val="EMPRESA"/>
      <sheetName val="DATOS CONTRATO"/>
      <sheetName val="LIQ-NOM"/>
      <sheetName val="NOMINA-1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e">
            <v>#VALUE!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e">
            <v>#VALUE!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e">
            <v>#VALUE!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>
        <row r="1">
          <cell r="A1">
            <v>0</v>
          </cell>
        </row>
      </sheetData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>
        <row r="1">
          <cell r="A1" t="str">
            <v>CODIGO</v>
          </cell>
        </row>
      </sheetData>
      <sheetData sheetId="33"/>
      <sheetData sheetId="34"/>
      <sheetData sheetId="35">
        <row r="1">
          <cell r="A1" t="str">
            <v>CODIGO</v>
          </cell>
        </row>
      </sheetData>
      <sheetData sheetId="36">
        <row r="1">
          <cell r="A1">
            <v>0</v>
          </cell>
        </row>
      </sheetData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1">
          <cell r="A1">
            <v>0</v>
          </cell>
        </row>
      </sheetData>
      <sheetData sheetId="53"/>
      <sheetData sheetId="54"/>
      <sheetData sheetId="55"/>
      <sheetData sheetId="56"/>
      <sheetData sheetId="57" refreshError="1"/>
      <sheetData sheetId="58" refreshError="1"/>
      <sheetData sheetId="59">
        <row r="1">
          <cell r="A1">
            <v>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>
        <row r="2">
          <cell r="A2" t="str">
            <v>MUNICIPIO DE SONSON ANTIOQUIA</v>
          </cell>
        </row>
      </sheetData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/>
      <sheetData sheetId="103"/>
      <sheetData sheetId="104"/>
      <sheetData sheetId="105">
        <row r="1">
          <cell r="A1">
            <v>0</v>
          </cell>
        </row>
      </sheetData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"/>
      <sheetName val="RESUMEN_PRESUPU_"/>
      <sheetName val="SUB_APU2"/>
      <sheetName val="RESUMEN_PRESUPU_2"/>
      <sheetName val="SUB_APU1"/>
      <sheetName val="RESUMEN_PRESUPU_1"/>
      <sheetName val="SUB_APU3"/>
      <sheetName val="RESUMEN_PRESUPU_3"/>
      <sheetName val="SUB_APU4"/>
      <sheetName val="RESUMEN_PRESUPU_4"/>
      <sheetName val="Indicadores"/>
      <sheetName val="SIMULACIÓNEDIFICIO.ok"/>
      <sheetName val="Propiedad"/>
      <sheetName val="Reparación"/>
      <sheetName val="DESPLEGABLE"/>
      <sheetName val="Hoja4"/>
      <sheetName val="PARQUE MALIBU"/>
      <sheetName val="Solicitud de Servicios"/>
      <sheetName val="SUB_APU5"/>
      <sheetName val="RESUMEN_PRESUPU_5"/>
      <sheetName val="SIMULACIÓNEDIFICIO_ok"/>
      <sheetName val="SUB_APU6"/>
      <sheetName val="RESUMEN_PRESUPU_6"/>
      <sheetName val="SIMULACIÓNEDIFICIO_ok1"/>
      <sheetName val="SUB_APU7"/>
      <sheetName val="RESUMEN_PRESUPU_7"/>
      <sheetName val="SIMULACIÓNEDIFICIO_ok2"/>
      <sheetName val="SUB_APU8"/>
      <sheetName val="RESUMEN_PRESUPU_8"/>
      <sheetName val="SIMULACIÓNEDIFICIO_ok3"/>
      <sheetName val="anexo2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  <sheetName val="AU"/>
      <sheetName val="Anexo 5-1 (2)"/>
      <sheetName val="Check List Reajustes FM- 101"/>
      <sheetName val="Check List Acta FM- 101"/>
      <sheetName val="FICHA FINANCIERA MFM"/>
      <sheetName val="ACTAS"/>
      <sheetName val="REAJUSTES"/>
      <sheetName val="TARIFAS"/>
      <sheetName val="items"/>
      <sheetName val="REC-COD,"/>
      <sheetName val="Anexo_5-1"/>
      <sheetName val="Anexo_5"/>
      <sheetName val="CHECK_LIST_INFORME"/>
      <sheetName val="CERT__BIENES-SERV"/>
      <sheetName val="CHECK_LIST"/>
      <sheetName val="FICHA_FINANCIERA"/>
      <sheetName val="CONTROL_ACTAS"/>
      <sheetName val="Seguimiento_(2)"/>
      <sheetName val="PLAN DE INVERSION ANTICIPO"/>
      <sheetName val="inv mensual"/>
      <sheetName val="borrador flujo inv"/>
      <sheetName val="social-ambiental"/>
      <sheetName val="DATOS"/>
      <sheetName val="Solicitud_de_Servicios"/>
      <sheetName val="Anexo_5-1_(2)"/>
      <sheetName val="Check_List_Reajustes_FM-_101"/>
      <sheetName val="Check_List_Acta_FM-_101"/>
      <sheetName val="FICHA_FINANCIERA_MFM"/>
      <sheetName val="Anexo_5-11"/>
      <sheetName val="Anexo_51"/>
      <sheetName val="CHECK_LIST_INFORME1"/>
      <sheetName val="CERT__BIENES-SERV1"/>
      <sheetName val="CHECK_LIST1"/>
      <sheetName val="FICHA_FINANCIERA1"/>
      <sheetName val="CONTROL_ACTAS1"/>
      <sheetName val="Seguimiento_(2)1"/>
      <sheetName val="PARQUE_MALIBU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BASE DE DATOS"/>
      <sheetName val="MANO DE OBRA"/>
      <sheetName val="APU 1"/>
      <sheetName val="APU 2"/>
      <sheetName val="APU 3"/>
      <sheetName val="APU 4"/>
      <sheetName val="APU 5"/>
      <sheetName val="APU 6"/>
      <sheetName val="APU 7"/>
      <sheetName val="APU 8"/>
      <sheetName val="APU 9"/>
      <sheetName val="APU 10"/>
      <sheetName val="Listas"/>
      <sheetName val="Tarifario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>
        <row r="1">
          <cell r="A1" t="str">
            <v>CODIGO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>
        <row r="1">
          <cell r="A1" t="str">
            <v>CODIGO</v>
          </cell>
        </row>
      </sheetData>
      <sheetData sheetId="18">
        <row r="1">
          <cell r="A1" t="str">
            <v>CODIGO</v>
          </cell>
        </row>
      </sheetData>
      <sheetData sheetId="19">
        <row r="1">
          <cell r="A1" t="str">
            <v>CODIGO</v>
          </cell>
        </row>
      </sheetData>
      <sheetData sheetId="20">
        <row r="1">
          <cell r="A1" t="str">
            <v>CODIGO</v>
          </cell>
        </row>
      </sheetData>
      <sheetData sheetId="21">
        <row r="1">
          <cell r="A1" t="str">
            <v>CODIGO</v>
          </cell>
        </row>
      </sheetData>
      <sheetData sheetId="22">
        <row r="1">
          <cell r="A1" t="str">
            <v>CODIGO</v>
          </cell>
        </row>
      </sheetData>
      <sheetData sheetId="23">
        <row r="1">
          <cell r="A1" t="str">
            <v>CODIGO</v>
          </cell>
        </row>
      </sheetData>
      <sheetData sheetId="24">
        <row r="1">
          <cell r="A1" t="str">
            <v>CODIGO</v>
          </cell>
        </row>
      </sheetData>
      <sheetData sheetId="25">
        <row r="1">
          <cell r="A1" t="str">
            <v>CODIGO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>
        <row r="2">
          <cell r="A2">
            <v>0</v>
          </cell>
        </row>
      </sheetData>
      <sheetData sheetId="33" refreshError="1"/>
      <sheetData sheetId="34">
        <row r="1">
          <cell r="A1" t="str">
            <v>CODIGO</v>
          </cell>
        </row>
      </sheetData>
      <sheetData sheetId="35"/>
      <sheetData sheetId="36"/>
      <sheetData sheetId="37">
        <row r="1">
          <cell r="A1" t="str">
            <v>CODIGO</v>
          </cell>
        </row>
      </sheetData>
      <sheetData sheetId="38"/>
      <sheetData sheetId="39"/>
      <sheetData sheetId="40">
        <row r="1">
          <cell r="A1" t="str">
            <v>CODIGO</v>
          </cell>
        </row>
      </sheetData>
      <sheetData sheetId="41"/>
      <sheetData sheetId="42"/>
      <sheetData sheetId="43">
        <row r="1">
          <cell r="A1" t="str">
            <v>CODIGO</v>
          </cell>
        </row>
      </sheetData>
      <sheetData sheetId="44"/>
      <sheetData sheetId="45"/>
      <sheetData sheetId="46" refreshError="1"/>
      <sheetData sheetId="47">
        <row r="2">
          <cell r="A2">
            <v>0</v>
          </cell>
        </row>
      </sheetData>
      <sheetData sheetId="48">
        <row r="2">
          <cell r="A2">
            <v>0</v>
          </cell>
        </row>
      </sheetData>
      <sheetData sheetId="49"/>
      <sheetData sheetId="50"/>
      <sheetData sheetId="51"/>
      <sheetData sheetId="52"/>
      <sheetData sheetId="53">
        <row r="1">
          <cell r="A1">
            <v>0</v>
          </cell>
        </row>
      </sheetData>
      <sheetData sheetId="54"/>
      <sheetData sheetId="55"/>
      <sheetData sheetId="56"/>
      <sheetData sheetId="57"/>
      <sheetData sheetId="58"/>
      <sheetData sheetId="59"/>
      <sheetData sheetId="60">
        <row r="1">
          <cell r="A1">
            <v>0</v>
          </cell>
        </row>
      </sheetData>
      <sheetData sheetId="61">
        <row r="1">
          <cell r="A1">
            <v>0</v>
          </cell>
        </row>
      </sheetData>
      <sheetData sheetId="62">
        <row r="1">
          <cell r="A1" t="str">
            <v>CODIGO</v>
          </cell>
        </row>
      </sheetData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>
        <row r="1">
          <cell r="A1">
            <v>0</v>
          </cell>
        </row>
      </sheetData>
      <sheetData sheetId="73"/>
      <sheetData sheetId="74">
        <row r="1">
          <cell r="A1">
            <v>0</v>
          </cell>
        </row>
      </sheetData>
      <sheetData sheetId="75"/>
      <sheetData sheetId="76"/>
      <sheetData sheetId="77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AJ76"/>
  <sheetViews>
    <sheetView tabSelected="1" zoomScale="87" zoomScaleNormal="87" zoomScaleSheetLayoutView="50" workbookViewId="0">
      <pane xSplit="4" ySplit="2" topLeftCell="E47" activePane="bottomRight" state="frozen"/>
      <selection pane="topRight" activeCell="E1" sqref="E1"/>
      <selection pane="bottomLeft" activeCell="A3" sqref="A3"/>
      <selection pane="bottomRight" activeCell="D57" sqref="D57"/>
    </sheetView>
  </sheetViews>
  <sheetFormatPr baseColWidth="10" defaultColWidth="11.42578125" defaultRowHeight="15" x14ac:dyDescent="0.25"/>
  <cols>
    <col min="1" max="1" width="20.28515625" style="1" customWidth="1"/>
    <col min="2" max="2" width="26.28515625" style="1" customWidth="1"/>
    <col min="3" max="3" width="33.140625" style="5" customWidth="1"/>
    <col min="4" max="4" width="36.7109375" style="6" customWidth="1"/>
    <col min="5" max="5" width="32.42578125" style="7" customWidth="1"/>
    <col min="6" max="6" width="18.42578125" style="8" customWidth="1"/>
    <col min="7" max="7" width="16" style="7" customWidth="1"/>
    <col min="8" max="8" width="19" style="7" customWidth="1"/>
    <col min="9" max="9" width="29" style="7" customWidth="1"/>
    <col min="10" max="10" width="8.7109375" style="9" customWidth="1"/>
    <col min="11" max="11" width="8.42578125" style="7" customWidth="1"/>
    <col min="12" max="12" width="11.140625" style="7" customWidth="1"/>
    <col min="13" max="13" width="20.28515625" style="7" customWidth="1"/>
    <col min="14" max="14" width="13.28515625" style="9" customWidth="1"/>
    <col min="15" max="15" width="10.85546875" style="7" customWidth="1"/>
    <col min="16" max="16" width="11.140625" style="7" customWidth="1"/>
    <col min="17" max="17" width="19.85546875" style="7" customWidth="1"/>
    <col min="18" max="18" width="13.28515625" style="9" customWidth="1"/>
    <col min="19" max="19" width="10.85546875" style="7" customWidth="1"/>
    <col min="20" max="20" width="11.140625" style="7" customWidth="1"/>
    <col min="21" max="21" width="23.5703125" style="7" customWidth="1"/>
    <col min="22" max="22" width="13.28515625" style="9" customWidth="1"/>
    <col min="23" max="23" width="10.85546875" style="7" customWidth="1"/>
    <col min="24" max="24" width="11.140625" style="7" customWidth="1"/>
    <col min="25" max="25" width="30.42578125" style="7" customWidth="1"/>
    <col min="26" max="26" width="13.28515625" style="9" customWidth="1"/>
    <col min="27" max="27" width="10.85546875" style="7" customWidth="1"/>
    <col min="28" max="28" width="11.140625" style="7" customWidth="1"/>
    <col min="29" max="29" width="30.42578125" style="7" customWidth="1"/>
    <col min="30" max="30" width="15" style="7" customWidth="1"/>
    <col min="31" max="31" width="16.42578125" style="7" customWidth="1"/>
    <col min="32" max="32" width="13.42578125" style="5" customWidth="1"/>
    <col min="33" max="33" width="15.42578125" style="5" customWidth="1"/>
    <col min="34" max="35" width="18.42578125" style="5" customWidth="1"/>
    <col min="36" max="36" width="17.7109375" style="1" customWidth="1"/>
    <col min="37" max="16384" width="11.42578125" style="1"/>
  </cols>
  <sheetData>
    <row r="1" spans="1:35" ht="30" x14ac:dyDescent="0.25">
      <c r="A1" s="130" t="s">
        <v>0</v>
      </c>
      <c r="B1" s="132" t="s">
        <v>128</v>
      </c>
      <c r="C1" s="132" t="s">
        <v>1</v>
      </c>
      <c r="D1" s="134" t="s">
        <v>2</v>
      </c>
      <c r="E1" s="137" t="s">
        <v>3</v>
      </c>
      <c r="F1" s="139" t="s">
        <v>4</v>
      </c>
      <c r="G1" s="130" t="s">
        <v>5</v>
      </c>
      <c r="H1" s="132" t="s">
        <v>6</v>
      </c>
      <c r="I1" s="134" t="s">
        <v>7</v>
      </c>
      <c r="J1" s="136" t="s">
        <v>8</v>
      </c>
      <c r="K1" s="120"/>
      <c r="L1" s="120"/>
      <c r="M1" s="121"/>
      <c r="N1" s="119" t="s">
        <v>9</v>
      </c>
      <c r="O1" s="120"/>
      <c r="P1" s="120"/>
      <c r="Q1" s="121"/>
      <c r="R1" s="119" t="s">
        <v>10</v>
      </c>
      <c r="S1" s="120"/>
      <c r="T1" s="120"/>
      <c r="U1" s="121"/>
      <c r="V1" s="119" t="s">
        <v>11</v>
      </c>
      <c r="W1" s="120"/>
      <c r="X1" s="120"/>
      <c r="Y1" s="121"/>
      <c r="Z1" s="119" t="s">
        <v>12</v>
      </c>
      <c r="AA1" s="120"/>
      <c r="AB1" s="120"/>
      <c r="AC1" s="121"/>
      <c r="AD1" s="119" t="s">
        <v>13</v>
      </c>
      <c r="AE1" s="120"/>
      <c r="AF1" s="120"/>
      <c r="AG1" s="121"/>
      <c r="AH1" s="70" t="s">
        <v>14</v>
      </c>
      <c r="AI1" s="122" t="s">
        <v>15</v>
      </c>
    </row>
    <row r="2" spans="1:35" ht="30.75" thickBot="1" x14ac:dyDescent="0.3">
      <c r="A2" s="131"/>
      <c r="B2" s="133"/>
      <c r="C2" s="133"/>
      <c r="D2" s="135"/>
      <c r="E2" s="138"/>
      <c r="F2" s="140"/>
      <c r="G2" s="131"/>
      <c r="H2" s="133"/>
      <c r="I2" s="135"/>
      <c r="J2" s="20" t="s">
        <v>16</v>
      </c>
      <c r="K2" s="14" t="s">
        <v>17</v>
      </c>
      <c r="L2" s="17" t="s">
        <v>18</v>
      </c>
      <c r="M2" s="19" t="s">
        <v>19</v>
      </c>
      <c r="N2" s="18" t="s">
        <v>16</v>
      </c>
      <c r="O2" s="14" t="s">
        <v>17</v>
      </c>
      <c r="P2" s="17" t="s">
        <v>18</v>
      </c>
      <c r="Q2" s="19" t="s">
        <v>19</v>
      </c>
      <c r="R2" s="18" t="s">
        <v>16</v>
      </c>
      <c r="S2" s="14" t="s">
        <v>17</v>
      </c>
      <c r="T2" s="17" t="s">
        <v>18</v>
      </c>
      <c r="U2" s="19" t="s">
        <v>19</v>
      </c>
      <c r="V2" s="18" t="s">
        <v>16</v>
      </c>
      <c r="W2" s="14" t="s">
        <v>17</v>
      </c>
      <c r="X2" s="17" t="s">
        <v>18</v>
      </c>
      <c r="Y2" s="19" t="s">
        <v>19</v>
      </c>
      <c r="Z2" s="18" t="s">
        <v>16</v>
      </c>
      <c r="AA2" s="14" t="s">
        <v>17</v>
      </c>
      <c r="AB2" s="17" t="s">
        <v>18</v>
      </c>
      <c r="AC2" s="19" t="s">
        <v>19</v>
      </c>
      <c r="AD2" s="18" t="s">
        <v>5</v>
      </c>
      <c r="AE2" s="14" t="s">
        <v>17</v>
      </c>
      <c r="AF2" s="17" t="s">
        <v>20</v>
      </c>
      <c r="AG2" s="19" t="s">
        <v>21</v>
      </c>
      <c r="AH2" s="18"/>
      <c r="AI2" s="123"/>
    </row>
    <row r="3" spans="1:35" ht="25.5" x14ac:dyDescent="0.25">
      <c r="A3" s="124" t="s">
        <v>22</v>
      </c>
      <c r="B3" s="114" t="s">
        <v>23</v>
      </c>
      <c r="C3" s="111" t="s">
        <v>24</v>
      </c>
      <c r="D3" s="33" t="s">
        <v>25</v>
      </c>
      <c r="E3" s="15" t="s">
        <v>119</v>
      </c>
      <c r="F3" s="38">
        <v>1.4999999999999999E-2</v>
      </c>
      <c r="G3" s="2">
        <v>5</v>
      </c>
      <c r="H3" s="15" t="s">
        <v>26</v>
      </c>
      <c r="I3" s="15" t="s">
        <v>27</v>
      </c>
      <c r="J3" s="16">
        <v>1</v>
      </c>
      <c r="K3" s="16"/>
      <c r="L3" s="72">
        <f t="shared" ref="L3:L61" si="0">IF(J3="",0,K3/J3)</f>
        <v>0</v>
      </c>
      <c r="M3" s="16"/>
      <c r="N3" s="16">
        <v>1</v>
      </c>
      <c r="O3" s="16"/>
      <c r="P3" s="72">
        <f t="shared" ref="P3:P56" si="1">IF(N3="",0,O3/N3)</f>
        <v>0</v>
      </c>
      <c r="Q3" s="16"/>
      <c r="R3" s="16">
        <v>1</v>
      </c>
      <c r="S3" s="16"/>
      <c r="T3" s="72">
        <f t="shared" ref="T3:T56" si="2">IF(R3="",0,S3/R3)</f>
        <v>0</v>
      </c>
      <c r="U3" s="16"/>
      <c r="V3" s="16">
        <v>1</v>
      </c>
      <c r="W3" s="16"/>
      <c r="X3" s="72">
        <f t="shared" ref="X3:X56" si="3">IF(V3="",0,W3/V3)</f>
        <v>0</v>
      </c>
      <c r="Y3" s="16"/>
      <c r="Z3" s="16">
        <v>1</v>
      </c>
      <c r="AA3" s="16"/>
      <c r="AB3" s="72">
        <f t="shared" ref="AB3:AB56" si="4">IF(Z3="",0,AA3/Z3)</f>
        <v>0</v>
      </c>
      <c r="AC3" s="16"/>
      <c r="AD3" s="16">
        <f>J3+N3+R3+V3+Z3</f>
        <v>5</v>
      </c>
      <c r="AE3" s="16">
        <f>+K3+O3+S3+W3+AA3</f>
        <v>0</v>
      </c>
      <c r="AF3" s="72">
        <f>IF(AD3="",0,AE3/AD3)</f>
        <v>0</v>
      </c>
      <c r="AG3" s="29">
        <f>IF(AF3&lt;100%,AF3*F3,IF(AF3&gt;=100%,F3))</f>
        <v>0</v>
      </c>
      <c r="AH3" s="97">
        <f>+SUM(AG3:AG10)/SUM(F3:F10)</f>
        <v>0</v>
      </c>
      <c r="AI3" s="97">
        <f>+SUM(AG3:AG56)/SUM(F3:F56)</f>
        <v>0</v>
      </c>
    </row>
    <row r="4" spans="1:35" x14ac:dyDescent="0.25">
      <c r="A4" s="125"/>
      <c r="B4" s="128"/>
      <c r="C4" s="111"/>
      <c r="D4" s="34" t="s">
        <v>28</v>
      </c>
      <c r="E4" s="15" t="s">
        <v>119</v>
      </c>
      <c r="F4" s="38">
        <v>1.4999999999999999E-2</v>
      </c>
      <c r="G4" s="2">
        <v>5</v>
      </c>
      <c r="H4" s="15" t="s">
        <v>26</v>
      </c>
      <c r="I4" s="15" t="s">
        <v>29</v>
      </c>
      <c r="J4" s="16">
        <v>1</v>
      </c>
      <c r="K4" s="16"/>
      <c r="L4" s="72">
        <f t="shared" si="0"/>
        <v>0</v>
      </c>
      <c r="M4" s="16"/>
      <c r="N4" s="16">
        <v>1</v>
      </c>
      <c r="O4" s="16"/>
      <c r="P4" s="72">
        <f t="shared" si="1"/>
        <v>0</v>
      </c>
      <c r="Q4" s="16"/>
      <c r="R4" s="16">
        <v>1</v>
      </c>
      <c r="S4" s="16"/>
      <c r="T4" s="72">
        <f t="shared" si="2"/>
        <v>0</v>
      </c>
      <c r="U4" s="16"/>
      <c r="V4" s="16">
        <v>1</v>
      </c>
      <c r="W4" s="16"/>
      <c r="X4" s="72">
        <f t="shared" si="3"/>
        <v>0</v>
      </c>
      <c r="Y4" s="16"/>
      <c r="Z4" s="16">
        <v>1</v>
      </c>
      <c r="AA4" s="16"/>
      <c r="AB4" s="72">
        <f t="shared" si="4"/>
        <v>0</v>
      </c>
      <c r="AC4" s="16"/>
      <c r="AD4" s="16">
        <f t="shared" ref="AD4:AD10" si="5">J4+N4+R4+V4+Z4</f>
        <v>5</v>
      </c>
      <c r="AE4" s="16">
        <f t="shared" ref="AE4:AE10" si="6">+K4+O4+S4+W4+AA4</f>
        <v>0</v>
      </c>
      <c r="AF4" s="72">
        <f>IF(AD4="",0,AE4/AD4)</f>
        <v>0</v>
      </c>
      <c r="AG4" s="29">
        <f>IF(AF4&lt;100%,AF4*F4,IF(AF4&gt;=100%,F4))</f>
        <v>0</v>
      </c>
      <c r="AH4" s="97"/>
      <c r="AI4" s="97"/>
    </row>
    <row r="5" spans="1:35" ht="38.25" x14ac:dyDescent="0.25">
      <c r="A5" s="126"/>
      <c r="B5" s="128"/>
      <c r="C5" s="111"/>
      <c r="D5" s="34" t="s">
        <v>30</v>
      </c>
      <c r="E5" s="15" t="s">
        <v>120</v>
      </c>
      <c r="F5" s="38">
        <v>1.4999999999999999E-2</v>
      </c>
      <c r="G5" s="2">
        <v>410</v>
      </c>
      <c r="H5" s="15" t="s">
        <v>31</v>
      </c>
      <c r="I5" s="15" t="s">
        <v>27</v>
      </c>
      <c r="J5" s="16">
        <v>82</v>
      </c>
      <c r="K5" s="16"/>
      <c r="L5" s="72">
        <f t="shared" si="0"/>
        <v>0</v>
      </c>
      <c r="M5" s="16"/>
      <c r="N5" s="16">
        <v>82</v>
      </c>
      <c r="O5" s="16"/>
      <c r="P5" s="72">
        <f t="shared" si="1"/>
        <v>0</v>
      </c>
      <c r="Q5" s="16"/>
      <c r="R5" s="16">
        <v>82</v>
      </c>
      <c r="S5" s="16"/>
      <c r="T5" s="72">
        <f t="shared" si="2"/>
        <v>0</v>
      </c>
      <c r="U5" s="16"/>
      <c r="V5" s="16">
        <v>82</v>
      </c>
      <c r="W5" s="16"/>
      <c r="X5" s="72">
        <f t="shared" si="3"/>
        <v>0</v>
      </c>
      <c r="Y5" s="16"/>
      <c r="Z5" s="16">
        <v>82</v>
      </c>
      <c r="AA5" s="16"/>
      <c r="AB5" s="72">
        <f t="shared" si="4"/>
        <v>0</v>
      </c>
      <c r="AC5" s="16"/>
      <c r="AD5" s="16">
        <f t="shared" si="5"/>
        <v>410</v>
      </c>
      <c r="AE5" s="16">
        <f t="shared" si="6"/>
        <v>0</v>
      </c>
      <c r="AF5" s="72">
        <f t="shared" ref="AF5:AF66" si="7">IF(AD5="",0,AE5/AD5)</f>
        <v>0</v>
      </c>
      <c r="AG5" s="29">
        <f>IF(AF5&lt;100%,AF5*F5,IF(AF5&gt;=100%,F5))</f>
        <v>0</v>
      </c>
      <c r="AH5" s="97"/>
      <c r="AI5" s="97"/>
    </row>
    <row r="6" spans="1:35" ht="55.5" customHeight="1" x14ac:dyDescent="0.25">
      <c r="A6" s="126"/>
      <c r="B6" s="128"/>
      <c r="C6" s="111"/>
      <c r="D6" s="34" t="s">
        <v>32</v>
      </c>
      <c r="E6" s="15" t="s">
        <v>120</v>
      </c>
      <c r="F6" s="38">
        <v>1.4999999999999999E-2</v>
      </c>
      <c r="G6" s="2">
        <v>5</v>
      </c>
      <c r="H6" s="15" t="s">
        <v>33</v>
      </c>
      <c r="I6" s="15" t="s">
        <v>35</v>
      </c>
      <c r="J6" s="16">
        <v>1</v>
      </c>
      <c r="K6" s="16"/>
      <c r="L6" s="72">
        <f t="shared" si="0"/>
        <v>0</v>
      </c>
      <c r="M6" s="16"/>
      <c r="N6" s="16">
        <v>1</v>
      </c>
      <c r="O6" s="16"/>
      <c r="P6" s="72">
        <f t="shared" si="1"/>
        <v>0</v>
      </c>
      <c r="Q6" s="16"/>
      <c r="R6" s="16">
        <v>1</v>
      </c>
      <c r="S6" s="16"/>
      <c r="T6" s="72">
        <f t="shared" si="2"/>
        <v>0</v>
      </c>
      <c r="U6" s="16"/>
      <c r="V6" s="16">
        <v>1</v>
      </c>
      <c r="W6" s="16"/>
      <c r="X6" s="72">
        <f t="shared" si="3"/>
        <v>0</v>
      </c>
      <c r="Y6" s="16"/>
      <c r="Z6" s="16">
        <v>1</v>
      </c>
      <c r="AA6" s="16"/>
      <c r="AB6" s="72">
        <f t="shared" si="4"/>
        <v>0</v>
      </c>
      <c r="AC6" s="16"/>
      <c r="AD6" s="16">
        <f t="shared" si="5"/>
        <v>5</v>
      </c>
      <c r="AE6" s="16">
        <f t="shared" si="6"/>
        <v>0</v>
      </c>
      <c r="AF6" s="72">
        <f t="shared" si="7"/>
        <v>0</v>
      </c>
      <c r="AG6" s="29">
        <f>IF(AF6&lt;100%,AF6*F6,IF(AF6&gt;=100%,F6))</f>
        <v>0</v>
      </c>
      <c r="AH6" s="97"/>
      <c r="AI6" s="97"/>
    </row>
    <row r="7" spans="1:35" ht="25.5" x14ac:dyDescent="0.25">
      <c r="A7" s="126"/>
      <c r="B7" s="128"/>
      <c r="C7" s="111"/>
      <c r="D7" s="33" t="s">
        <v>121</v>
      </c>
      <c r="E7" s="15" t="s">
        <v>122</v>
      </c>
      <c r="F7" s="38">
        <v>1.4999999999999999E-2</v>
      </c>
      <c r="G7" s="2">
        <v>1</v>
      </c>
      <c r="H7" s="15" t="s">
        <v>29</v>
      </c>
      <c r="I7" s="15" t="s">
        <v>147</v>
      </c>
      <c r="J7" s="16"/>
      <c r="K7" s="16"/>
      <c r="L7" s="72"/>
      <c r="M7" s="16"/>
      <c r="N7" s="16"/>
      <c r="O7" s="16"/>
      <c r="P7" s="72"/>
      <c r="Q7" s="16"/>
      <c r="R7" s="16"/>
      <c r="S7" s="16"/>
      <c r="T7" s="72"/>
      <c r="U7" s="16"/>
      <c r="V7" s="16"/>
      <c r="W7" s="16"/>
      <c r="X7" s="72"/>
      <c r="Y7" s="16"/>
      <c r="Z7" s="16">
        <v>1</v>
      </c>
      <c r="AA7" s="16"/>
      <c r="AB7" s="72">
        <f t="shared" si="4"/>
        <v>0</v>
      </c>
      <c r="AC7" s="16"/>
      <c r="AD7" s="16">
        <f t="shared" si="5"/>
        <v>1</v>
      </c>
      <c r="AE7" s="16">
        <f t="shared" si="6"/>
        <v>0</v>
      </c>
      <c r="AF7" s="72"/>
      <c r="AG7" s="29"/>
      <c r="AH7" s="97"/>
      <c r="AI7" s="97"/>
    </row>
    <row r="8" spans="1:35" ht="30" x14ac:dyDescent="0.25">
      <c r="A8" s="126"/>
      <c r="B8" s="128"/>
      <c r="C8" s="111"/>
      <c r="D8" s="33" t="s">
        <v>34</v>
      </c>
      <c r="E8" s="15" t="s">
        <v>123</v>
      </c>
      <c r="F8" s="38">
        <v>1.4999999999999999E-2</v>
      </c>
      <c r="G8" s="2">
        <v>5</v>
      </c>
      <c r="H8" s="15" t="s">
        <v>33</v>
      </c>
      <c r="I8" s="15" t="s">
        <v>35</v>
      </c>
      <c r="J8" s="16">
        <v>1</v>
      </c>
      <c r="K8" s="16"/>
      <c r="L8" s="72">
        <f t="shared" si="0"/>
        <v>0</v>
      </c>
      <c r="M8" s="16"/>
      <c r="N8" s="16">
        <v>1</v>
      </c>
      <c r="O8" s="16"/>
      <c r="P8" s="72">
        <f t="shared" si="1"/>
        <v>0</v>
      </c>
      <c r="Q8" s="16"/>
      <c r="R8" s="16">
        <v>1</v>
      </c>
      <c r="S8" s="16"/>
      <c r="T8" s="72">
        <f t="shared" si="2"/>
        <v>0</v>
      </c>
      <c r="U8" s="16"/>
      <c r="V8" s="16">
        <v>1</v>
      </c>
      <c r="W8" s="16"/>
      <c r="X8" s="72">
        <f t="shared" si="3"/>
        <v>0</v>
      </c>
      <c r="Y8" s="16"/>
      <c r="Z8" s="16">
        <v>1</v>
      </c>
      <c r="AA8" s="16"/>
      <c r="AB8" s="72">
        <f t="shared" si="4"/>
        <v>0</v>
      </c>
      <c r="AC8" s="16"/>
      <c r="AD8" s="16">
        <f t="shared" si="5"/>
        <v>5</v>
      </c>
      <c r="AE8" s="16">
        <f t="shared" si="6"/>
        <v>0</v>
      </c>
      <c r="AF8" s="72">
        <f t="shared" si="7"/>
        <v>0</v>
      </c>
      <c r="AG8" s="29">
        <f>IF(AF8&lt;100%,AF8*F8,IF(AF8&gt;=100%,F8))</f>
        <v>0</v>
      </c>
      <c r="AH8" s="97"/>
      <c r="AI8" s="97"/>
    </row>
    <row r="9" spans="1:35" ht="38.25" x14ac:dyDescent="0.25">
      <c r="A9" s="126"/>
      <c r="B9" s="128"/>
      <c r="C9" s="114"/>
      <c r="D9" s="33" t="s">
        <v>36</v>
      </c>
      <c r="E9" s="15" t="s">
        <v>37</v>
      </c>
      <c r="F9" s="38">
        <v>1.4999999999999999E-2</v>
      </c>
      <c r="G9" s="2">
        <v>5</v>
      </c>
      <c r="H9" s="15" t="s">
        <v>38</v>
      </c>
      <c r="I9" s="15" t="s">
        <v>148</v>
      </c>
      <c r="J9" s="77">
        <v>1</v>
      </c>
      <c r="K9" s="77"/>
      <c r="L9" s="72">
        <f t="shared" si="0"/>
        <v>0</v>
      </c>
      <c r="M9" s="77"/>
      <c r="N9" s="77">
        <v>1</v>
      </c>
      <c r="O9" s="77"/>
      <c r="P9" s="75">
        <f t="shared" si="1"/>
        <v>0</v>
      </c>
      <c r="Q9" s="77"/>
      <c r="R9" s="77">
        <v>1</v>
      </c>
      <c r="S9" s="77"/>
      <c r="T9" s="75">
        <f t="shared" si="2"/>
        <v>0</v>
      </c>
      <c r="U9" s="77"/>
      <c r="V9" s="77">
        <v>1</v>
      </c>
      <c r="W9" s="77"/>
      <c r="X9" s="72">
        <f t="shared" si="3"/>
        <v>0</v>
      </c>
      <c r="Y9" s="77"/>
      <c r="Z9" s="77">
        <v>1</v>
      </c>
      <c r="AA9" s="77"/>
      <c r="AB9" s="72"/>
      <c r="AC9" s="77"/>
      <c r="AD9" s="16">
        <f t="shared" si="5"/>
        <v>5</v>
      </c>
      <c r="AE9" s="16">
        <f t="shared" si="6"/>
        <v>0</v>
      </c>
      <c r="AF9" s="75"/>
      <c r="AG9" s="78"/>
      <c r="AH9" s="115"/>
      <c r="AI9" s="97"/>
    </row>
    <row r="10" spans="1:35" ht="39" thickBot="1" x14ac:dyDescent="0.3">
      <c r="A10" s="126"/>
      <c r="B10" s="128"/>
      <c r="C10" s="113"/>
      <c r="D10" s="86" t="s">
        <v>124</v>
      </c>
      <c r="E10" s="50" t="s">
        <v>119</v>
      </c>
      <c r="F10" s="48">
        <v>1.4999999999999999E-2</v>
      </c>
      <c r="G10" s="46">
        <v>1</v>
      </c>
      <c r="H10" s="50" t="s">
        <v>29</v>
      </c>
      <c r="I10" s="50" t="s">
        <v>29</v>
      </c>
      <c r="J10" s="51"/>
      <c r="K10" s="51"/>
      <c r="L10" s="72">
        <f t="shared" si="0"/>
        <v>0</v>
      </c>
      <c r="M10" s="51"/>
      <c r="N10" s="51"/>
      <c r="O10" s="51"/>
      <c r="P10" s="73">
        <f t="shared" si="1"/>
        <v>0</v>
      </c>
      <c r="Q10" s="51"/>
      <c r="R10" s="51"/>
      <c r="S10" s="51"/>
      <c r="T10" s="73">
        <f t="shared" si="2"/>
        <v>0</v>
      </c>
      <c r="U10" s="51"/>
      <c r="V10" s="51"/>
      <c r="W10" s="51"/>
      <c r="X10" s="72">
        <f t="shared" si="3"/>
        <v>0</v>
      </c>
      <c r="Y10" s="51"/>
      <c r="Z10" s="51">
        <v>1</v>
      </c>
      <c r="AA10" s="51"/>
      <c r="AB10" s="72">
        <f t="shared" si="4"/>
        <v>0</v>
      </c>
      <c r="AC10" s="51"/>
      <c r="AD10" s="51">
        <f t="shared" si="5"/>
        <v>1</v>
      </c>
      <c r="AE10" s="51">
        <f t="shared" si="6"/>
        <v>0</v>
      </c>
      <c r="AF10" s="73">
        <f t="shared" si="7"/>
        <v>0</v>
      </c>
      <c r="AG10" s="47">
        <f t="shared" ref="AG10:AG43" si="8">IF(AF10&lt;100%,AF10*F10,IF(AF10&gt;=100%,F10))</f>
        <v>0</v>
      </c>
      <c r="AH10" s="98"/>
      <c r="AI10" s="97"/>
    </row>
    <row r="11" spans="1:35" ht="15.75" thickTop="1" x14ac:dyDescent="0.25">
      <c r="A11" s="126"/>
      <c r="B11" s="128"/>
      <c r="C11" s="129" t="s">
        <v>39</v>
      </c>
      <c r="D11" s="61" t="s">
        <v>40</v>
      </c>
      <c r="E11" s="37" t="s">
        <v>125</v>
      </c>
      <c r="F11" s="38">
        <v>1.4999999999999999E-2</v>
      </c>
      <c r="G11" s="39">
        <v>29690</v>
      </c>
      <c r="H11" s="40" t="s">
        <v>41</v>
      </c>
      <c r="I11" s="41" t="s">
        <v>42</v>
      </c>
      <c r="J11" s="42"/>
      <c r="K11" s="42"/>
      <c r="L11" s="43">
        <f t="shared" si="0"/>
        <v>0</v>
      </c>
      <c r="M11" s="42"/>
      <c r="N11" s="44">
        <v>4241.3999999999996</v>
      </c>
      <c r="O11" s="44"/>
      <c r="P11" s="43">
        <f t="shared" si="1"/>
        <v>0</v>
      </c>
      <c r="Q11" s="42"/>
      <c r="R11" s="42">
        <v>8482.7999999999993</v>
      </c>
      <c r="S11" s="44"/>
      <c r="T11" s="43">
        <f t="shared" si="2"/>
        <v>0</v>
      </c>
      <c r="U11" s="42"/>
      <c r="V11" s="42">
        <v>8482.7999999999993</v>
      </c>
      <c r="W11" s="42"/>
      <c r="X11" s="43">
        <f t="shared" si="3"/>
        <v>0</v>
      </c>
      <c r="Y11" s="42"/>
      <c r="Z11" s="42">
        <v>8482.7999999999993</v>
      </c>
      <c r="AA11" s="42"/>
      <c r="AB11" s="43">
        <f t="shared" si="4"/>
        <v>0</v>
      </c>
      <c r="AC11" s="42"/>
      <c r="AD11" s="44">
        <f>J11+N11+R11+V11+Z11</f>
        <v>29689.8</v>
      </c>
      <c r="AE11" s="44">
        <f>+K11+O11+S11+W11+AA11</f>
        <v>0</v>
      </c>
      <c r="AF11" s="71">
        <f t="shared" si="7"/>
        <v>0</v>
      </c>
      <c r="AG11" s="45">
        <f t="shared" si="8"/>
        <v>0</v>
      </c>
      <c r="AH11" s="96">
        <f>SUM(AG11:AG19)/SUM(F11:F19)</f>
        <v>0</v>
      </c>
      <c r="AI11" s="97"/>
    </row>
    <row r="12" spans="1:35" x14ac:dyDescent="0.25">
      <c r="A12" s="126"/>
      <c r="B12" s="128"/>
      <c r="C12" s="111"/>
      <c r="D12" s="34" t="s">
        <v>43</v>
      </c>
      <c r="E12" s="37" t="s">
        <v>125</v>
      </c>
      <c r="F12" s="26">
        <v>1.4999999999999999E-2</v>
      </c>
      <c r="G12" s="2">
        <v>7726</v>
      </c>
      <c r="H12" s="22" t="s">
        <v>44</v>
      </c>
      <c r="I12" s="15" t="s">
        <v>42</v>
      </c>
      <c r="J12" s="16"/>
      <c r="K12" s="16"/>
      <c r="L12" s="23">
        <f t="shared" si="0"/>
        <v>0</v>
      </c>
      <c r="M12" s="16"/>
      <c r="N12" s="10">
        <v>1103.7</v>
      </c>
      <c r="O12" s="10"/>
      <c r="P12" s="23">
        <f t="shared" si="1"/>
        <v>0</v>
      </c>
      <c r="Q12" s="16"/>
      <c r="R12" s="16">
        <v>2207.4</v>
      </c>
      <c r="S12" s="16"/>
      <c r="T12" s="23">
        <f t="shared" si="2"/>
        <v>0</v>
      </c>
      <c r="U12" s="16"/>
      <c r="V12" s="16">
        <v>2207.4</v>
      </c>
      <c r="W12" s="16"/>
      <c r="X12" s="23">
        <f t="shared" si="3"/>
        <v>0</v>
      </c>
      <c r="Y12" s="16"/>
      <c r="Z12" s="16">
        <v>2207.4</v>
      </c>
      <c r="AA12" s="16"/>
      <c r="AB12" s="23">
        <f t="shared" si="4"/>
        <v>0</v>
      </c>
      <c r="AC12" s="16"/>
      <c r="AD12" s="44">
        <f t="shared" ref="AD12:AD19" si="9">J12+N12+R12+V12+Z12</f>
        <v>7725.9</v>
      </c>
      <c r="AE12" s="10">
        <f t="shared" ref="AE12:AE19" si="10">+K12+O12+S12+W12+AA12</f>
        <v>0</v>
      </c>
      <c r="AF12" s="72">
        <f t="shared" si="7"/>
        <v>0</v>
      </c>
      <c r="AG12" s="29">
        <f t="shared" si="8"/>
        <v>0</v>
      </c>
      <c r="AH12" s="97"/>
      <c r="AI12" s="97"/>
    </row>
    <row r="13" spans="1:35" x14ac:dyDescent="0.25">
      <c r="A13" s="126"/>
      <c r="B13" s="128"/>
      <c r="C13" s="111"/>
      <c r="D13" s="34" t="s">
        <v>45</v>
      </c>
      <c r="E13" s="37" t="s">
        <v>125</v>
      </c>
      <c r="F13" s="26">
        <v>1.4999999999999999E-2</v>
      </c>
      <c r="G13" s="2">
        <v>230</v>
      </c>
      <c r="H13" s="22" t="s">
        <v>46</v>
      </c>
      <c r="I13" s="15" t="s">
        <v>42</v>
      </c>
      <c r="J13" s="16"/>
      <c r="K13" s="16"/>
      <c r="L13" s="23">
        <f t="shared" si="0"/>
        <v>0</v>
      </c>
      <c r="M13" s="16"/>
      <c r="N13" s="10">
        <v>32.800000000000004</v>
      </c>
      <c r="O13" s="16"/>
      <c r="P13" s="23">
        <f t="shared" si="1"/>
        <v>0</v>
      </c>
      <c r="Q13" s="16"/>
      <c r="R13" s="16">
        <v>65.600000000000009</v>
      </c>
      <c r="S13" s="10"/>
      <c r="T13" s="23">
        <f t="shared" si="2"/>
        <v>0</v>
      </c>
      <c r="U13" s="16"/>
      <c r="V13" s="16">
        <v>65.600000000000009</v>
      </c>
      <c r="W13" s="16"/>
      <c r="X13" s="23">
        <f t="shared" si="3"/>
        <v>0</v>
      </c>
      <c r="Y13" s="16"/>
      <c r="Z13" s="16">
        <v>65.600000000000009</v>
      </c>
      <c r="AA13" s="16"/>
      <c r="AB13" s="23">
        <f t="shared" si="4"/>
        <v>0</v>
      </c>
      <c r="AC13" s="16"/>
      <c r="AD13" s="44">
        <f t="shared" si="9"/>
        <v>229.60000000000002</v>
      </c>
      <c r="AE13" s="10">
        <f t="shared" si="10"/>
        <v>0</v>
      </c>
      <c r="AF13" s="72">
        <f t="shared" si="7"/>
        <v>0</v>
      </c>
      <c r="AG13" s="29">
        <f t="shared" si="8"/>
        <v>0</v>
      </c>
      <c r="AH13" s="97"/>
      <c r="AI13" s="97"/>
    </row>
    <row r="14" spans="1:35" x14ac:dyDescent="0.25">
      <c r="A14" s="126"/>
      <c r="B14" s="128"/>
      <c r="C14" s="111"/>
      <c r="D14" s="33" t="s">
        <v>47</v>
      </c>
      <c r="E14" s="37" t="s">
        <v>125</v>
      </c>
      <c r="F14" s="26">
        <v>1.4999999999999999E-2</v>
      </c>
      <c r="G14" s="2">
        <v>826</v>
      </c>
      <c r="H14" s="22" t="s">
        <v>46</v>
      </c>
      <c r="I14" s="15" t="s">
        <v>42</v>
      </c>
      <c r="J14" s="16"/>
      <c r="K14" s="16"/>
      <c r="L14" s="23">
        <f t="shared" si="0"/>
        <v>0</v>
      </c>
      <c r="M14" s="16"/>
      <c r="N14" s="10">
        <v>117.95</v>
      </c>
      <c r="O14" s="16"/>
      <c r="P14" s="23">
        <f t="shared" si="1"/>
        <v>0</v>
      </c>
      <c r="Q14" s="16"/>
      <c r="R14" s="16">
        <v>235.9</v>
      </c>
      <c r="S14" s="16"/>
      <c r="T14" s="23">
        <f t="shared" si="2"/>
        <v>0</v>
      </c>
      <c r="U14" s="16"/>
      <c r="V14" s="16">
        <v>235.9</v>
      </c>
      <c r="W14" s="16"/>
      <c r="X14" s="23">
        <f t="shared" si="3"/>
        <v>0</v>
      </c>
      <c r="Y14" s="16"/>
      <c r="Z14" s="16">
        <v>235.9</v>
      </c>
      <c r="AA14" s="16"/>
      <c r="AB14" s="23">
        <f t="shared" si="4"/>
        <v>0</v>
      </c>
      <c r="AC14" s="16"/>
      <c r="AD14" s="44">
        <f t="shared" si="9"/>
        <v>825.65</v>
      </c>
      <c r="AE14" s="10">
        <f t="shared" si="10"/>
        <v>0</v>
      </c>
      <c r="AF14" s="72">
        <f t="shared" si="7"/>
        <v>0</v>
      </c>
      <c r="AG14" s="29">
        <f t="shared" si="8"/>
        <v>0</v>
      </c>
      <c r="AH14" s="97"/>
      <c r="AI14" s="97"/>
    </row>
    <row r="15" spans="1:35" x14ac:dyDescent="0.25">
      <c r="A15" s="126"/>
      <c r="B15" s="128"/>
      <c r="C15" s="111"/>
      <c r="D15" s="34" t="s">
        <v>48</v>
      </c>
      <c r="E15" s="37" t="s">
        <v>125</v>
      </c>
      <c r="F15" s="26">
        <v>1.4999999999999999E-2</v>
      </c>
      <c r="G15" s="2">
        <v>20</v>
      </c>
      <c r="H15" s="22" t="s">
        <v>46</v>
      </c>
      <c r="I15" s="15" t="s">
        <v>42</v>
      </c>
      <c r="J15" s="16"/>
      <c r="K15" s="16"/>
      <c r="L15" s="23">
        <f t="shared" si="0"/>
        <v>0</v>
      </c>
      <c r="M15" s="16"/>
      <c r="N15" s="16">
        <v>2</v>
      </c>
      <c r="O15" s="16"/>
      <c r="P15" s="23">
        <f t="shared" si="1"/>
        <v>0</v>
      </c>
      <c r="Q15" s="16"/>
      <c r="R15" s="16">
        <v>6</v>
      </c>
      <c r="S15" s="16"/>
      <c r="T15" s="23">
        <f t="shared" si="2"/>
        <v>0</v>
      </c>
      <c r="U15" s="16"/>
      <c r="V15" s="16">
        <v>6</v>
      </c>
      <c r="W15" s="16"/>
      <c r="X15" s="23">
        <f t="shared" si="3"/>
        <v>0</v>
      </c>
      <c r="Y15" s="16"/>
      <c r="Z15" s="16">
        <v>6</v>
      </c>
      <c r="AA15" s="16"/>
      <c r="AB15" s="23">
        <f t="shared" si="4"/>
        <v>0</v>
      </c>
      <c r="AC15" s="16"/>
      <c r="AD15" s="42">
        <f t="shared" si="9"/>
        <v>20</v>
      </c>
      <c r="AE15" s="10">
        <f t="shared" si="10"/>
        <v>0</v>
      </c>
      <c r="AF15" s="72">
        <f t="shared" si="7"/>
        <v>0</v>
      </c>
      <c r="AG15" s="29">
        <f t="shared" si="8"/>
        <v>0</v>
      </c>
      <c r="AH15" s="97"/>
      <c r="AI15" s="97"/>
    </row>
    <row r="16" spans="1:35" x14ac:dyDescent="0.25">
      <c r="A16" s="126"/>
      <c r="B16" s="128"/>
      <c r="C16" s="111"/>
      <c r="D16" s="34" t="s">
        <v>49</v>
      </c>
      <c r="E16" s="37" t="s">
        <v>125</v>
      </c>
      <c r="F16" s="26">
        <v>0.01</v>
      </c>
      <c r="G16" s="2">
        <v>1</v>
      </c>
      <c r="H16" s="22" t="s">
        <v>46</v>
      </c>
      <c r="I16" s="15" t="s">
        <v>42</v>
      </c>
      <c r="J16" s="16"/>
      <c r="K16" s="16"/>
      <c r="L16" s="72">
        <f t="shared" si="0"/>
        <v>0</v>
      </c>
      <c r="M16" s="16"/>
      <c r="N16" s="16"/>
      <c r="O16" s="16"/>
      <c r="P16" s="23">
        <f t="shared" si="1"/>
        <v>0</v>
      </c>
      <c r="Q16" s="16"/>
      <c r="R16" s="16"/>
      <c r="S16" s="16"/>
      <c r="T16" s="72">
        <f t="shared" si="2"/>
        <v>0</v>
      </c>
      <c r="U16" s="16"/>
      <c r="V16" s="16">
        <v>1</v>
      </c>
      <c r="W16" s="16"/>
      <c r="X16" s="72">
        <f t="shared" si="3"/>
        <v>0</v>
      </c>
      <c r="Y16" s="16"/>
      <c r="Z16" s="16"/>
      <c r="AA16" s="16"/>
      <c r="AB16" s="72">
        <f t="shared" si="4"/>
        <v>0</v>
      </c>
      <c r="AC16" s="16"/>
      <c r="AD16" s="42">
        <f t="shared" si="9"/>
        <v>1</v>
      </c>
      <c r="AE16" s="10">
        <f t="shared" si="10"/>
        <v>0</v>
      </c>
      <c r="AF16" s="72">
        <f t="shared" si="7"/>
        <v>0</v>
      </c>
      <c r="AG16" s="29">
        <f t="shared" si="8"/>
        <v>0</v>
      </c>
      <c r="AH16" s="97"/>
      <c r="AI16" s="97"/>
    </row>
    <row r="17" spans="1:35" ht="25.5" x14ac:dyDescent="0.25">
      <c r="A17" s="126"/>
      <c r="B17" s="128"/>
      <c r="C17" s="111"/>
      <c r="D17" s="34" t="s">
        <v>50</v>
      </c>
      <c r="E17" s="37" t="s">
        <v>125</v>
      </c>
      <c r="F17" s="26">
        <v>0.01</v>
      </c>
      <c r="G17" s="2">
        <v>7</v>
      </c>
      <c r="H17" s="22" t="s">
        <v>51</v>
      </c>
      <c r="I17" s="15" t="s">
        <v>42</v>
      </c>
      <c r="J17" s="16"/>
      <c r="K17" s="16"/>
      <c r="L17" s="23">
        <f t="shared" si="0"/>
        <v>0</v>
      </c>
      <c r="M17" s="16"/>
      <c r="N17" s="7">
        <v>2</v>
      </c>
      <c r="O17" s="16"/>
      <c r="P17" s="23">
        <f>IF(N16="",0,O17/N16)</f>
        <v>0</v>
      </c>
      <c r="Q17" s="16"/>
      <c r="R17" s="16">
        <v>2</v>
      </c>
      <c r="S17" s="16"/>
      <c r="T17" s="23">
        <f t="shared" si="2"/>
        <v>0</v>
      </c>
      <c r="U17" s="16"/>
      <c r="V17" s="16">
        <v>2</v>
      </c>
      <c r="W17" s="16"/>
      <c r="X17" s="23">
        <f t="shared" si="3"/>
        <v>0</v>
      </c>
      <c r="Y17" s="16"/>
      <c r="Z17" s="16">
        <v>1</v>
      </c>
      <c r="AA17" s="16"/>
      <c r="AB17" s="23">
        <f t="shared" si="4"/>
        <v>0</v>
      </c>
      <c r="AC17" s="16"/>
      <c r="AD17" s="42">
        <f t="shared" si="9"/>
        <v>7</v>
      </c>
      <c r="AE17" s="10">
        <f t="shared" si="10"/>
        <v>0</v>
      </c>
      <c r="AF17" s="72">
        <f t="shared" si="7"/>
        <v>0</v>
      </c>
      <c r="AG17" s="29">
        <f t="shared" si="8"/>
        <v>0</v>
      </c>
      <c r="AH17" s="97"/>
      <c r="AI17" s="97"/>
    </row>
    <row r="18" spans="1:35" x14ac:dyDescent="0.25">
      <c r="A18" s="126"/>
      <c r="B18" s="128"/>
      <c r="C18" s="111"/>
      <c r="D18" s="34" t="s">
        <v>52</v>
      </c>
      <c r="E18" s="37" t="s">
        <v>126</v>
      </c>
      <c r="F18" s="26">
        <v>0.01</v>
      </c>
      <c r="G18" s="2">
        <v>7</v>
      </c>
      <c r="H18" s="22" t="s">
        <v>51</v>
      </c>
      <c r="I18" s="15" t="s">
        <v>42</v>
      </c>
      <c r="J18" s="16"/>
      <c r="K18" s="16"/>
      <c r="L18" s="23">
        <f t="shared" si="0"/>
        <v>0</v>
      </c>
      <c r="M18" s="16"/>
      <c r="N18" s="16">
        <v>2</v>
      </c>
      <c r="O18" s="16"/>
      <c r="P18" s="23">
        <f t="shared" si="1"/>
        <v>0</v>
      </c>
      <c r="Q18" s="16"/>
      <c r="R18" s="16">
        <v>2</v>
      </c>
      <c r="S18" s="16"/>
      <c r="T18" s="23">
        <f t="shared" si="2"/>
        <v>0</v>
      </c>
      <c r="U18" s="16"/>
      <c r="V18" s="16">
        <v>2</v>
      </c>
      <c r="W18" s="16"/>
      <c r="X18" s="23">
        <f t="shared" si="3"/>
        <v>0</v>
      </c>
      <c r="Y18" s="16"/>
      <c r="Z18" s="16">
        <v>2</v>
      </c>
      <c r="AA18" s="16"/>
      <c r="AB18" s="23">
        <f t="shared" si="4"/>
        <v>0</v>
      </c>
      <c r="AC18" s="16"/>
      <c r="AD18" s="42">
        <f t="shared" si="9"/>
        <v>8</v>
      </c>
      <c r="AE18" s="10">
        <f t="shared" si="10"/>
        <v>0</v>
      </c>
      <c r="AF18" s="72">
        <f t="shared" si="7"/>
        <v>0</v>
      </c>
      <c r="AG18" s="29">
        <f t="shared" si="8"/>
        <v>0</v>
      </c>
      <c r="AH18" s="97"/>
      <c r="AI18" s="97"/>
    </row>
    <row r="19" spans="1:35" ht="39" thickBot="1" x14ac:dyDescent="0.3">
      <c r="A19" s="126"/>
      <c r="B19" s="128"/>
      <c r="C19" s="113"/>
      <c r="D19" s="62" t="s">
        <v>55</v>
      </c>
      <c r="E19" s="50" t="s">
        <v>127</v>
      </c>
      <c r="F19" s="48">
        <v>1.4999999999999999E-2</v>
      </c>
      <c r="G19" s="46">
        <v>5</v>
      </c>
      <c r="H19" s="49" t="s">
        <v>56</v>
      </c>
      <c r="I19" s="50" t="s">
        <v>42</v>
      </c>
      <c r="J19" s="51">
        <v>1</v>
      </c>
      <c r="K19" s="51"/>
      <c r="L19" s="73">
        <f t="shared" si="0"/>
        <v>0</v>
      </c>
      <c r="M19" s="51"/>
      <c r="N19" s="51">
        <v>1</v>
      </c>
      <c r="O19" s="51"/>
      <c r="P19" s="73">
        <f t="shared" si="1"/>
        <v>0</v>
      </c>
      <c r="Q19" s="51"/>
      <c r="R19" s="51">
        <v>1</v>
      </c>
      <c r="S19" s="51"/>
      <c r="T19" s="73">
        <f t="shared" si="2"/>
        <v>0</v>
      </c>
      <c r="U19" s="51"/>
      <c r="V19" s="51">
        <v>1</v>
      </c>
      <c r="W19" s="51"/>
      <c r="X19" s="73">
        <f t="shared" si="3"/>
        <v>0</v>
      </c>
      <c r="Y19" s="51"/>
      <c r="Z19" s="51">
        <v>1</v>
      </c>
      <c r="AA19" s="51"/>
      <c r="AB19" s="73">
        <f t="shared" si="4"/>
        <v>0</v>
      </c>
      <c r="AC19" s="51"/>
      <c r="AD19" s="51">
        <f t="shared" si="9"/>
        <v>5</v>
      </c>
      <c r="AE19" s="89">
        <f t="shared" si="10"/>
        <v>0</v>
      </c>
      <c r="AF19" s="73">
        <f t="shared" si="7"/>
        <v>0</v>
      </c>
      <c r="AG19" s="47">
        <f t="shared" si="8"/>
        <v>0</v>
      </c>
      <c r="AH19" s="98"/>
      <c r="AI19" s="97"/>
    </row>
    <row r="20" spans="1:35" ht="15.75" thickTop="1" x14ac:dyDescent="0.25">
      <c r="A20" s="126"/>
      <c r="B20" s="128"/>
      <c r="C20" s="112" t="s">
        <v>57</v>
      </c>
      <c r="D20" s="63" t="s">
        <v>58</v>
      </c>
      <c r="E20" s="85" t="s">
        <v>65</v>
      </c>
      <c r="F20" s="74">
        <v>0.02</v>
      </c>
      <c r="G20" s="53">
        <v>111525</v>
      </c>
      <c r="H20" s="52" t="s">
        <v>59</v>
      </c>
      <c r="I20" s="52" t="s">
        <v>42</v>
      </c>
      <c r="J20" s="54"/>
      <c r="K20" s="54"/>
      <c r="L20" s="72">
        <f t="shared" si="0"/>
        <v>0</v>
      </c>
      <c r="M20" s="54"/>
      <c r="N20" s="88">
        <v>15932.2</v>
      </c>
      <c r="O20" s="54"/>
      <c r="P20" s="55">
        <f t="shared" si="1"/>
        <v>0</v>
      </c>
      <c r="Q20" s="54"/>
      <c r="R20" s="88">
        <v>31864.400000000001</v>
      </c>
      <c r="S20" s="54"/>
      <c r="T20" s="55">
        <f t="shared" si="2"/>
        <v>0</v>
      </c>
      <c r="U20" s="54"/>
      <c r="V20" s="88">
        <v>31864.400000000001</v>
      </c>
      <c r="W20" s="54"/>
      <c r="X20" s="55">
        <f t="shared" si="3"/>
        <v>0</v>
      </c>
      <c r="Y20" s="54"/>
      <c r="Z20" s="88">
        <v>31864.400000000001</v>
      </c>
      <c r="AA20" s="54"/>
      <c r="AB20" s="55">
        <f t="shared" si="4"/>
        <v>0</v>
      </c>
      <c r="AC20" s="54"/>
      <c r="AD20" s="44">
        <f>J20+N20+R20+V20+Z20</f>
        <v>111525.4</v>
      </c>
      <c r="AE20" s="42">
        <f>+K20+O20+S20+W20+AA20</f>
        <v>0</v>
      </c>
      <c r="AF20" s="71">
        <f t="shared" si="7"/>
        <v>0</v>
      </c>
      <c r="AG20" s="45">
        <f t="shared" si="8"/>
        <v>0</v>
      </c>
      <c r="AH20" s="110">
        <f>+SUM(AG20:AG25)/SUM(F20:F25)</f>
        <v>0</v>
      </c>
      <c r="AI20" s="97"/>
    </row>
    <row r="21" spans="1:35" x14ac:dyDescent="0.25">
      <c r="A21" s="126"/>
      <c r="B21" s="128"/>
      <c r="C21" s="111"/>
      <c r="D21" s="30" t="s">
        <v>60</v>
      </c>
      <c r="E21" s="15" t="s">
        <v>65</v>
      </c>
      <c r="F21" s="72">
        <v>0.02</v>
      </c>
      <c r="G21" s="2">
        <v>48369</v>
      </c>
      <c r="H21" s="15" t="s">
        <v>59</v>
      </c>
      <c r="I21" s="15" t="s">
        <v>42</v>
      </c>
      <c r="J21" s="16"/>
      <c r="K21" s="16"/>
      <c r="L21" s="72">
        <f t="shared" si="0"/>
        <v>0</v>
      </c>
      <c r="M21" s="16"/>
      <c r="N21" s="10">
        <v>6909.8</v>
      </c>
      <c r="O21" s="16"/>
      <c r="P21" s="23">
        <f t="shared" si="1"/>
        <v>0</v>
      </c>
      <c r="Q21" s="16"/>
      <c r="R21" s="10">
        <v>13819.6</v>
      </c>
      <c r="S21" s="16"/>
      <c r="T21" s="23">
        <f t="shared" si="2"/>
        <v>0</v>
      </c>
      <c r="U21" s="16"/>
      <c r="V21" s="10">
        <v>13819.6</v>
      </c>
      <c r="W21" s="16"/>
      <c r="X21" s="23">
        <f t="shared" si="3"/>
        <v>0</v>
      </c>
      <c r="Y21" s="16"/>
      <c r="Z21" s="10">
        <v>13819.6</v>
      </c>
      <c r="AA21" s="16"/>
      <c r="AB21" s="23">
        <f t="shared" si="4"/>
        <v>0</v>
      </c>
      <c r="AC21" s="16"/>
      <c r="AD21" s="10">
        <f t="shared" ref="AD21:AD25" si="11">J21+N21+R21+V21+Z21</f>
        <v>48368.6</v>
      </c>
      <c r="AE21" s="42">
        <f t="shared" ref="AE21:AE25" si="12">+K21+O21+S21+W21+AA21</f>
        <v>0</v>
      </c>
      <c r="AF21" s="72">
        <f t="shared" si="7"/>
        <v>0</v>
      </c>
      <c r="AG21" s="29">
        <f t="shared" si="8"/>
        <v>0</v>
      </c>
      <c r="AH21" s="97"/>
      <c r="AI21" s="97"/>
    </row>
    <row r="22" spans="1:35" ht="30" x14ac:dyDescent="0.25">
      <c r="A22" s="126"/>
      <c r="B22" s="128"/>
      <c r="C22" s="111"/>
      <c r="D22" s="30" t="s">
        <v>61</v>
      </c>
      <c r="E22" s="15" t="s">
        <v>65</v>
      </c>
      <c r="F22" s="72">
        <v>0.02</v>
      </c>
      <c r="G22" s="2">
        <v>7939</v>
      </c>
      <c r="H22" s="15" t="s">
        <v>46</v>
      </c>
      <c r="I22" s="15" t="s">
        <v>42</v>
      </c>
      <c r="J22" s="16"/>
      <c r="K22" s="16"/>
      <c r="L22" s="72">
        <f t="shared" si="0"/>
        <v>0</v>
      </c>
      <c r="M22" s="16"/>
      <c r="N22" s="10">
        <v>1134.2</v>
      </c>
      <c r="O22" s="16"/>
      <c r="P22" s="23">
        <f t="shared" si="1"/>
        <v>0</v>
      </c>
      <c r="Q22" s="16"/>
      <c r="R22" s="10">
        <v>2268.4</v>
      </c>
      <c r="S22" s="16"/>
      <c r="T22" s="23">
        <f t="shared" si="2"/>
        <v>0</v>
      </c>
      <c r="U22" s="16"/>
      <c r="V22" s="10">
        <v>2268.4</v>
      </c>
      <c r="W22" s="16"/>
      <c r="X22" s="23">
        <f t="shared" si="3"/>
        <v>0</v>
      </c>
      <c r="Y22" s="16"/>
      <c r="Z22" s="10">
        <v>2268.4</v>
      </c>
      <c r="AA22" s="16"/>
      <c r="AB22" s="23">
        <f t="shared" si="4"/>
        <v>0</v>
      </c>
      <c r="AC22" s="16"/>
      <c r="AD22" s="10">
        <f t="shared" si="11"/>
        <v>7939.4</v>
      </c>
      <c r="AE22" s="42">
        <f t="shared" si="12"/>
        <v>0</v>
      </c>
      <c r="AF22" s="72">
        <f t="shared" si="7"/>
        <v>0</v>
      </c>
      <c r="AG22" s="29">
        <f t="shared" si="8"/>
        <v>0</v>
      </c>
      <c r="AH22" s="97"/>
      <c r="AI22" s="97"/>
    </row>
    <row r="23" spans="1:35" ht="60" x14ac:dyDescent="0.25">
      <c r="A23" s="126"/>
      <c r="B23" s="128"/>
      <c r="C23" s="111"/>
      <c r="D23" s="30" t="s">
        <v>62</v>
      </c>
      <c r="E23" s="15" t="s">
        <v>65</v>
      </c>
      <c r="F23" s="72">
        <v>0.02</v>
      </c>
      <c r="G23" s="2">
        <v>4</v>
      </c>
      <c r="H23" s="15" t="s">
        <v>46</v>
      </c>
      <c r="I23" s="15" t="s">
        <v>42</v>
      </c>
      <c r="J23" s="16"/>
      <c r="K23" s="16"/>
      <c r="L23" s="72">
        <f t="shared" si="0"/>
        <v>0</v>
      </c>
      <c r="M23" s="16"/>
      <c r="N23" s="16">
        <v>1</v>
      </c>
      <c r="O23" s="16"/>
      <c r="P23" s="23">
        <f t="shared" si="1"/>
        <v>0</v>
      </c>
      <c r="Q23" s="16"/>
      <c r="R23" s="16">
        <v>1</v>
      </c>
      <c r="S23" s="16"/>
      <c r="T23" s="23">
        <f t="shared" si="2"/>
        <v>0</v>
      </c>
      <c r="U23" s="16"/>
      <c r="V23" s="16">
        <v>1</v>
      </c>
      <c r="W23" s="16"/>
      <c r="X23" s="23">
        <f t="shared" si="3"/>
        <v>0</v>
      </c>
      <c r="Y23" s="16"/>
      <c r="Z23" s="16">
        <v>1</v>
      </c>
      <c r="AA23" s="16"/>
      <c r="AB23" s="23">
        <f t="shared" si="4"/>
        <v>0</v>
      </c>
      <c r="AC23" s="16"/>
      <c r="AD23" s="10">
        <f t="shared" si="11"/>
        <v>4</v>
      </c>
      <c r="AE23" s="42">
        <f t="shared" si="12"/>
        <v>0</v>
      </c>
      <c r="AF23" s="72">
        <f t="shared" si="7"/>
        <v>0</v>
      </c>
      <c r="AG23" s="29">
        <f t="shared" si="8"/>
        <v>0</v>
      </c>
      <c r="AH23" s="97"/>
      <c r="AI23" s="97"/>
    </row>
    <row r="24" spans="1:35" x14ac:dyDescent="0.25">
      <c r="A24" s="126"/>
      <c r="B24" s="128"/>
      <c r="C24" s="111"/>
      <c r="D24" s="30" t="s">
        <v>63</v>
      </c>
      <c r="E24" s="15" t="s">
        <v>65</v>
      </c>
      <c r="F24" s="72">
        <v>0.02</v>
      </c>
      <c r="G24" s="2">
        <v>4</v>
      </c>
      <c r="H24" s="15" t="s">
        <v>29</v>
      </c>
      <c r="I24" s="15" t="s">
        <v>42</v>
      </c>
      <c r="J24" s="16"/>
      <c r="K24" s="16"/>
      <c r="L24" s="72">
        <f t="shared" si="0"/>
        <v>0</v>
      </c>
      <c r="M24" s="16"/>
      <c r="N24" s="16">
        <v>1</v>
      </c>
      <c r="O24" s="16"/>
      <c r="P24" s="72">
        <f t="shared" si="1"/>
        <v>0</v>
      </c>
      <c r="Q24" s="16"/>
      <c r="R24" s="16">
        <v>1</v>
      </c>
      <c r="S24" s="16"/>
      <c r="T24" s="72">
        <f t="shared" si="2"/>
        <v>0</v>
      </c>
      <c r="U24" s="16"/>
      <c r="V24" s="16">
        <v>1</v>
      </c>
      <c r="W24" s="16"/>
      <c r="X24" s="72">
        <f t="shared" si="3"/>
        <v>0</v>
      </c>
      <c r="Y24" s="16"/>
      <c r="Z24" s="16">
        <v>1</v>
      </c>
      <c r="AA24" s="16"/>
      <c r="AB24" s="72">
        <f t="shared" si="4"/>
        <v>0</v>
      </c>
      <c r="AC24" s="16"/>
      <c r="AD24" s="10">
        <f t="shared" si="11"/>
        <v>4</v>
      </c>
      <c r="AE24" s="42">
        <f t="shared" si="12"/>
        <v>0</v>
      </c>
      <c r="AF24" s="72">
        <f t="shared" si="7"/>
        <v>0</v>
      </c>
      <c r="AG24" s="29">
        <f t="shared" si="8"/>
        <v>0</v>
      </c>
      <c r="AH24" s="97"/>
      <c r="AI24" s="97"/>
    </row>
    <row r="25" spans="1:35" ht="27.75" customHeight="1" thickBot="1" x14ac:dyDescent="0.3">
      <c r="A25" s="126"/>
      <c r="B25" s="128"/>
      <c r="C25" s="111"/>
      <c r="D25" s="30" t="s">
        <v>64</v>
      </c>
      <c r="E25" s="50" t="s">
        <v>65</v>
      </c>
      <c r="F25" s="73">
        <v>0.02</v>
      </c>
      <c r="G25" s="2">
        <v>4</v>
      </c>
      <c r="H25" s="15" t="s">
        <v>29</v>
      </c>
      <c r="I25" s="15" t="s">
        <v>42</v>
      </c>
      <c r="J25" s="16"/>
      <c r="K25" s="16"/>
      <c r="L25" s="72">
        <f t="shared" si="0"/>
        <v>0</v>
      </c>
      <c r="M25" s="16"/>
      <c r="N25" s="16">
        <v>1</v>
      </c>
      <c r="O25" s="16"/>
      <c r="P25" s="72">
        <f t="shared" si="1"/>
        <v>0</v>
      </c>
      <c r="Q25" s="16"/>
      <c r="R25" s="16">
        <v>1</v>
      </c>
      <c r="S25" s="16"/>
      <c r="T25" s="72">
        <f t="shared" si="2"/>
        <v>0</v>
      </c>
      <c r="U25" s="16"/>
      <c r="V25" s="16">
        <v>1</v>
      </c>
      <c r="W25" s="16"/>
      <c r="X25" s="72">
        <f t="shared" si="3"/>
        <v>0</v>
      </c>
      <c r="Y25" s="16"/>
      <c r="Z25" s="16">
        <v>1</v>
      </c>
      <c r="AA25" s="16"/>
      <c r="AB25" s="72">
        <f t="shared" si="4"/>
        <v>0</v>
      </c>
      <c r="AC25" s="16"/>
      <c r="AD25" s="89">
        <f t="shared" si="11"/>
        <v>4</v>
      </c>
      <c r="AE25" s="51">
        <f t="shared" si="12"/>
        <v>0</v>
      </c>
      <c r="AF25" s="72">
        <f t="shared" si="7"/>
        <v>0</v>
      </c>
      <c r="AG25" s="29">
        <f t="shared" si="8"/>
        <v>0</v>
      </c>
      <c r="AH25" s="97"/>
      <c r="AI25" s="97"/>
    </row>
    <row r="26" spans="1:35" ht="30.75" thickTop="1" x14ac:dyDescent="0.25">
      <c r="A26" s="126"/>
      <c r="B26" s="128"/>
      <c r="C26" s="112" t="s">
        <v>66</v>
      </c>
      <c r="D26" s="63" t="s">
        <v>67</v>
      </c>
      <c r="E26" s="41" t="s">
        <v>129</v>
      </c>
      <c r="F26" s="71">
        <v>1.4999999999999999E-2</v>
      </c>
      <c r="G26" s="53">
        <v>5</v>
      </c>
      <c r="H26" s="52" t="s">
        <v>29</v>
      </c>
      <c r="I26" s="52" t="s">
        <v>68</v>
      </c>
      <c r="J26" s="54">
        <v>1</v>
      </c>
      <c r="K26" s="54"/>
      <c r="L26" s="74">
        <f t="shared" si="0"/>
        <v>0</v>
      </c>
      <c r="M26" s="54"/>
      <c r="N26" s="54">
        <v>1</v>
      </c>
      <c r="O26" s="54"/>
      <c r="P26" s="74">
        <f t="shared" si="1"/>
        <v>0</v>
      </c>
      <c r="Q26" s="54"/>
      <c r="R26" s="54">
        <v>1</v>
      </c>
      <c r="S26" s="54"/>
      <c r="T26" s="74">
        <f t="shared" si="2"/>
        <v>0</v>
      </c>
      <c r="U26" s="54"/>
      <c r="V26" s="54">
        <v>1</v>
      </c>
      <c r="W26" s="54"/>
      <c r="X26" s="74">
        <f t="shared" si="3"/>
        <v>0</v>
      </c>
      <c r="Y26" s="54"/>
      <c r="Z26" s="54">
        <v>1</v>
      </c>
      <c r="AA26" s="54"/>
      <c r="AB26" s="74">
        <f t="shared" si="4"/>
        <v>0</v>
      </c>
      <c r="AC26" s="54"/>
      <c r="AD26" s="42">
        <f>J26+N26+R26+V26+Z26</f>
        <v>5</v>
      </c>
      <c r="AE26" s="42">
        <f>+K26+O26+S26+W26+AA26</f>
        <v>0</v>
      </c>
      <c r="AF26" s="74">
        <f t="shared" si="7"/>
        <v>0</v>
      </c>
      <c r="AG26" s="56">
        <f t="shared" si="8"/>
        <v>0</v>
      </c>
      <c r="AH26" s="110">
        <f>+SUM(AG26:AG32)/SUM(F26:F32)</f>
        <v>0</v>
      </c>
      <c r="AI26" s="97"/>
    </row>
    <row r="27" spans="1:35" ht="45" x14ac:dyDescent="0.25">
      <c r="A27" s="126"/>
      <c r="B27" s="128"/>
      <c r="C27" s="111"/>
      <c r="D27" s="30" t="s">
        <v>69</v>
      </c>
      <c r="E27" s="15" t="s">
        <v>129</v>
      </c>
      <c r="F27" s="72">
        <v>1.4999999999999999E-2</v>
      </c>
      <c r="G27" s="2">
        <v>5</v>
      </c>
      <c r="H27" s="15" t="s">
        <v>29</v>
      </c>
      <c r="I27" s="15" t="s">
        <v>68</v>
      </c>
      <c r="J27" s="16">
        <v>1</v>
      </c>
      <c r="K27" s="16"/>
      <c r="L27" s="72">
        <f t="shared" si="0"/>
        <v>0</v>
      </c>
      <c r="M27" s="16"/>
      <c r="N27" s="16">
        <v>1</v>
      </c>
      <c r="O27" s="16"/>
      <c r="P27" s="72">
        <f t="shared" si="1"/>
        <v>0</v>
      </c>
      <c r="Q27" s="16"/>
      <c r="R27" s="16">
        <v>1</v>
      </c>
      <c r="S27" s="16"/>
      <c r="T27" s="72">
        <f t="shared" si="2"/>
        <v>0</v>
      </c>
      <c r="U27" s="16"/>
      <c r="V27" s="16">
        <v>1</v>
      </c>
      <c r="W27" s="16"/>
      <c r="X27" s="72">
        <f t="shared" si="3"/>
        <v>0</v>
      </c>
      <c r="Y27" s="16"/>
      <c r="Z27" s="16">
        <v>1</v>
      </c>
      <c r="AA27" s="16"/>
      <c r="AB27" s="72">
        <f t="shared" si="4"/>
        <v>0</v>
      </c>
      <c r="AC27" s="16"/>
      <c r="AD27" s="42">
        <f t="shared" ref="AD27:AD32" si="13">J27+N27+R27+V27+Z27</f>
        <v>5</v>
      </c>
      <c r="AE27" s="16">
        <f t="shared" ref="AE27:AE32" si="14">+K27+O27+S27+W27+AA27</f>
        <v>0</v>
      </c>
      <c r="AF27" s="72">
        <f t="shared" si="7"/>
        <v>0</v>
      </c>
      <c r="AG27" s="29">
        <f t="shared" si="8"/>
        <v>0</v>
      </c>
      <c r="AH27" s="97"/>
      <c r="AI27" s="97"/>
    </row>
    <row r="28" spans="1:35" ht="45" x14ac:dyDescent="0.25">
      <c r="A28" s="126"/>
      <c r="B28" s="128"/>
      <c r="C28" s="111"/>
      <c r="D28" s="30" t="s">
        <v>70</v>
      </c>
      <c r="E28" s="15" t="s">
        <v>129</v>
      </c>
      <c r="F28" s="72">
        <v>1.4999999999999999E-2</v>
      </c>
      <c r="G28" s="2">
        <v>5</v>
      </c>
      <c r="H28" s="15" t="s">
        <v>29</v>
      </c>
      <c r="I28" s="15" t="s">
        <v>68</v>
      </c>
      <c r="J28" s="16">
        <v>1</v>
      </c>
      <c r="K28" s="16"/>
      <c r="L28" s="72">
        <f t="shared" si="0"/>
        <v>0</v>
      </c>
      <c r="M28" s="16"/>
      <c r="N28" s="16">
        <v>1</v>
      </c>
      <c r="O28" s="16"/>
      <c r="P28" s="72">
        <f t="shared" si="1"/>
        <v>0</v>
      </c>
      <c r="Q28" s="16"/>
      <c r="R28" s="16">
        <v>1</v>
      </c>
      <c r="S28" s="16"/>
      <c r="T28" s="72">
        <f t="shared" si="2"/>
        <v>0</v>
      </c>
      <c r="U28" s="16"/>
      <c r="V28" s="16">
        <v>1</v>
      </c>
      <c r="W28" s="16"/>
      <c r="X28" s="72">
        <f t="shared" si="3"/>
        <v>0</v>
      </c>
      <c r="Y28" s="16"/>
      <c r="Z28" s="16">
        <v>1</v>
      </c>
      <c r="AA28" s="16"/>
      <c r="AB28" s="72">
        <f t="shared" si="4"/>
        <v>0</v>
      </c>
      <c r="AC28" s="16"/>
      <c r="AD28" s="42">
        <f t="shared" si="13"/>
        <v>5</v>
      </c>
      <c r="AE28" s="16">
        <f t="shared" si="14"/>
        <v>0</v>
      </c>
      <c r="AF28" s="72">
        <f t="shared" si="7"/>
        <v>0</v>
      </c>
      <c r="AG28" s="29">
        <f t="shared" si="8"/>
        <v>0</v>
      </c>
      <c r="AH28" s="97"/>
      <c r="AI28" s="97"/>
    </row>
    <row r="29" spans="1:35" ht="45" x14ac:dyDescent="0.25">
      <c r="A29" s="126"/>
      <c r="B29" s="128"/>
      <c r="C29" s="111"/>
      <c r="D29" s="30" t="s">
        <v>71</v>
      </c>
      <c r="E29" s="15" t="s">
        <v>129</v>
      </c>
      <c r="F29" s="72">
        <v>1.4999999999999999E-2</v>
      </c>
      <c r="G29" s="2">
        <v>4</v>
      </c>
      <c r="H29" s="15" t="s">
        <v>29</v>
      </c>
      <c r="I29" s="15" t="s">
        <v>68</v>
      </c>
      <c r="J29" s="16"/>
      <c r="K29" s="16"/>
      <c r="L29" s="72">
        <f t="shared" si="0"/>
        <v>0</v>
      </c>
      <c r="M29" s="16"/>
      <c r="N29" s="16">
        <v>1</v>
      </c>
      <c r="O29" s="16"/>
      <c r="P29" s="72">
        <f t="shared" si="1"/>
        <v>0</v>
      </c>
      <c r="Q29" s="16"/>
      <c r="R29" s="16">
        <v>1</v>
      </c>
      <c r="S29" s="16"/>
      <c r="T29" s="72">
        <f t="shared" si="2"/>
        <v>0</v>
      </c>
      <c r="U29" s="16"/>
      <c r="V29" s="16">
        <v>1</v>
      </c>
      <c r="W29" s="16"/>
      <c r="X29" s="72">
        <f t="shared" si="3"/>
        <v>0</v>
      </c>
      <c r="Y29" s="16"/>
      <c r="Z29" s="16">
        <v>1</v>
      </c>
      <c r="AA29" s="16"/>
      <c r="AB29" s="72">
        <f t="shared" si="4"/>
        <v>0</v>
      </c>
      <c r="AC29" s="16"/>
      <c r="AD29" s="42">
        <f t="shared" si="13"/>
        <v>4</v>
      </c>
      <c r="AE29" s="16">
        <f t="shared" si="14"/>
        <v>0</v>
      </c>
      <c r="AF29" s="72">
        <f t="shared" si="7"/>
        <v>0</v>
      </c>
      <c r="AG29" s="29">
        <f t="shared" si="8"/>
        <v>0</v>
      </c>
      <c r="AH29" s="97"/>
      <c r="AI29" s="97"/>
    </row>
    <row r="30" spans="1:35" ht="45" x14ac:dyDescent="0.25">
      <c r="A30" s="126"/>
      <c r="B30" s="128"/>
      <c r="C30" s="111"/>
      <c r="D30" s="30" t="s">
        <v>72</v>
      </c>
      <c r="E30" s="15" t="s">
        <v>129</v>
      </c>
      <c r="F30" s="72">
        <v>0.01</v>
      </c>
      <c r="G30" s="2">
        <v>5</v>
      </c>
      <c r="H30" s="15" t="s">
        <v>29</v>
      </c>
      <c r="I30" s="15" t="s">
        <v>68</v>
      </c>
      <c r="J30" s="16">
        <v>1</v>
      </c>
      <c r="K30" s="16"/>
      <c r="L30" s="72">
        <f t="shared" si="0"/>
        <v>0</v>
      </c>
      <c r="M30" s="16"/>
      <c r="N30" s="16">
        <v>1</v>
      </c>
      <c r="O30" s="16"/>
      <c r="P30" s="72">
        <f t="shared" si="1"/>
        <v>0</v>
      </c>
      <c r="Q30" s="16"/>
      <c r="R30" s="16">
        <v>1</v>
      </c>
      <c r="S30" s="16"/>
      <c r="T30" s="72">
        <f t="shared" si="2"/>
        <v>0</v>
      </c>
      <c r="U30" s="16"/>
      <c r="V30" s="16">
        <v>1</v>
      </c>
      <c r="W30" s="16"/>
      <c r="X30" s="72">
        <f t="shared" si="3"/>
        <v>0</v>
      </c>
      <c r="Y30" s="16"/>
      <c r="Z30" s="16">
        <v>1</v>
      </c>
      <c r="AA30" s="16"/>
      <c r="AB30" s="72">
        <f t="shared" si="4"/>
        <v>0</v>
      </c>
      <c r="AC30" s="16"/>
      <c r="AD30" s="42">
        <f t="shared" si="13"/>
        <v>5</v>
      </c>
      <c r="AE30" s="16">
        <f t="shared" si="14"/>
        <v>0</v>
      </c>
      <c r="AF30" s="72">
        <f t="shared" si="7"/>
        <v>0</v>
      </c>
      <c r="AG30" s="29">
        <f t="shared" si="8"/>
        <v>0</v>
      </c>
      <c r="AH30" s="97"/>
      <c r="AI30" s="97"/>
    </row>
    <row r="31" spans="1:35" ht="30" x14ac:dyDescent="0.25">
      <c r="A31" s="126"/>
      <c r="B31" s="128"/>
      <c r="C31" s="114"/>
      <c r="D31" s="95" t="s">
        <v>155</v>
      </c>
      <c r="E31" s="15" t="s">
        <v>129</v>
      </c>
      <c r="F31" s="75">
        <v>0.01</v>
      </c>
      <c r="G31" s="76">
        <v>1</v>
      </c>
      <c r="H31" s="15" t="s">
        <v>29</v>
      </c>
      <c r="I31" s="15" t="s">
        <v>68</v>
      </c>
      <c r="J31" s="77"/>
      <c r="K31" s="77"/>
      <c r="L31" s="75"/>
      <c r="M31" s="77"/>
      <c r="N31" s="77"/>
      <c r="O31" s="77"/>
      <c r="P31" s="75"/>
      <c r="Q31" s="77"/>
      <c r="R31" s="77"/>
      <c r="S31" s="77"/>
      <c r="T31" s="75"/>
      <c r="U31" s="77"/>
      <c r="V31" s="77"/>
      <c r="W31" s="77"/>
      <c r="X31" s="75"/>
      <c r="Y31" s="77"/>
      <c r="Z31" s="77">
        <v>1</v>
      </c>
      <c r="AA31" s="77"/>
      <c r="AB31" s="75">
        <f t="shared" si="4"/>
        <v>0</v>
      </c>
      <c r="AC31" s="77"/>
      <c r="AD31" s="42">
        <f t="shared" si="13"/>
        <v>1</v>
      </c>
      <c r="AE31" s="16">
        <f t="shared" si="14"/>
        <v>0</v>
      </c>
      <c r="AF31" s="72">
        <f t="shared" si="7"/>
        <v>0</v>
      </c>
      <c r="AG31" s="29">
        <f t="shared" si="8"/>
        <v>0</v>
      </c>
      <c r="AH31" s="115"/>
      <c r="AI31" s="97"/>
    </row>
    <row r="32" spans="1:35" ht="45.75" thickBot="1" x14ac:dyDescent="0.3">
      <c r="A32" s="126"/>
      <c r="B32" s="128"/>
      <c r="C32" s="113"/>
      <c r="D32" s="64" t="s">
        <v>73</v>
      </c>
      <c r="E32" s="50" t="s">
        <v>129</v>
      </c>
      <c r="F32" s="73">
        <v>0.01</v>
      </c>
      <c r="G32" s="46">
        <v>5</v>
      </c>
      <c r="H32" s="50" t="s">
        <v>29</v>
      </c>
      <c r="I32" s="50" t="s">
        <v>68</v>
      </c>
      <c r="J32" s="51">
        <v>1</v>
      </c>
      <c r="K32" s="51"/>
      <c r="L32" s="73">
        <f t="shared" si="0"/>
        <v>0</v>
      </c>
      <c r="M32" s="51"/>
      <c r="N32" s="51">
        <v>1</v>
      </c>
      <c r="O32" s="51"/>
      <c r="P32" s="73">
        <f t="shared" si="1"/>
        <v>0</v>
      </c>
      <c r="Q32" s="51"/>
      <c r="R32" s="51">
        <v>1</v>
      </c>
      <c r="S32" s="51"/>
      <c r="T32" s="73">
        <f t="shared" si="2"/>
        <v>0</v>
      </c>
      <c r="U32" s="51"/>
      <c r="V32" s="51">
        <v>1</v>
      </c>
      <c r="W32" s="51"/>
      <c r="X32" s="73">
        <f t="shared" si="3"/>
        <v>0</v>
      </c>
      <c r="Y32" s="51"/>
      <c r="Z32" s="51">
        <v>1</v>
      </c>
      <c r="AA32" s="51"/>
      <c r="AB32" s="73">
        <f t="shared" si="4"/>
        <v>0</v>
      </c>
      <c r="AC32" s="51"/>
      <c r="AD32" s="51">
        <f t="shared" si="13"/>
        <v>5</v>
      </c>
      <c r="AE32" s="51">
        <f t="shared" si="14"/>
        <v>0</v>
      </c>
      <c r="AF32" s="73">
        <f t="shared" si="7"/>
        <v>0</v>
      </c>
      <c r="AG32" s="47">
        <f t="shared" si="8"/>
        <v>0</v>
      </c>
      <c r="AH32" s="98"/>
      <c r="AI32" s="97"/>
    </row>
    <row r="33" spans="1:35" ht="15.75" thickTop="1" x14ac:dyDescent="0.25">
      <c r="A33" s="126"/>
      <c r="B33" s="111" t="s">
        <v>75</v>
      </c>
      <c r="C33" s="116" t="s">
        <v>76</v>
      </c>
      <c r="D33" s="69" t="s">
        <v>77</v>
      </c>
      <c r="E33" s="41" t="s">
        <v>78</v>
      </c>
      <c r="F33" s="71">
        <v>0.01</v>
      </c>
      <c r="G33" s="39">
        <v>4</v>
      </c>
      <c r="H33" s="41" t="s">
        <v>31</v>
      </c>
      <c r="I33" s="41" t="s">
        <v>74</v>
      </c>
      <c r="J33" s="42"/>
      <c r="K33" s="42"/>
      <c r="L33" s="71">
        <f t="shared" si="0"/>
        <v>0</v>
      </c>
      <c r="M33" s="42"/>
      <c r="N33" s="42">
        <v>1</v>
      </c>
      <c r="O33" s="42"/>
      <c r="P33" s="71">
        <f t="shared" si="1"/>
        <v>0</v>
      </c>
      <c r="Q33" s="42"/>
      <c r="R33" s="42">
        <v>1</v>
      </c>
      <c r="S33" s="42"/>
      <c r="T33" s="71">
        <f t="shared" si="2"/>
        <v>0</v>
      </c>
      <c r="U33" s="42"/>
      <c r="V33" s="42">
        <v>1</v>
      </c>
      <c r="W33" s="42"/>
      <c r="X33" s="71">
        <f t="shared" si="3"/>
        <v>0</v>
      </c>
      <c r="Y33" s="42"/>
      <c r="Z33" s="42">
        <v>1</v>
      </c>
      <c r="AA33" s="42"/>
      <c r="AB33" s="71">
        <f t="shared" si="4"/>
        <v>0</v>
      </c>
      <c r="AC33" s="42"/>
      <c r="AD33" s="42">
        <f>J33+N33+R33+V33+Z33</f>
        <v>4</v>
      </c>
      <c r="AE33" s="42">
        <f>+K33+O33+S33+W33+AA33</f>
        <v>0</v>
      </c>
      <c r="AF33" s="71">
        <f t="shared" si="7"/>
        <v>0</v>
      </c>
      <c r="AG33" s="45">
        <f t="shared" si="8"/>
        <v>0</v>
      </c>
      <c r="AH33" s="96">
        <f>+(SUM(AG33:AG35)/SUM(F33:F35))</f>
        <v>0</v>
      </c>
      <c r="AI33" s="97"/>
    </row>
    <row r="34" spans="1:35" ht="30" x14ac:dyDescent="0.25">
      <c r="A34" s="126"/>
      <c r="B34" s="111"/>
      <c r="C34" s="117"/>
      <c r="D34" s="30" t="s">
        <v>80</v>
      </c>
      <c r="E34" s="15" t="s">
        <v>78</v>
      </c>
      <c r="F34" s="72">
        <v>0.01</v>
      </c>
      <c r="G34" s="2">
        <v>4</v>
      </c>
      <c r="H34" s="15" t="s">
        <v>53</v>
      </c>
      <c r="I34" s="15" t="s">
        <v>74</v>
      </c>
      <c r="J34" s="16"/>
      <c r="K34" s="16"/>
      <c r="L34" s="72">
        <f t="shared" si="0"/>
        <v>0</v>
      </c>
      <c r="M34" s="16"/>
      <c r="N34" s="16">
        <v>1</v>
      </c>
      <c r="O34" s="16"/>
      <c r="P34" s="72">
        <f t="shared" si="1"/>
        <v>0</v>
      </c>
      <c r="Q34" s="16"/>
      <c r="R34" s="16">
        <v>1</v>
      </c>
      <c r="S34" s="16"/>
      <c r="T34" s="72">
        <f t="shared" si="2"/>
        <v>0</v>
      </c>
      <c r="U34" s="16"/>
      <c r="V34" s="16">
        <v>1</v>
      </c>
      <c r="W34" s="16"/>
      <c r="X34" s="72">
        <f t="shared" si="3"/>
        <v>0</v>
      </c>
      <c r="Y34" s="16"/>
      <c r="Z34" s="16">
        <v>1</v>
      </c>
      <c r="AA34" s="16"/>
      <c r="AB34" s="72">
        <f t="shared" si="4"/>
        <v>0</v>
      </c>
      <c r="AC34" s="16"/>
      <c r="AD34" s="42">
        <f t="shared" ref="AD34:AD35" si="15">J34+N34+R34+V34+Z34</f>
        <v>4</v>
      </c>
      <c r="AE34" s="42">
        <f t="shared" ref="AE34:AE35" si="16">+K34+O34+S34+W34+AA34</f>
        <v>0</v>
      </c>
      <c r="AF34" s="72"/>
      <c r="AG34" s="29">
        <f t="shared" si="8"/>
        <v>0</v>
      </c>
      <c r="AH34" s="97"/>
      <c r="AI34" s="97"/>
    </row>
    <row r="35" spans="1:35" ht="30.75" thickBot="1" x14ac:dyDescent="0.3">
      <c r="A35" s="126"/>
      <c r="B35" s="111"/>
      <c r="C35" s="118"/>
      <c r="D35" s="64" t="s">
        <v>81</v>
      </c>
      <c r="E35" s="50" t="s">
        <v>78</v>
      </c>
      <c r="F35" s="73">
        <v>0.01</v>
      </c>
      <c r="G35" s="46">
        <v>1</v>
      </c>
      <c r="H35" s="50" t="s">
        <v>54</v>
      </c>
      <c r="I35" s="50" t="s">
        <v>74</v>
      </c>
      <c r="J35" s="51"/>
      <c r="K35" s="51"/>
      <c r="L35" s="73">
        <f t="shared" si="0"/>
        <v>0</v>
      </c>
      <c r="M35" s="51"/>
      <c r="N35" s="51"/>
      <c r="O35" s="51"/>
      <c r="P35" s="73">
        <f t="shared" si="1"/>
        <v>0</v>
      </c>
      <c r="Q35" s="51"/>
      <c r="R35" s="51"/>
      <c r="S35" s="51"/>
      <c r="T35" s="73">
        <f t="shared" si="2"/>
        <v>0</v>
      </c>
      <c r="U35" s="51"/>
      <c r="V35" s="51"/>
      <c r="W35" s="51"/>
      <c r="X35" s="73">
        <f t="shared" si="3"/>
        <v>0</v>
      </c>
      <c r="Y35" s="51"/>
      <c r="Z35" s="51">
        <v>1</v>
      </c>
      <c r="AA35" s="51"/>
      <c r="AB35" s="73">
        <f t="shared" si="4"/>
        <v>0</v>
      </c>
      <c r="AC35" s="51"/>
      <c r="AD35" s="92">
        <f t="shared" si="15"/>
        <v>1</v>
      </c>
      <c r="AE35" s="92">
        <f t="shared" si="16"/>
        <v>0</v>
      </c>
      <c r="AF35" s="75">
        <f t="shared" si="7"/>
        <v>0</v>
      </c>
      <c r="AG35" s="47">
        <f t="shared" si="8"/>
        <v>0</v>
      </c>
      <c r="AH35" s="98"/>
      <c r="AI35" s="97"/>
    </row>
    <row r="36" spans="1:35" ht="30.75" thickTop="1" x14ac:dyDescent="0.25">
      <c r="A36" s="126"/>
      <c r="B36" s="99" t="s">
        <v>82</v>
      </c>
      <c r="C36" s="102" t="s">
        <v>83</v>
      </c>
      <c r="D36" s="65" t="s">
        <v>84</v>
      </c>
      <c r="E36" s="52" t="s">
        <v>85</v>
      </c>
      <c r="F36" s="74">
        <v>0.02</v>
      </c>
      <c r="G36" s="53">
        <v>4</v>
      </c>
      <c r="H36" s="53" t="s">
        <v>53</v>
      </c>
      <c r="I36" s="54" t="s">
        <v>86</v>
      </c>
      <c r="J36" s="53"/>
      <c r="K36" s="57"/>
      <c r="L36" s="74">
        <f t="shared" si="0"/>
        <v>0</v>
      </c>
      <c r="M36" s="54"/>
      <c r="N36" s="53">
        <v>1</v>
      </c>
      <c r="O36" s="57"/>
      <c r="P36" s="74">
        <f t="shared" si="1"/>
        <v>0</v>
      </c>
      <c r="Q36" s="54"/>
      <c r="R36" s="53">
        <v>1</v>
      </c>
      <c r="S36" s="57"/>
      <c r="T36" s="74">
        <f t="shared" si="2"/>
        <v>0</v>
      </c>
      <c r="U36" s="54"/>
      <c r="V36" s="54">
        <v>1</v>
      </c>
      <c r="W36" s="54"/>
      <c r="X36" s="74">
        <f t="shared" si="3"/>
        <v>0</v>
      </c>
      <c r="Y36" s="54"/>
      <c r="Z36" s="54">
        <v>1</v>
      </c>
      <c r="AA36" s="54"/>
      <c r="AB36" s="74">
        <f t="shared" si="4"/>
        <v>0</v>
      </c>
      <c r="AC36" s="54"/>
      <c r="AD36" s="67">
        <f>J36+N36+R36+V36+Z36</f>
        <v>4</v>
      </c>
      <c r="AE36" s="93">
        <f>+K36+O36+S36+W36+AA36</f>
        <v>0</v>
      </c>
      <c r="AF36" s="72">
        <f t="shared" si="7"/>
        <v>0</v>
      </c>
      <c r="AG36" s="56">
        <f t="shared" si="8"/>
        <v>0</v>
      </c>
      <c r="AH36" s="105">
        <f>+SUM(AG36:AG50)/SUM(F36:F49)</f>
        <v>0</v>
      </c>
      <c r="AI36" s="97"/>
    </row>
    <row r="37" spans="1:35" ht="30" x14ac:dyDescent="0.25">
      <c r="A37" s="126"/>
      <c r="B37" s="100"/>
      <c r="C37" s="103"/>
      <c r="D37" s="35" t="s">
        <v>87</v>
      </c>
      <c r="E37" s="15" t="s">
        <v>85</v>
      </c>
      <c r="F37" s="72">
        <v>1.4999999999999999E-2</v>
      </c>
      <c r="G37" s="2">
        <v>6</v>
      </c>
      <c r="H37" s="2" t="s">
        <v>88</v>
      </c>
      <c r="I37" s="16" t="s">
        <v>86</v>
      </c>
      <c r="J37" s="2"/>
      <c r="K37" s="3"/>
      <c r="L37" s="72">
        <f t="shared" si="0"/>
        <v>0</v>
      </c>
      <c r="M37" s="16"/>
      <c r="N37" s="2">
        <v>2</v>
      </c>
      <c r="O37" s="3"/>
      <c r="P37" s="72">
        <f t="shared" si="1"/>
        <v>0</v>
      </c>
      <c r="Q37" s="16"/>
      <c r="R37" s="2">
        <v>2</v>
      </c>
      <c r="S37" s="3"/>
      <c r="T37" s="72">
        <f t="shared" si="2"/>
        <v>0</v>
      </c>
      <c r="U37" s="16"/>
      <c r="V37" s="2">
        <v>2</v>
      </c>
      <c r="W37" s="16"/>
      <c r="X37" s="72">
        <f t="shared" si="3"/>
        <v>0</v>
      </c>
      <c r="Y37" s="16"/>
      <c r="Z37" s="2"/>
      <c r="AA37" s="16"/>
      <c r="AB37" s="72">
        <f t="shared" si="4"/>
        <v>0</v>
      </c>
      <c r="AC37" s="16"/>
      <c r="AD37" s="67">
        <f t="shared" ref="AD37:AD50" si="17">J37+N37+R37+V37+Z37</f>
        <v>6</v>
      </c>
      <c r="AE37" s="93">
        <f t="shared" ref="AE37:AE50" si="18">+K37+O37+S37+W37+AA37</f>
        <v>0</v>
      </c>
      <c r="AF37" s="72">
        <f t="shared" si="7"/>
        <v>0</v>
      </c>
      <c r="AG37" s="29">
        <f t="shared" si="8"/>
        <v>0</v>
      </c>
      <c r="AH37" s="106"/>
      <c r="AI37" s="97"/>
    </row>
    <row r="38" spans="1:35" ht="30" x14ac:dyDescent="0.25">
      <c r="A38" s="126"/>
      <c r="B38" s="100"/>
      <c r="C38" s="103"/>
      <c r="D38" s="35" t="s">
        <v>90</v>
      </c>
      <c r="E38" s="15" t="s">
        <v>85</v>
      </c>
      <c r="F38" s="72">
        <v>1.4999999999999999E-2</v>
      </c>
      <c r="G38" s="2">
        <v>6</v>
      </c>
      <c r="H38" s="2" t="s">
        <v>91</v>
      </c>
      <c r="I38" s="16" t="s">
        <v>86</v>
      </c>
      <c r="J38" s="2"/>
      <c r="K38" s="3"/>
      <c r="L38" s="72">
        <f t="shared" si="0"/>
        <v>0</v>
      </c>
      <c r="M38" s="16"/>
      <c r="N38" s="2">
        <v>2</v>
      </c>
      <c r="O38" s="3"/>
      <c r="P38" s="72">
        <f t="shared" si="1"/>
        <v>0</v>
      </c>
      <c r="Q38" s="16"/>
      <c r="R38" s="2">
        <v>2</v>
      </c>
      <c r="S38" s="3"/>
      <c r="T38" s="72">
        <f t="shared" si="2"/>
        <v>0</v>
      </c>
      <c r="U38" s="16"/>
      <c r="V38" s="2">
        <v>2</v>
      </c>
      <c r="W38" s="16"/>
      <c r="X38" s="72">
        <f t="shared" si="3"/>
        <v>0</v>
      </c>
      <c r="Y38" s="16"/>
      <c r="Z38" s="2"/>
      <c r="AA38" s="16"/>
      <c r="AB38" s="72">
        <f t="shared" si="4"/>
        <v>0</v>
      </c>
      <c r="AC38" s="16"/>
      <c r="AD38" s="67">
        <f t="shared" si="17"/>
        <v>6</v>
      </c>
      <c r="AE38" s="93">
        <f t="shared" si="18"/>
        <v>0</v>
      </c>
      <c r="AF38" s="72">
        <f t="shared" si="7"/>
        <v>0</v>
      </c>
      <c r="AG38" s="29">
        <f t="shared" ref="AG38:AG39" si="19">IF(AF38&lt;100%,AF38*F38,IF(AF38&gt;=100%,F38))</f>
        <v>0</v>
      </c>
      <c r="AH38" s="106"/>
      <c r="AI38" s="97"/>
    </row>
    <row r="39" spans="1:35" ht="30" x14ac:dyDescent="0.25">
      <c r="A39" s="126"/>
      <c r="B39" s="100"/>
      <c r="C39" s="103"/>
      <c r="D39" s="84" t="s">
        <v>92</v>
      </c>
      <c r="E39" s="15" t="s">
        <v>85</v>
      </c>
      <c r="F39" s="72">
        <v>1.4999999999999999E-2</v>
      </c>
      <c r="G39" s="2">
        <v>6</v>
      </c>
      <c r="H39" s="2" t="s">
        <v>93</v>
      </c>
      <c r="I39" s="16" t="s">
        <v>86</v>
      </c>
      <c r="J39" s="2"/>
      <c r="K39" s="3"/>
      <c r="L39" s="72">
        <f t="shared" si="0"/>
        <v>0</v>
      </c>
      <c r="M39" s="16"/>
      <c r="N39" s="2">
        <v>2</v>
      </c>
      <c r="O39" s="3"/>
      <c r="P39" s="72">
        <f t="shared" si="1"/>
        <v>0</v>
      </c>
      <c r="Q39" s="16"/>
      <c r="R39" s="2">
        <v>2</v>
      </c>
      <c r="S39" s="3"/>
      <c r="T39" s="72">
        <f t="shared" si="2"/>
        <v>0</v>
      </c>
      <c r="U39" s="16"/>
      <c r="V39" s="2">
        <v>2</v>
      </c>
      <c r="W39" s="16"/>
      <c r="X39" s="72">
        <f t="shared" si="3"/>
        <v>0</v>
      </c>
      <c r="Y39" s="16"/>
      <c r="Z39" s="2"/>
      <c r="AA39" s="16"/>
      <c r="AB39" s="72">
        <f t="shared" si="4"/>
        <v>0</v>
      </c>
      <c r="AC39" s="16"/>
      <c r="AD39" s="67">
        <f t="shared" si="17"/>
        <v>6</v>
      </c>
      <c r="AE39" s="93">
        <f t="shared" si="18"/>
        <v>0</v>
      </c>
      <c r="AF39" s="72">
        <f t="shared" si="7"/>
        <v>0</v>
      </c>
      <c r="AG39" s="29">
        <f t="shared" si="19"/>
        <v>0</v>
      </c>
      <c r="AH39" s="106"/>
      <c r="AI39" s="97"/>
    </row>
    <row r="40" spans="1:35" ht="30" x14ac:dyDescent="0.25">
      <c r="A40" s="126"/>
      <c r="B40" s="100"/>
      <c r="C40" s="103"/>
      <c r="D40" s="35" t="s">
        <v>94</v>
      </c>
      <c r="E40" s="15" t="s">
        <v>85</v>
      </c>
      <c r="F40" s="72">
        <v>0.02</v>
      </c>
      <c r="G40" s="2">
        <v>3</v>
      </c>
      <c r="H40" s="2" t="s">
        <v>89</v>
      </c>
      <c r="I40" s="16" t="s">
        <v>86</v>
      </c>
      <c r="J40" s="2"/>
      <c r="K40" s="3"/>
      <c r="L40" s="72">
        <f t="shared" si="0"/>
        <v>0</v>
      </c>
      <c r="M40" s="16"/>
      <c r="N40" s="2"/>
      <c r="O40" s="3"/>
      <c r="P40" s="72">
        <f t="shared" si="1"/>
        <v>0</v>
      </c>
      <c r="Q40" s="16"/>
      <c r="R40" s="2">
        <v>1</v>
      </c>
      <c r="S40" s="3"/>
      <c r="T40" s="72">
        <f t="shared" si="2"/>
        <v>0</v>
      </c>
      <c r="U40" s="16"/>
      <c r="V40" s="2">
        <v>1</v>
      </c>
      <c r="W40" s="16"/>
      <c r="X40" s="72">
        <f t="shared" si="3"/>
        <v>0</v>
      </c>
      <c r="Y40" s="16"/>
      <c r="Z40" s="2">
        <v>1</v>
      </c>
      <c r="AA40" s="16"/>
      <c r="AB40" s="72">
        <f t="shared" si="4"/>
        <v>0</v>
      </c>
      <c r="AC40" s="16"/>
      <c r="AD40" s="67">
        <f t="shared" si="17"/>
        <v>3</v>
      </c>
      <c r="AE40" s="93">
        <f t="shared" si="18"/>
        <v>0</v>
      </c>
      <c r="AF40" s="72">
        <f t="shared" si="7"/>
        <v>0</v>
      </c>
      <c r="AG40" s="29">
        <f t="shared" si="8"/>
        <v>0</v>
      </c>
      <c r="AH40" s="106"/>
      <c r="AI40" s="97"/>
    </row>
    <row r="41" spans="1:35" ht="30" x14ac:dyDescent="0.25">
      <c r="A41" s="126"/>
      <c r="B41" s="100"/>
      <c r="C41" s="103"/>
      <c r="D41" s="35" t="s">
        <v>95</v>
      </c>
      <c r="E41" s="15" t="s">
        <v>85</v>
      </c>
      <c r="F41" s="72">
        <v>1.4999999999999999E-2</v>
      </c>
      <c r="G41" s="2">
        <v>12</v>
      </c>
      <c r="H41" s="2" t="s">
        <v>96</v>
      </c>
      <c r="I41" s="16" t="s">
        <v>86</v>
      </c>
      <c r="J41" s="2"/>
      <c r="K41" s="3"/>
      <c r="L41" s="72">
        <f t="shared" si="0"/>
        <v>0</v>
      </c>
      <c r="M41" s="16"/>
      <c r="N41" s="2">
        <v>3</v>
      </c>
      <c r="O41" s="2"/>
      <c r="P41" s="72">
        <f t="shared" si="1"/>
        <v>0</v>
      </c>
      <c r="Q41" s="16"/>
      <c r="R41" s="2">
        <v>3</v>
      </c>
      <c r="S41" s="3"/>
      <c r="T41" s="72">
        <f t="shared" si="2"/>
        <v>0</v>
      </c>
      <c r="U41" s="16"/>
      <c r="V41" s="2">
        <v>3</v>
      </c>
      <c r="W41" s="16"/>
      <c r="X41" s="72">
        <f t="shared" si="3"/>
        <v>0</v>
      </c>
      <c r="Y41" s="16"/>
      <c r="Z41" s="2">
        <v>3</v>
      </c>
      <c r="AA41" s="16"/>
      <c r="AB41" s="72">
        <f t="shared" si="4"/>
        <v>0</v>
      </c>
      <c r="AC41" s="16"/>
      <c r="AD41" s="67">
        <f t="shared" si="17"/>
        <v>12</v>
      </c>
      <c r="AE41" s="93">
        <f t="shared" si="18"/>
        <v>0</v>
      </c>
      <c r="AF41" s="72">
        <f t="shared" si="7"/>
        <v>0</v>
      </c>
      <c r="AG41" s="29">
        <f t="shared" si="8"/>
        <v>0</v>
      </c>
      <c r="AH41" s="106"/>
      <c r="AI41" s="97"/>
    </row>
    <row r="42" spans="1:35" ht="30" x14ac:dyDescent="0.25">
      <c r="A42" s="126"/>
      <c r="B42" s="100"/>
      <c r="C42" s="103"/>
      <c r="D42" s="35" t="s">
        <v>97</v>
      </c>
      <c r="E42" s="15" t="s">
        <v>85</v>
      </c>
      <c r="F42" s="72">
        <v>1.4999999999999999E-2</v>
      </c>
      <c r="G42" s="2">
        <v>12</v>
      </c>
      <c r="H42" s="2" t="s">
        <v>96</v>
      </c>
      <c r="I42" s="16" t="s">
        <v>86</v>
      </c>
      <c r="J42" s="2"/>
      <c r="K42" s="3"/>
      <c r="L42" s="72">
        <f t="shared" si="0"/>
        <v>0</v>
      </c>
      <c r="M42" s="16"/>
      <c r="N42" s="2">
        <v>3</v>
      </c>
      <c r="O42" s="2"/>
      <c r="P42" s="72">
        <f t="shared" si="1"/>
        <v>0</v>
      </c>
      <c r="Q42" s="16"/>
      <c r="R42" s="2">
        <v>3</v>
      </c>
      <c r="S42" s="3"/>
      <c r="T42" s="72">
        <f t="shared" si="2"/>
        <v>0</v>
      </c>
      <c r="U42" s="16"/>
      <c r="V42" s="2">
        <v>3</v>
      </c>
      <c r="W42" s="16"/>
      <c r="X42" s="72">
        <f t="shared" si="3"/>
        <v>0</v>
      </c>
      <c r="Y42" s="16"/>
      <c r="Z42" s="2">
        <v>3</v>
      </c>
      <c r="AA42" s="16"/>
      <c r="AB42" s="72">
        <f t="shared" si="4"/>
        <v>0</v>
      </c>
      <c r="AC42" s="16"/>
      <c r="AD42" s="67">
        <f t="shared" si="17"/>
        <v>12</v>
      </c>
      <c r="AE42" s="93">
        <f t="shared" si="18"/>
        <v>0</v>
      </c>
      <c r="AF42" s="72">
        <f t="shared" si="7"/>
        <v>0</v>
      </c>
      <c r="AG42" s="29">
        <f t="shared" si="8"/>
        <v>0</v>
      </c>
      <c r="AH42" s="106"/>
      <c r="AI42" s="97"/>
    </row>
    <row r="43" spans="1:35" ht="30" x14ac:dyDescent="0.25">
      <c r="A43" s="126"/>
      <c r="B43" s="100"/>
      <c r="C43" s="103"/>
      <c r="D43" s="35" t="s">
        <v>130</v>
      </c>
      <c r="E43" s="15" t="s">
        <v>85</v>
      </c>
      <c r="F43" s="72">
        <v>0.02</v>
      </c>
      <c r="G43" s="2">
        <v>1</v>
      </c>
      <c r="H43" s="2" t="s">
        <v>149</v>
      </c>
      <c r="I43" s="16" t="s">
        <v>86</v>
      </c>
      <c r="J43" s="2"/>
      <c r="K43" s="3"/>
      <c r="L43" s="72">
        <f t="shared" si="0"/>
        <v>0</v>
      </c>
      <c r="M43" s="16"/>
      <c r="N43" s="2"/>
      <c r="O43" s="2"/>
      <c r="P43" s="72">
        <f t="shared" si="1"/>
        <v>0</v>
      </c>
      <c r="Q43" s="16"/>
      <c r="R43" s="2">
        <v>1</v>
      </c>
      <c r="S43" s="3"/>
      <c r="T43" s="72">
        <f t="shared" si="2"/>
        <v>0</v>
      </c>
      <c r="U43" s="16"/>
      <c r="V43" s="2"/>
      <c r="W43" s="16"/>
      <c r="X43" s="72">
        <f t="shared" si="3"/>
        <v>0</v>
      </c>
      <c r="Y43" s="16"/>
      <c r="Z43" s="2"/>
      <c r="AA43" s="16"/>
      <c r="AB43" s="72">
        <f t="shared" si="4"/>
        <v>0</v>
      </c>
      <c r="AC43" s="16"/>
      <c r="AD43" s="67">
        <f t="shared" si="17"/>
        <v>1</v>
      </c>
      <c r="AE43" s="93">
        <f t="shared" si="18"/>
        <v>0</v>
      </c>
      <c r="AF43" s="72">
        <f t="shared" si="7"/>
        <v>0</v>
      </c>
      <c r="AG43" s="29">
        <f t="shared" si="8"/>
        <v>0</v>
      </c>
      <c r="AH43" s="106"/>
      <c r="AI43" s="97"/>
    </row>
    <row r="44" spans="1:35" ht="30" x14ac:dyDescent="0.25">
      <c r="A44" s="126"/>
      <c r="B44" s="100"/>
      <c r="C44" s="103"/>
      <c r="D44" s="35" t="s">
        <v>132</v>
      </c>
      <c r="E44" s="15" t="s">
        <v>85</v>
      </c>
      <c r="F44" s="72">
        <v>0.02</v>
      </c>
      <c r="G44" s="2">
        <v>1</v>
      </c>
      <c r="H44" s="2" t="s">
        <v>150</v>
      </c>
      <c r="I44" s="16" t="s">
        <v>86</v>
      </c>
      <c r="J44" s="2"/>
      <c r="K44" s="3"/>
      <c r="L44" s="72"/>
      <c r="M44" s="16"/>
      <c r="N44" s="2"/>
      <c r="O44" s="2"/>
      <c r="P44" s="72"/>
      <c r="Q44" s="16"/>
      <c r="R44" s="2">
        <v>1</v>
      </c>
      <c r="S44" s="3"/>
      <c r="T44" s="72">
        <f t="shared" si="2"/>
        <v>0</v>
      </c>
      <c r="U44" s="16"/>
      <c r="V44" s="2"/>
      <c r="W44" s="16"/>
      <c r="X44" s="72"/>
      <c r="Y44" s="16"/>
      <c r="Z44" s="2"/>
      <c r="AA44" s="16"/>
      <c r="AB44" s="72"/>
      <c r="AC44" s="16"/>
      <c r="AD44" s="67">
        <f t="shared" si="17"/>
        <v>1</v>
      </c>
      <c r="AE44" s="93">
        <f t="shared" si="18"/>
        <v>0</v>
      </c>
      <c r="AF44" s="72">
        <f t="shared" ref="AF44" si="20">IF(AD44="",0,AE44/AD44)</f>
        <v>0</v>
      </c>
      <c r="AG44" s="29">
        <f t="shared" ref="AG44" si="21">IF(AF44&lt;100%,AF44*F44,IF(AF44&gt;=100%,F44))</f>
        <v>0</v>
      </c>
      <c r="AH44" s="106"/>
      <c r="AI44" s="97"/>
    </row>
    <row r="45" spans="1:35" ht="30" x14ac:dyDescent="0.25">
      <c r="A45" s="126"/>
      <c r="B45" s="100"/>
      <c r="C45" s="103"/>
      <c r="D45" s="35" t="s">
        <v>98</v>
      </c>
      <c r="E45" s="15" t="s">
        <v>153</v>
      </c>
      <c r="F45" s="72">
        <v>1.4999999999999999E-2</v>
      </c>
      <c r="G45" s="2">
        <v>2</v>
      </c>
      <c r="H45" s="2" t="s">
        <v>31</v>
      </c>
      <c r="I45" s="16" t="s">
        <v>86</v>
      </c>
      <c r="J45" s="2"/>
      <c r="K45" s="3"/>
      <c r="L45" s="72">
        <f t="shared" si="0"/>
        <v>0</v>
      </c>
      <c r="M45" s="16"/>
      <c r="N45" s="2"/>
      <c r="O45" s="2"/>
      <c r="P45" s="72">
        <f t="shared" si="1"/>
        <v>0</v>
      </c>
      <c r="Q45" s="16"/>
      <c r="R45" s="2">
        <v>1</v>
      </c>
      <c r="S45" s="3"/>
      <c r="T45" s="72">
        <f t="shared" si="2"/>
        <v>0</v>
      </c>
      <c r="U45" s="16"/>
      <c r="V45" s="2">
        <v>1</v>
      </c>
      <c r="W45" s="16"/>
      <c r="X45" s="72">
        <f t="shared" si="3"/>
        <v>0</v>
      </c>
      <c r="Y45" s="16"/>
      <c r="Z45" s="2"/>
      <c r="AA45" s="16"/>
      <c r="AB45" s="72">
        <f t="shared" si="4"/>
        <v>0</v>
      </c>
      <c r="AC45" s="16"/>
      <c r="AD45" s="67">
        <f t="shared" si="17"/>
        <v>2</v>
      </c>
      <c r="AE45" s="93">
        <f t="shared" si="18"/>
        <v>0</v>
      </c>
      <c r="AF45" s="72">
        <f t="shared" si="7"/>
        <v>0</v>
      </c>
      <c r="AG45" s="29">
        <f>IF(AF45&lt;100%,AF45*F45,IF(AF45&gt;=100%,F45))</f>
        <v>0</v>
      </c>
      <c r="AH45" s="106"/>
      <c r="AI45" s="97"/>
    </row>
    <row r="46" spans="1:35" ht="30" x14ac:dyDescent="0.25">
      <c r="A46" s="126"/>
      <c r="B46" s="100"/>
      <c r="C46" s="103"/>
      <c r="D46" s="31" t="s">
        <v>99</v>
      </c>
      <c r="E46" s="15" t="s">
        <v>85</v>
      </c>
      <c r="F46" s="72">
        <v>1.4999999999999999E-2</v>
      </c>
      <c r="G46" s="2">
        <v>1</v>
      </c>
      <c r="H46" s="2" t="s">
        <v>151</v>
      </c>
      <c r="I46" s="16" t="s">
        <v>86</v>
      </c>
      <c r="J46" s="2"/>
      <c r="K46" s="4"/>
      <c r="L46" s="72">
        <f t="shared" si="0"/>
        <v>0</v>
      </c>
      <c r="M46" s="16"/>
      <c r="N46" s="2"/>
      <c r="O46" s="2"/>
      <c r="P46" s="72">
        <f t="shared" si="1"/>
        <v>0</v>
      </c>
      <c r="Q46" s="16"/>
      <c r="R46" s="2"/>
      <c r="S46" s="4"/>
      <c r="T46" s="72">
        <f t="shared" si="2"/>
        <v>0</v>
      </c>
      <c r="U46" s="16"/>
      <c r="V46" s="2"/>
      <c r="W46" s="16"/>
      <c r="X46" s="72">
        <f t="shared" si="3"/>
        <v>0</v>
      </c>
      <c r="Y46" s="16"/>
      <c r="Z46" s="2">
        <v>1</v>
      </c>
      <c r="AA46" s="16"/>
      <c r="AB46" s="72">
        <f t="shared" si="4"/>
        <v>0</v>
      </c>
      <c r="AC46" s="16"/>
      <c r="AD46" s="67">
        <f t="shared" si="17"/>
        <v>1</v>
      </c>
      <c r="AE46" s="93">
        <f t="shared" si="18"/>
        <v>0</v>
      </c>
      <c r="AF46" s="72">
        <f t="shared" si="7"/>
        <v>0</v>
      </c>
      <c r="AG46" s="29">
        <f>IF(AF46&lt;100%,AF46*F46,IF(AF46&gt;=100%,F46))</f>
        <v>0</v>
      </c>
      <c r="AH46" s="106"/>
      <c r="AI46" s="97"/>
    </row>
    <row r="47" spans="1:35" ht="30" x14ac:dyDescent="0.25">
      <c r="A47" s="126"/>
      <c r="B47" s="100"/>
      <c r="C47" s="103"/>
      <c r="D47" s="31" t="s">
        <v>133</v>
      </c>
      <c r="E47" s="15" t="s">
        <v>153</v>
      </c>
      <c r="F47" s="72">
        <v>1.4999999999999999E-2</v>
      </c>
      <c r="G47" s="2">
        <v>4</v>
      </c>
      <c r="H47" s="2" t="s">
        <v>131</v>
      </c>
      <c r="I47" s="16" t="s">
        <v>86</v>
      </c>
      <c r="J47" s="36"/>
      <c r="K47" s="4"/>
      <c r="L47" s="72">
        <f t="shared" si="0"/>
        <v>0</v>
      </c>
      <c r="M47" s="16"/>
      <c r="N47" s="2">
        <v>1</v>
      </c>
      <c r="O47" s="2"/>
      <c r="P47" s="72">
        <f t="shared" si="1"/>
        <v>0</v>
      </c>
      <c r="Q47" s="16"/>
      <c r="R47" s="2">
        <v>1</v>
      </c>
      <c r="S47" s="4"/>
      <c r="T47" s="72">
        <f t="shared" si="2"/>
        <v>0</v>
      </c>
      <c r="U47" s="16"/>
      <c r="V47" s="2">
        <v>1</v>
      </c>
      <c r="W47" s="16"/>
      <c r="X47" s="72">
        <f t="shared" si="3"/>
        <v>0</v>
      </c>
      <c r="Y47" s="16"/>
      <c r="Z47" s="2">
        <v>1</v>
      </c>
      <c r="AA47" s="16"/>
      <c r="AB47" s="72">
        <f t="shared" si="4"/>
        <v>0</v>
      </c>
      <c r="AC47" s="16"/>
      <c r="AD47" s="67">
        <f t="shared" si="17"/>
        <v>4</v>
      </c>
      <c r="AE47" s="93">
        <f t="shared" si="18"/>
        <v>0</v>
      </c>
      <c r="AF47" s="72">
        <f t="shared" si="7"/>
        <v>0</v>
      </c>
      <c r="AG47" s="29">
        <f>IF(AF47&lt;100%,AF47*F47,IF(AF47&gt;=100%,F47))</f>
        <v>0</v>
      </c>
      <c r="AH47" s="106"/>
      <c r="AI47" s="97"/>
    </row>
    <row r="48" spans="1:35" ht="30" x14ac:dyDescent="0.25">
      <c r="A48" s="126"/>
      <c r="B48" s="100"/>
      <c r="C48" s="103"/>
      <c r="D48" s="31" t="s">
        <v>100</v>
      </c>
      <c r="E48" s="15" t="s">
        <v>85</v>
      </c>
      <c r="F48" s="72">
        <v>0.02</v>
      </c>
      <c r="G48" s="2">
        <v>18</v>
      </c>
      <c r="H48" s="2" t="s">
        <v>101</v>
      </c>
      <c r="I48" s="16" t="s">
        <v>86</v>
      </c>
      <c r="J48" s="2"/>
      <c r="K48" s="4"/>
      <c r="L48" s="72">
        <f t="shared" si="0"/>
        <v>0</v>
      </c>
      <c r="M48" s="16"/>
      <c r="N48" s="2">
        <v>5</v>
      </c>
      <c r="O48" s="2"/>
      <c r="P48" s="72">
        <f t="shared" si="1"/>
        <v>0</v>
      </c>
      <c r="Q48" s="16"/>
      <c r="R48" s="2">
        <v>4</v>
      </c>
      <c r="S48" s="4"/>
      <c r="T48" s="72">
        <f t="shared" si="2"/>
        <v>0</v>
      </c>
      <c r="U48" s="16"/>
      <c r="V48" s="2">
        <v>4</v>
      </c>
      <c r="W48" s="4"/>
      <c r="X48" s="72">
        <f t="shared" si="3"/>
        <v>0</v>
      </c>
      <c r="Y48" s="16"/>
      <c r="Z48" s="2">
        <v>5</v>
      </c>
      <c r="AA48" s="4"/>
      <c r="AB48" s="72">
        <f t="shared" si="4"/>
        <v>0</v>
      </c>
      <c r="AC48" s="16"/>
      <c r="AD48" s="67">
        <f t="shared" si="17"/>
        <v>18</v>
      </c>
      <c r="AE48" s="93">
        <f t="shared" si="18"/>
        <v>0</v>
      </c>
      <c r="AF48" s="72">
        <f t="shared" si="7"/>
        <v>0</v>
      </c>
      <c r="AG48" s="29">
        <f>IF(AF48&lt;100%,AF48*F48,IF(AF48&gt;=100%,F48))</f>
        <v>0</v>
      </c>
      <c r="AH48" s="106"/>
      <c r="AI48" s="97"/>
    </row>
    <row r="49" spans="1:36" ht="30" x14ac:dyDescent="0.25">
      <c r="A49" s="126"/>
      <c r="B49" s="100"/>
      <c r="C49" s="103"/>
      <c r="D49" s="31" t="s">
        <v>134</v>
      </c>
      <c r="E49" s="15" t="s">
        <v>102</v>
      </c>
      <c r="F49" s="72">
        <v>1.4999999999999999E-2</v>
      </c>
      <c r="G49" s="2">
        <v>1</v>
      </c>
      <c r="H49" s="2" t="s">
        <v>103</v>
      </c>
      <c r="I49" s="16" t="s">
        <v>86</v>
      </c>
      <c r="J49" s="76"/>
      <c r="K49" s="79"/>
      <c r="L49" s="75"/>
      <c r="M49" s="77"/>
      <c r="N49" s="76"/>
      <c r="O49" s="76"/>
      <c r="P49" s="75"/>
      <c r="Q49" s="77"/>
      <c r="R49" s="76"/>
      <c r="S49" s="79"/>
      <c r="T49" s="75"/>
      <c r="U49" s="77"/>
      <c r="V49" s="76">
        <v>1</v>
      </c>
      <c r="W49" s="79"/>
      <c r="X49" s="75">
        <f t="shared" si="3"/>
        <v>0</v>
      </c>
      <c r="Y49" s="77"/>
      <c r="Z49" s="76"/>
      <c r="AA49" s="79"/>
      <c r="AB49" s="75"/>
      <c r="AC49" s="77"/>
      <c r="AD49" s="67">
        <f t="shared" si="17"/>
        <v>1</v>
      </c>
      <c r="AE49" s="93">
        <f t="shared" si="18"/>
        <v>0</v>
      </c>
      <c r="AF49" s="75"/>
      <c r="AG49" s="78"/>
      <c r="AH49" s="106"/>
      <c r="AI49" s="97"/>
    </row>
    <row r="50" spans="1:36" ht="30.75" thickBot="1" x14ac:dyDescent="0.3">
      <c r="A50" s="126"/>
      <c r="B50" s="100"/>
      <c r="C50" s="104"/>
      <c r="D50" s="66" t="s">
        <v>135</v>
      </c>
      <c r="E50" s="50" t="s">
        <v>154</v>
      </c>
      <c r="F50" s="73">
        <v>1.4999999999999999E-2</v>
      </c>
      <c r="G50" s="87">
        <v>9</v>
      </c>
      <c r="H50" s="87" t="s">
        <v>131</v>
      </c>
      <c r="I50" s="51" t="s">
        <v>86</v>
      </c>
      <c r="J50" s="58"/>
      <c r="K50" s="59"/>
      <c r="L50" s="73">
        <f t="shared" si="0"/>
        <v>0</v>
      </c>
      <c r="M50" s="51"/>
      <c r="N50" s="46">
        <v>2</v>
      </c>
      <c r="O50" s="46"/>
      <c r="P50" s="73">
        <f t="shared" si="1"/>
        <v>0</v>
      </c>
      <c r="Q50" s="51"/>
      <c r="R50" s="46">
        <v>3</v>
      </c>
      <c r="S50" s="59"/>
      <c r="T50" s="73">
        <f t="shared" si="2"/>
        <v>0</v>
      </c>
      <c r="U50" s="51"/>
      <c r="V50" s="46">
        <v>3</v>
      </c>
      <c r="W50" s="51"/>
      <c r="X50" s="73">
        <f t="shared" si="3"/>
        <v>0</v>
      </c>
      <c r="Y50" s="51"/>
      <c r="Z50" s="46">
        <v>1</v>
      </c>
      <c r="AA50" s="51"/>
      <c r="AB50" s="73">
        <f t="shared" si="4"/>
        <v>0</v>
      </c>
      <c r="AC50" s="51"/>
      <c r="AD50" s="91">
        <f t="shared" si="17"/>
        <v>9</v>
      </c>
      <c r="AE50" s="94">
        <f t="shared" si="18"/>
        <v>0</v>
      </c>
      <c r="AF50" s="73">
        <f t="shared" si="7"/>
        <v>0</v>
      </c>
      <c r="AG50" s="47">
        <f>IF(AF50&lt;100%,AF50*F49,IF(AF50&gt;=100%,F49))</f>
        <v>0</v>
      </c>
      <c r="AH50" s="107"/>
      <c r="AI50" s="97"/>
    </row>
    <row r="51" spans="1:36" ht="15.75" thickTop="1" x14ac:dyDescent="0.25">
      <c r="A51" s="126"/>
      <c r="B51" s="100"/>
      <c r="C51" s="108" t="s">
        <v>104</v>
      </c>
      <c r="D51" s="83" t="s">
        <v>105</v>
      </c>
      <c r="E51" s="41" t="s">
        <v>106</v>
      </c>
      <c r="F51" s="71">
        <v>1.4999999999999999E-2</v>
      </c>
      <c r="G51" s="39">
        <v>5</v>
      </c>
      <c r="H51" s="39" t="s">
        <v>107</v>
      </c>
      <c r="I51" s="42" t="s">
        <v>27</v>
      </c>
      <c r="J51" s="53">
        <v>1</v>
      </c>
      <c r="K51" s="60"/>
      <c r="L51" s="74">
        <f t="shared" si="0"/>
        <v>0</v>
      </c>
      <c r="M51" s="54"/>
      <c r="N51" s="53">
        <v>1</v>
      </c>
      <c r="O51" s="53"/>
      <c r="P51" s="74">
        <f t="shared" si="1"/>
        <v>0</v>
      </c>
      <c r="Q51" s="54"/>
      <c r="R51" s="53">
        <v>1</v>
      </c>
      <c r="S51" s="60"/>
      <c r="T51" s="74">
        <f t="shared" si="2"/>
        <v>0</v>
      </c>
      <c r="U51" s="54"/>
      <c r="V51" s="53">
        <v>1</v>
      </c>
      <c r="W51" s="60"/>
      <c r="X51" s="74">
        <f t="shared" si="3"/>
        <v>0</v>
      </c>
      <c r="Y51" s="54"/>
      <c r="Z51" s="53">
        <v>1</v>
      </c>
      <c r="AA51" s="60"/>
      <c r="AB51" s="74">
        <f t="shared" si="4"/>
        <v>0</v>
      </c>
      <c r="AC51" s="54"/>
      <c r="AD51" s="90">
        <f>J51+N51+R51+V51+Z51</f>
        <v>5</v>
      </c>
      <c r="AE51" s="90">
        <f>+K51+O51+S51+W51+AA51</f>
        <v>0</v>
      </c>
      <c r="AF51" s="74">
        <f t="shared" si="7"/>
        <v>0</v>
      </c>
      <c r="AG51" s="56">
        <f>IF(AF51&lt;100%,AF51*F51,IF(AF51&gt;=100%,F51))</f>
        <v>0</v>
      </c>
      <c r="AH51" s="110">
        <f>+SUM(AG51:AG56)/SUM(F51:F56)</f>
        <v>0</v>
      </c>
      <c r="AI51" s="97"/>
    </row>
    <row r="52" spans="1:36" s="28" customFormat="1" x14ac:dyDescent="0.25">
      <c r="A52" s="126"/>
      <c r="B52" s="100"/>
      <c r="C52" s="100"/>
      <c r="D52" s="31" t="s">
        <v>108</v>
      </c>
      <c r="E52" s="15" t="s">
        <v>106</v>
      </c>
      <c r="F52" s="72">
        <v>1.4999999999999999E-2</v>
      </c>
      <c r="G52" s="2">
        <v>20</v>
      </c>
      <c r="H52" s="24" t="s">
        <v>79</v>
      </c>
      <c r="I52" s="27" t="s">
        <v>27</v>
      </c>
      <c r="J52" s="24">
        <v>4</v>
      </c>
      <c r="K52" s="25"/>
      <c r="L52" s="26">
        <f t="shared" si="0"/>
        <v>0</v>
      </c>
      <c r="M52" s="27"/>
      <c r="N52" s="2">
        <v>4</v>
      </c>
      <c r="O52" s="24"/>
      <c r="P52" s="26">
        <f t="shared" si="1"/>
        <v>0</v>
      </c>
      <c r="Q52" s="27"/>
      <c r="R52" s="24">
        <v>4</v>
      </c>
      <c r="S52" s="4"/>
      <c r="T52" s="26">
        <f t="shared" si="2"/>
        <v>0</v>
      </c>
      <c r="U52" s="27"/>
      <c r="V52" s="24">
        <v>4</v>
      </c>
      <c r="W52" s="25"/>
      <c r="X52" s="26">
        <f t="shared" si="3"/>
        <v>0</v>
      </c>
      <c r="Y52" s="27"/>
      <c r="Z52" s="24">
        <v>4</v>
      </c>
      <c r="AA52" s="25"/>
      <c r="AB52" s="26">
        <f t="shared" si="4"/>
        <v>0</v>
      </c>
      <c r="AC52" s="27"/>
      <c r="AD52" s="67">
        <f t="shared" ref="AD52:AD56" si="22">J52+N52+R52+V52+Z52</f>
        <v>20</v>
      </c>
      <c r="AE52" s="67">
        <f t="shared" ref="AE52:AE56" si="23">+K52+O52+S52+W52+AA52</f>
        <v>0</v>
      </c>
      <c r="AF52" s="72">
        <f t="shared" si="7"/>
        <v>0</v>
      </c>
      <c r="AG52" s="29">
        <f>IF(AF52&lt;100%,AF52*F52,IF(AF52&gt;=100%,F52))</f>
        <v>0</v>
      </c>
      <c r="AH52" s="97"/>
      <c r="AI52" s="97"/>
    </row>
    <row r="53" spans="1:36" s="28" customFormat="1" x14ac:dyDescent="0.25">
      <c r="A53" s="127"/>
      <c r="B53" s="101"/>
      <c r="C53" s="100"/>
      <c r="D53" s="31" t="s">
        <v>152</v>
      </c>
      <c r="E53" s="15"/>
      <c r="F53" s="72">
        <v>1.4999999999999999E-2</v>
      </c>
      <c r="G53" s="2">
        <v>5</v>
      </c>
      <c r="H53" s="2" t="s">
        <v>110</v>
      </c>
      <c r="I53" s="27" t="s">
        <v>27</v>
      </c>
      <c r="J53" s="24">
        <v>1</v>
      </c>
      <c r="K53" s="25"/>
      <c r="L53" s="26"/>
      <c r="M53" s="27"/>
      <c r="N53" s="2">
        <v>1</v>
      </c>
      <c r="O53" s="24"/>
      <c r="P53" s="26"/>
      <c r="Q53" s="27"/>
      <c r="R53" s="24">
        <v>1</v>
      </c>
      <c r="S53" s="4"/>
      <c r="T53" s="26"/>
      <c r="U53" s="27"/>
      <c r="V53" s="24">
        <v>1</v>
      </c>
      <c r="W53" s="25"/>
      <c r="X53" s="26"/>
      <c r="Y53" s="27"/>
      <c r="Z53" s="24">
        <v>1</v>
      </c>
      <c r="AA53" s="25"/>
      <c r="AB53" s="26"/>
      <c r="AC53" s="27"/>
      <c r="AD53" s="67">
        <f t="shared" si="22"/>
        <v>5</v>
      </c>
      <c r="AE53" s="67">
        <f t="shared" si="23"/>
        <v>0</v>
      </c>
      <c r="AF53" s="72"/>
      <c r="AG53" s="29"/>
      <c r="AH53" s="97"/>
      <c r="AI53" s="97"/>
    </row>
    <row r="54" spans="1:36" s="28" customFormat="1" ht="30" x14ac:dyDescent="0.25">
      <c r="A54" s="127"/>
      <c r="B54" s="101"/>
      <c r="C54" s="100"/>
      <c r="D54" s="32" t="s">
        <v>136</v>
      </c>
      <c r="E54" s="15" t="s">
        <v>109</v>
      </c>
      <c r="F54" s="72">
        <v>0.02</v>
      </c>
      <c r="G54" s="2">
        <v>50</v>
      </c>
      <c r="H54" s="2" t="s">
        <v>110</v>
      </c>
      <c r="I54" s="16" t="s">
        <v>27</v>
      </c>
      <c r="J54" s="2">
        <v>10</v>
      </c>
      <c r="K54" s="4"/>
      <c r="L54" s="72">
        <f t="shared" si="0"/>
        <v>0</v>
      </c>
      <c r="M54" s="16"/>
      <c r="N54" s="2">
        <v>10</v>
      </c>
      <c r="O54" s="2"/>
      <c r="P54" s="72">
        <f t="shared" si="1"/>
        <v>0</v>
      </c>
      <c r="Q54" s="16"/>
      <c r="R54" s="2">
        <v>10</v>
      </c>
      <c r="S54" s="4"/>
      <c r="T54" s="72">
        <f t="shared" si="2"/>
        <v>0</v>
      </c>
      <c r="U54" s="16"/>
      <c r="V54" s="2">
        <v>10</v>
      </c>
      <c r="W54" s="4"/>
      <c r="X54" s="72">
        <f t="shared" si="3"/>
        <v>0</v>
      </c>
      <c r="Y54" s="16"/>
      <c r="Z54" s="2">
        <v>10</v>
      </c>
      <c r="AA54" s="4"/>
      <c r="AB54" s="72">
        <f t="shared" si="4"/>
        <v>0</v>
      </c>
      <c r="AC54" s="16"/>
      <c r="AD54" s="67">
        <f t="shared" si="22"/>
        <v>50</v>
      </c>
      <c r="AE54" s="67">
        <f t="shared" si="23"/>
        <v>0</v>
      </c>
      <c r="AF54" s="72">
        <f t="shared" si="7"/>
        <v>0</v>
      </c>
      <c r="AG54" s="29">
        <f t="shared" ref="AG54:AG68" si="24">IF(AF54&lt;100%,AF54*F54,IF(AF54&gt;=100%,F54))</f>
        <v>0</v>
      </c>
      <c r="AH54" s="97"/>
      <c r="AI54" s="97"/>
    </row>
    <row r="55" spans="1:36" s="28" customFormat="1" ht="30" x14ac:dyDescent="0.25">
      <c r="A55" s="127"/>
      <c r="B55" s="101"/>
      <c r="C55" s="100"/>
      <c r="D55" s="30" t="s">
        <v>156</v>
      </c>
      <c r="E55" s="15" t="s">
        <v>109</v>
      </c>
      <c r="F55" s="72">
        <v>1.4999999999999999E-2</v>
      </c>
      <c r="G55" s="2">
        <v>1</v>
      </c>
      <c r="H55" s="2" t="s">
        <v>29</v>
      </c>
      <c r="I55" s="16" t="s">
        <v>27</v>
      </c>
      <c r="J55" s="2"/>
      <c r="K55" s="4"/>
      <c r="L55" s="72">
        <f t="shared" si="0"/>
        <v>0</v>
      </c>
      <c r="M55" s="16"/>
      <c r="N55" s="2"/>
      <c r="O55" s="2"/>
      <c r="P55" s="72">
        <f t="shared" si="1"/>
        <v>0</v>
      </c>
      <c r="Q55" s="16"/>
      <c r="R55" s="2"/>
      <c r="S55" s="4"/>
      <c r="T55" s="26">
        <f t="shared" si="2"/>
        <v>0</v>
      </c>
      <c r="U55" s="16"/>
      <c r="V55" s="2"/>
      <c r="W55" s="4"/>
      <c r="X55" s="26">
        <f t="shared" si="3"/>
        <v>0</v>
      </c>
      <c r="Y55" s="16"/>
      <c r="Z55" s="2">
        <v>1</v>
      </c>
      <c r="AA55" s="4"/>
      <c r="AB55" s="26">
        <f t="shared" si="4"/>
        <v>0</v>
      </c>
      <c r="AC55" s="16"/>
      <c r="AD55" s="67">
        <f t="shared" si="22"/>
        <v>1</v>
      </c>
      <c r="AE55" s="67">
        <f t="shared" si="23"/>
        <v>0</v>
      </c>
      <c r="AF55" s="72">
        <f t="shared" si="7"/>
        <v>0</v>
      </c>
      <c r="AG55" s="29">
        <f t="shared" si="24"/>
        <v>0</v>
      </c>
      <c r="AH55" s="97"/>
      <c r="AI55" s="97"/>
    </row>
    <row r="56" spans="1:36" ht="45.75" thickBot="1" x14ac:dyDescent="0.3">
      <c r="A56" s="127"/>
      <c r="B56" s="101"/>
      <c r="C56" s="109"/>
      <c r="D56" s="64" t="s">
        <v>157</v>
      </c>
      <c r="E56" s="50" t="s">
        <v>109</v>
      </c>
      <c r="F56" s="73">
        <v>1.4999999999999999E-2</v>
      </c>
      <c r="G56" s="2">
        <v>1</v>
      </c>
      <c r="H56" s="46" t="s">
        <v>53</v>
      </c>
      <c r="I56" s="51" t="s">
        <v>27</v>
      </c>
      <c r="J56" s="46"/>
      <c r="K56" s="59"/>
      <c r="L56" s="73">
        <f t="shared" si="0"/>
        <v>0</v>
      </c>
      <c r="M56" s="51"/>
      <c r="N56" s="46"/>
      <c r="O56" s="46"/>
      <c r="P56" s="73">
        <f t="shared" si="1"/>
        <v>0</v>
      </c>
      <c r="Q56" s="51"/>
      <c r="R56" s="46"/>
      <c r="S56" s="59"/>
      <c r="T56" s="73">
        <f t="shared" si="2"/>
        <v>0</v>
      </c>
      <c r="U56" s="51"/>
      <c r="V56" s="46"/>
      <c r="W56" s="59"/>
      <c r="X56" s="73">
        <f t="shared" si="3"/>
        <v>0</v>
      </c>
      <c r="Y56" s="51"/>
      <c r="Z56" s="46">
        <v>1</v>
      </c>
      <c r="AA56" s="59"/>
      <c r="AB56" s="73">
        <f t="shared" si="4"/>
        <v>0</v>
      </c>
      <c r="AC56" s="51"/>
      <c r="AD56" s="91">
        <f t="shared" si="22"/>
        <v>1</v>
      </c>
      <c r="AE56" s="91">
        <f t="shared" si="23"/>
        <v>0</v>
      </c>
      <c r="AF56" s="73">
        <f t="shared" si="7"/>
        <v>0</v>
      </c>
      <c r="AG56" s="47">
        <f t="shared" si="24"/>
        <v>0</v>
      </c>
      <c r="AH56" s="98"/>
      <c r="AI56" s="98"/>
    </row>
    <row r="57" spans="1:36" ht="36.75" customHeight="1" thickTop="1" x14ac:dyDescent="0.25">
      <c r="A57" s="111" t="s">
        <v>111</v>
      </c>
      <c r="B57" s="111" t="s">
        <v>112</v>
      </c>
      <c r="C57" s="112" t="s">
        <v>113</v>
      </c>
      <c r="D57" s="63" t="s">
        <v>137</v>
      </c>
      <c r="E57" s="52" t="s">
        <v>78</v>
      </c>
      <c r="F57" s="74">
        <v>1.4999999999999999E-2</v>
      </c>
      <c r="G57" s="53">
        <v>5</v>
      </c>
      <c r="H57" s="52" t="s">
        <v>29</v>
      </c>
      <c r="I57" s="54" t="s">
        <v>86</v>
      </c>
      <c r="J57" s="54">
        <v>1</v>
      </c>
      <c r="K57" s="54"/>
      <c r="L57" s="74">
        <f t="shared" si="0"/>
        <v>0</v>
      </c>
      <c r="M57" s="54"/>
      <c r="N57" s="54">
        <v>1</v>
      </c>
      <c r="O57" s="54"/>
      <c r="P57" s="74">
        <f>IF(N57="",0,O57/N57)</f>
        <v>0</v>
      </c>
      <c r="Q57" s="54"/>
      <c r="R57" s="54">
        <v>1</v>
      </c>
      <c r="S57" s="54"/>
      <c r="T57" s="74">
        <f>IF(R57="",0,S57/R57)</f>
        <v>0</v>
      </c>
      <c r="U57" s="54"/>
      <c r="V57" s="54">
        <v>1</v>
      </c>
      <c r="W57" s="54"/>
      <c r="X57" s="74">
        <f>IF(V57="",0,W57/V57)</f>
        <v>0</v>
      </c>
      <c r="Y57" s="54"/>
      <c r="Z57" s="54">
        <v>1</v>
      </c>
      <c r="AA57" s="54"/>
      <c r="AB57" s="74">
        <f>IF(Z57="",0,AA57/Z57)</f>
        <v>0</v>
      </c>
      <c r="AC57" s="54"/>
      <c r="AD57" s="42">
        <f>J57+N57+R57+V57+Z57</f>
        <v>5</v>
      </c>
      <c r="AE57" s="42">
        <f>+K57+O57+S57+W57+AA57</f>
        <v>0</v>
      </c>
      <c r="AF57" s="74">
        <f t="shared" si="7"/>
        <v>0</v>
      </c>
      <c r="AG57" s="56">
        <f t="shared" si="24"/>
        <v>0</v>
      </c>
      <c r="AH57" s="110">
        <f>+SUM(AG57:AG68)/SUM(F57:F68)</f>
        <v>0</v>
      </c>
      <c r="AI57" s="96">
        <f>+SUM(AG57:AG68)/SUM(F57:F68)</f>
        <v>0</v>
      </c>
      <c r="AJ57" s="68"/>
    </row>
    <row r="58" spans="1:36" ht="30" x14ac:dyDescent="0.25">
      <c r="A58" s="111"/>
      <c r="B58" s="111"/>
      <c r="C58" s="111"/>
      <c r="D58" s="30" t="s">
        <v>114</v>
      </c>
      <c r="E58" s="15" t="s">
        <v>78</v>
      </c>
      <c r="F58" s="72">
        <v>1.4999999999999999E-2</v>
      </c>
      <c r="G58" s="2">
        <v>5</v>
      </c>
      <c r="H58" s="15" t="s">
        <v>29</v>
      </c>
      <c r="I58" s="16" t="s">
        <v>86</v>
      </c>
      <c r="J58" s="16">
        <v>1</v>
      </c>
      <c r="K58" s="16"/>
      <c r="L58" s="72">
        <f t="shared" si="0"/>
        <v>0</v>
      </c>
      <c r="M58" s="16"/>
      <c r="N58" s="16">
        <v>1</v>
      </c>
      <c r="O58" s="16"/>
      <c r="P58" s="72">
        <f t="shared" ref="P58" si="25">IF(N58="",0,O58/N58)</f>
        <v>0</v>
      </c>
      <c r="Q58" s="16"/>
      <c r="R58" s="16">
        <v>1</v>
      </c>
      <c r="S58" s="16"/>
      <c r="T58" s="72">
        <f t="shared" ref="T58" si="26">IF(R58="",0,S58/R58)</f>
        <v>0</v>
      </c>
      <c r="U58" s="16"/>
      <c r="V58" s="16">
        <v>1</v>
      </c>
      <c r="W58" s="16"/>
      <c r="X58" s="72">
        <f t="shared" ref="X58" si="27">IF(V58="",0,W58/V58)</f>
        <v>0</v>
      </c>
      <c r="Y58" s="16"/>
      <c r="Z58" s="16">
        <v>1</v>
      </c>
      <c r="AA58" s="16"/>
      <c r="AB58" s="72">
        <f t="shared" ref="AB58" si="28">IF(Z58="",0,AA58/Z58)</f>
        <v>0</v>
      </c>
      <c r="AC58" s="16"/>
      <c r="AD58" s="16">
        <f t="shared" ref="AD58:AD68" si="29">J58+N58+R58+V58+Z58</f>
        <v>5</v>
      </c>
      <c r="AE58" s="16">
        <f t="shared" ref="AE58:AE68" si="30">+K58+O58+S58+W58+AA58</f>
        <v>0</v>
      </c>
      <c r="AF58" s="72">
        <f t="shared" si="7"/>
        <v>0</v>
      </c>
      <c r="AG58" s="29">
        <f t="shared" si="24"/>
        <v>0</v>
      </c>
      <c r="AH58" s="97"/>
      <c r="AI58" s="97"/>
      <c r="AJ58" s="68"/>
    </row>
    <row r="59" spans="1:36" ht="30" x14ac:dyDescent="0.25">
      <c r="A59" s="111"/>
      <c r="B59" s="111"/>
      <c r="C59" s="111"/>
      <c r="D59" s="30" t="s">
        <v>138</v>
      </c>
      <c r="E59" s="15" t="s">
        <v>78</v>
      </c>
      <c r="F59" s="72">
        <v>1.4999999999999999E-2</v>
      </c>
      <c r="G59" s="2">
        <v>48</v>
      </c>
      <c r="H59" s="15" t="s">
        <v>115</v>
      </c>
      <c r="I59" s="16" t="s">
        <v>86</v>
      </c>
      <c r="J59" s="16"/>
      <c r="K59" s="16"/>
      <c r="L59" s="72">
        <f>IF(J59="",0,K59/J59)</f>
        <v>0</v>
      </c>
      <c r="M59" s="16"/>
      <c r="N59" s="16">
        <v>8</v>
      </c>
      <c r="O59" s="16"/>
      <c r="P59" s="72">
        <f>IF(N59="",0,O59/N59)</f>
        <v>0</v>
      </c>
      <c r="Q59" s="16"/>
      <c r="R59" s="16">
        <v>16</v>
      </c>
      <c r="S59" s="16"/>
      <c r="T59" s="72">
        <f>IF(R59="",0,S59/R59)</f>
        <v>0</v>
      </c>
      <c r="U59" s="16"/>
      <c r="V59" s="16">
        <v>16</v>
      </c>
      <c r="W59" s="16"/>
      <c r="X59" s="72">
        <f>IF(V59="",0,W59/V59)</f>
        <v>0</v>
      </c>
      <c r="Y59" s="16"/>
      <c r="Z59" s="16">
        <v>8</v>
      </c>
      <c r="AA59" s="16"/>
      <c r="AB59" s="72">
        <f>IF(Z59="",0,AA59/Z59)</f>
        <v>0</v>
      </c>
      <c r="AC59" s="16"/>
      <c r="AD59" s="16">
        <f>J59+N59+R59+V59+Z59</f>
        <v>48</v>
      </c>
      <c r="AE59" s="16">
        <f t="shared" si="30"/>
        <v>0</v>
      </c>
      <c r="AF59" s="72">
        <f t="shared" si="7"/>
        <v>0</v>
      </c>
      <c r="AG59" s="29">
        <f t="shared" si="24"/>
        <v>0</v>
      </c>
      <c r="AH59" s="97"/>
      <c r="AI59" s="97"/>
    </row>
    <row r="60" spans="1:36" ht="30" x14ac:dyDescent="0.25">
      <c r="A60" s="111"/>
      <c r="B60" s="111"/>
      <c r="C60" s="111"/>
      <c r="D60" s="82" t="s">
        <v>139</v>
      </c>
      <c r="E60" s="15" t="s">
        <v>78</v>
      </c>
      <c r="F60" s="72">
        <v>1.4999999999999999E-2</v>
      </c>
      <c r="G60" s="2">
        <v>8</v>
      </c>
      <c r="H60" s="80" t="s">
        <v>140</v>
      </c>
      <c r="I60" s="16" t="s">
        <v>86</v>
      </c>
      <c r="J60" s="16"/>
      <c r="K60" s="16"/>
      <c r="L60" s="72">
        <f>IF(J60="",0,K60/J60)</f>
        <v>0</v>
      </c>
      <c r="M60" s="16"/>
      <c r="N60" s="16">
        <v>2</v>
      </c>
      <c r="O60" s="16"/>
      <c r="P60" s="72">
        <f t="shared" ref="P60:P68" si="31">IF(N60="",0,O60/N60)</f>
        <v>0</v>
      </c>
      <c r="Q60" s="16"/>
      <c r="R60" s="16">
        <v>2</v>
      </c>
      <c r="S60" s="16"/>
      <c r="T60" s="72">
        <f t="shared" ref="T60:T68" si="32">IF(R60="",0,S60/R60)</f>
        <v>0</v>
      </c>
      <c r="U60" s="16"/>
      <c r="V60" s="16">
        <v>2</v>
      </c>
      <c r="W60" s="16"/>
      <c r="X60" s="72">
        <f t="shared" ref="X60:X68" si="33">IF(V60="",0,W60/V60)</f>
        <v>0</v>
      </c>
      <c r="Y60" s="16"/>
      <c r="Z60" s="16">
        <v>2</v>
      </c>
      <c r="AA60" s="16"/>
      <c r="AB60" s="72">
        <f t="shared" ref="AB60:AB68" si="34">IF(Z60="",0,AA60/Z60)</f>
        <v>0</v>
      </c>
      <c r="AC60" s="16"/>
      <c r="AD60" s="16">
        <f t="shared" si="29"/>
        <v>8</v>
      </c>
      <c r="AE60" s="16">
        <f t="shared" si="30"/>
        <v>0</v>
      </c>
      <c r="AF60" s="72">
        <f t="shared" si="7"/>
        <v>0</v>
      </c>
      <c r="AG60" s="29">
        <f t="shared" si="24"/>
        <v>0</v>
      </c>
      <c r="AH60" s="97"/>
      <c r="AI60" s="97"/>
    </row>
    <row r="61" spans="1:36" ht="30" x14ac:dyDescent="0.25">
      <c r="A61" s="111"/>
      <c r="B61" s="111"/>
      <c r="C61" s="111"/>
      <c r="D61" s="30" t="s">
        <v>141</v>
      </c>
      <c r="E61" s="15" t="s">
        <v>78</v>
      </c>
      <c r="F61" s="72">
        <v>1.4999999999999999E-2</v>
      </c>
      <c r="G61" s="2">
        <v>36</v>
      </c>
      <c r="H61" s="15" t="s">
        <v>115</v>
      </c>
      <c r="I61" s="16" t="s">
        <v>86</v>
      </c>
      <c r="J61" s="16">
        <v>3</v>
      </c>
      <c r="K61" s="16"/>
      <c r="L61" s="72">
        <f t="shared" si="0"/>
        <v>0</v>
      </c>
      <c r="M61" s="16"/>
      <c r="N61" s="16">
        <v>9</v>
      </c>
      <c r="O61" s="16"/>
      <c r="P61" s="72">
        <f t="shared" si="31"/>
        <v>0</v>
      </c>
      <c r="Q61" s="16"/>
      <c r="R61" s="16">
        <v>9</v>
      </c>
      <c r="S61" s="16"/>
      <c r="T61" s="72">
        <f t="shared" si="32"/>
        <v>0</v>
      </c>
      <c r="U61" s="16"/>
      <c r="V61" s="16">
        <v>9</v>
      </c>
      <c r="W61" s="16"/>
      <c r="X61" s="72">
        <f t="shared" si="33"/>
        <v>0</v>
      </c>
      <c r="Y61" s="16"/>
      <c r="Z61" s="16">
        <v>6</v>
      </c>
      <c r="AA61" s="16"/>
      <c r="AB61" s="72">
        <f t="shared" si="34"/>
        <v>0</v>
      </c>
      <c r="AC61" s="16"/>
      <c r="AD61" s="16">
        <f t="shared" si="29"/>
        <v>36</v>
      </c>
      <c r="AE61" s="16">
        <f t="shared" si="30"/>
        <v>0</v>
      </c>
      <c r="AF61" s="72">
        <f t="shared" si="7"/>
        <v>0</v>
      </c>
      <c r="AG61" s="29">
        <f t="shared" si="24"/>
        <v>0</v>
      </c>
      <c r="AH61" s="97"/>
      <c r="AI61" s="97"/>
    </row>
    <row r="62" spans="1:36" ht="30" x14ac:dyDescent="0.25">
      <c r="A62" s="111"/>
      <c r="B62" s="111"/>
      <c r="C62" s="111"/>
      <c r="D62" s="31" t="s">
        <v>116</v>
      </c>
      <c r="E62" s="15" t="s">
        <v>78</v>
      </c>
      <c r="F62" s="72">
        <v>1.4999999999999999E-2</v>
      </c>
      <c r="G62" s="2">
        <v>8</v>
      </c>
      <c r="H62" s="81" t="s">
        <v>117</v>
      </c>
      <c r="I62" s="16" t="s">
        <v>86</v>
      </c>
      <c r="J62" s="67"/>
      <c r="K62" s="16"/>
      <c r="L62" s="72">
        <f t="shared" ref="L62:L68" si="35">IF(J62="",0,K62/J62)</f>
        <v>0</v>
      </c>
      <c r="M62" s="16"/>
      <c r="N62" s="16">
        <v>2</v>
      </c>
      <c r="O62" s="16"/>
      <c r="P62" s="72">
        <f t="shared" si="31"/>
        <v>0</v>
      </c>
      <c r="Q62" s="16"/>
      <c r="R62" s="16">
        <v>2</v>
      </c>
      <c r="S62" s="16"/>
      <c r="T62" s="72">
        <f t="shared" si="32"/>
        <v>0</v>
      </c>
      <c r="U62" s="16"/>
      <c r="V62" s="16">
        <v>2</v>
      </c>
      <c r="W62" s="16"/>
      <c r="X62" s="72">
        <f t="shared" si="33"/>
        <v>0</v>
      </c>
      <c r="Y62" s="16"/>
      <c r="Z62" s="16">
        <v>2</v>
      </c>
      <c r="AA62" s="16"/>
      <c r="AB62" s="72">
        <f t="shared" si="34"/>
        <v>0</v>
      </c>
      <c r="AC62" s="16"/>
      <c r="AD62" s="16">
        <f t="shared" si="29"/>
        <v>8</v>
      </c>
      <c r="AE62" s="16">
        <f t="shared" si="30"/>
        <v>0</v>
      </c>
      <c r="AF62" s="72">
        <f t="shared" si="7"/>
        <v>0</v>
      </c>
      <c r="AG62" s="29">
        <f t="shared" si="24"/>
        <v>0</v>
      </c>
      <c r="AH62" s="97"/>
      <c r="AI62" s="97"/>
    </row>
    <row r="63" spans="1:36" ht="30" x14ac:dyDescent="0.25">
      <c r="A63" s="111"/>
      <c r="B63" s="111"/>
      <c r="C63" s="111"/>
      <c r="D63" s="31" t="s">
        <v>142</v>
      </c>
      <c r="E63" s="15" t="s">
        <v>78</v>
      </c>
      <c r="F63" s="72">
        <v>1.4999999999999999E-2</v>
      </c>
      <c r="G63" s="2">
        <v>8</v>
      </c>
      <c r="H63" s="15" t="s">
        <v>115</v>
      </c>
      <c r="I63" s="16" t="s">
        <v>86</v>
      </c>
      <c r="J63" s="16"/>
      <c r="K63" s="16"/>
      <c r="L63" s="72">
        <f t="shared" si="35"/>
        <v>0</v>
      </c>
      <c r="M63" s="16"/>
      <c r="N63" s="16">
        <v>2</v>
      </c>
      <c r="O63" s="16"/>
      <c r="P63" s="72">
        <f t="shared" si="31"/>
        <v>0</v>
      </c>
      <c r="Q63" s="16"/>
      <c r="R63" s="16">
        <v>2</v>
      </c>
      <c r="S63" s="16"/>
      <c r="T63" s="72">
        <f t="shared" si="32"/>
        <v>0</v>
      </c>
      <c r="U63" s="16"/>
      <c r="V63" s="16">
        <v>2</v>
      </c>
      <c r="W63" s="16"/>
      <c r="X63" s="72">
        <f t="shared" si="33"/>
        <v>0</v>
      </c>
      <c r="Y63" s="16"/>
      <c r="Z63" s="16">
        <v>2</v>
      </c>
      <c r="AA63" s="16"/>
      <c r="AB63" s="72">
        <f t="shared" si="34"/>
        <v>0</v>
      </c>
      <c r="AC63" s="16"/>
      <c r="AD63" s="16">
        <f t="shared" si="29"/>
        <v>8</v>
      </c>
      <c r="AE63" s="16">
        <f t="shared" si="30"/>
        <v>0</v>
      </c>
      <c r="AF63" s="72">
        <f t="shared" si="7"/>
        <v>0</v>
      </c>
      <c r="AG63" s="29">
        <f t="shared" si="24"/>
        <v>0</v>
      </c>
      <c r="AH63" s="97"/>
      <c r="AI63" s="97"/>
    </row>
    <row r="64" spans="1:36" ht="30" x14ac:dyDescent="0.25">
      <c r="A64" s="111"/>
      <c r="B64" s="111"/>
      <c r="C64" s="111"/>
      <c r="D64" s="30" t="s">
        <v>143</v>
      </c>
      <c r="E64" s="15" t="s">
        <v>78</v>
      </c>
      <c r="F64" s="72">
        <v>0.01</v>
      </c>
      <c r="G64" s="2">
        <v>42</v>
      </c>
      <c r="H64" s="15" t="s">
        <v>115</v>
      </c>
      <c r="I64" s="16" t="s">
        <v>86</v>
      </c>
      <c r="J64" s="16">
        <v>3</v>
      </c>
      <c r="K64" s="16"/>
      <c r="L64" s="72">
        <f t="shared" si="35"/>
        <v>0</v>
      </c>
      <c r="M64" s="16"/>
      <c r="N64" s="16">
        <v>12</v>
      </c>
      <c r="O64" s="16"/>
      <c r="P64" s="72">
        <f t="shared" si="31"/>
        <v>0</v>
      </c>
      <c r="Q64" s="16"/>
      <c r="R64" s="16">
        <v>9</v>
      </c>
      <c r="S64" s="16"/>
      <c r="T64" s="72">
        <f t="shared" si="32"/>
        <v>0</v>
      </c>
      <c r="U64" s="16"/>
      <c r="V64" s="16">
        <v>9</v>
      </c>
      <c r="W64" s="16"/>
      <c r="X64" s="72">
        <f t="shared" si="33"/>
        <v>0</v>
      </c>
      <c r="Y64" s="16"/>
      <c r="Z64" s="16">
        <v>9</v>
      </c>
      <c r="AA64" s="16"/>
      <c r="AB64" s="72">
        <f t="shared" si="34"/>
        <v>0</v>
      </c>
      <c r="AC64" s="16"/>
      <c r="AD64" s="16">
        <f t="shared" si="29"/>
        <v>42</v>
      </c>
      <c r="AE64" s="16">
        <f t="shared" si="30"/>
        <v>0</v>
      </c>
      <c r="AF64" s="72">
        <f t="shared" si="7"/>
        <v>0</v>
      </c>
      <c r="AG64" s="29">
        <f t="shared" si="24"/>
        <v>0</v>
      </c>
      <c r="AH64" s="97"/>
      <c r="AI64" s="97"/>
    </row>
    <row r="65" spans="1:35" ht="30" x14ac:dyDescent="0.25">
      <c r="A65" s="111"/>
      <c r="B65" s="111"/>
      <c r="C65" s="111"/>
      <c r="D65" s="30" t="s">
        <v>118</v>
      </c>
      <c r="E65" s="15" t="s">
        <v>78</v>
      </c>
      <c r="F65" s="72">
        <v>1.4999999999999999E-2</v>
      </c>
      <c r="G65" s="2">
        <v>7</v>
      </c>
      <c r="H65" s="15" t="s">
        <v>31</v>
      </c>
      <c r="I65" s="16" t="s">
        <v>86</v>
      </c>
      <c r="J65" s="16"/>
      <c r="K65" s="16"/>
      <c r="L65" s="72">
        <f t="shared" si="35"/>
        <v>0</v>
      </c>
      <c r="M65" s="16"/>
      <c r="N65" s="16">
        <v>2</v>
      </c>
      <c r="O65" s="16"/>
      <c r="P65" s="72">
        <f t="shared" si="31"/>
        <v>0</v>
      </c>
      <c r="Q65" s="16"/>
      <c r="R65" s="16">
        <v>3</v>
      </c>
      <c r="S65" s="16"/>
      <c r="T65" s="72">
        <f t="shared" si="32"/>
        <v>0</v>
      </c>
      <c r="U65" s="16"/>
      <c r="V65" s="16">
        <v>2</v>
      </c>
      <c r="W65" s="16"/>
      <c r="X65" s="72">
        <f t="shared" si="33"/>
        <v>0</v>
      </c>
      <c r="Y65" s="16"/>
      <c r="Z65" s="16"/>
      <c r="AA65" s="16"/>
      <c r="AB65" s="72">
        <f t="shared" si="34"/>
        <v>0</v>
      </c>
      <c r="AC65" s="16"/>
      <c r="AD65" s="16">
        <f t="shared" si="29"/>
        <v>7</v>
      </c>
      <c r="AE65" s="16">
        <f t="shared" si="30"/>
        <v>0</v>
      </c>
      <c r="AF65" s="72">
        <f t="shared" si="7"/>
        <v>0</v>
      </c>
      <c r="AG65" s="29">
        <f t="shared" si="24"/>
        <v>0</v>
      </c>
      <c r="AH65" s="97"/>
      <c r="AI65" s="97"/>
    </row>
    <row r="66" spans="1:35" ht="30" x14ac:dyDescent="0.25">
      <c r="A66" s="111"/>
      <c r="B66" s="111"/>
      <c r="C66" s="111"/>
      <c r="D66" s="30" t="s">
        <v>144</v>
      </c>
      <c r="E66" s="15" t="s">
        <v>78</v>
      </c>
      <c r="F66" s="72">
        <v>1.4999999999999999E-2</v>
      </c>
      <c r="G66" s="2">
        <v>7</v>
      </c>
      <c r="H66" s="15" t="s">
        <v>147</v>
      </c>
      <c r="I66" s="16" t="s">
        <v>86</v>
      </c>
      <c r="J66" s="16"/>
      <c r="K66" s="16"/>
      <c r="L66" s="72">
        <f t="shared" si="35"/>
        <v>0</v>
      </c>
      <c r="M66" s="16"/>
      <c r="N66" s="16">
        <v>2</v>
      </c>
      <c r="O66" s="16"/>
      <c r="P66" s="72">
        <f t="shared" si="31"/>
        <v>0</v>
      </c>
      <c r="Q66" s="16"/>
      <c r="R66" s="16">
        <v>2</v>
      </c>
      <c r="S66" s="16"/>
      <c r="T66" s="72">
        <f t="shared" si="32"/>
        <v>0</v>
      </c>
      <c r="U66" s="16"/>
      <c r="V66" s="16">
        <v>2</v>
      </c>
      <c r="W66" s="16"/>
      <c r="X66" s="72">
        <f t="shared" si="33"/>
        <v>0</v>
      </c>
      <c r="Y66" s="16"/>
      <c r="Z66" s="16">
        <v>1</v>
      </c>
      <c r="AA66" s="16"/>
      <c r="AB66" s="72">
        <f t="shared" si="34"/>
        <v>0</v>
      </c>
      <c r="AC66" s="16"/>
      <c r="AD66" s="16">
        <f t="shared" si="29"/>
        <v>7</v>
      </c>
      <c r="AE66" s="16">
        <f t="shared" si="30"/>
        <v>0</v>
      </c>
      <c r="AF66" s="72">
        <f t="shared" si="7"/>
        <v>0</v>
      </c>
      <c r="AG66" s="29">
        <f t="shared" si="24"/>
        <v>0</v>
      </c>
      <c r="AH66" s="97"/>
      <c r="AI66" s="97"/>
    </row>
    <row r="67" spans="1:35" ht="30" x14ac:dyDescent="0.25">
      <c r="A67" s="111"/>
      <c r="B67" s="111"/>
      <c r="C67" s="111"/>
      <c r="D67" s="30" t="s">
        <v>145</v>
      </c>
      <c r="E67" s="15" t="s">
        <v>78</v>
      </c>
      <c r="F67" s="72">
        <v>1.4999999999999999E-2</v>
      </c>
      <c r="G67" s="2">
        <v>450</v>
      </c>
      <c r="H67" s="15" t="s">
        <v>29</v>
      </c>
      <c r="I67" s="16" t="s">
        <v>86</v>
      </c>
      <c r="J67" s="16">
        <v>90</v>
      </c>
      <c r="K67" s="16"/>
      <c r="L67" s="72">
        <f t="shared" si="35"/>
        <v>0</v>
      </c>
      <c r="M67" s="16"/>
      <c r="N67" s="16">
        <v>90</v>
      </c>
      <c r="O67" s="16"/>
      <c r="P67" s="72">
        <f t="shared" si="31"/>
        <v>0</v>
      </c>
      <c r="Q67" s="16"/>
      <c r="R67" s="16">
        <v>90</v>
      </c>
      <c r="S67" s="16"/>
      <c r="T67" s="72">
        <f t="shared" si="32"/>
        <v>0</v>
      </c>
      <c r="U67" s="16"/>
      <c r="V67" s="16">
        <v>90</v>
      </c>
      <c r="W67" s="16"/>
      <c r="X67" s="72">
        <f t="shared" si="33"/>
        <v>0</v>
      </c>
      <c r="Y67" s="16"/>
      <c r="Z67" s="16">
        <v>90</v>
      </c>
      <c r="AA67" s="16"/>
      <c r="AB67" s="72">
        <f t="shared" si="34"/>
        <v>0</v>
      </c>
      <c r="AC67" s="16"/>
      <c r="AD67" s="16">
        <f t="shared" si="29"/>
        <v>450</v>
      </c>
      <c r="AE67" s="16">
        <f t="shared" si="30"/>
        <v>0</v>
      </c>
      <c r="AF67" s="72">
        <f t="shared" ref="AF67:AF68" si="36">IF(AD67="",0,AE67/AD67)</f>
        <v>0</v>
      </c>
      <c r="AG67" s="29">
        <f t="shared" si="24"/>
        <v>0</v>
      </c>
      <c r="AH67" s="97"/>
      <c r="AI67" s="97"/>
    </row>
    <row r="68" spans="1:35" ht="15.75" thickBot="1" x14ac:dyDescent="0.3">
      <c r="A68" s="111"/>
      <c r="B68" s="111"/>
      <c r="C68" s="113"/>
      <c r="D68" s="64" t="s">
        <v>146</v>
      </c>
      <c r="E68" s="50" t="s">
        <v>78</v>
      </c>
      <c r="F68" s="73">
        <v>1.4999999999999999E-2</v>
      </c>
      <c r="G68" s="46">
        <v>1</v>
      </c>
      <c r="H68" s="50" t="s">
        <v>29</v>
      </c>
      <c r="I68" s="51" t="s">
        <v>27</v>
      </c>
      <c r="J68" s="51"/>
      <c r="K68" s="51"/>
      <c r="L68" s="73">
        <f t="shared" si="35"/>
        <v>0</v>
      </c>
      <c r="M68" s="51"/>
      <c r="N68" s="51"/>
      <c r="O68" s="51"/>
      <c r="P68" s="73">
        <f t="shared" si="31"/>
        <v>0</v>
      </c>
      <c r="Q68" s="51"/>
      <c r="R68" s="51"/>
      <c r="S68" s="51"/>
      <c r="T68" s="73">
        <f t="shared" si="32"/>
        <v>0</v>
      </c>
      <c r="U68" s="51"/>
      <c r="V68" s="51"/>
      <c r="W68" s="51"/>
      <c r="X68" s="73">
        <f t="shared" si="33"/>
        <v>0</v>
      </c>
      <c r="Y68" s="51"/>
      <c r="Z68" s="51">
        <v>1</v>
      </c>
      <c r="AA68" s="51"/>
      <c r="AB68" s="73">
        <f t="shared" si="34"/>
        <v>0</v>
      </c>
      <c r="AC68" s="51"/>
      <c r="AD68" s="51">
        <f t="shared" si="29"/>
        <v>1</v>
      </c>
      <c r="AE68" s="51">
        <f t="shared" si="30"/>
        <v>0</v>
      </c>
      <c r="AF68" s="73">
        <f t="shared" si="36"/>
        <v>0</v>
      </c>
      <c r="AG68" s="47">
        <f t="shared" si="24"/>
        <v>0</v>
      </c>
      <c r="AH68" s="98"/>
      <c r="AI68" s="98"/>
    </row>
    <row r="69" spans="1:35" ht="15.75" thickTop="1" x14ac:dyDescent="0.25"/>
    <row r="70" spans="1:35" ht="18.75" thickBot="1" x14ac:dyDescent="0.3">
      <c r="A70" s="13"/>
      <c r="D70" s="11"/>
      <c r="F70" s="8">
        <f>SUM(F3:F68)</f>
        <v>1.0000000000000007</v>
      </c>
      <c r="AG70" s="21">
        <f>SUM(AG3:AG68)</f>
        <v>0</v>
      </c>
    </row>
    <row r="71" spans="1:35" x14ac:dyDescent="0.25">
      <c r="A71" s="13"/>
      <c r="D71" s="12"/>
    </row>
    <row r="72" spans="1:35" x14ac:dyDescent="0.25">
      <c r="A72" s="13"/>
    </row>
    <row r="73" spans="1:35" x14ac:dyDescent="0.25">
      <c r="A73" s="13"/>
    </row>
    <row r="74" spans="1:35" x14ac:dyDescent="0.25">
      <c r="A74" s="13"/>
    </row>
    <row r="75" spans="1:35" x14ac:dyDescent="0.25">
      <c r="A75" s="13"/>
    </row>
    <row r="76" spans="1:35" x14ac:dyDescent="0.25">
      <c r="A76" s="13"/>
    </row>
  </sheetData>
  <mergeCells count="40">
    <mergeCell ref="I1:I2"/>
    <mergeCell ref="J1:M1"/>
    <mergeCell ref="N1:Q1"/>
    <mergeCell ref="D1:D2"/>
    <mergeCell ref="E1:E2"/>
    <mergeCell ref="F1:F2"/>
    <mergeCell ref="G1:G2"/>
    <mergeCell ref="H1:H2"/>
    <mergeCell ref="AD1:AG1"/>
    <mergeCell ref="AI1:AI2"/>
    <mergeCell ref="A3:A56"/>
    <mergeCell ref="B3:B32"/>
    <mergeCell ref="C3:C10"/>
    <mergeCell ref="AH3:AH10"/>
    <mergeCell ref="AI3:AI56"/>
    <mergeCell ref="C11:C19"/>
    <mergeCell ref="AH11:AH19"/>
    <mergeCell ref="C20:C25"/>
    <mergeCell ref="V1:Y1"/>
    <mergeCell ref="Z1:AC1"/>
    <mergeCell ref="R1:U1"/>
    <mergeCell ref="A1:A2"/>
    <mergeCell ref="B1:B2"/>
    <mergeCell ref="C1:C2"/>
    <mergeCell ref="A57:A68"/>
    <mergeCell ref="B57:B68"/>
    <mergeCell ref="C57:C68"/>
    <mergeCell ref="AH57:AH68"/>
    <mergeCell ref="AH20:AH25"/>
    <mergeCell ref="C26:C32"/>
    <mergeCell ref="AH26:AH32"/>
    <mergeCell ref="B33:B35"/>
    <mergeCell ref="C33:C35"/>
    <mergeCell ref="AH33:AH35"/>
    <mergeCell ref="AI57:AI68"/>
    <mergeCell ref="B36:B56"/>
    <mergeCell ref="C36:C50"/>
    <mergeCell ref="AH36:AH50"/>
    <mergeCell ref="C51:C56"/>
    <mergeCell ref="AH51:AH56"/>
  </mergeCells>
  <conditionalFormatting sqref="L3:L68 P3:P68 T3:T68 X3:X68 AB3:AB68 AF3:AF68">
    <cfRule type="cellIs" dxfId="2" priority="1" stopIfTrue="1" operator="between">
      <formula>0</formula>
      <formula>0.4</formula>
    </cfRule>
    <cfRule type="cellIs" dxfId="1" priority="2" stopIfTrue="1" operator="between">
      <formula>0.4001</formula>
      <formula>0.65</formula>
    </cfRule>
    <cfRule type="cellIs" dxfId="0" priority="3" stopIfTrue="1" operator="between">
      <formula>0.6501</formula>
      <formula>1</formula>
    </cfRule>
  </conditionalFormatting>
  <printOptions horizontalCentered="1" verticalCentered="1"/>
  <pageMargins left="0.43307086614173229" right="0.43307086614173229" top="0.74803149606299213" bottom="0.74803149606299213" header="0.31496062992125984" footer="0.31496062992125984"/>
  <pageSetup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POI-FCO 2024</vt:lpstr>
      <vt:lpstr>'POI-FCO 2024'!Área_de_impresión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catalina</dc:creator>
  <cp:keywords/>
  <dc:description/>
  <cp:lastModifiedBy>Luz Marina Zuluaga Gomez</cp:lastModifiedBy>
  <cp:revision/>
  <dcterms:created xsi:type="dcterms:W3CDTF">2022-02-03T16:54:53Z</dcterms:created>
  <dcterms:modified xsi:type="dcterms:W3CDTF">2026-09-08T11:54:01Z</dcterms:modified>
  <cp:category/>
  <cp:contentStatus/>
</cp:coreProperties>
</file>