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06"/>
  <workbookPr defaultThemeVersion="124226"/>
  <xr:revisionPtr revIDLastSave="0" documentId="11_D598C167DD078E7A19B147DA2135010DE3481F8D" xr6:coauthVersionLast="47" xr6:coauthVersionMax="47" xr10:uidLastSave="{00000000-0000-0000-0000-000000000000}"/>
  <bookViews>
    <workbookView xWindow="240" yWindow="60" windowWidth="20115" windowHeight="6990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2" i="1"/>
  <c r="J2" i="1" l="1"/>
  <c r="N2" i="1"/>
  <c r="M2" i="1"/>
  <c r="L2" i="1"/>
  <c r="K2" i="1"/>
  <c r="M3" i="1"/>
  <c r="N3" i="1"/>
  <c r="L3" i="1"/>
  <c r="K3" i="1"/>
  <c r="J3" i="1"/>
  <c r="O2" i="1" l="1"/>
  <c r="P2" i="1" s="1"/>
  <c r="Q2" i="1" s="1"/>
  <c r="O3" i="1"/>
  <c r="P3" i="1" s="1"/>
  <c r="Q3" i="1" s="1"/>
  <c r="R3" i="1" l="1"/>
  <c r="R2" i="1"/>
  <c r="R4" i="1" l="1"/>
  <c r="T5" i="1" l="1"/>
  <c r="R6" i="1"/>
</calcChain>
</file>

<file path=xl/sharedStrings.xml><?xml version="1.0" encoding="utf-8"?>
<sst xmlns="http://schemas.openxmlformats.org/spreadsheetml/2006/main" count="29" uniqueCount="25">
  <si>
    <t>ITEM</t>
  </si>
  <si>
    <t>PRODUCTO</t>
  </si>
  <si>
    <t>UNIDAD DE MEDIDA</t>
  </si>
  <si>
    <t>CANTIDAD</t>
  </si>
  <si>
    <t>PRECIO HISTORICO</t>
  </si>
  <si>
    <t>PRECIO HISTORICO INDEXADO</t>
  </si>
  <si>
    <t>FUENTE 1: SINTECTO</t>
  </si>
  <si>
    <t>FUENTE 2 : ANDISEG BIC LTDAS.</t>
  </si>
  <si>
    <t xml:space="preserve">FUENTE 3 : SECAP LTDA.   </t>
  </si>
  <si>
    <t>MINIMO</t>
  </si>
  <si>
    <t>MEDIANA</t>
  </si>
  <si>
    <t>MEDIA Geométrica</t>
  </si>
  <si>
    <t>PROMEDIO</t>
  </si>
  <si>
    <t>DESVIACION</t>
  </si>
  <si>
    <t>DISPERSION</t>
  </si>
  <si>
    <t>PRECIO DE REFERENCIA</t>
  </si>
  <si>
    <t>CRITERIO PRECIO DE REFERENCIA</t>
  </si>
  <si>
    <t>TOTAL NECESIDAD</t>
  </si>
  <si>
    <t>ESTUDIOS DE SEGURIDAD DE PERSONAS (ESP)</t>
  </si>
  <si>
    <t>Servicio</t>
  </si>
  <si>
    <t>EXAMEN TÉCNICO PSICOFISIOLOGICO DE CREDIBILIDAD Y CONFIABILIDAD (ETPCC)</t>
  </si>
  <si>
    <t>PRESUPUESTO ASIGNADO</t>
  </si>
  <si>
    <t>FALTANTE</t>
  </si>
  <si>
    <t>CUBRIMIENTO DE LA NECESIDAD</t>
  </si>
  <si>
    <t>CUBRIMIENTO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</si>
</sst>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2440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10" fontId="3" fillId="3" borderId="2" xfId="1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/>
    </xf>
    <xf numFmtId="10" fontId="3" fillId="3" borderId="4" xfId="1" applyNumberFormat="1" applyFont="1" applyFill="1" applyBorder="1" applyAlignment="1">
      <alignment horizontal="center" vertical="center"/>
    </xf>
    <xf numFmtId="164" fontId="4" fillId="4" borderId="4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10" fontId="4" fillId="4" borderId="4" xfId="1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G1" workbookViewId="0">
      <selection activeCell="E3" sqref="E3"/>
    </sheetView>
  </sheetViews>
  <sheetFormatPr defaultColWidth="11.42578125" defaultRowHeight="15"/>
  <cols>
    <col min="1" max="1" width="4.7109375" bestFit="1" customWidth="1"/>
    <col min="2" max="2" width="33.7109375" customWidth="1"/>
    <col min="3" max="3" width="10.28515625" customWidth="1"/>
    <col min="4" max="6" width="12.42578125" customWidth="1"/>
    <col min="7" max="7" width="14.5703125" customWidth="1"/>
    <col min="8" max="9" width="17.7109375" customWidth="1"/>
    <col min="10" max="10" width="14.7109375" customWidth="1"/>
    <col min="11" max="11" width="14.140625" customWidth="1"/>
    <col min="12" max="13" width="11.7109375" customWidth="1"/>
    <col min="14" max="15" width="11.42578125" customWidth="1"/>
    <col min="16" max="16" width="16.7109375" customWidth="1"/>
    <col min="17" max="17" width="20.28515625" customWidth="1"/>
    <col min="18" max="18" width="14.7109375" customWidth="1"/>
    <col min="19" max="19" width="11.42578125" customWidth="1"/>
    <col min="20" max="20" width="14.42578125" customWidth="1"/>
  </cols>
  <sheetData>
    <row r="1" spans="1:20" ht="33.7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20" ht="32.25" customHeight="1" thickBot="1">
      <c r="A2" s="7">
        <v>1</v>
      </c>
      <c r="B2" s="13" t="s">
        <v>18</v>
      </c>
      <c r="C2" s="8" t="s">
        <v>19</v>
      </c>
      <c r="D2" s="8">
        <v>1500</v>
      </c>
      <c r="E2" s="9">
        <v>177310</v>
      </c>
      <c r="F2" s="9">
        <f>+E2*1.05</f>
        <v>186175.5</v>
      </c>
      <c r="G2" s="9">
        <v>217770</v>
      </c>
      <c r="H2" s="9">
        <v>228480</v>
      </c>
      <c r="I2" s="9">
        <v>163040</v>
      </c>
      <c r="J2" s="9">
        <f>+MIN(F2:I2)</f>
        <v>163040</v>
      </c>
      <c r="K2" s="9">
        <f>+MEDIAN(F2:I2)</f>
        <v>201972.75</v>
      </c>
      <c r="L2" s="9">
        <f>+GEOMEAN(F2:I2)</f>
        <v>197135.90647375432</v>
      </c>
      <c r="M2" s="9">
        <f>+AVERAGE(F2:I2)</f>
        <v>198866.375</v>
      </c>
      <c r="N2" s="9">
        <f>+_xlfn.STDEV.P(F2:I2)</f>
        <v>25879.051748892867</v>
      </c>
      <c r="O2" s="10">
        <f>+N2/K2</f>
        <v>0.12813140262185305</v>
      </c>
      <c r="P2" s="9">
        <f>+IF(O2&lt;10%,J2,L2)</f>
        <v>197135.90647375432</v>
      </c>
      <c r="Q2" s="9" t="str">
        <f>+IF(P2=J2,"Menor Valor", "Media Geometrica")</f>
        <v>Media Geometrica</v>
      </c>
      <c r="R2" s="4">
        <f>+P2*D2</f>
        <v>295703859.71063149</v>
      </c>
    </row>
    <row r="3" spans="1:20" ht="36">
      <c r="A3" s="3">
        <v>2</v>
      </c>
      <c r="B3" s="5" t="s">
        <v>20</v>
      </c>
      <c r="C3" s="8" t="s">
        <v>19</v>
      </c>
      <c r="D3" s="5">
        <v>1500</v>
      </c>
      <c r="E3" s="9">
        <v>172550</v>
      </c>
      <c r="F3" s="9">
        <f>+E3*1.05</f>
        <v>181177.5</v>
      </c>
      <c r="G3" s="4">
        <v>259420</v>
      </c>
      <c r="H3" s="4">
        <v>235620</v>
      </c>
      <c r="I3" s="4">
        <v>183420</v>
      </c>
      <c r="J3" s="9">
        <f>+MIN(F3:I3)</f>
        <v>181177.5</v>
      </c>
      <c r="K3" s="4">
        <f>+MEDIAN(F3:I3)</f>
        <v>209520</v>
      </c>
      <c r="L3" s="4">
        <f>+GEOMEAN(F3:I3)</f>
        <v>212295.91601027123</v>
      </c>
      <c r="M3" s="4">
        <f>+AVERAGE(F3:I3)</f>
        <v>214909.375</v>
      </c>
      <c r="N3" s="4">
        <f>+_xlfn.STDEV.P(F3:I3)</f>
        <v>33688.075986495205</v>
      </c>
      <c r="O3" s="6">
        <f>+N3/K3</f>
        <v>0.16078692242504394</v>
      </c>
      <c r="P3" s="4">
        <f>+IF(O3&lt;10%,J3,L3)</f>
        <v>212295.91601027123</v>
      </c>
      <c r="Q3" s="9" t="str">
        <f>+IF(P3=J3,"Menor Valor", "Media Geometrica")</f>
        <v>Media Geometrica</v>
      </c>
      <c r="R3" s="4">
        <f>+P3*D3</f>
        <v>318443874.01540685</v>
      </c>
    </row>
    <row r="4" spans="1:20">
      <c r="D4" s="15" t="s">
        <v>17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1" t="s">
        <v>17</v>
      </c>
      <c r="R4" s="12">
        <f>SUM(R2:R3)</f>
        <v>614147733.72603834</v>
      </c>
    </row>
    <row r="5" spans="1:20">
      <c r="D5" s="15" t="s">
        <v>21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1" t="s">
        <v>21</v>
      </c>
      <c r="R5" s="12">
        <v>505018500</v>
      </c>
      <c r="S5" s="12" t="s">
        <v>22</v>
      </c>
      <c r="T5" s="12">
        <f>+R5-R4</f>
        <v>-109129233.72603834</v>
      </c>
    </row>
    <row r="6" spans="1:20">
      <c r="D6" s="15" t="s">
        <v>23</v>
      </c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1" t="s">
        <v>24</v>
      </c>
      <c r="R6" s="14">
        <f>+R5/R4</f>
        <v>0.82230784592503414</v>
      </c>
    </row>
  </sheetData>
  <mergeCells count="3">
    <mergeCell ref="D4:P4"/>
    <mergeCell ref="D5:P5"/>
    <mergeCell ref="D6:P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9F982E-1966-45D1-ADB3-3CF1BB34889B}"/>
</file>

<file path=customXml/itemProps2.xml><?xml version="1.0" encoding="utf-8"?>
<ds:datastoreItem xmlns:ds="http://schemas.openxmlformats.org/officeDocument/2006/customXml" ds:itemID="{41FB8494-D019-42F0-8261-DE8DC262DB28}"/>
</file>

<file path=customXml/itemProps3.xml><?xml version="1.0" encoding="utf-8"?>
<ds:datastoreItem xmlns:ds="http://schemas.openxmlformats.org/officeDocument/2006/customXml" ds:itemID="{88A0FF91-A3B1-4587-B13A-29D9A469E8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HP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wilson Acuña</dc:creator>
  <cp:keywords/>
  <dc:description/>
  <cp:lastModifiedBy>WILSON ERNESTO ACUNA PINZON</cp:lastModifiedBy>
  <cp:revision/>
  <dcterms:created xsi:type="dcterms:W3CDTF">2026-04-28T00:37:18Z</dcterms:created>
  <dcterms:modified xsi:type="dcterms:W3CDTF">2026-07-14T22:02:00Z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