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Contrato Lavado 2026 2.0/"/>
    </mc:Choice>
  </mc:AlternateContent>
  <xr:revisionPtr revIDLastSave="0" documentId="8_{A1178C8F-D250-466F-BF4C-AC3D1F33478E}" xr6:coauthVersionLast="47" xr6:coauthVersionMax="47" xr10:uidLastSave="{00000000-0000-0000-0000-000000000000}"/>
  <bookViews>
    <workbookView xWindow="-120" yWindow="-120" windowWidth="29040" windowHeight="15720" xr2:uid="{00000000-000D-0000-FFFF-FFFF00000000}"/>
  </bookViews>
  <sheets>
    <sheet name="ANEXO 1 - COTIZACIONES" sheetId="1" r:id="rId1"/>
    <sheet name="ANEXO 2 - PROY COSTOS" sheetId="3" r:id="rId2"/>
    <sheet name="ANEXO 3 - EST SECTOR"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 i="1" l="1"/>
  <c r="D6" i="4"/>
  <c r="D7" i="4"/>
  <c r="D8" i="4"/>
  <c r="D5" i="4"/>
  <c r="C6" i="4"/>
  <c r="C7" i="4"/>
  <c r="C8" i="4"/>
  <c r="C5" i="4"/>
  <c r="B6" i="4"/>
  <c r="B7" i="4"/>
  <c r="B8" i="4"/>
  <c r="B5" i="4"/>
  <c r="A6" i="4"/>
  <c r="A7" i="4"/>
  <c r="A8" i="4"/>
  <c r="A5" i="4"/>
  <c r="D6" i="3"/>
  <c r="D7" i="3"/>
  <c r="D8" i="3"/>
  <c r="D5" i="3"/>
  <c r="C6" i="3"/>
  <c r="C7" i="3"/>
  <c r="C8" i="3"/>
  <c r="C5" i="3"/>
  <c r="B6" i="3"/>
  <c r="B7" i="3"/>
  <c r="B8" i="3"/>
  <c r="B5" i="3"/>
  <c r="A6" i="3"/>
  <c r="A7" i="3"/>
  <c r="A8" i="3"/>
  <c r="A5" i="3"/>
  <c r="J6" i="1"/>
  <c r="M6" i="1" s="1"/>
  <c r="K6" i="1"/>
  <c r="P6" i="1" s="1"/>
  <c r="L6" i="1"/>
  <c r="J7" i="1"/>
  <c r="K7" i="1"/>
  <c r="P7" i="1" s="1"/>
  <c r="L7" i="1"/>
  <c r="J8" i="1"/>
  <c r="K8" i="1"/>
  <c r="N8" i="1" s="1"/>
  <c r="L8" i="1"/>
  <c r="N7" i="1" l="1"/>
  <c r="F6" i="3"/>
  <c r="H6" i="3" s="1"/>
  <c r="Q6" i="1"/>
  <c r="R6" i="1" s="1"/>
  <c r="S6" i="1" s="1"/>
  <c r="F7" i="3"/>
  <c r="H7" i="3" s="1"/>
  <c r="Q7" i="1"/>
  <c r="R7" i="1" s="1"/>
  <c r="S7" i="1" s="1"/>
  <c r="M8" i="1"/>
  <c r="M7" i="1"/>
  <c r="N6" i="1"/>
  <c r="P8" i="1"/>
  <c r="L5" i="1"/>
  <c r="K5" i="1"/>
  <c r="J5" i="1"/>
  <c r="F7" i="4" l="1"/>
  <c r="G7" i="4" s="1"/>
  <c r="H7" i="4" s="1"/>
  <c r="I7" i="4" s="1"/>
  <c r="I7" i="3"/>
  <c r="J7" i="3" s="1"/>
  <c r="K7" i="3" s="1"/>
  <c r="I6" i="3"/>
  <c r="J6" i="3" s="1"/>
  <c r="K6" i="3" s="1"/>
  <c r="F6" i="4"/>
  <c r="G6" i="4" s="1"/>
  <c r="H6" i="4" s="1"/>
  <c r="I6" i="4" s="1"/>
  <c r="F5" i="3"/>
  <c r="H5" i="3" s="1"/>
  <c r="Q5" i="1"/>
  <c r="R5" i="1" s="1"/>
  <c r="S5" i="1" s="1"/>
  <c r="F8" i="3"/>
  <c r="H8" i="3" s="1"/>
  <c r="Q8" i="1"/>
  <c r="R8" i="1" s="1"/>
  <c r="S8" i="1" s="1"/>
  <c r="N5" i="1"/>
  <c r="M5" i="1"/>
  <c r="I5" i="3" l="1"/>
  <c r="F5" i="4"/>
  <c r="G5" i="4" s="1"/>
  <c r="H5" i="4" s="1"/>
  <c r="I5" i="4" s="1"/>
  <c r="F8" i="4"/>
  <c r="G8" i="4" s="1"/>
  <c r="H8" i="4" s="1"/>
  <c r="I8" i="4" s="1"/>
  <c r="I8" i="3"/>
  <c r="J8" i="3" s="1"/>
  <c r="K8" i="3" s="1"/>
  <c r="S9" i="1"/>
  <c r="J5" i="3"/>
  <c r="K5" i="3" s="1"/>
  <c r="K9" i="3" l="1"/>
  <c r="I9" i="4" l="1"/>
</calcChain>
</file>

<file path=xl/sharedStrings.xml><?xml version="1.0" encoding="utf-8"?>
<sst xmlns="http://schemas.openxmlformats.org/spreadsheetml/2006/main" count="74" uniqueCount="39">
  <si>
    <t>ÍTEM</t>
  </si>
  <si>
    <t>VALOR IVA</t>
  </si>
  <si>
    <t>VALOR UNITARIO INCLUIDO IVA</t>
  </si>
  <si>
    <t>TOTAL</t>
  </si>
  <si>
    <t>VALOR UNITARIO
SIN IVA</t>
  </si>
  <si>
    <t>UNIDAD DE MEDIDA</t>
  </si>
  <si>
    <t>VALOR TOTAL INCLUIDO IVA</t>
  </si>
  <si>
    <t>ANEXO 1 - ANALISIS DE COTIZACIONES</t>
  </si>
  <si>
    <t>NECESIDAD</t>
  </si>
  <si>
    <t>ANALISIS DE COTIZACIONES</t>
  </si>
  <si>
    <t>NOTAS:</t>
  </si>
  <si>
    <t>ANALISIS COTIZACIONES</t>
  </si>
  <si>
    <t>ESTUDIO DEL SECTOR</t>
  </si>
  <si>
    <t xml:space="preserve">VALOR COTIZACIÓN HÁBIL MÁS BAJA                                                                                                    </t>
  </si>
  <si>
    <t xml:space="preserve">PROMEDIO                                                                                </t>
  </si>
  <si>
    <t xml:space="preserve">VALOR COTIZACIÓN  HÁBIL MÁS ALTA                                                                                                   </t>
  </si>
  <si>
    <t>PORCENTAJE DIFERENCIAL (BAJA/PROMEDIO)</t>
  </si>
  <si>
    <t>MEDIA ARITMETICA BAJA</t>
  </si>
  <si>
    <t>40% &gt; / &lt;</t>
  </si>
  <si>
    <t>UND</t>
  </si>
  <si>
    <t>ANEXO 3 - ESTUDIO DEL SECTOR</t>
  </si>
  <si>
    <t xml:space="preserve"> </t>
  </si>
  <si>
    <t>CANTIDAD</t>
  </si>
  <si>
    <t>1) Para establecer los valores del mercado, se tomaron los valores del análisis de cotizaciones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</si>
  <si>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</si>
  <si>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</si>
  <si>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realizó el estudio con 2 cotizaciones de empresas del mercado que cuentan con catálogos para la venta libre al publico</t>
  </si>
  <si>
    <t>2) Para establecer el valor del mercado; se utiliza la formula promedio</t>
  </si>
  <si>
    <t>ANEXO 2 - PROYECCION COSTOS</t>
  </si>
  <si>
    <t>DESCRIPCIÓN BIEN O SERVICIO
RANGO DEL MODELO</t>
  </si>
  <si>
    <t>DESCRIPCIÓN BIEN O SERVICIO 
RANGO DEL MODELO</t>
  </si>
  <si>
    <t>PROYECCION COSTOS 2026</t>
  </si>
  <si>
    <t xml:space="preserve">LAVADO CORRIENTE, LIMPIEZA Y DESINFECCIÓN  AUTOMOVIL </t>
  </si>
  <si>
    <t xml:space="preserve">LAVADO CORRIENTE, LIMPIEZA Y DESINFECCIÓN   CAMPEROS Y CAMIONETAS </t>
  </si>
  <si>
    <t>LAVADO CORRIENTE, LIMPIEZA Y DESINFECCIÓN MOTOCICLETA</t>
  </si>
  <si>
    <t>LAVADO CORRIENTE, LIMPIEZA Y DESINFECCIÓN NECROMOVILES</t>
  </si>
  <si>
    <t>COTIZACION 2
LAVADERO BOLIVAR</t>
  </si>
  <si>
    <t>COTIZACION 1
MR. SPLASH</t>
  </si>
  <si>
    <t>LAVADO CORRIENTE, LIMPIEZA Y DESINFECCIÓN PARA EL PARQUE AUTOMOTOR DE LAS FISCALÍA GENERAL DE LA 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</si>
</sst>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quot;$&quot;#,##0"/>
    <numFmt numFmtId="166" formatCode="&quot;$&quot;\ #,##0.00"/>
  </numFmts>
  <fonts count="18"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b/>
      <sz val="10"/>
      <color rgb="FF000000"/>
      <name val="Arial"/>
      <family val="2"/>
    </font>
    <font>
      <sz val="10"/>
      <color rgb="FF000000"/>
      <name val="Arial"/>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9" fontId="5" fillId="0" borderId="0" applyFont="0" applyFill="0" applyBorder="0" applyAlignment="0" applyProtection="0"/>
    <xf numFmtId="0" fontId="14" fillId="0" borderId="0"/>
  </cellStyleXfs>
  <cellXfs count="114">
    <xf numFmtId="0" fontId="0" fillId="0" borderId="0" xfId="0"/>
    <xf numFmtId="0" fontId="2" fillId="0" borderId="0" xfId="0" applyFont="1"/>
    <xf numFmtId="0" fontId="4" fillId="0" borderId="0" xfId="0" applyFont="1"/>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12" fillId="0" borderId="0" xfId="0" applyFont="1"/>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3" fillId="2" borderId="2" xfId="0" applyFont="1" applyFill="1" applyBorder="1" applyAlignment="1">
      <alignment horizontal="center" vertical="center" wrapText="1"/>
    </xf>
    <xf numFmtId="0" fontId="9" fillId="0" borderId="0" xfId="0" applyFont="1" applyAlignment="1">
      <alignment vertical="center" wrapText="1"/>
    </xf>
    <xf numFmtId="165" fontId="15" fillId="5" borderId="1" xfId="2" applyNumberFormat="1" applyFont="1" applyFill="1" applyBorder="1" applyAlignment="1">
      <alignment horizontal="center" vertical="center" wrapText="1"/>
    </xf>
    <xf numFmtId="10" fontId="15" fillId="0" borderId="1" xfId="1" applyNumberFormat="1" applyFont="1" applyFill="1" applyBorder="1" applyAlignment="1">
      <alignment horizontal="center" vertical="center" wrapText="1"/>
    </xf>
    <xf numFmtId="166" fontId="2" fillId="0" borderId="1" xfId="0" applyNumberFormat="1" applyFont="1" applyBorder="1" applyAlignment="1">
      <alignment horizontal="center" vertical="center"/>
    </xf>
    <xf numFmtId="0" fontId="17" fillId="6" borderId="1"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17" fillId="6" borderId="5"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6" fillId="6" borderId="9"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7" fillId="6" borderId="11" xfId="0" applyFont="1" applyFill="1" applyBorder="1" applyAlignment="1">
      <alignment horizontal="center" vertical="center" wrapText="1"/>
    </xf>
    <xf numFmtId="0" fontId="1" fillId="3" borderId="13" xfId="0" applyFont="1" applyFill="1" applyBorder="1" applyAlignment="1">
      <alignment vertical="center"/>
    </xf>
    <xf numFmtId="0" fontId="2" fillId="3" borderId="14" xfId="0" applyFont="1" applyFill="1" applyBorder="1"/>
    <xf numFmtId="0" fontId="2" fillId="3" borderId="15" xfId="0" applyFont="1" applyFill="1" applyBorder="1"/>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164" fontId="2" fillId="0" borderId="18" xfId="0" applyNumberFormat="1" applyFont="1" applyBorder="1" applyAlignment="1">
      <alignment horizontal="center" vertical="center"/>
    </xf>
    <xf numFmtId="164" fontId="2" fillId="0" borderId="19" xfId="0" applyNumberFormat="1" applyFont="1" applyBorder="1" applyAlignment="1">
      <alignment horizontal="center" vertical="center"/>
    </xf>
    <xf numFmtId="164" fontId="2" fillId="0" borderId="20" xfId="0" applyNumberFormat="1" applyFont="1" applyBorder="1" applyAlignment="1">
      <alignment horizontal="center" vertical="center"/>
    </xf>
    <xf numFmtId="0" fontId="8" fillId="4" borderId="3" xfId="0" applyFont="1" applyFill="1" applyBorder="1" applyAlignment="1">
      <alignment horizontal="center" vertical="center" wrapText="1"/>
    </xf>
    <xf numFmtId="0" fontId="8" fillId="4" borderId="28" xfId="0" applyFont="1" applyFill="1" applyBorder="1" applyAlignment="1">
      <alignment horizontal="center" vertical="center" wrapText="1"/>
    </xf>
    <xf numFmtId="165" fontId="15" fillId="5" borderId="4" xfId="2" applyNumberFormat="1" applyFont="1" applyFill="1" applyBorder="1" applyAlignment="1">
      <alignment horizontal="center" vertical="center" wrapText="1"/>
    </xf>
    <xf numFmtId="165" fontId="15" fillId="5" borderId="5" xfId="2" applyNumberFormat="1" applyFont="1" applyFill="1" applyBorder="1" applyAlignment="1">
      <alignment horizontal="center" vertical="center" wrapText="1"/>
    </xf>
    <xf numFmtId="10" fontId="15" fillId="0" borderId="5" xfId="1" applyNumberFormat="1" applyFont="1" applyFill="1" applyBorder="1" applyAlignment="1">
      <alignment horizontal="center" vertical="center" wrapText="1"/>
    </xf>
    <xf numFmtId="165" fontId="15" fillId="5" borderId="6" xfId="2" applyNumberFormat="1" applyFont="1" applyFill="1" applyBorder="1" applyAlignment="1">
      <alignment horizontal="center" vertical="center" wrapText="1"/>
    </xf>
    <xf numFmtId="165" fontId="15" fillId="5" borderId="7" xfId="2" applyNumberFormat="1" applyFont="1" applyFill="1" applyBorder="1" applyAlignment="1">
      <alignment horizontal="center" vertical="center" wrapText="1"/>
    </xf>
    <xf numFmtId="165" fontId="15" fillId="5" borderId="8" xfId="2" applyNumberFormat="1" applyFont="1" applyFill="1" applyBorder="1" applyAlignment="1">
      <alignment horizontal="center" vertical="center" wrapText="1"/>
    </xf>
    <xf numFmtId="165" fontId="15" fillId="5" borderId="9" xfId="2" applyNumberFormat="1" applyFont="1" applyFill="1" applyBorder="1" applyAlignment="1">
      <alignment horizontal="center" vertical="center" wrapText="1"/>
    </xf>
    <xf numFmtId="165" fontId="15" fillId="5" borderId="10" xfId="2" applyNumberFormat="1" applyFont="1" applyFill="1" applyBorder="1" applyAlignment="1">
      <alignment horizontal="center" vertical="center" wrapText="1"/>
    </xf>
    <xf numFmtId="10" fontId="15" fillId="0" borderId="10" xfId="1" applyNumberFormat="1" applyFont="1" applyFill="1" applyBorder="1" applyAlignment="1">
      <alignment horizontal="center" vertical="center" wrapText="1"/>
    </xf>
    <xf numFmtId="165" fontId="15" fillId="5" borderId="11" xfId="2" applyNumberFormat="1"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166" fontId="2" fillId="0" borderId="4" xfId="0" applyNumberFormat="1" applyFont="1" applyBorder="1" applyAlignment="1">
      <alignment horizontal="center" vertical="center"/>
    </xf>
    <xf numFmtId="166" fontId="2" fillId="0" borderId="5" xfId="0" applyNumberFormat="1" applyFont="1" applyBorder="1" applyAlignment="1">
      <alignment horizontal="center" vertical="center"/>
    </xf>
    <xf numFmtId="166" fontId="2" fillId="0" borderId="6" xfId="0" applyNumberFormat="1" applyFont="1" applyBorder="1" applyAlignment="1">
      <alignment horizontal="center" vertical="center"/>
    </xf>
    <xf numFmtId="166" fontId="2" fillId="0" borderId="7" xfId="0" applyNumberFormat="1" applyFont="1" applyBorder="1" applyAlignment="1">
      <alignment horizontal="center" vertical="center"/>
    </xf>
    <xf numFmtId="166" fontId="2" fillId="0" borderId="8" xfId="0" applyNumberFormat="1" applyFont="1" applyBorder="1" applyAlignment="1">
      <alignment horizontal="center" vertical="center"/>
    </xf>
    <xf numFmtId="166" fontId="2" fillId="0" borderId="9" xfId="0" applyNumberFormat="1" applyFont="1" applyBorder="1" applyAlignment="1">
      <alignment horizontal="center" vertical="center"/>
    </xf>
    <xf numFmtId="166" fontId="2" fillId="0" borderId="10" xfId="0" applyNumberFormat="1" applyFont="1" applyBorder="1" applyAlignment="1">
      <alignment horizontal="center" vertical="center"/>
    </xf>
    <xf numFmtId="166" fontId="2" fillId="0" borderId="11" xfId="0" applyNumberFormat="1" applyFont="1" applyBorder="1" applyAlignment="1">
      <alignment horizontal="center" vertical="center"/>
    </xf>
    <xf numFmtId="166" fontId="2" fillId="3" borderId="13" xfId="0" applyNumberFormat="1" applyFont="1" applyFill="1" applyBorder="1"/>
    <xf numFmtId="166" fontId="2" fillId="3" borderId="14" xfId="0" applyNumberFormat="1" applyFont="1" applyFill="1" applyBorder="1"/>
    <xf numFmtId="166" fontId="1" fillId="3" borderId="3" xfId="0" applyNumberFormat="1" applyFont="1" applyFill="1" applyBorder="1" applyAlignment="1">
      <alignment horizontal="center" vertical="center"/>
    </xf>
    <xf numFmtId="0" fontId="17" fillId="0" borderId="1"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0" xfId="0" applyFont="1" applyBorder="1" applyAlignment="1">
      <alignment horizontal="center" vertical="center" wrapText="1"/>
    </xf>
    <xf numFmtId="0" fontId="1" fillId="3" borderId="31" xfId="0" applyFont="1" applyFill="1" applyBorder="1" applyAlignment="1">
      <alignment vertical="center"/>
    </xf>
    <xf numFmtId="0" fontId="2" fillId="3" borderId="32" xfId="0" applyFont="1" applyFill="1" applyBorder="1"/>
    <xf numFmtId="0" fontId="2" fillId="3" borderId="33" xfId="0" applyFont="1" applyFill="1" applyBorder="1"/>
    <xf numFmtId="0" fontId="3" fillId="2" borderId="2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30" xfId="0" applyFont="1" applyFill="1" applyBorder="1" applyAlignment="1">
      <alignment horizontal="center" vertical="center" wrapText="1"/>
    </xf>
    <xf numFmtId="166" fontId="2" fillId="0" borderId="18" xfId="0" applyNumberFormat="1" applyFont="1" applyBorder="1" applyAlignment="1">
      <alignment horizontal="center" vertical="center"/>
    </xf>
    <xf numFmtId="166" fontId="2" fillId="0" borderId="19" xfId="0" applyNumberFormat="1" applyFont="1" applyBorder="1" applyAlignment="1">
      <alignment horizontal="center" vertical="center"/>
    </xf>
    <xf numFmtId="166" fontId="2" fillId="0" borderId="20" xfId="0" applyNumberFormat="1" applyFont="1" applyBorder="1" applyAlignment="1">
      <alignment horizontal="center" vertical="center"/>
    </xf>
    <xf numFmtId="0" fontId="3" fillId="4" borderId="21"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11" fillId="4" borderId="29" xfId="2" applyFont="1" applyFill="1" applyBorder="1" applyAlignment="1">
      <alignment horizontal="center" wrapText="1"/>
    </xf>
    <xf numFmtId="0" fontId="11" fillId="4" borderId="12" xfId="2" applyFont="1" applyFill="1" applyBorder="1" applyAlignment="1">
      <alignment horizontal="center" vertical="center" wrapText="1"/>
    </xf>
    <xf numFmtId="0" fontId="11" fillId="4" borderId="12" xfId="2" applyFont="1" applyFill="1" applyBorder="1" applyAlignment="1">
      <alignment horizontal="center" wrapText="1"/>
    </xf>
    <xf numFmtId="0" fontId="11" fillId="4" borderId="30" xfId="2" applyFont="1" applyFill="1" applyBorder="1" applyAlignment="1">
      <alignment horizont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11" fillId="4" borderId="24" xfId="2" applyFont="1" applyFill="1" applyBorder="1" applyAlignment="1">
      <alignment horizontal="center" vertical="center" wrapText="1"/>
    </xf>
    <xf numFmtId="0" fontId="3" fillId="4" borderId="25" xfId="0" applyFont="1" applyFill="1" applyBorder="1" applyAlignment="1">
      <alignment horizontal="center" vertical="center" wrapText="1"/>
    </xf>
    <xf numFmtId="0" fontId="8" fillId="0" borderId="0" xfId="0" applyFont="1" applyAlignment="1">
      <alignment horizontal="left" wrapText="1"/>
    </xf>
    <xf numFmtId="0" fontId="8" fillId="0" borderId="0" xfId="0" applyFont="1" applyAlignment="1">
      <alignment horizontal="left" vertical="justify" wrapText="1"/>
    </xf>
    <xf numFmtId="0" fontId="9" fillId="0" borderId="0" xfId="0" applyFont="1" applyAlignment="1">
      <alignment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34"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8" fillId="4" borderId="31" xfId="0" applyFont="1" applyFill="1" applyBorder="1" applyAlignment="1">
      <alignment horizontal="center" vertical="center"/>
    </xf>
    <xf numFmtId="0" fontId="8" fillId="4" borderId="32" xfId="0" applyFont="1" applyFill="1" applyBorder="1" applyAlignment="1">
      <alignment horizontal="center" vertical="center"/>
    </xf>
    <xf numFmtId="0" fontId="8" fillId="4" borderId="33" xfId="0" applyFont="1" applyFill="1" applyBorder="1" applyAlignment="1">
      <alignment horizontal="center" vertical="center"/>
    </xf>
    <xf numFmtId="0" fontId="6" fillId="3" borderId="23"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8" fillId="4" borderId="26" xfId="0" applyFont="1" applyFill="1" applyBorder="1" applyAlignment="1">
      <alignment horizontal="center" vertical="center"/>
    </xf>
    <xf numFmtId="0" fontId="8" fillId="4" borderId="0" xfId="0" applyFont="1" applyFill="1" applyAlignment="1">
      <alignment horizontal="center" vertical="center"/>
    </xf>
    <xf numFmtId="0" fontId="8" fillId="4" borderId="27" xfId="0" applyFont="1" applyFill="1" applyBorder="1" applyAlignment="1">
      <alignment horizontal="center" vertical="center"/>
    </xf>
    <xf numFmtId="0" fontId="9" fillId="0" borderId="0" xfId="0" applyFont="1" applyAlignment="1">
      <alignment horizontal="left" vertical="center" wrapText="1"/>
    </xf>
    <xf numFmtId="0" fontId="6" fillId="4" borderId="1"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17" fillId="0" borderId="1" xfId="0" applyFont="1" applyBorder="1" applyAlignment="1">
      <alignment horizontal="left" vertical="center" wrapText="1"/>
    </xf>
  </cellXfs>
  <cellStyles count="3">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111243</xdr:rowOff>
    </xdr:from>
    <xdr:to>
      <xdr:col>1</xdr:col>
      <xdr:colOff>840639</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0367" y="371016"/>
          <a:ext cx="1781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119903</xdr:rowOff>
    </xdr:from>
    <xdr:to>
      <xdr:col>1</xdr:col>
      <xdr:colOff>840640</xdr:colOff>
      <xdr:row>1</xdr:row>
      <xdr:rowOff>529071</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9868" y="414312"/>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206494</xdr:rowOff>
    </xdr:from>
    <xdr:to>
      <xdr:col>1</xdr:col>
      <xdr:colOff>1619958</xdr:colOff>
      <xdr:row>1</xdr:row>
      <xdr:rowOff>615662</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5504" y="414312"/>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4"/>
  <sheetViews>
    <sheetView tabSelected="1" zoomScale="110" zoomScaleNormal="110" workbookViewId="0">
      <selection activeCell="L12" sqref="L12"/>
    </sheetView>
  </sheetViews>
  <sheetFormatPr baseColWidth="10" defaultRowHeight="12.75" outlineLevelCol="1" x14ac:dyDescent="0.2"/>
  <cols>
    <col min="1" max="1" width="5.7109375" style="1" customWidth="1"/>
    <col min="2" max="2" width="28" style="1" customWidth="1"/>
    <col min="3" max="3" width="14.140625" style="1" customWidth="1"/>
    <col min="4" max="4" width="13.7109375" style="1" customWidth="1"/>
    <col min="5" max="5" width="3.140625" style="1" customWidth="1"/>
    <col min="6" max="6" width="16.140625" style="1" customWidth="1"/>
    <col min="7" max="7" width="3.140625" style="1" customWidth="1"/>
    <col min="8" max="8" width="16.140625" style="1" customWidth="1"/>
    <col min="9" max="9" width="3.140625" style="1" customWidth="1"/>
    <col min="10" max="14" width="13.28515625" style="1" customWidth="1" outlineLevel="1"/>
    <col min="15" max="15" width="3.140625" style="1" customWidth="1" outlineLevel="1"/>
    <col min="16" max="18" width="11.42578125" style="1"/>
    <col min="19" max="19" width="14.42578125" style="1" customWidth="1"/>
    <col min="20" max="16384" width="11.42578125" style="1"/>
  </cols>
  <sheetData>
    <row r="1" spans="1:19" ht="20.25" customHeight="1" thickBot="1" x14ac:dyDescent="0.25">
      <c r="A1" s="86" t="s">
        <v>7</v>
      </c>
      <c r="B1" s="87"/>
      <c r="C1" s="87"/>
      <c r="D1" s="87"/>
      <c r="E1" s="87"/>
      <c r="F1" s="87"/>
      <c r="G1" s="87"/>
      <c r="H1" s="87"/>
      <c r="I1" s="87"/>
      <c r="J1" s="87"/>
      <c r="K1" s="87"/>
      <c r="L1" s="87"/>
      <c r="M1" s="87"/>
      <c r="N1" s="87"/>
      <c r="O1" s="87"/>
      <c r="P1" s="87"/>
      <c r="Q1" s="87"/>
      <c r="R1" s="87"/>
      <c r="S1" s="88"/>
    </row>
    <row r="2" spans="1:19" ht="49.5" customHeight="1" thickBot="1" x14ac:dyDescent="0.25">
      <c r="A2" s="89"/>
      <c r="B2" s="90"/>
      <c r="C2" s="100" t="s">
        <v>38</v>
      </c>
      <c r="D2" s="100"/>
      <c r="E2" s="100"/>
      <c r="F2" s="100"/>
      <c r="G2" s="100"/>
      <c r="H2" s="100"/>
      <c r="I2" s="100"/>
      <c r="J2" s="100"/>
      <c r="K2" s="100"/>
      <c r="L2" s="100"/>
      <c r="M2" s="100"/>
      <c r="N2" s="100"/>
      <c r="O2" s="100"/>
      <c r="P2" s="100"/>
      <c r="Q2" s="100"/>
      <c r="R2" s="100"/>
      <c r="S2" s="101"/>
    </row>
    <row r="3" spans="1:19" ht="39" thickBot="1" x14ac:dyDescent="0.3">
      <c r="A3" s="102" t="s">
        <v>8</v>
      </c>
      <c r="B3" s="103"/>
      <c r="C3" s="103"/>
      <c r="D3" s="104"/>
      <c r="E3" s="3"/>
      <c r="F3" s="36" t="s">
        <v>37</v>
      </c>
      <c r="G3" s="4"/>
      <c r="H3" s="36" t="s">
        <v>36</v>
      </c>
      <c r="I3" s="4"/>
      <c r="J3" s="75" t="s">
        <v>13</v>
      </c>
      <c r="K3" s="76" t="s">
        <v>14</v>
      </c>
      <c r="L3" s="77" t="s">
        <v>15</v>
      </c>
      <c r="M3" s="77" t="s">
        <v>16</v>
      </c>
      <c r="N3" s="78" t="s">
        <v>17</v>
      </c>
      <c r="O3" s="4"/>
      <c r="P3" s="97" t="s">
        <v>9</v>
      </c>
      <c r="Q3" s="98"/>
      <c r="R3" s="98"/>
      <c r="S3" s="99"/>
    </row>
    <row r="4" spans="1:19" s="2" customFormat="1" ht="43.5" customHeight="1" thickBot="1" x14ac:dyDescent="0.3">
      <c r="A4" s="30" t="s">
        <v>0</v>
      </c>
      <c r="B4" s="13" t="s">
        <v>29</v>
      </c>
      <c r="C4" s="13" t="s">
        <v>5</v>
      </c>
      <c r="D4" s="31" t="s">
        <v>22</v>
      </c>
      <c r="F4" s="73" t="s">
        <v>4</v>
      </c>
      <c r="H4" s="74" t="s">
        <v>4</v>
      </c>
      <c r="J4" s="79" t="s">
        <v>4</v>
      </c>
      <c r="K4" s="80" t="s">
        <v>4</v>
      </c>
      <c r="L4" s="80" t="s">
        <v>4</v>
      </c>
      <c r="M4" s="81" t="s">
        <v>18</v>
      </c>
      <c r="N4" s="82" t="s">
        <v>4</v>
      </c>
      <c r="P4" s="79" t="s">
        <v>4</v>
      </c>
      <c r="Q4" s="80" t="s">
        <v>1</v>
      </c>
      <c r="R4" s="80" t="s">
        <v>2</v>
      </c>
      <c r="S4" s="82" t="s">
        <v>6</v>
      </c>
    </row>
    <row r="5" spans="1:19" s="2" customFormat="1" ht="38.25" x14ac:dyDescent="0.25">
      <c r="A5" s="19">
        <v>1</v>
      </c>
      <c r="B5" s="113" t="s">
        <v>32</v>
      </c>
      <c r="C5" s="20" t="s">
        <v>19</v>
      </c>
      <c r="D5" s="21">
        <v>1</v>
      </c>
      <c r="F5" s="32">
        <v>35000</v>
      </c>
      <c r="H5" s="32">
        <v>35000</v>
      </c>
      <c r="J5" s="37">
        <f>ROUND(MIN(F5,H5),0)</f>
        <v>35000</v>
      </c>
      <c r="K5" s="38">
        <f>ROUND(AVERAGE(F5,H5),0)</f>
        <v>35000</v>
      </c>
      <c r="L5" s="38">
        <f>+MAX(F5,H5)</f>
        <v>35000</v>
      </c>
      <c r="M5" s="39">
        <f t="shared" ref="M5" si="0">+(L5/J5)-1</f>
        <v>0</v>
      </c>
      <c r="N5" s="40">
        <f>+ROUND(AVERAGE(J5,K5),0)</f>
        <v>35000</v>
      </c>
      <c r="P5" s="50">
        <f>+K5</f>
        <v>35000</v>
      </c>
      <c r="Q5" s="51">
        <f>ROUND(P5*19%,0)</f>
        <v>6650</v>
      </c>
      <c r="R5" s="51">
        <f t="shared" ref="R5" si="1">+Q5+P5</f>
        <v>41650</v>
      </c>
      <c r="S5" s="52">
        <f t="shared" ref="S5" si="2">+R5*D5</f>
        <v>41650</v>
      </c>
    </row>
    <row r="6" spans="1:19" s="2" customFormat="1" ht="38.25" x14ac:dyDescent="0.25">
      <c r="A6" s="22">
        <v>2</v>
      </c>
      <c r="B6" s="113" t="s">
        <v>33</v>
      </c>
      <c r="C6" s="18" t="s">
        <v>19</v>
      </c>
      <c r="D6" s="23">
        <v>1</v>
      </c>
      <c r="F6" s="33">
        <v>50000</v>
      </c>
      <c r="H6" s="33">
        <v>45000</v>
      </c>
      <c r="J6" s="41">
        <f t="shared" ref="J6:J8" si="3">ROUND(MIN(F6,H6),0)</f>
        <v>45000</v>
      </c>
      <c r="K6" s="15">
        <f t="shared" ref="K6:K8" si="4">ROUND(AVERAGE(F6,H6),0)</f>
        <v>47500</v>
      </c>
      <c r="L6" s="15">
        <f t="shared" ref="L6:L8" si="5">+MAX(F6,H6)</f>
        <v>50000</v>
      </c>
      <c r="M6" s="16">
        <f t="shared" ref="M6:M8" si="6">+(L6/J6)-1</f>
        <v>0.11111111111111116</v>
      </c>
      <c r="N6" s="42">
        <f t="shared" ref="N6:N8" si="7">+ROUND(AVERAGE(J6,K6),0)</f>
        <v>46250</v>
      </c>
      <c r="P6" s="53">
        <f t="shared" ref="P6:P8" si="8">+K6</f>
        <v>47500</v>
      </c>
      <c r="Q6" s="17">
        <f t="shared" ref="Q6:Q8" si="9">ROUND(P6*19%,0)</f>
        <v>9025</v>
      </c>
      <c r="R6" s="17">
        <f t="shared" ref="R6:R8" si="10">+Q6+P6</f>
        <v>56525</v>
      </c>
      <c r="S6" s="54">
        <f t="shared" ref="S6:S8" si="11">+R6*D6</f>
        <v>56525</v>
      </c>
    </row>
    <row r="7" spans="1:19" s="2" customFormat="1" ht="38.25" x14ac:dyDescent="0.25">
      <c r="A7" s="22">
        <v>3</v>
      </c>
      <c r="B7" s="113" t="s">
        <v>34</v>
      </c>
      <c r="C7" s="18" t="s">
        <v>19</v>
      </c>
      <c r="D7" s="23">
        <v>1</v>
      </c>
      <c r="F7" s="33">
        <v>25000</v>
      </c>
      <c r="H7" s="33">
        <v>25000</v>
      </c>
      <c r="J7" s="41">
        <f t="shared" si="3"/>
        <v>25000</v>
      </c>
      <c r="K7" s="15">
        <f t="shared" si="4"/>
        <v>25000</v>
      </c>
      <c r="L7" s="15">
        <f t="shared" si="5"/>
        <v>25000</v>
      </c>
      <c r="M7" s="16">
        <f t="shared" si="6"/>
        <v>0</v>
      </c>
      <c r="N7" s="42">
        <f t="shared" si="7"/>
        <v>25000</v>
      </c>
      <c r="P7" s="53">
        <f t="shared" si="8"/>
        <v>25000</v>
      </c>
      <c r="Q7" s="17">
        <f t="shared" si="9"/>
        <v>4750</v>
      </c>
      <c r="R7" s="17">
        <f t="shared" si="10"/>
        <v>29750</v>
      </c>
      <c r="S7" s="54">
        <f t="shared" si="11"/>
        <v>29750</v>
      </c>
    </row>
    <row r="8" spans="1:19" s="2" customFormat="1" ht="39" thickBot="1" x14ac:dyDescent="0.3">
      <c r="A8" s="24">
        <v>4</v>
      </c>
      <c r="B8" s="113" t="s">
        <v>35</v>
      </c>
      <c r="C8" s="25" t="s">
        <v>19</v>
      </c>
      <c r="D8" s="26">
        <v>1</v>
      </c>
      <c r="F8" s="34">
        <v>70000</v>
      </c>
      <c r="H8" s="34">
        <v>60000</v>
      </c>
      <c r="J8" s="43">
        <f t="shared" si="3"/>
        <v>60000</v>
      </c>
      <c r="K8" s="44">
        <f t="shared" si="4"/>
        <v>65000</v>
      </c>
      <c r="L8" s="44">
        <f t="shared" si="5"/>
        <v>70000</v>
      </c>
      <c r="M8" s="45">
        <f t="shared" si="6"/>
        <v>0.16666666666666674</v>
      </c>
      <c r="N8" s="46">
        <f t="shared" si="7"/>
        <v>62500</v>
      </c>
      <c r="P8" s="55">
        <f t="shared" si="8"/>
        <v>65000</v>
      </c>
      <c r="Q8" s="56">
        <f t="shared" si="9"/>
        <v>12350</v>
      </c>
      <c r="R8" s="56">
        <f t="shared" si="10"/>
        <v>77350</v>
      </c>
      <c r="S8" s="57">
        <f t="shared" si="11"/>
        <v>77350</v>
      </c>
    </row>
    <row r="9" spans="1:19" ht="25.5" customHeight="1" thickBot="1" x14ac:dyDescent="0.25">
      <c r="A9" s="27" t="s">
        <v>3</v>
      </c>
      <c r="B9" s="28"/>
      <c r="C9" s="28"/>
      <c r="D9" s="29"/>
      <c r="P9" s="58"/>
      <c r="Q9" s="59"/>
      <c r="R9" s="59"/>
      <c r="S9" s="60">
        <f>SUM(S5:S8)</f>
        <v>205275</v>
      </c>
    </row>
    <row r="11" spans="1:19" s="5" customFormat="1" ht="16.5" x14ac:dyDescent="0.3">
      <c r="B11" s="6" t="s">
        <v>10</v>
      </c>
      <c r="C11" s="6"/>
      <c r="D11" s="7"/>
      <c r="E11" s="7"/>
      <c r="F11" s="7"/>
      <c r="G11" s="7"/>
      <c r="H11" s="7"/>
      <c r="I11" s="7"/>
      <c r="J11" s="7"/>
      <c r="K11" s="7"/>
      <c r="L11" s="7"/>
      <c r="M11" s="7"/>
      <c r="N11" s="7"/>
      <c r="O11" s="7"/>
      <c r="P11" s="7"/>
      <c r="Q11" s="7"/>
    </row>
    <row r="12" spans="1:19" s="5" customFormat="1" ht="30" customHeight="1" x14ac:dyDescent="0.3">
      <c r="B12" s="85" t="s">
        <v>26</v>
      </c>
      <c r="C12" s="85"/>
      <c r="D12" s="85"/>
      <c r="E12" s="85"/>
      <c r="F12" s="85"/>
      <c r="G12" s="14"/>
      <c r="H12" s="14"/>
      <c r="I12" s="14"/>
      <c r="J12" s="14"/>
      <c r="K12" s="14"/>
      <c r="L12" s="14"/>
      <c r="M12" s="14"/>
      <c r="N12" s="14"/>
      <c r="O12" s="14"/>
      <c r="P12" s="14"/>
      <c r="Q12" s="14"/>
    </row>
    <row r="13" spans="1:19" s="5" customFormat="1" ht="22.5" customHeight="1" x14ac:dyDescent="0.3">
      <c r="B13" s="85" t="s">
        <v>27</v>
      </c>
      <c r="C13" s="85"/>
      <c r="D13" s="85"/>
      <c r="E13" s="85"/>
      <c r="F13" s="85"/>
      <c r="G13" s="14"/>
      <c r="H13" s="14"/>
      <c r="I13" s="14"/>
      <c r="J13" s="14"/>
      <c r="K13" s="14"/>
      <c r="L13" s="14"/>
      <c r="M13" s="14"/>
      <c r="N13" s="14"/>
      <c r="O13" s="14"/>
      <c r="P13" s="14"/>
      <c r="Q13" s="14"/>
    </row>
    <row r="14" spans="1:19" s="5" customFormat="1" ht="57" customHeight="1" x14ac:dyDescent="0.3">
      <c r="B14" s="85" t="s">
        <v>24</v>
      </c>
      <c r="C14" s="85"/>
      <c r="D14" s="85"/>
      <c r="E14" s="85"/>
      <c r="F14" s="85"/>
      <c r="G14" s="14"/>
      <c r="H14" s="14"/>
      <c r="I14" s="14"/>
      <c r="J14" s="14"/>
      <c r="K14" s="14"/>
      <c r="L14" s="14"/>
      <c r="M14" s="14"/>
      <c r="N14" s="14"/>
      <c r="O14" s="14"/>
      <c r="P14" s="14"/>
      <c r="Q14" s="14"/>
    </row>
    <row r="15" spans="1:19" s="5" customFormat="1" ht="19.5" customHeight="1" x14ac:dyDescent="0.3">
      <c r="B15" s="83"/>
      <c r="C15" s="83"/>
      <c r="D15" s="83"/>
      <c r="E15" s="83"/>
      <c r="F15" s="7"/>
      <c r="G15" s="7"/>
      <c r="H15" s="7"/>
      <c r="I15" s="7"/>
      <c r="J15" s="7"/>
      <c r="K15" s="7"/>
      <c r="L15" s="7"/>
      <c r="M15" s="7"/>
      <c r="N15" s="7"/>
      <c r="O15" s="7"/>
      <c r="P15" s="7"/>
      <c r="Q15" s="7"/>
    </row>
    <row r="16" spans="1:19" s="5" customFormat="1" ht="16.5" x14ac:dyDescent="0.3">
      <c r="B16" s="84"/>
      <c r="C16" s="84"/>
      <c r="D16" s="8"/>
      <c r="E16" s="8"/>
      <c r="F16" s="7"/>
      <c r="G16" s="7"/>
      <c r="H16" s="7"/>
      <c r="I16" s="7"/>
      <c r="J16" s="7"/>
      <c r="K16" s="7"/>
      <c r="L16" s="7"/>
      <c r="M16" s="7"/>
      <c r="N16" s="7"/>
      <c r="O16" s="7"/>
      <c r="P16" s="7"/>
      <c r="Q16" s="7"/>
    </row>
    <row r="17" spans="2:17" s="5" customFormat="1" ht="16.5" x14ac:dyDescent="0.3">
      <c r="B17" s="4"/>
      <c r="C17" s="4"/>
      <c r="D17" s="4"/>
      <c r="E17" s="4"/>
      <c r="F17" s="9"/>
      <c r="G17" s="9"/>
      <c r="H17" s="9"/>
      <c r="I17" s="9"/>
      <c r="J17" s="9"/>
      <c r="K17" s="9"/>
      <c r="L17" s="9"/>
      <c r="M17" s="9"/>
      <c r="N17" s="9"/>
      <c r="O17" s="9"/>
      <c r="P17" s="9"/>
      <c r="Q17" s="9"/>
    </row>
    <row r="18" spans="2:17" s="5" customFormat="1" ht="16.5" x14ac:dyDescent="0.3">
      <c r="B18" s="4"/>
      <c r="C18" s="4"/>
      <c r="D18" s="4"/>
      <c r="E18" s="4"/>
      <c r="F18" s="9"/>
      <c r="G18" s="9"/>
      <c r="H18" s="9"/>
      <c r="I18" s="9"/>
      <c r="J18" s="9"/>
      <c r="K18" s="9"/>
      <c r="L18" s="9"/>
      <c r="M18" s="9"/>
      <c r="N18" s="9"/>
      <c r="O18" s="9"/>
      <c r="P18" s="9"/>
      <c r="Q18" s="9"/>
    </row>
    <row r="19" spans="2:17" s="5" customFormat="1" ht="16.5" x14ac:dyDescent="0.3">
      <c r="B19" s="4"/>
      <c r="C19" s="4"/>
      <c r="D19" s="4"/>
      <c r="E19" s="4"/>
      <c r="F19" s="9"/>
      <c r="G19" s="9"/>
      <c r="H19" s="9"/>
      <c r="I19" s="9"/>
      <c r="J19" s="9"/>
      <c r="K19" s="9"/>
      <c r="L19" s="9"/>
      <c r="M19" s="9"/>
      <c r="N19" s="9"/>
      <c r="O19" s="9"/>
      <c r="P19" s="9"/>
      <c r="Q19" s="9"/>
    </row>
    <row r="20" spans="2:17" s="5" customFormat="1" ht="16.5" x14ac:dyDescent="0.3">
      <c r="B20" s="4"/>
      <c r="C20" s="4"/>
      <c r="D20" s="4"/>
      <c r="E20" s="4"/>
      <c r="F20" s="9"/>
      <c r="G20" s="9"/>
      <c r="H20" s="9"/>
      <c r="I20" s="9"/>
      <c r="J20" s="9"/>
      <c r="K20" s="9"/>
      <c r="L20" s="9"/>
      <c r="M20" s="9"/>
      <c r="N20" s="9"/>
      <c r="O20" s="9"/>
      <c r="P20" s="9"/>
      <c r="Q20" s="9"/>
    </row>
    <row r="21" spans="2:17" s="5" customFormat="1" ht="16.5" x14ac:dyDescent="0.3">
      <c r="B21" s="4"/>
      <c r="C21" s="4"/>
      <c r="D21" s="4"/>
      <c r="E21" s="4"/>
      <c r="F21" s="9"/>
      <c r="G21" s="9"/>
      <c r="H21" s="9"/>
      <c r="I21" s="9"/>
      <c r="J21" s="9"/>
      <c r="K21" s="9"/>
      <c r="L21" s="9"/>
      <c r="M21" s="9"/>
      <c r="N21" s="9"/>
      <c r="O21" s="9"/>
      <c r="P21" s="9"/>
      <c r="Q21" s="9"/>
    </row>
    <row r="22" spans="2:17" s="5" customFormat="1" ht="16.5" x14ac:dyDescent="0.3">
      <c r="B22" s="10"/>
      <c r="C22" s="10"/>
      <c r="D22" s="4"/>
      <c r="E22" s="4"/>
      <c r="F22" s="9"/>
      <c r="G22" s="9"/>
      <c r="H22" s="9"/>
      <c r="I22" s="9"/>
      <c r="J22" s="9"/>
      <c r="K22" s="9"/>
      <c r="L22" s="9"/>
      <c r="M22" s="9"/>
      <c r="N22" s="9"/>
      <c r="O22" s="9"/>
      <c r="P22" s="9"/>
      <c r="Q22" s="9"/>
    </row>
    <row r="23" spans="2:17" s="5" customFormat="1" ht="16.5" x14ac:dyDescent="0.3">
      <c r="B23" s="10"/>
      <c r="C23" s="10"/>
      <c r="D23" s="4"/>
      <c r="E23" s="4"/>
      <c r="F23" s="9"/>
      <c r="G23" s="9"/>
      <c r="H23" s="9"/>
      <c r="I23" s="9"/>
      <c r="J23" s="9"/>
      <c r="K23" s="9"/>
      <c r="L23" s="9"/>
      <c r="M23" s="9"/>
      <c r="N23" s="9"/>
      <c r="O23" s="9"/>
      <c r="P23" s="9"/>
      <c r="Q23" s="9"/>
    </row>
    <row r="24" spans="2:17" s="5" customFormat="1" ht="16.5" x14ac:dyDescent="0.3">
      <c r="B24" s="11"/>
      <c r="C24" s="11"/>
      <c r="D24" s="11"/>
      <c r="E24" s="11"/>
      <c r="F24" s="11"/>
      <c r="G24" s="12"/>
      <c r="H24" s="11"/>
      <c r="I24" s="12"/>
      <c r="J24" s="12"/>
      <c r="K24" s="12"/>
      <c r="L24" s="12"/>
      <c r="M24" s="12"/>
      <c r="N24" s="12"/>
      <c r="O24" s="12"/>
    </row>
  </sheetData>
  <mergeCells count="11">
    <mergeCell ref="D15:E15"/>
    <mergeCell ref="B12:F12"/>
    <mergeCell ref="B13:F13"/>
    <mergeCell ref="B14:F14"/>
    <mergeCell ref="A1:S1"/>
    <mergeCell ref="A2:B2"/>
    <mergeCell ref="C2:S2"/>
    <mergeCell ref="A3:D3"/>
    <mergeCell ref="P3:S3"/>
    <mergeCell ref="B16:C16"/>
    <mergeCell ref="B15:C1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3"/>
  <sheetViews>
    <sheetView zoomScale="110" zoomScaleNormal="110" workbookViewId="0">
      <selection activeCell="C2" sqref="C2:K2"/>
    </sheetView>
  </sheetViews>
  <sheetFormatPr baseColWidth="10" defaultRowHeight="12.75" x14ac:dyDescent="0.2"/>
  <cols>
    <col min="1" max="1" width="5.7109375" style="1" customWidth="1"/>
    <col min="2" max="2" width="25.7109375" style="1" customWidth="1"/>
    <col min="3" max="3" width="14.140625" style="1" customWidth="1"/>
    <col min="4" max="4" width="13.7109375" style="1" customWidth="1"/>
    <col min="5" max="5" width="3.140625" style="1" customWidth="1"/>
    <col min="6" max="6" width="17.85546875" style="1" customWidth="1"/>
    <col min="7" max="7" width="3.140625" style="1" customWidth="1"/>
    <col min="8" max="8" width="12.28515625" style="1" customWidth="1"/>
    <col min="9" max="9" width="11.42578125" style="1"/>
    <col min="10" max="10" width="12.42578125" style="1" customWidth="1"/>
    <col min="11" max="11" width="13.42578125" style="1" customWidth="1"/>
    <col min="12" max="16384" width="11.42578125" style="1"/>
  </cols>
  <sheetData>
    <row r="1" spans="1:11" ht="23.25" customHeight="1" thickBot="1" x14ac:dyDescent="0.25">
      <c r="A1" s="86" t="s">
        <v>28</v>
      </c>
      <c r="B1" s="87"/>
      <c r="C1" s="87"/>
      <c r="D1" s="87"/>
      <c r="E1" s="87"/>
      <c r="F1" s="87"/>
      <c r="G1" s="87"/>
      <c r="H1" s="87"/>
      <c r="I1" s="87"/>
      <c r="J1" s="87"/>
      <c r="K1" s="88"/>
    </row>
    <row r="2" spans="1:11" ht="51.75" customHeight="1" thickBot="1" x14ac:dyDescent="0.25">
      <c r="A2" s="89"/>
      <c r="B2" s="90"/>
      <c r="C2" s="91" t="s">
        <v>38</v>
      </c>
      <c r="D2" s="92"/>
      <c r="E2" s="92"/>
      <c r="F2" s="92"/>
      <c r="G2" s="92"/>
      <c r="H2" s="92"/>
      <c r="I2" s="92"/>
      <c r="J2" s="92"/>
      <c r="K2" s="93"/>
    </row>
    <row r="3" spans="1:11" ht="29.25" customHeight="1" thickBot="1" x14ac:dyDescent="0.3">
      <c r="A3" s="94" t="s">
        <v>8</v>
      </c>
      <c r="B3" s="95"/>
      <c r="C3" s="95"/>
      <c r="D3" s="96"/>
      <c r="E3" s="3"/>
      <c r="F3" s="36" t="s">
        <v>11</v>
      </c>
      <c r="G3" s="4"/>
      <c r="H3" s="97" t="s">
        <v>31</v>
      </c>
      <c r="I3" s="98"/>
      <c r="J3" s="98"/>
      <c r="K3" s="99"/>
    </row>
    <row r="4" spans="1:11" s="2" customFormat="1" ht="39.75" customHeight="1" thickBot="1" x14ac:dyDescent="0.3">
      <c r="A4" s="67" t="s">
        <v>0</v>
      </c>
      <c r="B4" s="68" t="s">
        <v>30</v>
      </c>
      <c r="C4" s="68" t="s">
        <v>5</v>
      </c>
      <c r="D4" s="69" t="s">
        <v>22</v>
      </c>
      <c r="F4" s="35" t="s">
        <v>4</v>
      </c>
      <c r="G4" s="4"/>
      <c r="H4" s="47" t="s">
        <v>4</v>
      </c>
      <c r="I4" s="48" t="s">
        <v>1</v>
      </c>
      <c r="J4" s="48" t="s">
        <v>2</v>
      </c>
      <c r="K4" s="49" t="s">
        <v>6</v>
      </c>
    </row>
    <row r="5" spans="1:11" s="2" customFormat="1" ht="38.25" x14ac:dyDescent="0.25">
      <c r="A5" s="19">
        <f>'ANEXO 1 - COTIZACIONES'!A5</f>
        <v>1</v>
      </c>
      <c r="B5" s="62" t="str">
        <f>'ANEXO 1 - COTIZACIONES'!B5</f>
        <v xml:space="preserve">LAVADO CORRIENTE, LIMPIEZA Y DESINFECCIÓN  AUTOMOVIL </v>
      </c>
      <c r="C5" s="20" t="str">
        <f>'ANEXO 1 - COTIZACIONES'!C5</f>
        <v>UND</v>
      </c>
      <c r="D5" s="21">
        <f>'ANEXO 1 - COTIZACIONES'!D5</f>
        <v>1</v>
      </c>
      <c r="F5" s="70">
        <f>'ANEXO 1 - COTIZACIONES'!P5</f>
        <v>35000</v>
      </c>
      <c r="G5" s="4"/>
      <c r="H5" s="50">
        <f t="shared" ref="H5:H8" si="0">+F5</f>
        <v>35000</v>
      </c>
      <c r="I5" s="51">
        <f>ROUND(H5*19%,0)</f>
        <v>6650</v>
      </c>
      <c r="J5" s="51">
        <f t="shared" ref="J5" si="1">+I5+H5</f>
        <v>41650</v>
      </c>
      <c r="K5" s="52">
        <f t="shared" ref="K5" si="2">+J5*D5</f>
        <v>41650</v>
      </c>
    </row>
    <row r="6" spans="1:11" s="2" customFormat="1" ht="51" x14ac:dyDescent="0.25">
      <c r="A6" s="22">
        <f>'ANEXO 1 - COTIZACIONES'!A6</f>
        <v>2</v>
      </c>
      <c r="B6" s="61" t="str">
        <f>'ANEXO 1 - COTIZACIONES'!B6</f>
        <v xml:space="preserve">LAVADO CORRIENTE, LIMPIEZA Y DESINFECCIÓN   CAMPEROS Y CAMIONETAS </v>
      </c>
      <c r="C6" s="18" t="str">
        <f>'ANEXO 1 - COTIZACIONES'!C6</f>
        <v>UND</v>
      </c>
      <c r="D6" s="23">
        <f>'ANEXO 1 - COTIZACIONES'!D6</f>
        <v>1</v>
      </c>
      <c r="F6" s="71">
        <f>'ANEXO 1 - COTIZACIONES'!P6</f>
        <v>47500</v>
      </c>
      <c r="G6" s="4"/>
      <c r="H6" s="53">
        <f t="shared" si="0"/>
        <v>47500</v>
      </c>
      <c r="I6" s="17">
        <f t="shared" ref="I6:I8" si="3">ROUND(H6*19%,0)</f>
        <v>9025</v>
      </c>
      <c r="J6" s="17">
        <f t="shared" ref="J6:J8" si="4">+I6+H6</f>
        <v>56525</v>
      </c>
      <c r="K6" s="54">
        <f t="shared" ref="K6:K8" si="5">+J6*D6</f>
        <v>56525</v>
      </c>
    </row>
    <row r="7" spans="1:11" s="2" customFormat="1" ht="38.25" x14ac:dyDescent="0.25">
      <c r="A7" s="22">
        <f>'ANEXO 1 - COTIZACIONES'!A7</f>
        <v>3</v>
      </c>
      <c r="B7" s="61" t="str">
        <f>'ANEXO 1 - COTIZACIONES'!B7</f>
        <v>LAVADO CORRIENTE, LIMPIEZA Y DESINFECCIÓN MOTOCICLETA</v>
      </c>
      <c r="C7" s="18" t="str">
        <f>'ANEXO 1 - COTIZACIONES'!C7</f>
        <v>UND</v>
      </c>
      <c r="D7" s="23">
        <f>'ANEXO 1 - COTIZACIONES'!D7</f>
        <v>1</v>
      </c>
      <c r="F7" s="71">
        <f>'ANEXO 1 - COTIZACIONES'!P7</f>
        <v>25000</v>
      </c>
      <c r="G7" s="4"/>
      <c r="H7" s="53">
        <f t="shared" si="0"/>
        <v>25000</v>
      </c>
      <c r="I7" s="17">
        <f t="shared" si="3"/>
        <v>4750</v>
      </c>
      <c r="J7" s="17">
        <f t="shared" si="4"/>
        <v>29750</v>
      </c>
      <c r="K7" s="54">
        <f t="shared" si="5"/>
        <v>29750</v>
      </c>
    </row>
    <row r="8" spans="1:11" s="2" customFormat="1" ht="39" thickBot="1" x14ac:dyDescent="0.3">
      <c r="A8" s="24">
        <f>'ANEXO 1 - COTIZACIONES'!A8</f>
        <v>4</v>
      </c>
      <c r="B8" s="63" t="str">
        <f>'ANEXO 1 - COTIZACIONES'!B8</f>
        <v>LAVADO CORRIENTE, LIMPIEZA Y DESINFECCIÓN NECROMOVILES</v>
      </c>
      <c r="C8" s="25" t="str">
        <f>'ANEXO 1 - COTIZACIONES'!C8</f>
        <v>UND</v>
      </c>
      <c r="D8" s="26">
        <f>'ANEXO 1 - COTIZACIONES'!D8</f>
        <v>1</v>
      </c>
      <c r="F8" s="72">
        <f>'ANEXO 1 - COTIZACIONES'!P8</f>
        <v>65000</v>
      </c>
      <c r="G8" s="4"/>
      <c r="H8" s="55">
        <f t="shared" si="0"/>
        <v>65000</v>
      </c>
      <c r="I8" s="56">
        <f t="shared" si="3"/>
        <v>12350</v>
      </c>
      <c r="J8" s="56">
        <f t="shared" si="4"/>
        <v>77350</v>
      </c>
      <c r="K8" s="57">
        <f t="shared" si="5"/>
        <v>77350</v>
      </c>
    </row>
    <row r="9" spans="1:11" ht="25.5" customHeight="1" thickBot="1" x14ac:dyDescent="0.25">
      <c r="A9" s="64" t="s">
        <v>3</v>
      </c>
      <c r="B9" s="65"/>
      <c r="C9" s="65"/>
      <c r="D9" s="66"/>
      <c r="H9" s="58"/>
      <c r="I9" s="59"/>
      <c r="J9" s="59"/>
      <c r="K9" s="60">
        <f>SUM(K5:K8)</f>
        <v>205275</v>
      </c>
    </row>
    <row r="11" spans="1:11" s="5" customFormat="1" ht="16.5" x14ac:dyDescent="0.3">
      <c r="B11" s="6" t="s">
        <v>10</v>
      </c>
      <c r="C11" s="6"/>
      <c r="D11" s="7"/>
      <c r="E11" s="7"/>
      <c r="F11" s="7"/>
      <c r="G11" s="7"/>
      <c r="H11" s="7"/>
      <c r="I11" s="7"/>
    </row>
    <row r="12" spans="1:11" s="5" customFormat="1" ht="18.75" customHeight="1" x14ac:dyDescent="0.3">
      <c r="B12" s="85" t="s">
        <v>23</v>
      </c>
      <c r="C12" s="85"/>
      <c r="D12" s="85"/>
      <c r="E12" s="85"/>
      <c r="F12" s="85"/>
      <c r="G12" s="14"/>
      <c r="H12" s="14"/>
      <c r="I12" s="14"/>
    </row>
    <row r="13" spans="1:11" s="5" customFormat="1" ht="57" customHeight="1" x14ac:dyDescent="0.3">
      <c r="B13" s="85" t="s">
        <v>25</v>
      </c>
      <c r="C13" s="85"/>
      <c r="D13" s="85"/>
      <c r="E13" s="85"/>
      <c r="F13" s="85"/>
      <c r="G13" s="14"/>
      <c r="H13" s="14"/>
      <c r="I13" s="14"/>
    </row>
    <row r="14" spans="1:11" s="5" customFormat="1" ht="19.5" customHeight="1" x14ac:dyDescent="0.3">
      <c r="B14" s="83"/>
      <c r="C14" s="83"/>
      <c r="D14" s="83"/>
      <c r="E14" s="83"/>
      <c r="F14" s="7"/>
      <c r="G14" s="7"/>
      <c r="H14" s="7"/>
      <c r="I14" s="7"/>
    </row>
    <row r="15" spans="1:11" s="5" customFormat="1" ht="16.5" x14ac:dyDescent="0.3">
      <c r="B15" s="84"/>
      <c r="C15" s="84"/>
      <c r="D15" s="8"/>
      <c r="E15" s="8"/>
      <c r="F15" s="7"/>
      <c r="G15" s="7"/>
      <c r="H15" s="7"/>
      <c r="I15" s="7"/>
    </row>
    <row r="16" spans="1:11" s="5" customFormat="1" ht="16.5" x14ac:dyDescent="0.3">
      <c r="B16" s="4"/>
      <c r="C16" s="4"/>
      <c r="D16" s="4"/>
      <c r="E16" s="4"/>
      <c r="F16" s="9"/>
      <c r="G16" s="9"/>
      <c r="H16" s="9"/>
      <c r="I16" s="9"/>
    </row>
    <row r="17" spans="2:9" s="5" customFormat="1" ht="16.5" x14ac:dyDescent="0.3">
      <c r="B17" s="4"/>
      <c r="C17" s="4"/>
      <c r="D17" s="4"/>
      <c r="E17" s="4"/>
      <c r="F17" s="9"/>
      <c r="G17" s="9"/>
      <c r="H17" s="9"/>
      <c r="I17" s="9"/>
    </row>
    <row r="18" spans="2:9" s="5" customFormat="1" ht="16.5" x14ac:dyDescent="0.3">
      <c r="B18" s="4"/>
      <c r="C18" s="4"/>
      <c r="D18" s="4"/>
      <c r="E18" s="4"/>
      <c r="F18" s="9"/>
      <c r="G18" s="9"/>
      <c r="H18" s="9"/>
      <c r="I18" s="9"/>
    </row>
    <row r="19" spans="2:9" s="5" customFormat="1" ht="16.5" x14ac:dyDescent="0.3">
      <c r="B19" s="4"/>
      <c r="C19" s="4"/>
      <c r="D19" s="4"/>
      <c r="E19" s="4"/>
      <c r="F19" s="9"/>
      <c r="G19" s="9"/>
      <c r="H19" s="9"/>
      <c r="I19" s="9"/>
    </row>
    <row r="20" spans="2:9" s="5" customFormat="1" ht="16.5" x14ac:dyDescent="0.3">
      <c r="B20" s="4"/>
      <c r="C20" s="4"/>
      <c r="D20" s="4"/>
      <c r="E20" s="4"/>
      <c r="F20" s="9"/>
      <c r="G20" s="9"/>
      <c r="H20" s="9"/>
      <c r="I20" s="9"/>
    </row>
    <row r="21" spans="2:9" s="5" customFormat="1" ht="16.5" x14ac:dyDescent="0.3">
      <c r="B21" s="10"/>
      <c r="C21" s="10"/>
      <c r="D21" s="4"/>
      <c r="E21" s="4"/>
      <c r="F21" s="9"/>
      <c r="G21" s="9"/>
      <c r="H21" s="9"/>
      <c r="I21" s="9"/>
    </row>
    <row r="22" spans="2:9" s="5" customFormat="1" ht="16.5" x14ac:dyDescent="0.3">
      <c r="B22" s="10"/>
      <c r="C22" s="10"/>
      <c r="D22" s="4"/>
      <c r="E22" s="4"/>
      <c r="F22" s="9"/>
      <c r="G22" s="9"/>
      <c r="H22" s="9"/>
      <c r="I22" s="9"/>
    </row>
    <row r="23" spans="2:9" s="5" customFormat="1" ht="16.5" x14ac:dyDescent="0.3">
      <c r="B23" s="11"/>
      <c r="C23" s="11"/>
      <c r="D23" s="11"/>
      <c r="E23" s="11"/>
      <c r="F23" s="11"/>
      <c r="G23" s="12"/>
    </row>
  </sheetData>
  <mergeCells count="10">
    <mergeCell ref="B15:C15"/>
    <mergeCell ref="B12:F12"/>
    <mergeCell ref="B13:F13"/>
    <mergeCell ref="A1:K1"/>
    <mergeCell ref="A2:B2"/>
    <mergeCell ref="C2:K2"/>
    <mergeCell ref="A3:D3"/>
    <mergeCell ref="H3:K3"/>
    <mergeCell ref="B14:C14"/>
    <mergeCell ref="D14:E14"/>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3"/>
  <sheetViews>
    <sheetView zoomScale="110" zoomScaleNormal="110" workbookViewId="0">
      <selection activeCell="C2" sqref="C2:I2"/>
    </sheetView>
  </sheetViews>
  <sheetFormatPr baseColWidth="10" defaultRowHeight="12.75" x14ac:dyDescent="0.2"/>
  <cols>
    <col min="1" max="1" width="5.7109375" style="1" customWidth="1"/>
    <col min="2" max="2" width="30.28515625" style="1" customWidth="1"/>
    <col min="3" max="3" width="14.140625" style="1" customWidth="1"/>
    <col min="4" max="4" width="13.7109375" style="1" customWidth="1"/>
    <col min="5" max="5" width="3.140625" style="1" customWidth="1"/>
    <col min="6" max="9" width="14" style="1" customWidth="1"/>
    <col min="10" max="16384" width="11.42578125" style="1"/>
  </cols>
  <sheetData>
    <row r="1" spans="1:10" ht="16.5" x14ac:dyDescent="0.2">
      <c r="A1" s="106" t="s">
        <v>20</v>
      </c>
      <c r="B1" s="106"/>
      <c r="C1" s="106"/>
      <c r="D1" s="106"/>
      <c r="E1" s="106"/>
      <c r="F1" s="106"/>
      <c r="G1" s="106"/>
      <c r="H1" s="106"/>
      <c r="I1" s="106"/>
    </row>
    <row r="2" spans="1:10" ht="60" customHeight="1" thickBot="1" x14ac:dyDescent="0.25">
      <c r="A2" s="107"/>
      <c r="B2" s="107"/>
      <c r="C2" s="108" t="s">
        <v>38</v>
      </c>
      <c r="D2" s="108"/>
      <c r="E2" s="109"/>
      <c r="F2" s="108"/>
      <c r="G2" s="108"/>
      <c r="H2" s="108"/>
      <c r="I2" s="108"/>
    </row>
    <row r="3" spans="1:10" ht="40.5" customHeight="1" thickBot="1" x14ac:dyDescent="0.25">
      <c r="A3" s="110" t="s">
        <v>8</v>
      </c>
      <c r="B3" s="111"/>
      <c r="C3" s="111"/>
      <c r="D3" s="112"/>
      <c r="E3" s="3"/>
      <c r="F3" s="97" t="s">
        <v>12</v>
      </c>
      <c r="G3" s="98"/>
      <c r="H3" s="98"/>
      <c r="I3" s="99"/>
    </row>
    <row r="4" spans="1:10" s="2" customFormat="1" ht="27.75" thickBot="1" x14ac:dyDescent="0.3">
      <c r="A4" s="47" t="s">
        <v>0</v>
      </c>
      <c r="B4" s="48" t="s">
        <v>30</v>
      </c>
      <c r="C4" s="48" t="s">
        <v>5</v>
      </c>
      <c r="D4" s="49" t="s">
        <v>22</v>
      </c>
      <c r="F4" s="47" t="s">
        <v>4</v>
      </c>
      <c r="G4" s="48" t="s">
        <v>1</v>
      </c>
      <c r="H4" s="48" t="s">
        <v>2</v>
      </c>
      <c r="I4" s="49" t="s">
        <v>6</v>
      </c>
    </row>
    <row r="5" spans="1:10" s="2" customFormat="1" ht="25.5" x14ac:dyDescent="0.25">
      <c r="A5" s="19">
        <f>'ANEXO 1 - COTIZACIONES'!A5</f>
        <v>1</v>
      </c>
      <c r="B5" s="62" t="str">
        <f>'ANEXO 1 - COTIZACIONES'!B5</f>
        <v xml:space="preserve">LAVADO CORRIENTE, LIMPIEZA Y DESINFECCIÓN  AUTOMOVIL </v>
      </c>
      <c r="C5" s="20" t="str">
        <f>'ANEXO 1 - COTIZACIONES'!C5</f>
        <v>UND</v>
      </c>
      <c r="D5" s="21">
        <f>'ANEXO 1 - COTIZACIONES'!D5</f>
        <v>1</v>
      </c>
      <c r="F5" s="50">
        <f>'ANEXO 2 - PROY COSTOS'!H5</f>
        <v>35000</v>
      </c>
      <c r="G5" s="51">
        <f>ROUND(F5*19%,0)</f>
        <v>6650</v>
      </c>
      <c r="H5" s="51">
        <f t="shared" ref="H5" si="0">+G5+F5</f>
        <v>41650</v>
      </c>
      <c r="I5" s="52">
        <f>+H5*D5</f>
        <v>41650</v>
      </c>
    </row>
    <row r="6" spans="1:10" s="2" customFormat="1" ht="38.25" x14ac:dyDescent="0.25">
      <c r="A6" s="22">
        <f>'ANEXO 1 - COTIZACIONES'!A6</f>
        <v>2</v>
      </c>
      <c r="B6" s="61" t="str">
        <f>'ANEXO 1 - COTIZACIONES'!B6</f>
        <v xml:space="preserve">LAVADO CORRIENTE, LIMPIEZA Y DESINFECCIÓN   CAMPEROS Y CAMIONETAS </v>
      </c>
      <c r="C6" s="18" t="str">
        <f>'ANEXO 1 - COTIZACIONES'!C6</f>
        <v>UND</v>
      </c>
      <c r="D6" s="23">
        <f>'ANEXO 1 - COTIZACIONES'!D6</f>
        <v>1</v>
      </c>
      <c r="F6" s="53">
        <f>'ANEXO 2 - PROY COSTOS'!H6</f>
        <v>47500</v>
      </c>
      <c r="G6" s="17">
        <f t="shared" ref="G6:G8" si="1">ROUND(F6*19%,0)</f>
        <v>9025</v>
      </c>
      <c r="H6" s="17">
        <f t="shared" ref="H6:H8" si="2">+G6+F6</f>
        <v>56525</v>
      </c>
      <c r="I6" s="54">
        <f t="shared" ref="I6:I8" si="3">+H6*D6</f>
        <v>56525</v>
      </c>
    </row>
    <row r="7" spans="1:10" s="2" customFormat="1" ht="38.25" x14ac:dyDescent="0.25">
      <c r="A7" s="22">
        <f>'ANEXO 1 - COTIZACIONES'!A7</f>
        <v>3</v>
      </c>
      <c r="B7" s="61" t="str">
        <f>'ANEXO 1 - COTIZACIONES'!B7</f>
        <v>LAVADO CORRIENTE, LIMPIEZA Y DESINFECCIÓN MOTOCICLETA</v>
      </c>
      <c r="C7" s="18" t="str">
        <f>'ANEXO 1 - COTIZACIONES'!C7</f>
        <v>UND</v>
      </c>
      <c r="D7" s="23">
        <f>'ANEXO 1 - COTIZACIONES'!D7</f>
        <v>1</v>
      </c>
      <c r="F7" s="53">
        <f>'ANEXO 2 - PROY COSTOS'!H7</f>
        <v>25000</v>
      </c>
      <c r="G7" s="17">
        <f t="shared" si="1"/>
        <v>4750</v>
      </c>
      <c r="H7" s="17">
        <f t="shared" si="2"/>
        <v>29750</v>
      </c>
      <c r="I7" s="54">
        <f t="shared" si="3"/>
        <v>29750</v>
      </c>
    </row>
    <row r="8" spans="1:10" s="2" customFormat="1" ht="39" thickBot="1" x14ac:dyDescent="0.3">
      <c r="A8" s="24">
        <f>'ANEXO 1 - COTIZACIONES'!A8</f>
        <v>4</v>
      </c>
      <c r="B8" s="63" t="str">
        <f>'ANEXO 1 - COTIZACIONES'!B8</f>
        <v>LAVADO CORRIENTE, LIMPIEZA Y DESINFECCIÓN NECROMOVILES</v>
      </c>
      <c r="C8" s="25" t="str">
        <f>'ANEXO 1 - COTIZACIONES'!C8</f>
        <v>UND</v>
      </c>
      <c r="D8" s="26">
        <f>'ANEXO 1 - COTIZACIONES'!D8</f>
        <v>1</v>
      </c>
      <c r="F8" s="55">
        <f>'ANEXO 2 - PROY COSTOS'!H8</f>
        <v>65000</v>
      </c>
      <c r="G8" s="56">
        <f t="shared" si="1"/>
        <v>12350</v>
      </c>
      <c r="H8" s="56">
        <f t="shared" si="2"/>
        <v>77350</v>
      </c>
      <c r="I8" s="57">
        <f t="shared" si="3"/>
        <v>77350</v>
      </c>
    </row>
    <row r="9" spans="1:10" ht="32.25" customHeight="1" thickBot="1" x14ac:dyDescent="0.25">
      <c r="A9" s="27" t="s">
        <v>3</v>
      </c>
      <c r="B9" s="28"/>
      <c r="C9" s="28"/>
      <c r="D9" s="29"/>
      <c r="F9" s="58"/>
      <c r="G9" s="59"/>
      <c r="H9" s="59"/>
      <c r="I9" s="60">
        <f>SUM(I5:I8)</f>
        <v>205275</v>
      </c>
    </row>
    <row r="11" spans="1:10" s="5" customFormat="1" ht="16.5" x14ac:dyDescent="0.3">
      <c r="B11" s="6" t="s">
        <v>10</v>
      </c>
      <c r="C11" s="6"/>
      <c r="D11" s="7"/>
      <c r="E11" s="7"/>
      <c r="F11" s="7"/>
      <c r="G11" s="7"/>
    </row>
    <row r="12" spans="1:10" s="5" customFormat="1" ht="16.5" x14ac:dyDescent="0.3">
      <c r="B12" s="105" t="s">
        <v>23</v>
      </c>
      <c r="C12" s="105"/>
      <c r="D12" s="105"/>
      <c r="E12" s="105"/>
      <c r="F12" s="105"/>
      <c r="G12" s="14"/>
      <c r="H12" s="14"/>
      <c r="I12" s="14"/>
      <c r="J12" s="14"/>
    </row>
    <row r="13" spans="1:10" s="5" customFormat="1" ht="59.25" customHeight="1" x14ac:dyDescent="0.3">
      <c r="B13" s="105" t="s">
        <v>25</v>
      </c>
      <c r="C13" s="105"/>
      <c r="D13" s="105"/>
      <c r="E13" s="105"/>
      <c r="F13" s="105"/>
      <c r="G13" s="14"/>
    </row>
    <row r="14" spans="1:10" s="5" customFormat="1" ht="16.5" x14ac:dyDescent="0.3">
      <c r="B14" s="83"/>
      <c r="C14" s="83"/>
      <c r="D14" s="83"/>
      <c r="E14" s="83"/>
      <c r="F14" s="7"/>
      <c r="G14" s="7"/>
    </row>
    <row r="15" spans="1:10" s="5" customFormat="1" ht="16.5" x14ac:dyDescent="0.3">
      <c r="B15" s="84"/>
      <c r="C15" s="84"/>
      <c r="D15" s="8"/>
      <c r="E15" s="8"/>
      <c r="F15" s="7"/>
      <c r="G15" s="7"/>
    </row>
    <row r="16" spans="1:10" s="5" customFormat="1" ht="16.5" x14ac:dyDescent="0.3">
      <c r="B16" s="4"/>
      <c r="C16" s="4"/>
      <c r="D16" s="4"/>
      <c r="E16" s="4"/>
      <c r="F16" s="9"/>
      <c r="G16" s="9"/>
    </row>
    <row r="17" spans="2:9" s="5" customFormat="1" ht="16.5" x14ac:dyDescent="0.3">
      <c r="B17" s="4"/>
      <c r="C17" s="4"/>
      <c r="D17" s="4"/>
      <c r="E17" s="4"/>
      <c r="F17" s="9"/>
      <c r="G17" s="9"/>
    </row>
    <row r="18" spans="2:9" s="5" customFormat="1" ht="16.5" x14ac:dyDescent="0.3">
      <c r="B18" s="4"/>
      <c r="C18" s="4"/>
      <c r="D18" s="4"/>
      <c r="E18" s="4"/>
      <c r="F18" s="9"/>
      <c r="G18" s="9"/>
      <c r="I18" s="5" t="s">
        <v>21</v>
      </c>
    </row>
    <row r="19" spans="2:9" s="5" customFormat="1" ht="16.5" x14ac:dyDescent="0.3">
      <c r="B19" s="4"/>
      <c r="C19" s="4"/>
      <c r="D19" s="4"/>
      <c r="E19" s="4"/>
      <c r="F19" s="9"/>
      <c r="G19" s="9"/>
    </row>
    <row r="20" spans="2:9" s="5" customFormat="1" ht="16.5" x14ac:dyDescent="0.3">
      <c r="B20" s="4"/>
      <c r="C20" s="4"/>
      <c r="D20" s="4"/>
      <c r="E20" s="4"/>
      <c r="F20" s="9"/>
      <c r="G20" s="9"/>
    </row>
    <row r="21" spans="2:9" s="5" customFormat="1" ht="16.5" x14ac:dyDescent="0.3">
      <c r="B21" s="10"/>
      <c r="C21" s="10"/>
      <c r="D21" s="4"/>
      <c r="E21" s="4"/>
      <c r="F21" s="9"/>
      <c r="G21" s="9"/>
    </row>
    <row r="22" spans="2:9" s="5" customFormat="1" ht="16.5" x14ac:dyDescent="0.3">
      <c r="B22" s="10"/>
      <c r="C22" s="10"/>
      <c r="D22" s="4"/>
      <c r="E22" s="4"/>
      <c r="F22" s="9"/>
      <c r="G22" s="9"/>
    </row>
    <row r="23" spans="2:9" s="5" customFormat="1" ht="16.5" x14ac:dyDescent="0.3">
      <c r="B23" s="11"/>
      <c r="C23" s="11"/>
      <c r="D23" s="11"/>
      <c r="E23" s="11"/>
    </row>
  </sheetData>
  <mergeCells count="10">
    <mergeCell ref="B15:C15"/>
    <mergeCell ref="B12:F12"/>
    <mergeCell ref="B13:F13"/>
    <mergeCell ref="A1:I1"/>
    <mergeCell ref="A2:B2"/>
    <mergeCell ref="C2:I2"/>
    <mergeCell ref="A3:D3"/>
    <mergeCell ref="F3:I3"/>
    <mergeCell ref="B14:C14"/>
    <mergeCell ref="D14:E1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Rosemberg Carreño Santos</cp:lastModifiedBy>
  <dcterms:created xsi:type="dcterms:W3CDTF">2024-04-10T19:57:00Z</dcterms:created>
  <dcterms:modified xsi:type="dcterms:W3CDTF">2026-08-27T15:09:29Z</dcterms:modified>
</cp:coreProperties>
</file>