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Roberto G\Desktop\PAQUETE_ARMONIZADO_POLIZAS_IUSAI_SAMC_015_2026\"/>
    </mc:Choice>
  </mc:AlternateContent>
  <xr:revisionPtr revIDLastSave="0" documentId="13_ncr:1_{E70B032C-A063-43E3-99A3-915B7606DAC2}" xr6:coauthVersionLast="47" xr6:coauthVersionMax="47" xr10:uidLastSave="{00000000-0000-0000-0000-000000000000}"/>
  <bookViews>
    <workbookView xWindow="-120" yWindow="-120" windowWidth="20730" windowHeight="11040" firstSheet="1" activeTab="3" xr2:uid="{00000000-000D-0000-FFFF-FFFF00000000}"/>
  </bookViews>
  <sheets>
    <sheet name="RESUMEN PRESUPUESTO" sheetId="1" r:id="rId1"/>
    <sheet name="COMPARABLES 2025-2026" sheetId="2" r:id="rId2"/>
    <sheet name="METODOLOGIA Y FUENTES" sheetId="3" r:id="rId3"/>
    <sheet name="ESTUDIO DE MERCADO" sheetId="4" r:id="rId4"/>
  </sheets>
  <definedNames>
    <definedName name="_xlnm.Print_Area" localSheetId="3">'ESTUDIO DE MERCADO'!$B$5:$E$117</definedName>
  </definedNames>
  <calcPr calcId="191029" iterateDelta="1E-4"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7" i="4" l="1"/>
  <c r="G108" i="4" s="1"/>
  <c r="D107" i="4"/>
  <c r="E101" i="4"/>
  <c r="E97" i="4"/>
  <c r="E92" i="4"/>
  <c r="E93" i="4" s="1"/>
  <c r="E89" i="4"/>
  <c r="E90" i="4" s="1"/>
  <c r="E85" i="4"/>
  <c r="E86" i="4" s="1"/>
  <c r="E80" i="4"/>
  <c r="E82" i="4" s="1"/>
  <c r="D77" i="4"/>
  <c r="C77" i="4"/>
  <c r="B77" i="4"/>
  <c r="E76" i="4"/>
  <c r="D75" i="4"/>
  <c r="E75" i="4" s="1"/>
  <c r="B75" i="4"/>
  <c r="E74" i="4"/>
  <c r="D73" i="4"/>
  <c r="C73" i="4"/>
  <c r="C78" i="4" s="1"/>
  <c r="B73" i="4"/>
  <c r="E72" i="4"/>
  <c r="B69" i="4"/>
  <c r="E68" i="4"/>
  <c r="B67" i="4"/>
  <c r="E66" i="4"/>
  <c r="C65" i="4"/>
  <c r="B65" i="4"/>
  <c r="E64" i="4"/>
  <c r="C63" i="4"/>
  <c r="B63" i="4"/>
  <c r="E62" i="4"/>
  <c r="D61" i="4"/>
  <c r="C61" i="4"/>
  <c r="B61" i="4"/>
  <c r="E60" i="4"/>
  <c r="E58" i="4"/>
  <c r="D57" i="4"/>
  <c r="C57" i="4"/>
  <c r="B57" i="4"/>
  <c r="E56" i="4"/>
  <c r="D55" i="4"/>
  <c r="C55" i="4"/>
  <c r="B55" i="4"/>
  <c r="E54" i="4"/>
  <c r="C52" i="4"/>
  <c r="E51" i="4"/>
  <c r="D49" i="4"/>
  <c r="E49" i="4" s="1"/>
  <c r="D48" i="4"/>
  <c r="E48" i="4" s="1"/>
  <c r="D47" i="4"/>
  <c r="E47" i="4" s="1"/>
  <c r="D46" i="4"/>
  <c r="E46" i="4" s="1"/>
  <c r="D45" i="4"/>
  <c r="E45" i="4" s="1"/>
  <c r="D44" i="4"/>
  <c r="E44" i="4" s="1"/>
  <c r="D43" i="4"/>
  <c r="E43" i="4" s="1"/>
  <c r="D42" i="4"/>
  <c r="E42" i="4" s="1"/>
  <c r="E41" i="4"/>
  <c r="C38" i="4"/>
  <c r="E38" i="4" s="1"/>
  <c r="B38" i="4"/>
  <c r="E37" i="4"/>
  <c r="C36" i="4"/>
  <c r="E36" i="4" s="1"/>
  <c r="B36" i="4"/>
  <c r="E35" i="4"/>
  <c r="C34" i="4"/>
  <c r="E34" i="4" s="1"/>
  <c r="B34" i="4"/>
  <c r="E33" i="4"/>
  <c r="D32" i="4"/>
  <c r="C32" i="4"/>
  <c r="B32" i="4"/>
  <c r="E31" i="4"/>
  <c r="D30" i="4"/>
  <c r="C30" i="4"/>
  <c r="E30" i="4" s="1"/>
  <c r="B30" i="4"/>
  <c r="E29" i="4"/>
  <c r="D28" i="4"/>
  <c r="C28" i="4"/>
  <c r="E28" i="4" s="1"/>
  <c r="B28" i="4"/>
  <c r="E27" i="4"/>
  <c r="D26" i="4"/>
  <c r="C26" i="4"/>
  <c r="E26" i="4" s="1"/>
  <c r="B26" i="4"/>
  <c r="E25" i="4"/>
  <c r="D24" i="4"/>
  <c r="C24" i="4"/>
  <c r="B24" i="4"/>
  <c r="E23" i="4"/>
  <c r="D22" i="4"/>
  <c r="C22" i="4"/>
  <c r="E22" i="4" s="1"/>
  <c r="B22" i="4"/>
  <c r="E21" i="4"/>
  <c r="D20" i="4"/>
  <c r="C20" i="4"/>
  <c r="B20" i="4"/>
  <c r="E19" i="4"/>
  <c r="D18" i="4"/>
  <c r="C18" i="4"/>
  <c r="B18" i="4"/>
  <c r="E17" i="4"/>
  <c r="D16" i="4"/>
  <c r="C16" i="4"/>
  <c r="B16" i="4"/>
  <c r="E15" i="4"/>
  <c r="E14" i="2"/>
  <c r="D14" i="2"/>
  <c r="C14" i="2"/>
  <c r="B14" i="2"/>
  <c r="E13" i="2"/>
  <c r="D13" i="2"/>
  <c r="C13" i="2"/>
  <c r="B13" i="2"/>
  <c r="E12" i="2"/>
  <c r="D12" i="2"/>
  <c r="C12" i="2"/>
  <c r="B12" i="2"/>
  <c r="E16" i="4" l="1"/>
  <c r="C70" i="4"/>
  <c r="E52" i="4"/>
  <c r="E24" i="4"/>
  <c r="E32" i="4"/>
  <c r="C39" i="4"/>
  <c r="C94" i="4" s="1"/>
  <c r="E18" i="4"/>
  <c r="E20" i="4"/>
  <c r="E55" i="4"/>
  <c r="E57" i="4"/>
  <c r="E61" i="4"/>
  <c r="E73" i="4"/>
  <c r="E78" i="4" s="1"/>
  <c r="E77" i="4"/>
  <c r="E39" i="4"/>
  <c r="E70" i="4" l="1"/>
  <c r="E94" i="4"/>
  <c r="E111" i="4" s="1"/>
</calcChain>
</file>

<file path=xl/sharedStrings.xml><?xml version="1.0" encoding="utf-8"?>
<sst xmlns="http://schemas.openxmlformats.org/spreadsheetml/2006/main" count="230" uniqueCount="194">
  <si>
    <t>RESUMEN ECONÓMICO ARMONIZADO – ESTUDIO DE MERCADO Y COTIZACIÓN FINAL – SEGUROS IUSAI 2026</t>
  </si>
  <si>
    <t>Concepto</t>
  </si>
  <si>
    <t>Valor / fórmula</t>
  </si>
  <si>
    <t>Unidad / criterio</t>
  </si>
  <si>
    <t>Estado</t>
  </si>
  <si>
    <t>Soporte</t>
  </si>
  <si>
    <t>RESULTADO TÉCNICO CONSOLIDADO DE LA COTIZACIÓN ECONÓMICA VERIFICADA</t>
  </si>
  <si>
    <t>Pesos colombianos</t>
  </si>
  <si>
    <t>COTIZACIÓN VERIFICADA</t>
  </si>
  <si>
    <t>Resultado técnico consolidado de la matriz económica final armonizada, publicada como soporte del proceso.</t>
  </si>
  <si>
    <t>COMPONENTE PATRIMONIAL VERIFICADO</t>
  </si>
  <si>
    <t>Prima anual estimada</t>
  </si>
  <si>
    <t>CÁLCULO DE SOPORTE</t>
  </si>
  <si>
    <t>Componente patrimonial del Grupo 1, calculado con el valor asegurado final del ítem TV y las tasas de la matriz económica.</t>
  </si>
  <si>
    <t>PRESUPUESTO OFICIAL DISPONIBLE</t>
  </si>
  <si>
    <t>OFICIAL</t>
  </si>
  <si>
    <t>Límite máximo de la contratación y de las ofertas económicas para IUSAI 2026.</t>
  </si>
  <si>
    <t>DIFERENCIA PRESUPUESTO - COTIZACIÓN VERIFICADA</t>
  </si>
  <si>
    <t>ANÁLISIS</t>
  </si>
  <si>
    <t>Margen entre el presupuesto oficial disponible y el resultado técnico consolidado de la cotización verificada.</t>
  </si>
  <si>
    <t>MARGEN SOBRE COTIZACIÓN VERIFICADA</t>
  </si>
  <si>
    <t>Porcentaje</t>
  </si>
  <si>
    <t>Mide el margen del presupuesto oficial frente a la cotización económica verificada.</t>
  </si>
  <si>
    <t>AJUSTE ARITMÉTICO RESPECTO DEL CUADRO PREVIO</t>
  </si>
  <si>
    <t>TRAZABILIDAD</t>
  </si>
  <si>
    <t>Diferencia generada por la armonización del valor asegurado del ítem TV dentro del componente de Equipo Eléctrico y Electrónico.</t>
  </si>
  <si>
    <t>MARGEN SOBRE PRESUPUESTO OFICIAL</t>
  </si>
  <si>
    <t>Mide el margen respecto del presupuesto oficial disponible.</t>
  </si>
  <si>
    <t>POBLACIÓN MÁXIMA PARA COTIZACIÓN AP</t>
  </si>
  <si>
    <t>Estudiantes</t>
  </si>
  <si>
    <t>TÉCNICO</t>
  </si>
  <si>
    <t>Techo homogéneo para comparar ofertas; la población efectivamente asegurada corresponderá a la relación certificada por IUSAI.</t>
  </si>
  <si>
    <t>REGLA PRESUPUESTAL</t>
  </si>
  <si>
    <t>El resultado técnico consolidado de la cotización económica verificada corresponde a $105.492.374. El presupuesto oficial de $109.999.348 se mantiene como límite máximo de la contratación y de las ofertas económicas. La diferencia entre la cotización verificada y el presupuesto oficial se sustenta en la etapa de planeación, la disponibilidad presupuestal, las condiciones del mercado asegurador, los antecedentes institucionales y la necesidad de garantizar propuestas integrales para la totalidad del programa de seguros.</t>
  </si>
  <si>
    <t>TRATAMIENTO TRIBUTARIO</t>
  </si>
  <si>
    <t>El tratamiento tributario será el legalmente aplicable a cada póliza y deberá discriminarse en la oferta y en la factura.</t>
  </si>
  <si>
    <t>METODOLOGÍA</t>
  </si>
  <si>
    <t>La hoja ESTUDIO DE MERCADO se armoniza con la cotización económica final suministrada para el Programa de Seguros IUSAI 2026. La revisión identificó una inconsistencia involuntaria de digitación con efecto aritmético en el valor asegurado del ítem TV, ubicado en el componente de Equipo Eléctrico y Electrónico. El valor previo de $754.679.200 se armoniza con el valor correcto de $75.467.900, de conformidad con la cotización económica verificada. Los documentos precontractuales deberán interpretarse conforme a la presente matriz armonizada.</t>
  </si>
  <si>
    <t>SOPORTE PUBLICADO</t>
  </si>
  <si>
    <t>La matriz económica armonizada se publica conjuntamente con la Adenda No. 001 y debe ser tenida en cuenta por los interesados para estructurar sus ofertas.</t>
  </si>
  <si>
    <t>PLAZO PARA EXPEDICIÓN Y ENTREGA / VIGENCIA TÉCNICA</t>
  </si>
  <si>
    <t>Expedición, suscripción y entrega documental: cinco (5) días hábiles desde la fecha de inicio de ejecución, una vez cumplidos los requisitos correspondientes. Vigencia técnica de las coberturas: trescientos sesenta y cinco (365) días desde la fecha y hora de inicio establecida por IUSAI. El plazo documental no reduce ni modifica la vigencia técnica.</t>
  </si>
  <si>
    <t>FORMA DE PAGO</t>
  </si>
  <si>
    <t>Un (1) único pago equivalente al 100% del valor del contrato, contra entrega de la totalidad de las pólizas, carátulas, anexos y certificados, previa verificación y recibo a satisfacción; pago dentro de los treinta (30) días calendario siguientes a la radicación de la factura o documento equivalente, sujeto al PAC.</t>
  </si>
  <si>
    <t>MATRIZ DE PROCESOS COMPARABLES - TASAS NORMALIZADAS</t>
  </si>
  <si>
    <t>Fuente / entidad</t>
  </si>
  <si>
    <t>Año</t>
  </si>
  <si>
    <t>DMC (‰)</t>
  </si>
  <si>
    <t>Manejo (%)</t>
  </si>
  <si>
    <t>RCE (%)</t>
  </si>
  <si>
    <t>AP (‰)</t>
  </si>
  <si>
    <t>Vigencia días</t>
  </si>
  <si>
    <t>Uso en IUSAI</t>
  </si>
  <si>
    <t>Fuente verificable</t>
  </si>
  <si>
    <t>IUSAI – Información económica institucional</t>
  </si>
  <si>
    <t>2026</t>
  </si>
  <si>
    <t>Base económica institucional utilizada para la estructuración 2026</t>
  </si>
  <si>
    <t>Información económica institucional IUSAI 2026</t>
  </si>
  <si>
    <t>Ministerio de Vivienda</t>
  </si>
  <si>
    <t>2025</t>
  </si>
  <si>
    <t>Comparable estatal; prima/tasa normalizada</t>
  </si>
  <si>
    <t>https://community.secop.gov.co/Public/Archive/RetrieveFile/Index?DocumentId=599297042</t>
  </si>
  <si>
    <t>Departamento de Cundinamarca</t>
  </si>
  <si>
    <t>Comparable estatal 2026; tasas promedio del estudio</t>
  </si>
  <si>
    <t>https://community.secop.gov.co/Public/Archive/RetrieveFile/Index?DocumentId=823731650</t>
  </si>
  <si>
    <t>Agencia Nacional de Minería</t>
  </si>
  <si>
    <t>Comparable especialmente útil por metodología multifuente y ausencia de términos indicativos de varias aseguradoras</t>
  </si>
  <si>
    <t>https://www.anm.gov.co/sites/default/files/2025-06-13-Complemento_al_Pliego_de_condiciones_LP-002-2025.pdf</t>
  </si>
  <si>
    <t>ESTADÍSTICA DE PROCESOS PÚBLICOS COMPARABLES</t>
  </si>
  <si>
    <t>Indicador</t>
  </si>
  <si>
    <t>Mínimo</t>
  </si>
  <si>
    <t>Mediana</t>
  </si>
  <si>
    <t>Máximo</t>
  </si>
  <si>
    <t>Lectura técnica</t>
  </si>
  <si>
    <t>Las tasas contenidas en el Excel institucional se contrastan con referencias públicas recientes. Las diferencias se analizan atendiendo la ubicación insular, la exposición catastrófica, los valores asegurados, los límites, deducibles, sublímites y demás características propias del riesgo de IUSAI.</t>
  </si>
  <si>
    <t>METODOLOGÍA DE ESTUDIO DE MERCADO Y TRAZABILIDAD DE FUENTES</t>
  </si>
  <si>
    <t>Fuente</t>
  </si>
  <si>
    <t>Fecha/corte</t>
  </si>
  <si>
    <t>Regla / dato verificado</t>
  </si>
  <si>
    <t>Aplicación en IUSAI</t>
  </si>
  <si>
    <t>URL / soporte</t>
  </si>
  <si>
    <t>ANCP-CCE Concepto C-1311 de 2025</t>
  </si>
  <si>
    <t>03/10/2025</t>
  </si>
  <si>
    <t>El estudio de mercado puede consultar precios mediante sondeos/cotizaciones, bases de datos especializadas y análisis de precios históricos.</t>
  </si>
  <si>
    <t>Sustenta metodología multifuente y la no dependencia de un número fijo de cotizaciones.</t>
  </si>
  <si>
    <t>https://relatoria.colombiacompra.gov.co/conceptos/c-1311-de-2025/</t>
  </si>
  <si>
    <t>ANCP-CCE Concepto C-505 de 2025</t>
  </si>
  <si>
    <t>03/06/2025</t>
  </si>
  <si>
    <t>La pluralidad de fuentes de información fortalece el análisis del sector; la normativa no impone un procedimiento único para su elaboración.</t>
  </si>
  <si>
    <t>Se documenta la conveniencia de consultar mercado cuando sea posible, sin convertirlo en condición absoluta.</t>
  </si>
  <si>
    <t>https://relatoria.colombiacompra.gov.co/conceptos/c-505-de-2025/</t>
  </si>
  <si>
    <t>Agencia Nacional de Minería - LP-002-2025</t>
  </si>
  <si>
    <t>Varias aseguradoras informaron que no emiten términos indicativos para estudios de mercado; la ANM usó procesos comparables y tasas promedio por ramo.</t>
  </si>
  <si>
    <t>Referencia pública de metodología multifuente y normalización de tasas por ramo.</t>
  </si>
  <si>
    <t>Ministerio de Vivienda - Programa de seguros</t>
  </si>
  <si>
    <t>2025-2026</t>
  </si>
  <si>
    <t>DMC $47.021.269.091 / prima neta $48.560.230; Manejo $900m / $53,28m; RCE $6.500m / $27,30m.</t>
  </si>
  <si>
    <t>Normalización de tasas como referencia externa.</t>
  </si>
  <si>
    <t>Departamento de Cundinamarca SGCC-LP-011-2026</t>
  </si>
  <si>
    <t>Tasas promedio: DMC 1,27‰, Manejo 2,85%, RCE 0,18%; vigencia 365 días.</t>
  </si>
  <si>
    <t>Comparable 2026 de estructura por tasas.</t>
  </si>
  <si>
    <t>DIAN - Concepto 8208 de 2026</t>
  </si>
  <si>
    <t>El artículo 22 de la Ley 47 de 1993 excluye del IVA los servicios destinados o realizados en el Archipiélago.</t>
  </si>
  <si>
    <t>Base tributaria de planeación; la facturación debe atender la destinación real del servicio/póliza.</t>
  </si>
  <si>
    <t>https://normograma.dian.gov.co/dian/compilacion/docs/oficio_dian_8208_2026.htm</t>
  </si>
  <si>
    <t>IUSAI – Información económica institucional 2026</t>
  </si>
  <si>
    <t>Valores asegurables y tasas institucionales utilizados en la estructuración económica 2026.</t>
  </si>
  <si>
    <t>Soporte institucional del análisis económico.</t>
  </si>
  <si>
    <t>Información institucional incorporada al expediente</t>
  </si>
  <si>
    <t>IUSAI – Inventario institucional actualizado 2026</t>
  </si>
  <si>
    <t>Actualización de bienes y valores asegurables de la vigencia 2026.</t>
  </si>
  <si>
    <t>Soporte institucional de actualización de valores asegurables, con control de duplicidades por categoría.</t>
  </si>
  <si>
    <t>Archivo institucional suministrado por IUSAI</t>
  </si>
  <si>
    <t>ANCP-CCE – Guía para la Elaboración de Estudios del Sector</t>
  </si>
  <si>
    <t>25/09/2025</t>
  </si>
  <si>
    <t>El estudio del sector debe permitir conocer el mercado y sustentar precios, riesgos y requisitos habilitantes con un alcance proporcional al objeto.</t>
  </si>
  <si>
    <t>Marco metodológico general del estudio de mercado y del análisis de oferta/demanda.</t>
  </si>
  <si>
    <t>https://www.colombiacompra.gov.co/archivos/manual/guia-para-la-elaboracion-de-estudios-del-sector</t>
  </si>
  <si>
    <t>Cotización económica verificada / matriz final del Programa de Seguros IUSAI 2026</t>
  </si>
  <si>
    <t>Valor: $105.492.374; componente patrimonial verificado $85.492.374; accidentes personales $20.000.000.</t>
  </si>
  <si>
    <t>Soporte económico armonizado del estudio de mercado y de los documentos precontractuales.</t>
  </si>
  <si>
    <t>COTIZACIÓN PROGRAMA DE SEGUROS 2026 FINAL / expediente contractual IUSAI</t>
  </si>
  <si>
    <t>Disponibilidad presupuestal IUSAI 2026</t>
  </si>
  <si>
    <t>Valor: $109.999.348</t>
  </si>
  <si>
    <t>Presupuesto oficial</t>
  </si>
  <si>
    <t>CDP de la vigencia 2026 / soporte presupuestal institucional</t>
  </si>
  <si>
    <t>IUSAI - COTIZACIÓN PROGRAMA DE SEGUROS 2026</t>
  </si>
  <si>
    <t>GRUPO 1</t>
  </si>
  <si>
    <t>RAMO</t>
  </si>
  <si>
    <t xml:space="preserve"> VALOR ASEGURADO </t>
  </si>
  <si>
    <t>TASA</t>
  </si>
  <si>
    <t>PRIMA NETA</t>
  </si>
  <si>
    <t>INCENDIO Y/O ANEXOS</t>
  </si>
  <si>
    <t>EDIFICIOS</t>
  </si>
  <si>
    <t>TERRENOS</t>
  </si>
  <si>
    <t>MUEBLES Y ENSERES</t>
  </si>
  <si>
    <t>EQUIPO  GYM Y DEPORTES</t>
  </si>
  <si>
    <t>CARPAS</t>
  </si>
  <si>
    <t>SUBESTACIÓN ELECTRICA</t>
  </si>
  <si>
    <t>EQUIPOS DE TRABAJO</t>
  </si>
  <si>
    <t>AIRES ACONDICIONADOS</t>
  </si>
  <si>
    <t>EQUIPOS DE COCINA</t>
  </si>
  <si>
    <t>EQUIPOS DE LABORATORIO</t>
  </si>
  <si>
    <t>EQUIPOS MUSICALES</t>
  </si>
  <si>
    <t>CASA SARIE BAY SAE  (BIEN EN CUSTODIA)</t>
  </si>
  <si>
    <t>SUBTOTAL INCENDIO</t>
  </si>
  <si>
    <t xml:space="preserve"> SUSTRACCION </t>
  </si>
  <si>
    <t>EQUIPO  GYM</t>
  </si>
  <si>
    <t>SUSTRACCIÓN TODO RIESGO</t>
  </si>
  <si>
    <t>BASICO Y ANEXOS</t>
  </si>
  <si>
    <t>SUBTOTAL SUSTRACCIÓN</t>
  </si>
  <si>
    <t xml:space="preserve"> EQUIPO ELECTRICO Y ELECTRONICO </t>
  </si>
  <si>
    <t>EQUIPOS PORTÁTILES</t>
  </si>
  <si>
    <t>EQUIPOS DE COMPUTO</t>
  </si>
  <si>
    <t>SISTEMA DE VIDEO CÁMARAS</t>
  </si>
  <si>
    <t>ÍNDICE VARIABLE 5% - Sistemas de Sonido</t>
  </si>
  <si>
    <t>TV</t>
  </si>
  <si>
    <t>SISTEMA ELECTRÓNICO RED</t>
  </si>
  <si>
    <t>EQUIPOS ELÉCTRICOS Y ELECTRÓNICOS</t>
  </si>
  <si>
    <t>SISTEMA DE SONIDO</t>
  </si>
  <si>
    <t>SISTEMA RED DE DATOS</t>
  </si>
  <si>
    <t>SUBTOTAL EQUIPO ELECTRICO Y ELECTRÓNICO</t>
  </si>
  <si>
    <t xml:space="preserve"> ROTURA DE MAQUINARIA </t>
  </si>
  <si>
    <t>HERRAMEINTAS Y EQUIPOS</t>
  </si>
  <si>
    <t>SUBTOTAL ROTURA DE MAQUINARIA</t>
  </si>
  <si>
    <t>ROTURA DE MAQUINARIA</t>
  </si>
  <si>
    <t xml:space="preserve"> SEGÚN RELACION </t>
  </si>
  <si>
    <t>TOTAL DE TODO RIESGO EQUIPO Y MAQUINARIA</t>
  </si>
  <si>
    <t xml:space="preserve"> SEGURO DE AUTOMÓVILES</t>
  </si>
  <si>
    <t xml:space="preserve"> OFERTA BASICA 31 VEHÍCULOS</t>
  </si>
  <si>
    <t>TOTAL AUTOMÓVILES</t>
  </si>
  <si>
    <t xml:space="preserve"> RESPONSABILIDAD CIVIL EXTRACONTRACTUAL </t>
  </si>
  <si>
    <t xml:space="preserve"> OFERTA BASICA </t>
  </si>
  <si>
    <t>SUBTOTAL RESPONSABILIDAD CIVIL EXTRACONTRACTUAL</t>
  </si>
  <si>
    <t>POLIZA MANEJO GLOBAL</t>
  </si>
  <si>
    <t>SUBTOTAL MANEJO GLOBAL</t>
  </si>
  <si>
    <t>TOTAL GUPO 1</t>
  </si>
  <si>
    <t>RESPONSABILIDAD CIVIL SERVIDORES PÚBLICOS</t>
  </si>
  <si>
    <t>TOTAL MANEJO GLOBAL</t>
  </si>
  <si>
    <t>INFIDELIDAD RIESGOS FINANCIEROS</t>
  </si>
  <si>
    <t>GRUPO 2</t>
  </si>
  <si>
    <t>DETALLE</t>
  </si>
  <si>
    <t>VALOR ASEGURADO INDIVIDUAL</t>
  </si>
  <si>
    <t>VALOR TOTAL ASEGURADO</t>
  </si>
  <si>
    <t>VALOR PRIMA INDIVIDUAL</t>
  </si>
  <si>
    <t xml:space="preserve">NUMERO DE ASEGURADOS </t>
  </si>
  <si>
    <t>TOTAL PRIMA NETA ANUAL</t>
  </si>
  <si>
    <t xml:space="preserve">ACCIDENTES PERSONALES PARA ESTUDIANTES </t>
  </si>
  <si>
    <t>TOTAL GRUPO 2</t>
  </si>
  <si>
    <t>GRAN TOTAL  GRUPOS 1 Y 2</t>
  </si>
  <si>
    <t>VIGENCIA</t>
  </si>
  <si>
    <t>DESDE 00:00 HORAS</t>
  </si>
  <si>
    <t>VIGENCIA DÍAS</t>
  </si>
  <si>
    <t>HASTA 00:00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</si>
</sst>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164" formatCode="\$#,##0;[Red]&quot;($&quot;#,##0\);\-"/>
    <numFmt numFmtId="165" formatCode="0.00\‰"/>
    <numFmt numFmtId="166" formatCode="0.00\%"/>
    <numFmt numFmtId="167" formatCode="_(* #,##0_);_(* \(#,##0\);_(* \-??_);_(@_)"/>
    <numFmt numFmtId="168" formatCode="_(* #,##0.00_);_(* \(#,##0.00\);_(* \-??_);_(@_)"/>
    <numFmt numFmtId="169" formatCode="_-* #,##0.00_-;\-* #,##0.00_-;_-* \-_-;_-@_-"/>
    <numFmt numFmtId="170" formatCode="_-* #,##0_-;\-* #,##0_-;_-* \-_-;_-@_-"/>
    <numFmt numFmtId="171" formatCode="\$#,##0"/>
    <numFmt numFmtId="172" formatCode="m/d/yyyy"/>
    <numFmt numFmtId="173" formatCode="[$$-240A]\ #,##0"/>
    <numFmt numFmtId="174" formatCode="_ * #,##0.00_ ;_ * \-#,##0.00_ ;_ * \-??_ ;_ @_ "/>
    <numFmt numFmtId="175" formatCode="_-[$€-2]* #,##0.00_-;\-[$€-2]* #,##0.00_-;_-[$€-2]* \-??_-"/>
    <numFmt numFmtId="176" formatCode="_ [$€-2]\ * #,##0.00_ ;_ [$€-2]\ * \-#,##0.00_ ;_ [$€-2]\ * \-??_ "/>
    <numFmt numFmtId="177" formatCode="_-* #,##0.00\ _€_-;\-* #,##0.00\ _€_-;_-* \-??\ _€_-;_-@_-"/>
    <numFmt numFmtId="178" formatCode="_-* #,##0.00_-;\-* #,##0.00_-;_-* \-??_-;_-@_-"/>
    <numFmt numFmtId="179" formatCode="0.0000"/>
    <numFmt numFmtId="180" formatCode="_-* #,##0\ _€_-;\-* #,##0\ _€_-;_-* &quot;- &quot;_€_-;_-@_-"/>
    <numFmt numFmtId="181" formatCode="\$#,##0.00;[Red]&quot;-$&quot;#,##0.00"/>
    <numFmt numFmtId="182" formatCode="_(&quot;$ &quot;* #,##0_);_(&quot;$ &quot;* \(#,##0\);_(&quot;$ &quot;* \-_);_(@_)"/>
    <numFmt numFmtId="183" formatCode="_(* #,##0_);_(* \(#,##0\);_(* \-_);_(@_)"/>
    <numFmt numFmtId="184" formatCode="_-\$* #,##0.00_-;&quot;-$&quot;* #,##0.00_-;_-\$* \-??_-;_-@_-"/>
    <numFmt numFmtId="185" formatCode="_(&quot;$ &quot;* #,##0.00_);_(&quot;$ &quot;* \(#,##0.00\);_(&quot;$ &quot;* \-??_);_(@_)"/>
    <numFmt numFmtId="186" formatCode="_ &quot;$ &quot;* #,##0.00_ ;_ &quot;$ &quot;* \-#,##0.00_ ;_ &quot;$ &quot;* \-??_ ;_ @_ "/>
    <numFmt numFmtId="187" formatCode="_-* #,##0.00\ _F_-;\-* #,##0.00\ _F_-;_-* \-??\ _F_-;_-@_-"/>
    <numFmt numFmtId="188" formatCode="&quot;$ &quot;#,##0_);[Red]&quot;($ &quot;#,##0\)"/>
    <numFmt numFmtId="189" formatCode="\$#,##0_);[Red]&quot;($&quot;#,##0\)"/>
  </numFmts>
  <fonts count="47" x14ac:knownFonts="1">
    <font>
      <sz val="11"/>
      <color theme="1"/>
      <name val="Calibri"/>
      <family val="2"/>
      <charset val="1"/>
    </font>
    <font>
      <sz val="11"/>
      <color rgb="FF000000"/>
      <name val="Calibri"/>
      <family val="2"/>
      <charset val="1"/>
    </font>
    <font>
      <sz val="11"/>
      <color rgb="FFFFFFFF"/>
      <name val="Calibri"/>
      <family val="2"/>
      <charset val="1"/>
    </font>
    <font>
      <sz val="10"/>
      <name val="Arial"/>
      <family val="2"/>
      <charset val="1"/>
    </font>
    <font>
      <sz val="11"/>
      <color rgb="FF800080"/>
      <name val="Calibri"/>
      <family val="2"/>
      <charset val="1"/>
    </font>
    <font>
      <sz val="11"/>
      <color rgb="FF008000"/>
      <name val="Calibri"/>
      <family val="2"/>
      <charset val="1"/>
    </font>
    <font>
      <b/>
      <sz val="11"/>
      <color rgb="FFFF9900"/>
      <name val="Calibri"/>
      <family val="2"/>
      <charset val="1"/>
    </font>
    <font>
      <b/>
      <sz val="11"/>
      <color rgb="FFFFFFFF"/>
      <name val="Calibri"/>
      <family val="2"/>
      <charset val="1"/>
    </font>
    <font>
      <sz val="11"/>
      <color rgb="FFFF9900"/>
      <name val="Calibri"/>
      <family val="2"/>
      <charset val="1"/>
    </font>
    <font>
      <b/>
      <sz val="11"/>
      <color rgb="FF003366"/>
      <name val="Calibri"/>
      <family val="2"/>
      <charset val="1"/>
    </font>
    <font>
      <sz val="11"/>
      <color rgb="FF333399"/>
      <name val="Calibri"/>
      <family val="2"/>
      <charset val="1"/>
    </font>
    <font>
      <i/>
      <sz val="11"/>
      <color rgb="FF808080"/>
      <name val="Calibri"/>
      <family val="2"/>
      <charset val="1"/>
    </font>
    <font>
      <b/>
      <sz val="15"/>
      <color rgb="FF003366"/>
      <name val="Calibri"/>
      <family val="2"/>
      <charset val="1"/>
    </font>
    <font>
      <b/>
      <sz val="13"/>
      <color rgb="FF003366"/>
      <name val="Calibri"/>
      <family val="2"/>
      <charset val="1"/>
    </font>
    <font>
      <sz val="10"/>
      <color rgb="FF000000"/>
      <name val="Arial"/>
      <family val="2"/>
      <charset val="1"/>
    </font>
    <font>
      <sz val="8"/>
      <color rgb="FF000000"/>
      <name val="Tahoma"/>
      <family val="2"/>
      <charset val="1"/>
    </font>
    <font>
      <sz val="11"/>
      <color rgb="FF993300"/>
      <name val="Calibri"/>
      <family val="2"/>
      <charset val="1"/>
    </font>
    <font>
      <b/>
      <sz val="11"/>
      <color rgb="FF000000"/>
      <name val="Calibri"/>
      <family val="2"/>
      <charset val="1"/>
    </font>
    <font>
      <b/>
      <sz val="14"/>
      <color rgb="FFFFFFFF"/>
      <name val="Cambria"/>
      <family val="1"/>
    </font>
    <font>
      <b/>
      <sz val="11"/>
      <name val="Cambria"/>
      <family val="1"/>
    </font>
    <font>
      <sz val="11"/>
      <color rgb="FF000000"/>
      <name val="Cambria"/>
      <family val="1"/>
    </font>
    <font>
      <b/>
      <sz val="11"/>
      <color rgb="FFFFFFFF"/>
      <name val="Cambria"/>
      <family val="1"/>
    </font>
    <font>
      <sz val="11"/>
      <color rgb="FF008000"/>
      <name val="Cambria"/>
      <family val="1"/>
    </font>
    <font>
      <b/>
      <sz val="14"/>
      <color theme="1"/>
      <name val="Calibri"/>
      <family val="2"/>
      <charset val="1"/>
    </font>
    <font>
      <b/>
      <sz val="11"/>
      <color theme="1"/>
      <name val="Calibri"/>
      <family val="2"/>
      <charset val="1"/>
    </font>
    <font>
      <b/>
      <sz val="10"/>
      <color theme="0"/>
      <name val="Arial"/>
      <family val="2"/>
      <charset val="1"/>
    </font>
    <font>
      <b/>
      <sz val="10"/>
      <color theme="1"/>
      <name val="Arial"/>
      <family val="2"/>
      <charset val="1"/>
    </font>
    <font>
      <sz val="10"/>
      <color theme="1"/>
      <name val="Arial"/>
      <family val="2"/>
      <charset val="1"/>
    </font>
    <font>
      <sz val="9"/>
      <color theme="1"/>
      <name val="Arial"/>
      <family val="2"/>
      <charset val="1"/>
    </font>
    <font>
      <b/>
      <sz val="9"/>
      <color theme="1"/>
      <name val="Calibri"/>
      <family val="2"/>
      <charset val="1"/>
    </font>
    <font>
      <b/>
      <sz val="9"/>
      <color rgb="FF000000"/>
      <name val="Calibri"/>
      <family val="2"/>
      <charset val="1"/>
    </font>
    <font>
      <b/>
      <sz val="10"/>
      <name val="Arial Narrow"/>
      <family val="2"/>
      <charset val="1"/>
    </font>
    <font>
      <b/>
      <sz val="10"/>
      <color rgb="FF000000"/>
      <name val="Calibri"/>
      <family val="2"/>
      <charset val="1"/>
    </font>
    <font>
      <b/>
      <sz val="9"/>
      <color theme="1"/>
      <name val="Arial"/>
      <family val="2"/>
      <charset val="1"/>
    </font>
    <font>
      <b/>
      <sz val="10"/>
      <name val="Arial"/>
      <family val="2"/>
      <charset val="1"/>
    </font>
    <font>
      <b/>
      <sz val="9"/>
      <color rgb="FF000000"/>
      <name val="Arial"/>
      <family val="2"/>
      <charset val="1"/>
    </font>
    <font>
      <b/>
      <sz val="8"/>
      <color theme="1"/>
      <name val="Arial"/>
      <family val="2"/>
      <charset val="1"/>
    </font>
    <font>
      <sz val="8"/>
      <color theme="1"/>
      <name val="Arial"/>
      <family val="2"/>
      <charset val="1"/>
    </font>
    <font>
      <sz val="9"/>
      <color theme="1"/>
      <name val="Calibri"/>
      <family val="2"/>
      <charset val="1"/>
    </font>
    <font>
      <b/>
      <sz val="11"/>
      <color theme="0"/>
      <name val="Calibri"/>
      <family val="2"/>
      <charset val="1"/>
    </font>
    <font>
      <b/>
      <sz val="11"/>
      <name val="Calibri"/>
      <family val="2"/>
      <charset val="1"/>
    </font>
    <font>
      <b/>
      <sz val="10"/>
      <name val="Century Gothic"/>
      <family val="2"/>
      <charset val="1"/>
    </font>
    <font>
      <sz val="10"/>
      <name val="Century Gothic"/>
      <family val="2"/>
      <charset val="1"/>
    </font>
    <font>
      <b/>
      <sz val="12"/>
      <name val="Calibri"/>
      <family val="2"/>
      <charset val="1"/>
    </font>
    <font>
      <b/>
      <sz val="9"/>
      <color theme="0"/>
      <name val="Calibri"/>
      <family val="2"/>
      <charset val="1"/>
    </font>
    <font>
      <i/>
      <u/>
      <sz val="10"/>
      <color theme="1"/>
      <name val="Calibri"/>
      <family val="2"/>
      <charset val="1"/>
    </font>
    <font>
      <sz val="11"/>
      <color theme="1"/>
      <name val="Calibri"/>
      <family val="2"/>
      <charset val="1"/>
    </font>
  </fonts>
  <fills count="36">
    <fill>
      <patternFill patternType="none"/>
    </fill>
    <fill>
      <patternFill patternType="gray125"/>
    </fill>
    <fill>
      <patternFill patternType="solid">
        <fgColor rgb="FFCCCCFF"/>
        <bgColor rgb="FFB9CDE5"/>
      </patternFill>
    </fill>
    <fill>
      <patternFill patternType="solid">
        <fgColor rgb="FFFF99CC"/>
        <bgColor rgb="FFFF8080"/>
      </patternFill>
    </fill>
    <fill>
      <patternFill patternType="solid">
        <fgColor rgb="FFCCFFCC"/>
        <bgColor rgb="FFCCFFFF"/>
      </patternFill>
    </fill>
    <fill>
      <patternFill patternType="solid">
        <fgColor rgb="FFCC99FF"/>
        <bgColor rgb="FFFF99CC"/>
      </patternFill>
    </fill>
    <fill>
      <patternFill patternType="solid">
        <fgColor rgb="FFCCFFFF"/>
        <bgColor rgb="FFCCFFCC"/>
      </patternFill>
    </fill>
    <fill>
      <patternFill patternType="solid">
        <fgColor rgb="FFFFCC99"/>
        <bgColor rgb="FFFCD5B5"/>
      </patternFill>
    </fill>
    <fill>
      <patternFill patternType="solid">
        <fgColor rgb="FF99CCFF"/>
        <bgColor rgb="FFB9CDE5"/>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339966"/>
      </patternFill>
    </fill>
    <fill>
      <patternFill patternType="solid">
        <fgColor rgb="FFFF9900"/>
        <bgColor rgb="FFFFCC00"/>
      </patternFill>
    </fill>
    <fill>
      <patternFill patternType="solid">
        <fgColor rgb="FF333399"/>
        <bgColor rgb="FF1F4E78"/>
      </patternFill>
    </fill>
    <fill>
      <patternFill patternType="solid">
        <fgColor rgb="FFFF0000"/>
        <bgColor rgb="FF993300"/>
      </patternFill>
    </fill>
    <fill>
      <patternFill patternType="solid">
        <fgColor rgb="FF339966"/>
        <bgColor rgb="FF008080"/>
      </patternFill>
    </fill>
    <fill>
      <patternFill patternType="solid">
        <fgColor rgb="FFFF6600"/>
        <bgColor rgb="FFFF9900"/>
      </patternFill>
    </fill>
    <fill>
      <patternFill patternType="solid">
        <fgColor rgb="FFC0C0C0"/>
        <bgColor rgb="FFB9CDE5"/>
      </patternFill>
    </fill>
    <fill>
      <patternFill patternType="solid">
        <fgColor rgb="FF969696"/>
        <bgColor rgb="FF808080"/>
      </patternFill>
    </fill>
    <fill>
      <patternFill patternType="solid">
        <fgColor rgb="FFFFFF99"/>
        <bgColor rgb="FFFFFFCC"/>
      </patternFill>
    </fill>
    <fill>
      <patternFill patternType="solid">
        <fgColor rgb="FF1F4E78"/>
        <bgColor rgb="FF333399"/>
      </patternFill>
    </fill>
    <fill>
      <patternFill patternType="solid">
        <fgColor rgb="FFD9EAF7"/>
        <bgColor rgb="FFDDEBF7"/>
      </patternFill>
    </fill>
    <fill>
      <patternFill patternType="solid">
        <fgColor rgb="FFE2F0D9"/>
        <bgColor rgb="FFEBF1DE"/>
      </patternFill>
    </fill>
    <fill>
      <patternFill patternType="solid">
        <fgColor rgb="FFDDEBF7"/>
        <bgColor rgb="FFD9EAF7"/>
      </patternFill>
    </fill>
    <fill>
      <patternFill patternType="solid">
        <fgColor rgb="FFFCE4D6"/>
        <bgColor rgb="FFEBF1DE"/>
      </patternFill>
    </fill>
    <fill>
      <patternFill patternType="solid">
        <fgColor rgb="FFFFFF00"/>
        <bgColor rgb="FFFFCC00"/>
      </patternFill>
    </fill>
    <fill>
      <patternFill patternType="solid">
        <fgColor theme="6" tint="-0.499984740745262"/>
        <bgColor rgb="FF333333"/>
      </patternFill>
    </fill>
    <fill>
      <patternFill patternType="solid">
        <fgColor theme="8" tint="0.59987182226020086"/>
        <bgColor rgb="FFB9CDE5"/>
      </patternFill>
    </fill>
    <fill>
      <patternFill patternType="solid">
        <fgColor rgb="FFFFFFFF"/>
        <bgColor rgb="FFFFFFCC"/>
      </patternFill>
    </fill>
    <fill>
      <patternFill patternType="solid">
        <fgColor rgb="FF92D050"/>
        <bgColor rgb="FFC0C0C0"/>
      </patternFill>
    </fill>
    <fill>
      <patternFill patternType="solid">
        <fgColor theme="6" tint="0.79989013336588644"/>
        <bgColor rgb="FFE2F0D9"/>
      </patternFill>
    </fill>
    <fill>
      <patternFill patternType="solid">
        <fgColor theme="4" tint="0.59987182226020086"/>
        <bgColor rgb="FFB7DEE8"/>
      </patternFill>
    </fill>
    <fill>
      <patternFill patternType="solid">
        <fgColor theme="9" tint="0.59987182226020086"/>
        <bgColor rgb="FFFFCC99"/>
      </patternFill>
    </fill>
  </fills>
  <borders count="39">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right/>
      <top/>
      <bottom style="medium">
        <color rgb="FF7F7F7F"/>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top style="thin">
        <color auto="1"/>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style="thin">
        <color auto="1"/>
      </left>
      <right style="thin">
        <color auto="1"/>
      </right>
      <top/>
      <bottom style="thin">
        <color auto="1"/>
      </bottom>
      <diagonal/>
    </border>
    <border>
      <left/>
      <right style="medium">
        <color auto="1"/>
      </right>
      <top/>
      <bottom/>
      <diagonal/>
    </border>
    <border>
      <left/>
      <right style="medium">
        <color auto="1"/>
      </right>
      <top style="medium">
        <color auto="1"/>
      </top>
      <bottom style="medium">
        <color auto="1"/>
      </bottom>
      <diagonal/>
    </border>
    <border>
      <left style="medium">
        <color auto="1"/>
      </left>
      <right style="medium">
        <color auto="1"/>
      </right>
      <top/>
      <bottom/>
      <diagonal/>
    </border>
    <border>
      <left/>
      <right/>
      <top style="thin">
        <color auto="1"/>
      </top>
      <bottom style="thin">
        <color auto="1"/>
      </bottom>
      <diagonal/>
    </border>
    <border>
      <left style="medium">
        <color auto="1"/>
      </left>
      <right/>
      <top/>
      <bottom style="medium">
        <color auto="1"/>
      </bottom>
      <diagonal/>
    </border>
    <border>
      <left/>
      <right/>
      <top/>
      <bottom style="thin">
        <color auto="1"/>
      </bottom>
      <diagonal/>
    </border>
    <border>
      <left style="medium">
        <color auto="1"/>
      </left>
      <right style="medium">
        <color auto="1"/>
      </right>
      <top style="thin">
        <color auto="1"/>
      </top>
      <bottom/>
      <diagonal/>
    </border>
    <border>
      <left/>
      <right style="medium">
        <color auto="1"/>
      </right>
      <top style="medium">
        <color auto="1"/>
      </top>
      <bottom/>
      <diagonal/>
    </border>
    <border>
      <left/>
      <right/>
      <top style="medium">
        <color auto="1"/>
      </top>
      <bottom style="medium">
        <color auto="1"/>
      </bottom>
      <diagonal/>
    </border>
    <border>
      <left style="medium">
        <color auto="1"/>
      </left>
      <right style="medium">
        <color auto="1"/>
      </right>
      <top style="medium">
        <color auto="1"/>
      </top>
      <bottom style="double">
        <color auto="1"/>
      </bottom>
      <diagonal/>
    </border>
    <border>
      <left/>
      <right style="medium">
        <color auto="1"/>
      </right>
      <top style="medium">
        <color auto="1"/>
      </top>
      <bottom style="double">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top style="thin">
        <color auto="1"/>
      </top>
      <bottom style="double">
        <color auto="1"/>
      </bottom>
      <diagonal/>
    </border>
    <border>
      <left style="thin">
        <color auto="1"/>
      </left>
      <right style="medium">
        <color auto="1"/>
      </right>
      <top style="thin">
        <color auto="1"/>
      </top>
      <bottom style="double">
        <color auto="1"/>
      </bottom>
      <diagonal/>
    </border>
    <border>
      <left style="thin">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style="thin">
        <color auto="1"/>
      </top>
      <bottom style="thin">
        <color auto="1"/>
      </bottom>
      <diagonal/>
    </border>
    <border>
      <left style="thin">
        <color auto="1"/>
      </left>
      <right style="thin">
        <color auto="1"/>
      </right>
      <top/>
      <bottom/>
      <diagonal/>
    </border>
  </borders>
  <cellStyleXfs count="1537">
    <xf numFmtId="0" fontId="0" fillId="0" borderId="0"/>
    <xf numFmtId="0" fontId="1" fillId="2" borderId="0"/>
    <xf numFmtId="0" fontId="1" fillId="3" borderId="0"/>
    <xf numFmtId="0" fontId="1" fillId="4" borderId="0"/>
    <xf numFmtId="0" fontId="1" fillId="5" borderId="0"/>
    <xf numFmtId="0" fontId="1" fillId="6" borderId="0"/>
    <xf numFmtId="0" fontId="1" fillId="7" borderId="0"/>
    <xf numFmtId="0" fontId="1" fillId="2" borderId="0"/>
    <xf numFmtId="0" fontId="1" fillId="2" borderId="0"/>
    <xf numFmtId="0" fontId="1" fillId="2" borderId="0"/>
    <xf numFmtId="0" fontId="1" fillId="2" borderId="0"/>
    <xf numFmtId="0" fontId="1" fillId="3" borderId="0"/>
    <xf numFmtId="0" fontId="1" fillId="3" borderId="0"/>
    <xf numFmtId="0" fontId="1" fillId="3" borderId="0"/>
    <xf numFmtId="0" fontId="1" fillId="3" borderId="0"/>
    <xf numFmtId="0" fontId="1" fillId="4" borderId="0"/>
    <xf numFmtId="0" fontId="1" fillId="4" borderId="0"/>
    <xf numFmtId="0" fontId="1" fillId="4" borderId="0"/>
    <xf numFmtId="0" fontId="1" fillId="4" borderId="0"/>
    <xf numFmtId="0" fontId="1" fillId="5" borderId="0"/>
    <xf numFmtId="0" fontId="1" fillId="5" borderId="0"/>
    <xf numFmtId="0" fontId="1" fillId="5" borderId="0"/>
    <xf numFmtId="0" fontId="1" fillId="5" borderId="0"/>
    <xf numFmtId="0" fontId="1" fillId="6" borderId="0"/>
    <xf numFmtId="0" fontId="1" fillId="6" borderId="0"/>
    <xf numFmtId="0" fontId="1" fillId="6" borderId="0"/>
    <xf numFmtId="0" fontId="1" fillId="6" borderId="0"/>
    <xf numFmtId="0" fontId="1" fillId="7" borderId="0"/>
    <xf numFmtId="0" fontId="1" fillId="7" borderId="0"/>
    <xf numFmtId="0" fontId="1" fillId="7" borderId="0"/>
    <xf numFmtId="0" fontId="1" fillId="7" borderId="0"/>
    <xf numFmtId="0" fontId="1" fillId="8" borderId="0"/>
    <xf numFmtId="0" fontId="1" fillId="9" borderId="0"/>
    <xf numFmtId="0" fontId="1" fillId="10" borderId="0"/>
    <xf numFmtId="0" fontId="1" fillId="5" borderId="0"/>
    <xf numFmtId="0" fontId="1" fillId="8" borderId="0"/>
    <xf numFmtId="0" fontId="1" fillId="11" borderId="0"/>
    <xf numFmtId="0" fontId="1" fillId="8" borderId="0"/>
    <xf numFmtId="0" fontId="1" fillId="8" borderId="0"/>
    <xf numFmtId="0" fontId="1" fillId="8" borderId="0"/>
    <xf numFmtId="0" fontId="1" fillId="8" borderId="0"/>
    <xf numFmtId="0" fontId="1" fillId="9" borderId="0"/>
    <xf numFmtId="0" fontId="1" fillId="9" borderId="0"/>
    <xf numFmtId="0" fontId="1" fillId="9" borderId="0"/>
    <xf numFmtId="0" fontId="1" fillId="9" borderId="0"/>
    <xf numFmtId="0" fontId="1" fillId="10" borderId="0"/>
    <xf numFmtId="0" fontId="1" fillId="10" borderId="0"/>
    <xf numFmtId="0" fontId="1" fillId="10" borderId="0"/>
    <xf numFmtId="0" fontId="1" fillId="10" borderId="0"/>
    <xf numFmtId="0" fontId="1" fillId="5" borderId="0"/>
    <xf numFmtId="0" fontId="1" fillId="5" borderId="0"/>
    <xf numFmtId="0" fontId="1" fillId="5" borderId="0"/>
    <xf numFmtId="0" fontId="1" fillId="5" borderId="0"/>
    <xf numFmtId="0" fontId="1" fillId="8" borderId="0"/>
    <xf numFmtId="0" fontId="1" fillId="8" borderId="0"/>
    <xf numFmtId="0" fontId="1" fillId="8" borderId="0"/>
    <xf numFmtId="0" fontId="1" fillId="8" borderId="0"/>
    <xf numFmtId="0" fontId="1" fillId="11" borderId="0"/>
    <xf numFmtId="0" fontId="1" fillId="11" borderId="0"/>
    <xf numFmtId="0" fontId="1" fillId="11" borderId="0"/>
    <xf numFmtId="0" fontId="1" fillId="11" borderId="0"/>
    <xf numFmtId="0" fontId="2" fillId="12" borderId="0"/>
    <xf numFmtId="0" fontId="2" fillId="9" borderId="0"/>
    <xf numFmtId="0" fontId="2" fillId="10" borderId="0"/>
    <xf numFmtId="0" fontId="2" fillId="13" borderId="0"/>
    <xf numFmtId="0" fontId="2" fillId="14" borderId="0"/>
    <xf numFmtId="0" fontId="2" fillId="15" borderId="0"/>
    <xf numFmtId="0" fontId="2" fillId="12" borderId="0"/>
    <xf numFmtId="0" fontId="2" fillId="12" borderId="0"/>
    <xf numFmtId="0" fontId="2" fillId="12" borderId="0"/>
    <xf numFmtId="0" fontId="2" fillId="12" borderId="0"/>
    <xf numFmtId="0" fontId="2" fillId="9" borderId="0"/>
    <xf numFmtId="0" fontId="2" fillId="9" borderId="0"/>
    <xf numFmtId="0" fontId="2" fillId="9" borderId="0"/>
    <xf numFmtId="0" fontId="2" fillId="9" borderId="0"/>
    <xf numFmtId="0" fontId="2" fillId="10" borderId="0"/>
    <xf numFmtId="0" fontId="2" fillId="10" borderId="0"/>
    <xf numFmtId="0" fontId="2" fillId="10" borderId="0"/>
    <xf numFmtId="0" fontId="2" fillId="10" borderId="0"/>
    <xf numFmtId="0" fontId="2" fillId="13" borderId="0"/>
    <xf numFmtId="0" fontId="2" fillId="13" borderId="0"/>
    <xf numFmtId="0" fontId="2" fillId="13" borderId="0"/>
    <xf numFmtId="0" fontId="2" fillId="13" borderId="0"/>
    <xf numFmtId="0" fontId="2" fillId="14" borderId="0"/>
    <xf numFmtId="0" fontId="2" fillId="14" borderId="0"/>
    <xf numFmtId="0" fontId="2" fillId="14" borderId="0"/>
    <xf numFmtId="0" fontId="2" fillId="14" borderId="0"/>
    <xf numFmtId="0" fontId="2" fillId="15" borderId="0"/>
    <xf numFmtId="0" fontId="2" fillId="15" borderId="0"/>
    <xf numFmtId="0" fontId="2" fillId="15" borderId="0"/>
    <xf numFmtId="0" fontId="2" fillId="15" borderId="0"/>
    <xf numFmtId="0" fontId="3" fillId="0" borderId="0"/>
    <xf numFmtId="0" fontId="3" fillId="0" borderId="0"/>
    <xf numFmtId="0" fontId="3" fillId="0" borderId="0"/>
    <xf numFmtId="0" fontId="3" fillId="0" borderId="0"/>
    <xf numFmtId="0" fontId="3" fillId="0" borderId="0"/>
    <xf numFmtId="0" fontId="3" fillId="0" borderId="0"/>
    <xf numFmtId="173"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16" borderId="0"/>
    <xf numFmtId="0" fontId="2" fillId="17" borderId="0"/>
    <xf numFmtId="0" fontId="2" fillId="18" borderId="0"/>
    <xf numFmtId="0" fontId="2" fillId="13" borderId="0"/>
    <xf numFmtId="0" fontId="2" fillId="14" borderId="0"/>
    <xf numFmtId="0" fontId="2" fillId="19" borderId="0"/>
    <xf numFmtId="0" fontId="4" fillId="3" borderId="0"/>
    <xf numFmtId="0" fontId="5" fillId="4" borderId="0"/>
    <xf numFmtId="0" fontId="5" fillId="4" borderId="0"/>
    <xf numFmtId="0" fontId="5" fillId="4" borderId="0"/>
    <xf numFmtId="0" fontId="5" fillId="4" borderId="0"/>
    <xf numFmtId="0" fontId="6" fillId="20" borderId="1"/>
    <xf numFmtId="0" fontId="7" fillId="21" borderId="2"/>
    <xf numFmtId="0" fontId="7" fillId="21" borderId="2"/>
    <xf numFmtId="0" fontId="7" fillId="21" borderId="2"/>
    <xf numFmtId="0" fontId="7" fillId="21" borderId="2"/>
    <xf numFmtId="0" fontId="8" fillId="0" borderId="3"/>
    <xf numFmtId="0" fontId="8" fillId="0" borderId="3"/>
    <xf numFmtId="0" fontId="8" fillId="0" borderId="3"/>
    <xf numFmtId="0" fontId="8" fillId="0" borderId="3"/>
    <xf numFmtId="0" fontId="6" fillId="20" borderId="1"/>
    <xf numFmtId="0" fontId="6" fillId="20" borderId="1"/>
    <xf numFmtId="0" fontId="6" fillId="20" borderId="1"/>
    <xf numFmtId="0" fontId="6" fillId="20" borderId="1"/>
    <xf numFmtId="0" fontId="9" fillId="0" borderId="0"/>
    <xf numFmtId="0" fontId="9" fillId="0" borderId="0"/>
    <xf numFmtId="0" fontId="9" fillId="0" borderId="0"/>
    <xf numFmtId="0" fontId="9" fillId="0" borderId="0"/>
    <xf numFmtId="0" fontId="10" fillId="7" borderId="1"/>
    <xf numFmtId="0" fontId="10" fillId="7" borderId="1"/>
    <xf numFmtId="0" fontId="10" fillId="7" borderId="1"/>
    <xf numFmtId="0" fontId="10" fillId="7" borderId="1"/>
    <xf numFmtId="0" fontId="3" fillId="0" borderId="0"/>
    <xf numFmtId="0" fontId="3" fillId="0" borderId="0"/>
    <xf numFmtId="173" fontId="3" fillId="0" borderId="0"/>
    <xf numFmtId="0" fontId="3" fillId="0" borderId="0"/>
    <xf numFmtId="0"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4"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4"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173" fontId="3" fillId="0" borderId="0"/>
    <xf numFmtId="0" fontId="3" fillId="0" borderId="0"/>
    <xf numFmtId="0" fontId="3" fillId="0" borderId="0"/>
    <xf numFmtId="174"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3"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3"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3"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3"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3"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3"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6" fontId="3" fillId="0" borderId="0"/>
    <xf numFmtId="173"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175" fontId="3" fillId="0" borderId="0"/>
    <xf numFmtId="0" fontId="11" fillId="0" borderId="0"/>
    <xf numFmtId="0" fontId="12" fillId="0" borderId="4"/>
    <xf numFmtId="0" fontId="13" fillId="0" borderId="5"/>
    <xf numFmtId="0" fontId="9" fillId="0" borderId="6"/>
    <xf numFmtId="0" fontId="4" fillId="3" borderId="0"/>
    <xf numFmtId="0" fontId="4" fillId="3" borderId="0"/>
    <xf numFmtId="0" fontId="4" fillId="3" borderId="0"/>
    <xf numFmtId="0" fontId="4" fillId="3" borderId="0"/>
    <xf numFmtId="168" fontId="3" fillId="0" borderId="0"/>
    <xf numFmtId="168" fontId="3" fillId="0" borderId="0"/>
    <xf numFmtId="168" fontId="1" fillId="0" borderId="0"/>
    <xf numFmtId="177" fontId="1" fillId="0" borderId="0"/>
    <xf numFmtId="177" fontId="3" fillId="0" borderId="0"/>
    <xf numFmtId="168" fontId="3" fillId="0" borderId="0"/>
    <xf numFmtId="168" fontId="1" fillId="0" borderId="0"/>
    <xf numFmtId="177" fontId="1" fillId="0" borderId="0"/>
    <xf numFmtId="168" fontId="3" fillId="0" borderId="0"/>
    <xf numFmtId="168" fontId="1" fillId="0" borderId="0"/>
    <xf numFmtId="177" fontId="1" fillId="0" borderId="0"/>
    <xf numFmtId="168" fontId="3" fillId="0" borderId="0"/>
    <xf numFmtId="168" fontId="3" fillId="0" borderId="0"/>
    <xf numFmtId="168" fontId="1" fillId="0" borderId="0"/>
    <xf numFmtId="177" fontId="1" fillId="0" borderId="0"/>
    <xf numFmtId="177" fontId="3" fillId="0" borderId="0"/>
    <xf numFmtId="168" fontId="3" fillId="0" borderId="0"/>
    <xf numFmtId="168" fontId="3" fillId="0" borderId="0"/>
    <xf numFmtId="168" fontId="1" fillId="0" borderId="0"/>
    <xf numFmtId="177" fontId="1" fillId="0" borderId="0"/>
    <xf numFmtId="177" fontId="3" fillId="0" borderId="0"/>
    <xf numFmtId="168" fontId="3" fillId="0" borderId="0"/>
    <xf numFmtId="168" fontId="1" fillId="0" borderId="0"/>
    <xf numFmtId="177" fontId="1" fillId="0" borderId="0"/>
    <xf numFmtId="168" fontId="3" fillId="0" borderId="0"/>
    <xf numFmtId="168" fontId="1" fillId="0" borderId="0"/>
    <xf numFmtId="177" fontId="1" fillId="0" borderId="0"/>
    <xf numFmtId="168" fontId="3" fillId="0" borderId="0"/>
    <xf numFmtId="168" fontId="1" fillId="0" borderId="0"/>
    <xf numFmtId="177" fontId="1" fillId="0" borderId="0"/>
    <xf numFmtId="168" fontId="3" fillId="0" borderId="0"/>
    <xf numFmtId="168" fontId="3" fillId="0" borderId="0"/>
    <xf numFmtId="177" fontId="3" fillId="0" borderId="0"/>
    <xf numFmtId="168" fontId="3" fillId="0" borderId="0"/>
    <xf numFmtId="168" fontId="3" fillId="0" borderId="0"/>
    <xf numFmtId="177" fontId="3" fillId="0" borderId="0"/>
    <xf numFmtId="178" fontId="3" fillId="0" borderId="0"/>
    <xf numFmtId="168" fontId="3" fillId="0" borderId="0"/>
    <xf numFmtId="168" fontId="3" fillId="0" borderId="0"/>
    <xf numFmtId="168" fontId="3" fillId="0" borderId="0"/>
    <xf numFmtId="177" fontId="1"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1" fillId="0" borderId="0"/>
    <xf numFmtId="177" fontId="1" fillId="0" borderId="0"/>
    <xf numFmtId="168" fontId="3" fillId="0" borderId="0"/>
    <xf numFmtId="179"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6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6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68" fontId="3" fillId="0" borderId="0"/>
    <xf numFmtId="178" fontId="3" fillId="0" borderId="0"/>
    <xf numFmtId="178" fontId="3" fillId="0" borderId="0"/>
    <xf numFmtId="178" fontId="3" fillId="0" borderId="0"/>
    <xf numFmtId="178" fontId="3" fillId="0" borderId="0"/>
    <xf numFmtId="178" fontId="3" fillId="0" borderId="0"/>
    <xf numFmtId="174" fontId="3" fillId="0" borderId="0"/>
    <xf numFmtId="177" fontId="46" fillId="0" borderId="0"/>
    <xf numFmtId="168" fontId="3" fillId="0" borderId="0"/>
    <xf numFmtId="168" fontId="3" fillId="0" borderId="0"/>
    <xf numFmtId="168" fontId="3" fillId="0" borderId="0"/>
    <xf numFmtId="168" fontId="3" fillId="0" borderId="0"/>
    <xf numFmtId="177" fontId="3" fillId="0" borderId="0"/>
    <xf numFmtId="168" fontId="3" fillId="0" borderId="0"/>
    <xf numFmtId="168" fontId="3" fillId="0" borderId="0"/>
    <xf numFmtId="177" fontId="3" fillId="0" borderId="0"/>
    <xf numFmtId="168" fontId="3" fillId="0" borderId="0"/>
    <xf numFmtId="168" fontId="3" fillId="0" borderId="0"/>
    <xf numFmtId="177" fontId="3" fillId="0" borderId="0"/>
    <xf numFmtId="168" fontId="3" fillId="0" borderId="0"/>
    <xf numFmtId="168" fontId="3" fillId="0" borderId="0"/>
    <xf numFmtId="177" fontId="3" fillId="0" borderId="0"/>
    <xf numFmtId="168" fontId="3" fillId="0" borderId="0"/>
    <xf numFmtId="168" fontId="3" fillId="0" borderId="0"/>
    <xf numFmtId="168" fontId="3" fillId="0" borderId="0"/>
    <xf numFmtId="168" fontId="3" fillId="0" borderId="0"/>
    <xf numFmtId="168" fontId="3" fillId="0" borderId="0"/>
    <xf numFmtId="17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80" fontId="3" fillId="0" borderId="0"/>
    <xf numFmtId="168" fontId="3" fillId="0" borderId="0"/>
    <xf numFmtId="180"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6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6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78" fontId="3" fillId="0" borderId="0"/>
    <xf numFmtId="168" fontId="3" fillId="0" borderId="0"/>
    <xf numFmtId="178" fontId="3" fillId="0" borderId="0"/>
    <xf numFmtId="178" fontId="3" fillId="0" borderId="0"/>
    <xf numFmtId="178" fontId="3" fillId="0" borderId="0"/>
    <xf numFmtId="178" fontId="3" fillId="0" borderId="0"/>
    <xf numFmtId="178" fontId="3" fillId="0" borderId="0"/>
    <xf numFmtId="180" fontId="3" fillId="0" borderId="0"/>
    <xf numFmtId="180"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74" fontId="3" fillId="0" borderId="0"/>
    <xf numFmtId="174" fontId="3" fillId="0" borderId="0"/>
    <xf numFmtId="168" fontId="1" fillId="0" borderId="0"/>
    <xf numFmtId="168" fontId="1" fillId="0" borderId="0"/>
    <xf numFmtId="178" fontId="3" fillId="0" borderId="0"/>
    <xf numFmtId="177" fontId="1" fillId="0" borderId="0"/>
    <xf numFmtId="168" fontId="1" fillId="0" borderId="0"/>
    <xf numFmtId="180" fontId="3" fillId="0" borderId="0"/>
    <xf numFmtId="180" fontId="3" fillId="0" borderId="0"/>
    <xf numFmtId="168" fontId="1" fillId="0" borderId="0"/>
    <xf numFmtId="168" fontId="1" fillId="0" borderId="0"/>
    <xf numFmtId="177" fontId="1" fillId="0" borderId="0"/>
    <xf numFmtId="177" fontId="46" fillId="0" borderId="0"/>
    <xf numFmtId="181"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74" fontId="3" fillId="0" borderId="0"/>
    <xf numFmtId="168" fontId="3" fillId="0" borderId="0"/>
    <xf numFmtId="173" fontId="1" fillId="0" borderId="0"/>
    <xf numFmtId="182" fontId="14" fillId="0" borderId="0"/>
    <xf numFmtId="168" fontId="3" fillId="0" borderId="0"/>
    <xf numFmtId="177" fontId="1" fillId="0" borderId="0"/>
    <xf numFmtId="168" fontId="3" fillId="0" borderId="0"/>
    <xf numFmtId="177" fontId="15" fillId="0" borderId="0"/>
    <xf numFmtId="177" fontId="15" fillId="0" borderId="0"/>
    <xf numFmtId="168" fontId="3" fillId="0" borderId="0"/>
    <xf numFmtId="168" fontId="1" fillId="0" borderId="0"/>
    <xf numFmtId="177" fontId="1" fillId="0" borderId="0"/>
    <xf numFmtId="167" fontId="3" fillId="0" borderId="0"/>
    <xf numFmtId="168" fontId="3" fillId="0" borderId="0"/>
    <xf numFmtId="168" fontId="3" fillId="0" borderId="0"/>
    <xf numFmtId="168" fontId="1" fillId="0" borderId="0"/>
    <xf numFmtId="177" fontId="1" fillId="0" borderId="0"/>
    <xf numFmtId="177" fontId="3" fillId="0" borderId="0"/>
    <xf numFmtId="183" fontId="3" fillId="0" borderId="0"/>
    <xf numFmtId="184" fontId="46" fillId="0" borderId="0"/>
    <xf numFmtId="185" fontId="1" fillId="0" borderId="0"/>
    <xf numFmtId="185" fontId="46" fillId="0" borderId="0"/>
    <xf numFmtId="184" fontId="3" fillId="0" borderId="0"/>
    <xf numFmtId="184" fontId="46"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7"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75" fontId="1"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75" fontId="1"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7"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7"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7"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4" fontId="3" fillId="0" borderId="0"/>
    <xf numFmtId="186" fontId="3" fillId="0" borderId="0"/>
    <xf numFmtId="184" fontId="3" fillId="0" borderId="0"/>
    <xf numFmtId="187"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5" fontId="1" fillId="0" borderId="0"/>
    <xf numFmtId="186" fontId="3" fillId="0" borderId="0"/>
    <xf numFmtId="186" fontId="1"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8"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8"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5" fontId="1"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5" fontId="1"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5"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8" fontId="3" fillId="0" borderId="0"/>
    <xf numFmtId="185"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6" fontId="3" fillId="0" borderId="0"/>
    <xf numFmtId="185" fontId="3" fillId="0" borderId="0"/>
    <xf numFmtId="189" fontId="3" fillId="0" borderId="0"/>
    <xf numFmtId="185" fontId="3" fillId="0" borderId="0"/>
    <xf numFmtId="186" fontId="3" fillId="0" borderId="0"/>
    <xf numFmtId="186" fontId="3" fillId="0" borderId="0"/>
    <xf numFmtId="186"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8"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9" fontId="3" fillId="0" borderId="0"/>
    <xf numFmtId="184" fontId="3" fillId="0" borderId="0"/>
    <xf numFmtId="184" fontId="3" fillId="0" borderId="0"/>
    <xf numFmtId="184" fontId="3" fillId="0" borderId="0"/>
    <xf numFmtId="185" fontId="3" fillId="0" borderId="0"/>
    <xf numFmtId="185" fontId="14" fillId="0" borderId="0"/>
    <xf numFmtId="185" fontId="1" fillId="0" borderId="0"/>
    <xf numFmtId="185" fontId="3" fillId="0" borderId="0"/>
    <xf numFmtId="189" fontId="3" fillId="0" borderId="0"/>
    <xf numFmtId="185" fontId="3" fillId="0" borderId="0"/>
    <xf numFmtId="188" fontId="3" fillId="0" borderId="0"/>
    <xf numFmtId="184" fontId="3" fillId="0" borderId="0"/>
    <xf numFmtId="189" fontId="3" fillId="0" borderId="0"/>
    <xf numFmtId="186" fontId="1" fillId="0" borderId="0"/>
    <xf numFmtId="185" fontId="1" fillId="0" borderId="0"/>
    <xf numFmtId="185" fontId="3" fillId="0" borderId="0"/>
    <xf numFmtId="185" fontId="1" fillId="0" borderId="0"/>
    <xf numFmtId="184" fontId="1" fillId="0" borderId="0"/>
    <xf numFmtId="185" fontId="1" fillId="0" borderId="0"/>
    <xf numFmtId="0" fontId="16" fillId="22" borderId="0"/>
  </cellStyleXfs>
  <cellXfs count="170">
    <xf numFmtId="0" fontId="0" fillId="0" borderId="0" xfId="0" applyAlignment="1"/>
    <xf numFmtId="0" fontId="0" fillId="0" borderId="0" xfId="0" applyAlignment="1"/>
    <xf numFmtId="0" fontId="19" fillId="24" borderId="7" xfId="0" applyFont="1" applyFill="1" applyBorder="1" applyAlignment="1">
      <alignment vertical="top" wrapText="1"/>
    </xf>
    <xf numFmtId="0" fontId="0" fillId="0" borderId="0" xfId="0" applyAlignment="1">
      <alignment vertical="top" wrapText="1"/>
    </xf>
    <xf numFmtId="10" fontId="20" fillId="0" borderId="0" xfId="0" applyNumberFormat="1" applyFont="1" applyAlignment="1">
      <alignment vertical="top" wrapText="1"/>
    </xf>
    <xf numFmtId="0" fontId="19" fillId="25" borderId="0" xfId="0" applyFont="1" applyFill="1" applyAlignment="1">
      <alignment vertical="top" wrapText="1"/>
    </xf>
    <xf numFmtId="164" fontId="19" fillId="25" borderId="0" xfId="0" applyNumberFormat="1" applyFont="1" applyFill="1" applyAlignment="1">
      <alignment vertical="top" wrapText="1"/>
    </xf>
    <xf numFmtId="0" fontId="19" fillId="26" borderId="0" xfId="0" applyFont="1" applyFill="1" applyAlignment="1">
      <alignment vertical="top" wrapText="1"/>
    </xf>
    <xf numFmtId="0" fontId="0" fillId="0" borderId="0" xfId="0" applyAlignment="1">
      <alignment vertical="top" wrapText="1"/>
    </xf>
    <xf numFmtId="0" fontId="21" fillId="23" borderId="7" xfId="0" applyFont="1" applyFill="1" applyBorder="1" applyAlignment="1">
      <alignment vertical="top" wrapText="1"/>
    </xf>
    <xf numFmtId="165" fontId="0" fillId="0" borderId="0" xfId="0" applyNumberFormat="1" applyAlignment="1">
      <alignment vertical="top" wrapText="1"/>
    </xf>
    <xf numFmtId="166" fontId="0" fillId="0" borderId="0" xfId="0" applyNumberFormat="1" applyAlignment="1">
      <alignment vertical="top" wrapText="1"/>
    </xf>
    <xf numFmtId="0" fontId="22" fillId="0" borderId="0" xfId="0" applyFont="1" applyAlignment="1">
      <alignment vertical="top" wrapText="1"/>
    </xf>
    <xf numFmtId="0" fontId="19" fillId="27" borderId="0" xfId="0" applyFont="1" applyFill="1" applyAlignment="1">
      <alignment vertical="top" wrapText="1"/>
    </xf>
    <xf numFmtId="0" fontId="0" fillId="0" borderId="0" xfId="0" applyAlignment="1">
      <alignment horizontal="center" vertical="center"/>
    </xf>
    <xf numFmtId="0" fontId="24" fillId="28" borderId="9" xfId="0" applyFont="1" applyFill="1" applyBorder="1" applyAlignment="1"/>
    <xf numFmtId="0" fontId="26" fillId="30" borderId="10" xfId="0" applyFont="1" applyFill="1" applyBorder="1" applyAlignment="1">
      <alignment vertical="center"/>
    </xf>
    <xf numFmtId="0" fontId="27" fillId="30" borderId="11" xfId="0" applyFont="1" applyFill="1" applyBorder="1" applyAlignment="1">
      <alignment vertical="center"/>
    </xf>
    <xf numFmtId="167" fontId="27" fillId="30" borderId="12" xfId="10" applyNumberFormat="1" applyFont="1" applyFill="1" applyBorder="1" applyAlignment="1">
      <alignment horizontal="center" vertical="center"/>
    </xf>
    <xf numFmtId="167" fontId="27" fillId="30" borderId="12" xfId="10" applyNumberFormat="1" applyFont="1" applyFill="1" applyBorder="1" applyAlignment="1">
      <alignment horizontal="right" vertical="center"/>
    </xf>
    <xf numFmtId="0" fontId="17" fillId="31" borderId="9" xfId="0" applyFont="1" applyFill="1" applyBorder="1" applyAlignment="1"/>
    <xf numFmtId="167" fontId="28" fillId="0" borderId="11" xfId="10" applyNumberFormat="1" applyFont="1" applyFill="1" applyBorder="1" applyAlignment="1">
      <alignment horizontal="right" vertical="center" wrapText="1"/>
    </xf>
    <xf numFmtId="0" fontId="29" fillId="0" borderId="9" xfId="0" applyFont="1" applyBorder="1" applyAlignment="1">
      <alignment horizontal="center" vertical="center" wrapText="1"/>
    </xf>
    <xf numFmtId="167" fontId="29" fillId="0" borderId="9" xfId="10" applyNumberFormat="1" applyFont="1" applyFill="1" applyBorder="1" applyAlignment="1">
      <alignment horizontal="center" vertical="center"/>
    </xf>
    <xf numFmtId="0" fontId="30" fillId="31" borderId="9" xfId="0" applyFont="1" applyFill="1" applyBorder="1" applyAlignment="1"/>
    <xf numFmtId="0" fontId="17" fillId="0" borderId="9" xfId="0" applyFont="1" applyBorder="1" applyAlignment="1"/>
    <xf numFmtId="0" fontId="30" fillId="0" borderId="9" xfId="0" applyFont="1" applyBorder="1" applyAlignment="1"/>
    <xf numFmtId="0" fontId="30" fillId="0" borderId="13" xfId="0" applyFont="1" applyBorder="1" applyAlignment="1"/>
    <xf numFmtId="0" fontId="17" fillId="31" borderId="14" xfId="0" applyFont="1" applyFill="1" applyBorder="1" applyAlignment="1"/>
    <xf numFmtId="167" fontId="28" fillId="0" borderId="9" xfId="10" applyNumberFormat="1" applyFont="1" applyFill="1" applyBorder="1" applyAlignment="1">
      <alignment horizontal="right" vertical="center" wrapText="1"/>
    </xf>
    <xf numFmtId="167" fontId="29" fillId="0" borderId="11" xfId="10" applyNumberFormat="1" applyFont="1" applyFill="1" applyBorder="1" applyAlignment="1">
      <alignment horizontal="center" vertical="center"/>
    </xf>
    <xf numFmtId="0" fontId="30" fillId="31" borderId="14" xfId="0" applyFont="1" applyFill="1" applyBorder="1" applyAlignment="1"/>
    <xf numFmtId="0" fontId="31" fillId="0" borderId="15" xfId="0" applyFont="1" applyBorder="1" applyAlignment="1">
      <alignment horizontal="left" vertical="center" wrapText="1"/>
    </xf>
    <xf numFmtId="167" fontId="27" fillId="0" borderId="11" xfId="10" applyNumberFormat="1" applyFont="1" applyFill="1" applyBorder="1" applyAlignment="1">
      <alignment horizontal="right" vertical="center"/>
    </xf>
    <xf numFmtId="0" fontId="24" fillId="0" borderId="9" xfId="0" applyFont="1" applyBorder="1" applyAlignment="1">
      <alignment horizontal="center" vertical="center" wrapText="1"/>
    </xf>
    <xf numFmtId="167" fontId="26" fillId="0" borderId="11" xfId="10" applyNumberFormat="1" applyFont="1" applyFill="1" applyBorder="1" applyAlignment="1">
      <alignment horizontal="right" vertical="center"/>
    </xf>
    <xf numFmtId="167" fontId="0" fillId="0" borderId="0" xfId="0" applyNumberFormat="1" applyAlignment="1"/>
    <xf numFmtId="167" fontId="28" fillId="0" borderId="11" xfId="10" applyNumberFormat="1" applyFont="1" applyFill="1" applyBorder="1" applyAlignment="1">
      <alignment horizontal="right" vertical="center"/>
    </xf>
    <xf numFmtId="0" fontId="24" fillId="0" borderId="0" xfId="0" applyFont="1" applyAlignment="1"/>
    <xf numFmtId="0" fontId="17" fillId="31" borderId="13" xfId="0" applyFont="1" applyFill="1" applyBorder="1" applyAlignment="1"/>
    <xf numFmtId="167" fontId="27" fillId="0" borderId="16" xfId="10" applyNumberFormat="1" applyFont="1" applyFill="1" applyBorder="1" applyAlignment="1">
      <alignment horizontal="right" vertical="center" wrapText="1"/>
    </xf>
    <xf numFmtId="0" fontId="24" fillId="0" borderId="13" xfId="0" applyFont="1" applyBorder="1" applyAlignment="1">
      <alignment horizontal="center" vertical="center" wrapText="1"/>
    </xf>
    <xf numFmtId="167" fontId="24" fillId="0" borderId="13" xfId="10" applyNumberFormat="1" applyFont="1" applyFill="1" applyBorder="1" applyAlignment="1">
      <alignment horizontal="center" vertical="center"/>
    </xf>
    <xf numFmtId="167" fontId="24" fillId="0" borderId="0" xfId="0" applyNumberFormat="1" applyFont="1" applyAlignment="1"/>
    <xf numFmtId="167" fontId="28" fillId="0" borderId="17" xfId="10" applyNumberFormat="1" applyFont="1" applyFill="1" applyBorder="1" applyAlignment="1">
      <alignment horizontal="right" vertical="center"/>
    </xf>
    <xf numFmtId="167" fontId="24" fillId="0" borderId="9" xfId="10" applyNumberFormat="1" applyFont="1" applyFill="1" applyBorder="1" applyAlignment="1">
      <alignment horizontal="center" vertical="center"/>
    </xf>
    <xf numFmtId="0" fontId="32" fillId="31" borderId="10" xfId="0" applyFont="1" applyFill="1" applyBorder="1" applyAlignment="1"/>
    <xf numFmtId="0" fontId="29" fillId="0" borderId="10" xfId="0" applyFont="1" applyBorder="1" applyAlignment="1">
      <alignment horizontal="center" vertical="center" wrapText="1"/>
    </xf>
    <xf numFmtId="167" fontId="29" fillId="0" borderId="10" xfId="10" applyNumberFormat="1" applyFont="1" applyFill="1" applyBorder="1" applyAlignment="1">
      <alignment horizontal="center" vertical="center"/>
    </xf>
    <xf numFmtId="167" fontId="28" fillId="0" borderId="16" xfId="10" applyNumberFormat="1" applyFont="1" applyFill="1" applyBorder="1" applyAlignment="1">
      <alignment horizontal="right" vertical="center"/>
    </xf>
    <xf numFmtId="0" fontId="30" fillId="0" borderId="18" xfId="0" applyFont="1" applyBorder="1" applyAlignment="1"/>
    <xf numFmtId="167" fontId="33" fillId="0" borderId="9" xfId="10" applyNumberFormat="1" applyFont="1" applyFill="1" applyBorder="1" applyAlignment="1">
      <alignment horizontal="right" vertical="center"/>
    </xf>
    <xf numFmtId="167" fontId="28" fillId="0" borderId="9" xfId="10" applyNumberFormat="1" applyFont="1" applyFill="1" applyBorder="1" applyAlignment="1">
      <alignment horizontal="right" vertical="center"/>
    </xf>
    <xf numFmtId="0" fontId="34" fillId="32" borderId="10" xfId="0" applyFont="1" applyFill="1" applyBorder="1" applyAlignment="1">
      <alignment vertical="center" wrapText="1"/>
    </xf>
    <xf numFmtId="168" fontId="34" fillId="32" borderId="11" xfId="10" applyNumberFormat="1" applyFont="1" applyFill="1" applyBorder="1" applyAlignment="1">
      <alignment horizontal="right" vertical="center"/>
    </xf>
    <xf numFmtId="167" fontId="34" fillId="32" borderId="10" xfId="10" applyNumberFormat="1" applyFont="1" applyFill="1" applyBorder="1" applyAlignment="1">
      <alignment horizontal="right" vertical="center"/>
    </xf>
    <xf numFmtId="167" fontId="34" fillId="32" borderId="11" xfId="10" applyNumberFormat="1" applyFont="1" applyFill="1" applyBorder="1" applyAlignment="1">
      <alignment horizontal="center" vertical="center"/>
    </xf>
    <xf numFmtId="167" fontId="27" fillId="30" borderId="11" xfId="10" applyNumberFormat="1" applyFont="1" applyFill="1" applyBorder="1" applyAlignment="1">
      <alignment horizontal="right" vertical="center"/>
    </xf>
    <xf numFmtId="167" fontId="27" fillId="30" borderId="19" xfId="10" applyNumberFormat="1" applyFont="1" applyFill="1" applyBorder="1" applyAlignment="1">
      <alignment horizontal="center" vertical="center"/>
    </xf>
    <xf numFmtId="167" fontId="27" fillId="30" borderId="9" xfId="10" applyNumberFormat="1" applyFont="1" applyFill="1" applyBorder="1" applyAlignment="1">
      <alignment horizontal="right" vertical="center"/>
    </xf>
    <xf numFmtId="167" fontId="28" fillId="0" borderId="10" xfId="10" applyNumberFormat="1" applyFont="1" applyFill="1" applyBorder="1" applyAlignment="1">
      <alignment horizontal="right" vertical="center" wrapText="1"/>
    </xf>
    <xf numFmtId="0" fontId="17" fillId="31" borderId="20" xfId="0" applyFont="1" applyFill="1" applyBorder="1" applyAlignment="1"/>
    <xf numFmtId="167" fontId="27" fillId="30" borderId="21" xfId="10" applyNumberFormat="1" applyFont="1" applyFill="1" applyBorder="1" applyAlignment="1">
      <alignment horizontal="center" vertical="center"/>
    </xf>
    <xf numFmtId="167" fontId="27" fillId="30" borderId="21" xfId="10" applyNumberFormat="1" applyFont="1" applyFill="1" applyBorder="1" applyAlignment="1">
      <alignment horizontal="right" vertical="center"/>
    </xf>
    <xf numFmtId="0" fontId="33" fillId="0" borderId="10" xfId="0" applyFont="1" applyBorder="1" applyAlignment="1">
      <alignment vertical="center"/>
    </xf>
    <xf numFmtId="167" fontId="34" fillId="32" borderId="11" xfId="10" applyNumberFormat="1" applyFont="1" applyFill="1" applyBorder="1" applyAlignment="1">
      <alignment horizontal="right" vertical="center"/>
    </xf>
    <xf numFmtId="167" fontId="34" fillId="32" borderId="9" xfId="10" applyNumberFormat="1" applyFont="1" applyFill="1" applyBorder="1" applyAlignment="1">
      <alignment horizontal="right" vertical="center"/>
    </xf>
    <xf numFmtId="0" fontId="26" fillId="30" borderId="18" xfId="0" applyFont="1" applyFill="1" applyBorder="1" applyAlignment="1">
      <alignment vertical="center"/>
    </xf>
    <xf numFmtId="167" fontId="27" fillId="30" borderId="16" xfId="10" applyNumberFormat="1" applyFont="1" applyFill="1" applyBorder="1" applyAlignment="1">
      <alignment horizontal="right" vertical="center"/>
    </xf>
    <xf numFmtId="167" fontId="27" fillId="30" borderId="22" xfId="10" applyNumberFormat="1" applyFont="1" applyFill="1" applyBorder="1" applyAlignment="1">
      <alignment horizontal="center" vertical="center"/>
    </xf>
    <xf numFmtId="0" fontId="33" fillId="0" borderId="9" xfId="0" applyFont="1" applyBorder="1" applyAlignment="1">
      <alignment vertical="center"/>
    </xf>
    <xf numFmtId="167" fontId="33" fillId="0" borderId="23" xfId="10" applyNumberFormat="1" applyFont="1" applyFill="1" applyBorder="1" applyAlignment="1">
      <alignment horizontal="right" vertical="center"/>
    </xf>
    <xf numFmtId="167" fontId="26" fillId="0" borderId="17" xfId="10" applyNumberFormat="1" applyFont="1" applyFill="1" applyBorder="1" applyAlignment="1">
      <alignment horizontal="right" vertical="center"/>
    </xf>
    <xf numFmtId="167" fontId="33" fillId="0" borderId="16" xfId="10" applyNumberFormat="1" applyFont="1" applyFill="1" applyBorder="1" applyAlignment="1">
      <alignment horizontal="right" vertical="center"/>
    </xf>
    <xf numFmtId="167" fontId="27" fillId="0" borderId="9" xfId="10" applyNumberFormat="1" applyFont="1" applyFill="1" applyBorder="1" applyAlignment="1">
      <alignment horizontal="right" vertical="center"/>
    </xf>
    <xf numFmtId="0" fontId="35" fillId="31" borderId="10" xfId="0" applyFont="1" applyFill="1" applyBorder="1" applyAlignment="1"/>
    <xf numFmtId="167" fontId="33" fillId="0" borderId="17" xfId="10" applyNumberFormat="1" applyFont="1" applyFill="1" applyBorder="1" applyAlignment="1">
      <alignment horizontal="right" vertical="center"/>
    </xf>
    <xf numFmtId="0" fontId="30" fillId="31" borderId="10" xfId="0" applyFont="1" applyFill="1" applyBorder="1" applyAlignment="1"/>
    <xf numFmtId="167" fontId="28" fillId="0" borderId="16" xfId="10" applyNumberFormat="1" applyFont="1" applyFill="1" applyBorder="1" applyAlignment="1">
      <alignment horizontal="right" vertical="center" wrapText="1"/>
    </xf>
    <xf numFmtId="167" fontId="28" fillId="0" borderId="0" xfId="10" applyNumberFormat="1" applyFont="1" applyFill="1" applyAlignment="1">
      <alignment horizontal="right" vertical="center" wrapText="1"/>
    </xf>
    <xf numFmtId="167" fontId="27" fillId="30" borderId="13" xfId="10" applyNumberFormat="1" applyFont="1" applyFill="1" applyBorder="1" applyAlignment="1">
      <alignment horizontal="right" vertical="center"/>
    </xf>
    <xf numFmtId="0" fontId="36" fillId="0" borderId="10" xfId="0" applyFont="1" applyBorder="1" applyAlignment="1">
      <alignment vertical="center"/>
    </xf>
    <xf numFmtId="168" fontId="28" fillId="0" borderId="9" xfId="10" applyNumberFormat="1" applyFont="1" applyFill="1" applyBorder="1" applyAlignment="1">
      <alignment horizontal="right" vertical="center"/>
    </xf>
    <xf numFmtId="0" fontId="37" fillId="0" borderId="10" xfId="0" applyFont="1" applyBorder="1" applyAlignment="1">
      <alignment vertical="center"/>
    </xf>
    <xf numFmtId="167" fontId="27" fillId="0" borderId="18" xfId="10" applyNumberFormat="1" applyFont="1" applyFill="1" applyBorder="1" applyAlignment="1">
      <alignment horizontal="right" vertical="center"/>
    </xf>
    <xf numFmtId="168" fontId="28" fillId="0" borderId="10" xfId="10" applyNumberFormat="1" applyFont="1" applyFill="1" applyBorder="1" applyAlignment="1">
      <alignment horizontal="right" vertical="center"/>
    </xf>
    <xf numFmtId="167" fontId="27" fillId="0" borderId="10" xfId="10" applyNumberFormat="1" applyFont="1" applyFill="1" applyBorder="1" applyAlignment="1">
      <alignment horizontal="right" vertical="center"/>
    </xf>
    <xf numFmtId="168" fontId="28" fillId="0" borderId="11" xfId="10" applyNumberFormat="1" applyFont="1" applyFill="1" applyBorder="1" applyAlignment="1">
      <alignment horizontal="right" vertical="center" wrapText="1"/>
    </xf>
    <xf numFmtId="167" fontId="38" fillId="0" borderId="9" xfId="10" applyNumberFormat="1" applyFont="1" applyFill="1" applyBorder="1" applyAlignment="1">
      <alignment horizontal="center" vertical="center"/>
    </xf>
    <xf numFmtId="0" fontId="26" fillId="33" borderId="9" xfId="0" applyFont="1" applyFill="1" applyBorder="1" applyAlignment="1">
      <alignment vertical="center"/>
    </xf>
    <xf numFmtId="167" fontId="27" fillId="33" borderId="17" xfId="10" applyNumberFormat="1" applyFont="1" applyFill="1" applyBorder="1" applyAlignment="1">
      <alignment horizontal="right" vertical="center"/>
    </xf>
    <xf numFmtId="167" fontId="27" fillId="33" borderId="14" xfId="10" applyNumberFormat="1" applyFont="1" applyFill="1" applyBorder="1" applyAlignment="1">
      <alignment horizontal="center" vertical="center"/>
    </xf>
    <xf numFmtId="167" fontId="27" fillId="33" borderId="9" xfId="10" applyNumberFormat="1" applyFont="1" applyFill="1" applyBorder="1" applyAlignment="1">
      <alignment horizontal="right" vertical="center"/>
    </xf>
    <xf numFmtId="0" fontId="28" fillId="0" borderId="10" xfId="0" applyFont="1" applyBorder="1" applyAlignment="1">
      <alignment vertical="center"/>
    </xf>
    <xf numFmtId="0" fontId="38" fillId="0" borderId="9" xfId="0" applyFont="1" applyBorder="1" applyAlignment="1">
      <alignment horizontal="center" vertical="center" wrapText="1"/>
    </xf>
    <xf numFmtId="167" fontId="38" fillId="0" borderId="9" xfId="10" applyNumberFormat="1" applyFont="1" applyFill="1" applyBorder="1" applyAlignment="1"/>
    <xf numFmtId="167" fontId="0" fillId="0" borderId="0" xfId="10" applyNumberFormat="1" applyFont="1" applyFill="1" applyAlignment="1"/>
    <xf numFmtId="0" fontId="25" fillId="29" borderId="10" xfId="0" applyFont="1" applyFill="1" applyBorder="1" applyAlignment="1">
      <alignment vertical="center"/>
    </xf>
    <xf numFmtId="167" fontId="25" fillId="29" borderId="11" xfId="10" applyNumberFormat="1" applyFont="1" applyFill="1" applyBorder="1" applyAlignment="1">
      <alignment horizontal="right" vertical="center"/>
    </xf>
    <xf numFmtId="0" fontId="39" fillId="29" borderId="9" xfId="0" applyFont="1" applyFill="1" applyBorder="1" applyAlignment="1">
      <alignment horizontal="center" vertical="center" wrapText="1"/>
    </xf>
    <xf numFmtId="167" fontId="39" fillId="29" borderId="9" xfId="10" applyNumberFormat="1" applyFont="1" applyFill="1" applyBorder="1" applyAlignment="1"/>
    <xf numFmtId="167" fontId="27" fillId="33" borderId="24" xfId="10" applyNumberFormat="1" applyFont="1" applyFill="1" applyBorder="1" applyAlignment="1">
      <alignment horizontal="right" vertical="center"/>
    </xf>
    <xf numFmtId="0" fontId="26" fillId="30" borderId="9" xfId="0" applyFont="1" applyFill="1" applyBorder="1" applyAlignment="1">
      <alignment vertical="center"/>
    </xf>
    <xf numFmtId="167" fontId="27" fillId="30" borderId="17" xfId="10" applyNumberFormat="1" applyFont="1" applyFill="1" applyBorder="1" applyAlignment="1">
      <alignment horizontal="right" vertical="center"/>
    </xf>
    <xf numFmtId="167" fontId="27" fillId="30" borderId="14" xfId="10" applyNumberFormat="1" applyFont="1" applyFill="1" applyBorder="1" applyAlignment="1">
      <alignment horizontal="center" vertical="center"/>
    </xf>
    <xf numFmtId="167" fontId="27" fillId="30" borderId="24" xfId="10" applyNumberFormat="1" applyFont="1" applyFill="1" applyBorder="1" applyAlignment="1">
      <alignment horizontal="right" vertical="center"/>
    </xf>
    <xf numFmtId="0" fontId="38" fillId="0" borderId="0" xfId="0" applyFont="1" applyAlignment="1">
      <alignment horizontal="center" vertical="center" wrapText="1"/>
    </xf>
    <xf numFmtId="0" fontId="34" fillId="32" borderId="10" xfId="0" applyFont="1" applyFill="1" applyBorder="1" applyAlignment="1">
      <alignment vertical="center"/>
    </xf>
    <xf numFmtId="0" fontId="39" fillId="32" borderId="9" xfId="0" applyFont="1" applyFill="1" applyBorder="1" applyAlignment="1">
      <alignment horizontal="center" vertical="center" wrapText="1"/>
    </xf>
    <xf numFmtId="167" fontId="40" fillId="32" borderId="9" xfId="10" applyNumberFormat="1" applyFont="1" applyFill="1" applyBorder="1" applyAlignment="1"/>
    <xf numFmtId="167" fontId="26" fillId="30" borderId="17" xfId="10" applyNumberFormat="1" applyFont="1" applyFill="1" applyBorder="1" applyAlignment="1">
      <alignment horizontal="right" vertical="center"/>
    </xf>
    <xf numFmtId="0" fontId="34" fillId="32" borderId="25" xfId="0" applyFont="1" applyFill="1" applyBorder="1" applyAlignment="1">
      <alignment vertical="center"/>
    </xf>
    <xf numFmtId="167" fontId="34" fillId="32" borderId="26" xfId="10" applyNumberFormat="1" applyFont="1" applyFill="1" applyBorder="1" applyAlignment="1">
      <alignment horizontal="right" vertical="center"/>
    </xf>
    <xf numFmtId="0" fontId="39" fillId="32" borderId="25" xfId="0" applyFont="1" applyFill="1" applyBorder="1" applyAlignment="1">
      <alignment horizontal="center" vertical="center" wrapText="1"/>
    </xf>
    <xf numFmtId="167" fontId="40" fillId="32" borderId="25" xfId="10" applyNumberFormat="1" applyFont="1" applyFill="1" applyBorder="1" applyAlignment="1"/>
    <xf numFmtId="0" fontId="34" fillId="28" borderId="20" xfId="0" applyFont="1" applyFill="1" applyBorder="1" applyAlignment="1">
      <alignment vertical="center"/>
    </xf>
    <xf numFmtId="167" fontId="34" fillId="28" borderId="10" xfId="10" applyNumberFormat="1" applyFont="1" applyFill="1" applyBorder="1" applyAlignment="1">
      <alignment horizontal="right" vertical="center"/>
    </xf>
    <xf numFmtId="0" fontId="40" fillId="28" borderId="8" xfId="0" applyFont="1" applyFill="1" applyBorder="1" applyAlignment="1">
      <alignment horizontal="center" vertical="center" wrapText="1"/>
    </xf>
    <xf numFmtId="167" fontId="40" fillId="28" borderId="10" xfId="10" applyNumberFormat="1" applyFont="1" applyFill="1" applyBorder="1" applyAlignment="1"/>
    <xf numFmtId="0" fontId="28" fillId="28" borderId="10" xfId="0" applyFont="1" applyFill="1" applyBorder="1" applyAlignment="1">
      <alignment vertical="center"/>
    </xf>
    <xf numFmtId="167" fontId="28" fillId="28" borderId="11" xfId="10" applyNumberFormat="1" applyFont="1" applyFill="1" applyBorder="1" applyAlignment="1">
      <alignment horizontal="right" vertical="center"/>
    </xf>
    <xf numFmtId="0" fontId="38" fillId="28" borderId="0" xfId="0" applyFont="1" applyFill="1" applyAlignment="1">
      <alignment horizontal="center" vertical="center" wrapText="1"/>
    </xf>
    <xf numFmtId="167" fontId="38" fillId="28" borderId="9" xfId="10" applyNumberFormat="1" applyFont="1" applyFill="1" applyBorder="1" applyAlignment="1"/>
    <xf numFmtId="0" fontId="26" fillId="0" borderId="0" xfId="0" applyFont="1" applyAlignment="1">
      <alignment vertical="center"/>
    </xf>
    <xf numFmtId="167" fontId="26" fillId="0" borderId="0" xfId="10" applyNumberFormat="1" applyFont="1" applyFill="1" applyAlignment="1">
      <alignment horizontal="right" vertical="center"/>
    </xf>
    <xf numFmtId="0" fontId="24" fillId="0" borderId="0" xfId="0" applyFont="1" applyAlignment="1">
      <alignment horizontal="center" vertical="center" wrapText="1"/>
    </xf>
    <xf numFmtId="167" fontId="24" fillId="0" borderId="0" xfId="10" applyNumberFormat="1" applyFont="1" applyFill="1" applyAlignment="1"/>
    <xf numFmtId="0" fontId="25" fillId="0" borderId="0" xfId="0" applyFont="1" applyAlignment="1">
      <alignment vertical="center"/>
    </xf>
    <xf numFmtId="167" fontId="25" fillId="0" borderId="0" xfId="10" applyNumberFormat="1" applyFont="1" applyFill="1" applyAlignment="1">
      <alignment horizontal="right" vertical="center"/>
    </xf>
    <xf numFmtId="0" fontId="39" fillId="0" borderId="0" xfId="0" applyFont="1" applyAlignment="1">
      <alignment horizontal="center" vertical="center" wrapText="1"/>
    </xf>
    <xf numFmtId="167" fontId="39" fillId="0" borderId="0" xfId="10" applyNumberFormat="1" applyFont="1" applyFill="1" applyAlignment="1"/>
    <xf numFmtId="0" fontId="24" fillId="28" borderId="14" xfId="0" applyFont="1" applyFill="1" applyBorder="1" applyAlignment="1"/>
    <xf numFmtId="0" fontId="0" fillId="28" borderId="24" xfId="0" applyFill="1" applyBorder="1" applyAlignment="1"/>
    <xf numFmtId="0" fontId="0" fillId="28" borderId="17" xfId="0" applyFill="1" applyBorder="1" applyAlignment="1"/>
    <xf numFmtId="0" fontId="41" fillId="34" borderId="27" xfId="0" applyFont="1" applyFill="1" applyBorder="1" applyAlignment="1">
      <alignment horizontal="center" vertical="center" wrapText="1"/>
    </xf>
    <xf numFmtId="0" fontId="41" fillId="34" borderId="15" xfId="0" applyFont="1" applyFill="1" applyBorder="1" applyAlignment="1">
      <alignment horizontal="center" vertical="center" wrapText="1"/>
    </xf>
    <xf numFmtId="0" fontId="41" fillId="34" borderId="28" xfId="0" applyFont="1" applyFill="1" applyBorder="1" applyAlignment="1">
      <alignment horizontal="center" vertical="center" wrapText="1"/>
    </xf>
    <xf numFmtId="0" fontId="41" fillId="34" borderId="29" xfId="0" applyFont="1" applyFill="1" applyBorder="1" applyAlignment="1">
      <alignment horizontal="center" vertical="center" wrapText="1"/>
    </xf>
    <xf numFmtId="0" fontId="41" fillId="0" borderId="30" xfId="0" applyFont="1" applyBorder="1" applyAlignment="1">
      <alignment horizontal="left" vertical="center" wrapText="1"/>
    </xf>
    <xf numFmtId="169" fontId="42" fillId="0" borderId="31" xfId="0" applyNumberFormat="1" applyFont="1" applyBorder="1" applyAlignment="1">
      <alignment horizontal="center" vertical="center"/>
    </xf>
    <xf numFmtId="170" fontId="42" fillId="0" borderId="32" xfId="0" applyNumberFormat="1" applyFont="1" applyBorder="1" applyAlignment="1">
      <alignment horizontal="center" vertical="center"/>
    </xf>
    <xf numFmtId="171" fontId="42" fillId="0" borderId="33" xfId="0" applyNumberFormat="1" applyFont="1" applyBorder="1" applyAlignment="1">
      <alignment horizontal="center" vertical="center"/>
    </xf>
    <xf numFmtId="0" fontId="24" fillId="28" borderId="20" xfId="0" applyFont="1" applyFill="1" applyBorder="1" applyAlignment="1"/>
    <xf numFmtId="0" fontId="24" fillId="28" borderId="8" xfId="0" applyFont="1" applyFill="1" applyBorder="1" applyAlignment="1"/>
    <xf numFmtId="168" fontId="24" fillId="28" borderId="34" xfId="10" applyNumberFormat="1" applyFont="1" applyFill="1" applyBorder="1" applyAlignment="1"/>
    <xf numFmtId="0" fontId="40" fillId="0" borderId="0" xfId="0" applyFont="1" applyAlignment="1"/>
    <xf numFmtId="0" fontId="43" fillId="35" borderId="14" xfId="0" applyFont="1" applyFill="1" applyBorder="1" applyAlignment="1"/>
    <xf numFmtId="0" fontId="43" fillId="35" borderId="17" xfId="0" applyFont="1" applyFill="1" applyBorder="1" applyAlignment="1"/>
    <xf numFmtId="167" fontId="43" fillId="35" borderId="17" xfId="0" applyNumberFormat="1" applyFont="1" applyFill="1" applyBorder="1" applyAlignment="1"/>
    <xf numFmtId="0" fontId="44" fillId="29" borderId="35" xfId="0" applyFont="1" applyFill="1" applyBorder="1" applyAlignment="1">
      <alignment horizontal="center" vertical="center"/>
    </xf>
    <xf numFmtId="0" fontId="44" fillId="29" borderId="35" xfId="0" applyFont="1" applyFill="1" applyBorder="1" applyAlignment="1"/>
    <xf numFmtId="172" fontId="38" fillId="0" borderId="35" xfId="0" applyNumberFormat="1" applyFont="1" applyBorder="1" applyAlignment="1">
      <alignment horizontal="center" vertical="center"/>
    </xf>
    <xf numFmtId="9" fontId="24" fillId="0" borderId="0" xfId="14" applyNumberFormat="1" applyFont="1" applyFill="1" applyAlignment="1"/>
    <xf numFmtId="171" fontId="20" fillId="0" borderId="0" xfId="0" applyNumberFormat="1" applyFont="1" applyAlignment="1">
      <alignment vertical="top" wrapText="1"/>
    </xf>
    <xf numFmtId="0" fontId="18" fillId="23" borderId="0" xfId="0" applyFont="1" applyFill="1" applyAlignment="1">
      <alignment vertical="top" wrapText="1"/>
    </xf>
    <xf numFmtId="0" fontId="0" fillId="0" borderId="0" xfId="0" applyAlignment="1"/>
    <xf numFmtId="0" fontId="0" fillId="0" borderId="0" xfId="0" applyAlignment="1">
      <alignment vertical="top" wrapText="1"/>
    </xf>
    <xf numFmtId="0" fontId="21" fillId="23" borderId="0" xfId="0" applyFont="1" applyFill="1" applyAlignment="1">
      <alignment vertical="top" wrapText="1"/>
    </xf>
    <xf numFmtId="0" fontId="25" fillId="29" borderId="9" xfId="0" applyFont="1" applyFill="1" applyBorder="1" applyAlignment="1">
      <alignment horizontal="center" vertical="center" wrapText="1"/>
    </xf>
    <xf numFmtId="0" fontId="0" fillId="0" borderId="10" xfId="0" applyBorder="1"/>
    <xf numFmtId="0" fontId="38" fillId="0" borderId="35" xfId="0" applyFont="1" applyBorder="1" applyAlignment="1">
      <alignment horizontal="center" vertical="center"/>
    </xf>
    <xf numFmtId="0" fontId="0" fillId="0" borderId="38" xfId="0" applyBorder="1"/>
    <xf numFmtId="0" fontId="0" fillId="0" borderId="15" xfId="0" applyBorder="1"/>
    <xf numFmtId="0" fontId="45" fillId="0" borderId="36" xfId="0" applyFont="1" applyBorder="1" applyAlignment="1">
      <alignment horizontal="center" vertical="center" wrapText="1"/>
    </xf>
    <xf numFmtId="0" fontId="0" fillId="0" borderId="36" xfId="0" applyBorder="1"/>
    <xf numFmtId="0" fontId="23" fillId="0" borderId="8" xfId="0" applyFont="1" applyBorder="1" applyAlignment="1">
      <alignment horizontal="center" vertical="center" wrapText="1"/>
    </xf>
    <xf numFmtId="0" fontId="0" fillId="0" borderId="0" xfId="0" applyAlignment="1">
      <alignment horizontal="center" vertical="center"/>
    </xf>
    <xf numFmtId="0" fontId="0" fillId="0" borderId="8" xfId="0" applyBorder="1"/>
    <xf numFmtId="0" fontId="44" fillId="29" borderId="35" xfId="0" applyFont="1" applyFill="1" applyBorder="1" applyAlignment="1">
      <alignment horizontal="center"/>
    </xf>
    <xf numFmtId="0" fontId="0" fillId="0" borderId="37" xfId="0" applyBorder="1"/>
  </cellXfs>
  <cellStyles count="1537">
    <cellStyle name="_Anexo __  RCSP Condiciones Obligatorias" xfId="93" xr:uid="{00000000-0005-0000-0000-000062000000}"/>
    <cellStyle name="_Anexo __ Autos Condiciones Obligatorias" xfId="94" xr:uid="{00000000-0005-0000-0000-000063000000}"/>
    <cellStyle name="_Anexo __ Manejo Condiciones Obligatorias" xfId="95" xr:uid="{00000000-0005-0000-0000-000064000000}"/>
    <cellStyle name="_Anexo 1 Habilitantes" xfId="91" xr:uid="{00000000-0005-0000-0000-000060000000}"/>
    <cellStyle name="_Anexo 2 Condiciones Obligatorias" xfId="92" xr:uid="{00000000-0005-0000-0000-000061000000}"/>
    <cellStyle name="_EVALUACION TECNICA METROVIVIENDA 2010" xfId="96" xr:uid="{00000000-0005-0000-0000-000065000000}"/>
    <cellStyle name="_EVALUACION TECNICA METROVIVIENDA 2010 2" xfId="97" xr:uid="{00000000-0005-0000-0000-000066000000}"/>
    <cellStyle name="_EVALUACION TECNICA METROVIVIENDA 2010_INFORME DE EVALUACION TECNICO PRELIMINAR AJUSTADO" xfId="98" xr:uid="{00000000-0005-0000-0000-000067000000}"/>
    <cellStyle name="_Formato slips estándar" xfId="99" xr:uid="{00000000-0005-0000-0000-000068000000}"/>
    <cellStyle name="_Formato slips estándar_Adenda Grupo 2 COMP MC" xfId="100" xr:uid="{00000000-0005-0000-0000-000069000000}"/>
    <cellStyle name="_Formato slips estándar_Adenda Grupo 2 COMP MCano" xfId="101" xr:uid="{00000000-0005-0000-0000-00006A000000}"/>
    <cellStyle name="_Formato slips estándar_Condiciones Complementarias TRDM" xfId="102" xr:uid="{00000000-0005-0000-0000-00006B000000}"/>
    <cellStyle name="_Formato slips estándar_Condiciones Complementarias V7-1-10" xfId="103" xr:uid="{00000000-0005-0000-0000-00006C000000}"/>
    <cellStyle name="_Formato slips estándar_SlipTecnico Grupo EEB - D&amp;O 6ene10" xfId="104" xr:uid="{00000000-0005-0000-0000-00006D000000}"/>
    <cellStyle name="_Grupo 1 COMPL. V Adenda F" xfId="105" xr:uid="{00000000-0005-0000-0000-00006E000000}"/>
    <cellStyle name="_Slip habilitantes DM (Secretaría)" xfId="106" xr:uid="{00000000-0005-0000-0000-00006F000000}"/>
    <cellStyle name="_Slip habilitantes DM (Secretaría)_Adenda Grupo 2 COMP MC" xfId="107" xr:uid="{00000000-0005-0000-0000-000070000000}"/>
    <cellStyle name="_Slip habilitantes DM (Secretaría)_Adenda Grupo 2 COMP MCano" xfId="108" xr:uid="{00000000-0005-0000-0000-000071000000}"/>
    <cellStyle name="_Slip habilitantes DM (Secretaría)_Condiciones Complementarias TRDM" xfId="109" xr:uid="{00000000-0005-0000-0000-000072000000}"/>
    <cellStyle name="_Slip habilitantes DM (Secretaría)_Condiciones Complementarias V7-1-10" xfId="110" xr:uid="{00000000-0005-0000-0000-000073000000}"/>
    <cellStyle name="_Slip habilitantes DM (Secretaría)_SlipTecnico Grupo EEB - D&amp;O 6ene10" xfId="111" xr:uid="{00000000-0005-0000-0000-000074000000}"/>
    <cellStyle name="_SLIP RCSP NUEVAS CONDICIONES" xfId="112" xr:uid="{00000000-0005-0000-0000-000075000000}"/>
    <cellStyle name="_SLIP RCSP NUEVAS CONDICIONES_Adenda Grupo 2 COMP MC" xfId="113" xr:uid="{00000000-0005-0000-0000-000076000000}"/>
    <cellStyle name="_SLIP RCSP NUEVAS CONDICIONES_Adenda Grupo 2 COMP MCano" xfId="114" xr:uid="{00000000-0005-0000-0000-000077000000}"/>
    <cellStyle name="_SLIP RCSP NUEVAS CONDICIONES_Condiciones Complementarias TRDM" xfId="115" xr:uid="{00000000-0005-0000-0000-000078000000}"/>
    <cellStyle name="_SLIP RCSP NUEVAS CONDICIONES_Condiciones Complementarias V7-1-10" xfId="116" xr:uid="{00000000-0005-0000-0000-000079000000}"/>
    <cellStyle name="_SLIP RCSP NUEVAS CONDICIONES_SlipTecnico Grupo EEB - D&amp;O 6ene10" xfId="117" xr:uid="{00000000-0005-0000-0000-00007A000000}"/>
    <cellStyle name="_Slips RCSP (habilitantes) Secretaría" xfId="118" xr:uid="{00000000-0005-0000-0000-00007B000000}"/>
    <cellStyle name="_Slips RCSP (habilitantes) Secretaría_Adenda Grupo 2 COMP MC" xfId="119" xr:uid="{00000000-0005-0000-0000-00007C000000}"/>
    <cellStyle name="_Slips RCSP (habilitantes) Secretaría_Adenda Grupo 2 COMP MCano" xfId="120" xr:uid="{00000000-0005-0000-0000-00007D000000}"/>
    <cellStyle name="_Slips RCSP (habilitantes) Secretaría_Condiciones Complementarias TRDM" xfId="121" xr:uid="{00000000-0005-0000-0000-00007E000000}"/>
    <cellStyle name="_Slips RCSP (habilitantes) Secretaría_Condiciones Complementarias V7-1-10" xfId="122" xr:uid="{00000000-0005-0000-0000-00007F000000}"/>
    <cellStyle name="_Slips RCSP (habilitantes) Secretaría_SlipTecnico Grupo EEB - D&amp;O 6ene10" xfId="123" xr:uid="{00000000-0005-0000-0000-000080000000}"/>
    <cellStyle name="_Terminos Solicitados." xfId="124" xr:uid="{00000000-0005-0000-0000-000081000000}"/>
    <cellStyle name="20% - Accent1" xfId="1" xr:uid="{00000000-0005-0000-0000-000006000000}"/>
    <cellStyle name="20% - Accent2" xfId="2" xr:uid="{00000000-0005-0000-0000-000007000000}"/>
    <cellStyle name="20% - Accent3" xfId="3" xr:uid="{00000000-0005-0000-0000-000008000000}"/>
    <cellStyle name="20% - Accent4" xfId="4" xr:uid="{00000000-0005-0000-0000-000009000000}"/>
    <cellStyle name="20% - Accent5" xfId="5" xr:uid="{00000000-0005-0000-0000-00000A000000}"/>
    <cellStyle name="20% - Accent6" xfId="6" xr:uid="{00000000-0005-0000-0000-00000B000000}"/>
    <cellStyle name="20% - Énfasis1 2" xfId="7" xr:uid="{00000000-0005-0000-0000-00000C000000}"/>
    <cellStyle name="20% - Énfasis1 2 2" xfId="8" xr:uid="{00000000-0005-0000-0000-00000D000000}"/>
    <cellStyle name="20% - Énfasis1 3" xfId="9" xr:uid="{00000000-0005-0000-0000-00000E000000}"/>
    <cellStyle name="20% - Énfasis1 4" xfId="10" xr:uid="{00000000-0005-0000-0000-00000F000000}"/>
    <cellStyle name="20% - Énfasis2 2" xfId="11" xr:uid="{00000000-0005-0000-0000-000010000000}"/>
    <cellStyle name="20% - Énfasis2 2 2" xfId="12" xr:uid="{00000000-0005-0000-0000-000011000000}"/>
    <cellStyle name="20% - Énfasis2 3" xfId="13" xr:uid="{00000000-0005-0000-0000-000012000000}"/>
    <cellStyle name="20% - Énfasis2 4" xfId="14" xr:uid="{00000000-0005-0000-0000-000013000000}"/>
    <cellStyle name="20% - Énfasis3 2" xfId="15" xr:uid="{00000000-0005-0000-0000-000014000000}"/>
    <cellStyle name="20% - Énfasis3 2 2" xfId="16" xr:uid="{00000000-0005-0000-0000-000015000000}"/>
    <cellStyle name="20% - Énfasis3 3" xfId="17" xr:uid="{00000000-0005-0000-0000-000016000000}"/>
    <cellStyle name="20% - Énfasis3 4" xfId="18" xr:uid="{00000000-0005-0000-0000-000017000000}"/>
    <cellStyle name="20% - Énfasis4 2" xfId="19" xr:uid="{00000000-0005-0000-0000-000018000000}"/>
    <cellStyle name="20% - Énfasis4 2 2" xfId="20" xr:uid="{00000000-0005-0000-0000-000019000000}"/>
    <cellStyle name="20% - Énfasis4 3" xfId="21" xr:uid="{00000000-0005-0000-0000-00001A000000}"/>
    <cellStyle name="20% - Énfasis4 4" xfId="22" xr:uid="{00000000-0005-0000-0000-00001B000000}"/>
    <cellStyle name="20% - Énfasis5 2" xfId="23" xr:uid="{00000000-0005-0000-0000-00001C000000}"/>
    <cellStyle name="20% - Énfasis5 2 2" xfId="24" xr:uid="{00000000-0005-0000-0000-00001D000000}"/>
    <cellStyle name="20% - Énfasis5 3" xfId="25" xr:uid="{00000000-0005-0000-0000-00001E000000}"/>
    <cellStyle name="20% - Énfasis5 4" xfId="26" xr:uid="{00000000-0005-0000-0000-00001F000000}"/>
    <cellStyle name="20% - Énfasis6 2" xfId="27" xr:uid="{00000000-0005-0000-0000-000020000000}"/>
    <cellStyle name="20% - Énfasis6 2 2" xfId="28" xr:uid="{00000000-0005-0000-0000-000021000000}"/>
    <cellStyle name="20% - Énfasis6 3" xfId="29" xr:uid="{00000000-0005-0000-0000-000022000000}"/>
    <cellStyle name="20% - Énfasis6 4" xfId="30" xr:uid="{00000000-0005-0000-0000-000023000000}"/>
    <cellStyle name="40% - Accent1" xfId="31" xr:uid="{00000000-0005-0000-0000-000024000000}"/>
    <cellStyle name="40% - Accent2" xfId="32" xr:uid="{00000000-0005-0000-0000-000025000000}"/>
    <cellStyle name="40% - Accent3" xfId="33" xr:uid="{00000000-0005-0000-0000-000026000000}"/>
    <cellStyle name="40% - Accent4" xfId="34" xr:uid="{00000000-0005-0000-0000-000027000000}"/>
    <cellStyle name="40% - Accent5" xfId="35" xr:uid="{00000000-0005-0000-0000-000028000000}"/>
    <cellStyle name="40% - Accent6" xfId="36" xr:uid="{00000000-0005-0000-0000-000029000000}"/>
    <cellStyle name="40% - Énfasis1 2" xfId="37" xr:uid="{00000000-0005-0000-0000-00002A000000}"/>
    <cellStyle name="40% - Énfasis1 2 2" xfId="38" xr:uid="{00000000-0005-0000-0000-00002B000000}"/>
    <cellStyle name="40% - Énfasis1 3" xfId="39" xr:uid="{00000000-0005-0000-0000-00002C000000}"/>
    <cellStyle name="40% - Énfasis1 4" xfId="40" xr:uid="{00000000-0005-0000-0000-00002D000000}"/>
    <cellStyle name="40% - Énfasis2 2" xfId="41" xr:uid="{00000000-0005-0000-0000-00002E000000}"/>
    <cellStyle name="40% - Énfasis2 2 2" xfId="42" xr:uid="{00000000-0005-0000-0000-00002F000000}"/>
    <cellStyle name="40% - Énfasis2 3" xfId="43" xr:uid="{00000000-0005-0000-0000-000030000000}"/>
    <cellStyle name="40% - Énfasis2 4" xfId="44" xr:uid="{00000000-0005-0000-0000-000031000000}"/>
    <cellStyle name="40% - Énfasis3 2" xfId="45" xr:uid="{00000000-0005-0000-0000-000032000000}"/>
    <cellStyle name="40% - Énfasis3 2 2" xfId="46" xr:uid="{00000000-0005-0000-0000-000033000000}"/>
    <cellStyle name="40% - Énfasis3 3" xfId="47" xr:uid="{00000000-0005-0000-0000-000034000000}"/>
    <cellStyle name="40% - Énfasis3 4" xfId="48" xr:uid="{00000000-0005-0000-0000-000035000000}"/>
    <cellStyle name="40% - Énfasis4 2" xfId="49" xr:uid="{00000000-0005-0000-0000-000036000000}"/>
    <cellStyle name="40% - Énfasis4 2 2" xfId="50" xr:uid="{00000000-0005-0000-0000-000037000000}"/>
    <cellStyle name="40% - Énfasis4 3" xfId="51" xr:uid="{00000000-0005-0000-0000-000038000000}"/>
    <cellStyle name="40% - Énfasis4 4" xfId="52" xr:uid="{00000000-0005-0000-0000-000039000000}"/>
    <cellStyle name="40% - Énfasis5 2" xfId="53" xr:uid="{00000000-0005-0000-0000-00003A000000}"/>
    <cellStyle name="40% - Énfasis5 2 2" xfId="54" xr:uid="{00000000-0005-0000-0000-00003B000000}"/>
    <cellStyle name="40% - Énfasis5 3" xfId="55" xr:uid="{00000000-0005-0000-0000-00003C000000}"/>
    <cellStyle name="40% - Énfasis5 4" xfId="56" xr:uid="{00000000-0005-0000-0000-00003D000000}"/>
    <cellStyle name="40% - Énfasis6 2" xfId="57" xr:uid="{00000000-0005-0000-0000-00003E000000}"/>
    <cellStyle name="40% - Énfasis6 2 2" xfId="58" xr:uid="{00000000-0005-0000-0000-00003F000000}"/>
    <cellStyle name="40% - Énfasis6 3" xfId="59" xr:uid="{00000000-0005-0000-0000-000040000000}"/>
    <cellStyle name="40% - Énfasis6 4" xfId="60" xr:uid="{00000000-0005-0000-0000-000041000000}"/>
    <cellStyle name="60% - Accent1" xfId="61" xr:uid="{00000000-0005-0000-0000-000042000000}"/>
    <cellStyle name="60% - Accent2" xfId="62" xr:uid="{00000000-0005-0000-0000-000043000000}"/>
    <cellStyle name="60% - Accent3" xfId="63" xr:uid="{00000000-0005-0000-0000-000044000000}"/>
    <cellStyle name="60% - Accent4" xfId="64" xr:uid="{00000000-0005-0000-0000-000045000000}"/>
    <cellStyle name="60% - Accent5" xfId="65" xr:uid="{00000000-0005-0000-0000-000046000000}"/>
    <cellStyle name="60% - Accent6" xfId="66" xr:uid="{00000000-0005-0000-0000-000047000000}"/>
    <cellStyle name="60% - Énfasis1 2" xfId="67" xr:uid="{00000000-0005-0000-0000-000048000000}"/>
    <cellStyle name="60% - Énfasis1 2 2" xfId="68" xr:uid="{00000000-0005-0000-0000-000049000000}"/>
    <cellStyle name="60% - Énfasis1 3" xfId="69" xr:uid="{00000000-0005-0000-0000-00004A000000}"/>
    <cellStyle name="60% - Énfasis1 4" xfId="70" xr:uid="{00000000-0005-0000-0000-00004B000000}"/>
    <cellStyle name="60% - Énfasis2 2" xfId="71" xr:uid="{00000000-0005-0000-0000-00004C000000}"/>
    <cellStyle name="60% - Énfasis2 2 2" xfId="72" xr:uid="{00000000-0005-0000-0000-00004D000000}"/>
    <cellStyle name="60% - Énfasis2 3" xfId="73" xr:uid="{00000000-0005-0000-0000-00004E000000}"/>
    <cellStyle name="60% - Énfasis2 4" xfId="74" xr:uid="{00000000-0005-0000-0000-00004F000000}"/>
    <cellStyle name="60% - Énfasis3 2" xfId="75" xr:uid="{00000000-0005-0000-0000-000050000000}"/>
    <cellStyle name="60% - Énfasis3 2 2" xfId="76" xr:uid="{00000000-0005-0000-0000-000051000000}"/>
    <cellStyle name="60% - Énfasis3 3" xfId="77" xr:uid="{00000000-0005-0000-0000-000052000000}"/>
    <cellStyle name="60% - Énfasis3 4" xfId="78" xr:uid="{00000000-0005-0000-0000-000053000000}"/>
    <cellStyle name="60% - Énfasis4 2" xfId="79" xr:uid="{00000000-0005-0000-0000-000054000000}"/>
    <cellStyle name="60% - Énfasis4 2 2" xfId="80" xr:uid="{00000000-0005-0000-0000-000055000000}"/>
    <cellStyle name="60% - Énfasis4 3" xfId="81" xr:uid="{00000000-0005-0000-0000-000056000000}"/>
    <cellStyle name="60% - Énfasis4 4" xfId="82" xr:uid="{00000000-0005-0000-0000-000057000000}"/>
    <cellStyle name="60% - Énfasis5 2" xfId="83" xr:uid="{00000000-0005-0000-0000-000058000000}"/>
    <cellStyle name="60% - Énfasis5 2 2" xfId="84" xr:uid="{00000000-0005-0000-0000-000059000000}"/>
    <cellStyle name="60% - Énfasis5 3" xfId="85" xr:uid="{00000000-0005-0000-0000-00005A000000}"/>
    <cellStyle name="60% - Énfasis5 4" xfId="86" xr:uid="{00000000-0005-0000-0000-00005B000000}"/>
    <cellStyle name="60% - Énfasis6 2" xfId="87" xr:uid="{00000000-0005-0000-0000-00005C000000}"/>
    <cellStyle name="60% - Énfasis6 2 2" xfId="88" xr:uid="{00000000-0005-0000-0000-00005D000000}"/>
    <cellStyle name="60% - Énfasis6 3" xfId="89" xr:uid="{00000000-0005-0000-0000-00005E000000}"/>
    <cellStyle name="60% - Énfasis6 4" xfId="90" xr:uid="{00000000-0005-0000-0000-00005F000000}"/>
    <cellStyle name="Accent1" xfId="125" xr:uid="{00000000-0005-0000-0000-000082000000}"/>
    <cellStyle name="Accent2" xfId="126" xr:uid="{00000000-0005-0000-0000-000083000000}"/>
    <cellStyle name="Accent3" xfId="127" xr:uid="{00000000-0005-0000-0000-000084000000}"/>
    <cellStyle name="Accent4" xfId="128" xr:uid="{00000000-0005-0000-0000-000085000000}"/>
    <cellStyle name="Accent5" xfId="129" xr:uid="{00000000-0005-0000-0000-000086000000}"/>
    <cellStyle name="Accent6" xfId="130" xr:uid="{00000000-0005-0000-0000-000087000000}"/>
    <cellStyle name="Bad 1" xfId="131" xr:uid="{00000000-0005-0000-0000-000088000000}"/>
    <cellStyle name="Buena 2" xfId="132" xr:uid="{00000000-0005-0000-0000-000089000000}"/>
    <cellStyle name="Buena 2 2" xfId="133" xr:uid="{00000000-0005-0000-0000-00008A000000}"/>
    <cellStyle name="Buena 3" xfId="134" xr:uid="{00000000-0005-0000-0000-00008B000000}"/>
    <cellStyle name="Buena 4" xfId="135" xr:uid="{00000000-0005-0000-0000-00008C000000}"/>
    <cellStyle name="Calculation" xfId="136" xr:uid="{00000000-0005-0000-0000-00008D000000}"/>
    <cellStyle name="Cálculo 2" xfId="145" xr:uid="{00000000-0005-0000-0000-000096000000}"/>
    <cellStyle name="Cálculo 2 2" xfId="146" xr:uid="{00000000-0005-0000-0000-000097000000}"/>
    <cellStyle name="Cálculo 3" xfId="147" xr:uid="{00000000-0005-0000-0000-000098000000}"/>
    <cellStyle name="Cálculo 4" xfId="148" xr:uid="{00000000-0005-0000-0000-000099000000}"/>
    <cellStyle name="Celda de comprobación 2" xfId="137" xr:uid="{00000000-0005-0000-0000-00008E000000}"/>
    <cellStyle name="Celda de comprobación 2 2" xfId="138" xr:uid="{00000000-0005-0000-0000-00008F000000}"/>
    <cellStyle name="Celda de comprobación 3" xfId="139" xr:uid="{00000000-0005-0000-0000-000090000000}"/>
    <cellStyle name="Celda de comprobación 4" xfId="140" xr:uid="{00000000-0005-0000-0000-000091000000}"/>
    <cellStyle name="Celda vinculada 2" xfId="141" xr:uid="{00000000-0005-0000-0000-000092000000}"/>
    <cellStyle name="Celda vinculada 2 2" xfId="142" xr:uid="{00000000-0005-0000-0000-000093000000}"/>
    <cellStyle name="Celda vinculada 3" xfId="143" xr:uid="{00000000-0005-0000-0000-000094000000}"/>
    <cellStyle name="Celda vinculada 4" xfId="144" xr:uid="{00000000-0005-0000-0000-000095000000}"/>
    <cellStyle name="Encabezado 4 2" xfId="149" xr:uid="{00000000-0005-0000-0000-00009A000000}"/>
    <cellStyle name="Encabezado 4 2 2" xfId="150" xr:uid="{00000000-0005-0000-0000-00009B000000}"/>
    <cellStyle name="Encabezado 4 3" xfId="151" xr:uid="{00000000-0005-0000-0000-00009C000000}"/>
    <cellStyle name="Encabezado 4 4" xfId="152" xr:uid="{00000000-0005-0000-0000-00009D000000}"/>
    <cellStyle name="Entrada 2" xfId="153" xr:uid="{00000000-0005-0000-0000-00009E000000}"/>
    <cellStyle name="Entrada 2 2" xfId="154" xr:uid="{00000000-0005-0000-0000-00009F000000}"/>
    <cellStyle name="Entrada 3" xfId="155" xr:uid="{00000000-0005-0000-0000-0000A0000000}"/>
    <cellStyle name="Entrada 4" xfId="156" xr:uid="{00000000-0005-0000-0000-0000A1000000}"/>
    <cellStyle name="Estilo 1" xfId="157" xr:uid="{00000000-0005-0000-0000-0000A2000000}"/>
    <cellStyle name="Estilo 1 10" xfId="158" xr:uid="{00000000-0005-0000-0000-0000A3000000}"/>
    <cellStyle name="Estilo 1 10 2" xfId="159" xr:uid="{00000000-0005-0000-0000-0000A4000000}"/>
    <cellStyle name="Estilo 1 100" xfId="160" xr:uid="{00000000-0005-0000-0000-0000A5000000}"/>
    <cellStyle name="Estilo 1 101" xfId="161" xr:uid="{00000000-0005-0000-0000-0000A6000000}"/>
    <cellStyle name="Estilo 1 102" xfId="162" xr:uid="{00000000-0005-0000-0000-0000A7000000}"/>
    <cellStyle name="Estilo 1 103" xfId="163" xr:uid="{00000000-0005-0000-0000-0000A8000000}"/>
    <cellStyle name="Estilo 1 11" xfId="164" xr:uid="{00000000-0005-0000-0000-0000A9000000}"/>
    <cellStyle name="Estilo 1 11 2" xfId="165" xr:uid="{00000000-0005-0000-0000-0000AA000000}"/>
    <cellStyle name="Estilo 1 12" xfId="166" xr:uid="{00000000-0005-0000-0000-0000AB000000}"/>
    <cellStyle name="Estilo 1 12 2" xfId="167" xr:uid="{00000000-0005-0000-0000-0000AC000000}"/>
    <cellStyle name="Estilo 1 13" xfId="168" xr:uid="{00000000-0005-0000-0000-0000AD000000}"/>
    <cellStyle name="Estilo 1 13 2" xfId="169" xr:uid="{00000000-0005-0000-0000-0000AE000000}"/>
    <cellStyle name="Estilo 1 14" xfId="170" xr:uid="{00000000-0005-0000-0000-0000AF000000}"/>
    <cellStyle name="Estilo 1 14 2" xfId="171" xr:uid="{00000000-0005-0000-0000-0000B0000000}"/>
    <cellStyle name="Estilo 1 15" xfId="172" xr:uid="{00000000-0005-0000-0000-0000B1000000}"/>
    <cellStyle name="Estilo 1 15 2" xfId="173" xr:uid="{00000000-0005-0000-0000-0000B2000000}"/>
    <cellStyle name="Estilo 1 16" xfId="174" xr:uid="{00000000-0005-0000-0000-0000B3000000}"/>
    <cellStyle name="Estilo 1 16 2" xfId="175" xr:uid="{00000000-0005-0000-0000-0000B4000000}"/>
    <cellStyle name="Estilo 1 17" xfId="176" xr:uid="{00000000-0005-0000-0000-0000B5000000}"/>
    <cellStyle name="Estilo 1 17 2" xfId="177" xr:uid="{00000000-0005-0000-0000-0000B6000000}"/>
    <cellStyle name="Estilo 1 18" xfId="178" xr:uid="{00000000-0005-0000-0000-0000B7000000}"/>
    <cellStyle name="Estilo 1 18 2" xfId="179" xr:uid="{00000000-0005-0000-0000-0000B8000000}"/>
    <cellStyle name="Estilo 1 19" xfId="180" xr:uid="{00000000-0005-0000-0000-0000B9000000}"/>
    <cellStyle name="Estilo 1 19 2" xfId="181" xr:uid="{00000000-0005-0000-0000-0000BA000000}"/>
    <cellStyle name="Estilo 1 2" xfId="182" xr:uid="{00000000-0005-0000-0000-0000BB000000}"/>
    <cellStyle name="Estilo 1 2 2" xfId="183" xr:uid="{00000000-0005-0000-0000-0000BC000000}"/>
    <cellStyle name="Estilo 1 2 3" xfId="184" xr:uid="{00000000-0005-0000-0000-0000BD000000}"/>
    <cellStyle name="Estilo 1 20" xfId="185" xr:uid="{00000000-0005-0000-0000-0000BE000000}"/>
    <cellStyle name="Estilo 1 20 2" xfId="186" xr:uid="{00000000-0005-0000-0000-0000BF000000}"/>
    <cellStyle name="Estilo 1 21" xfId="187" xr:uid="{00000000-0005-0000-0000-0000C0000000}"/>
    <cellStyle name="Estilo 1 21 2" xfId="188" xr:uid="{00000000-0005-0000-0000-0000C1000000}"/>
    <cellStyle name="Estilo 1 22" xfId="189" xr:uid="{00000000-0005-0000-0000-0000C2000000}"/>
    <cellStyle name="Estilo 1 22 2" xfId="190" xr:uid="{00000000-0005-0000-0000-0000C3000000}"/>
    <cellStyle name="Estilo 1 23" xfId="191" xr:uid="{00000000-0005-0000-0000-0000C4000000}"/>
    <cellStyle name="Estilo 1 23 2" xfId="192" xr:uid="{00000000-0005-0000-0000-0000C5000000}"/>
    <cellStyle name="Estilo 1 24" xfId="193" xr:uid="{00000000-0005-0000-0000-0000C6000000}"/>
    <cellStyle name="Estilo 1 24 2" xfId="194" xr:uid="{00000000-0005-0000-0000-0000C7000000}"/>
    <cellStyle name="Estilo 1 25" xfId="195" xr:uid="{00000000-0005-0000-0000-0000C8000000}"/>
    <cellStyle name="Estilo 1 25 2" xfId="196" xr:uid="{00000000-0005-0000-0000-0000C9000000}"/>
    <cellStyle name="Estilo 1 26" xfId="197" xr:uid="{00000000-0005-0000-0000-0000CA000000}"/>
    <cellStyle name="Estilo 1 26 2" xfId="198" xr:uid="{00000000-0005-0000-0000-0000CB000000}"/>
    <cellStyle name="Estilo 1 27" xfId="199" xr:uid="{00000000-0005-0000-0000-0000CC000000}"/>
    <cellStyle name="Estilo 1 27 2" xfId="200" xr:uid="{00000000-0005-0000-0000-0000CD000000}"/>
    <cellStyle name="Estilo 1 28" xfId="201" xr:uid="{00000000-0005-0000-0000-0000CE000000}"/>
    <cellStyle name="Estilo 1 28 2" xfId="202" xr:uid="{00000000-0005-0000-0000-0000CF000000}"/>
    <cellStyle name="Estilo 1 29" xfId="203" xr:uid="{00000000-0005-0000-0000-0000D0000000}"/>
    <cellStyle name="Estilo 1 29 2" xfId="204" xr:uid="{00000000-0005-0000-0000-0000D1000000}"/>
    <cellStyle name="Estilo 1 3" xfId="205" xr:uid="{00000000-0005-0000-0000-0000D2000000}"/>
    <cellStyle name="Estilo 1 3 2" xfId="206" xr:uid="{00000000-0005-0000-0000-0000D3000000}"/>
    <cellStyle name="Estilo 1 3 3" xfId="207" xr:uid="{00000000-0005-0000-0000-0000D4000000}"/>
    <cellStyle name="Estilo 1 30" xfId="208" xr:uid="{00000000-0005-0000-0000-0000D5000000}"/>
    <cellStyle name="Estilo 1 30 2" xfId="209" xr:uid="{00000000-0005-0000-0000-0000D6000000}"/>
    <cellStyle name="Estilo 1 31" xfId="210" xr:uid="{00000000-0005-0000-0000-0000D7000000}"/>
    <cellStyle name="Estilo 1 31 2" xfId="211" xr:uid="{00000000-0005-0000-0000-0000D8000000}"/>
    <cellStyle name="Estilo 1 32" xfId="212" xr:uid="{00000000-0005-0000-0000-0000D9000000}"/>
    <cellStyle name="Estilo 1 32 2" xfId="213" xr:uid="{00000000-0005-0000-0000-0000DA000000}"/>
    <cellStyle name="Estilo 1 33" xfId="214" xr:uid="{00000000-0005-0000-0000-0000DB000000}"/>
    <cellStyle name="Estilo 1 33 2" xfId="215" xr:uid="{00000000-0005-0000-0000-0000DC000000}"/>
    <cellStyle name="Estilo 1 34" xfId="216" xr:uid="{00000000-0005-0000-0000-0000DD000000}"/>
    <cellStyle name="Estilo 1 34 2" xfId="217" xr:uid="{00000000-0005-0000-0000-0000DE000000}"/>
    <cellStyle name="Estilo 1 35" xfId="218" xr:uid="{00000000-0005-0000-0000-0000DF000000}"/>
    <cellStyle name="Estilo 1 35 2" xfId="219" xr:uid="{00000000-0005-0000-0000-0000E0000000}"/>
    <cellStyle name="Estilo 1 36" xfId="220" xr:uid="{00000000-0005-0000-0000-0000E1000000}"/>
    <cellStyle name="Estilo 1 36 2" xfId="221" xr:uid="{00000000-0005-0000-0000-0000E2000000}"/>
    <cellStyle name="Estilo 1 37" xfId="222" xr:uid="{00000000-0005-0000-0000-0000E3000000}"/>
    <cellStyle name="Estilo 1 37 2" xfId="223" xr:uid="{00000000-0005-0000-0000-0000E4000000}"/>
    <cellStyle name="Estilo 1 38" xfId="224" xr:uid="{00000000-0005-0000-0000-0000E5000000}"/>
    <cellStyle name="Estilo 1 38 2" xfId="225" xr:uid="{00000000-0005-0000-0000-0000E6000000}"/>
    <cellStyle name="Estilo 1 39" xfId="226" xr:uid="{00000000-0005-0000-0000-0000E7000000}"/>
    <cellStyle name="Estilo 1 39 2" xfId="227" xr:uid="{00000000-0005-0000-0000-0000E8000000}"/>
    <cellStyle name="Estilo 1 4" xfId="228" xr:uid="{00000000-0005-0000-0000-0000E9000000}"/>
    <cellStyle name="Estilo 1 4 2" xfId="229" xr:uid="{00000000-0005-0000-0000-0000EA000000}"/>
    <cellStyle name="Estilo 1 40" xfId="230" xr:uid="{00000000-0005-0000-0000-0000EB000000}"/>
    <cellStyle name="Estilo 1 40 2" xfId="231" xr:uid="{00000000-0005-0000-0000-0000EC000000}"/>
    <cellStyle name="Estilo 1 41" xfId="232" xr:uid="{00000000-0005-0000-0000-0000ED000000}"/>
    <cellStyle name="Estilo 1 41 2" xfId="233" xr:uid="{00000000-0005-0000-0000-0000EE000000}"/>
    <cellStyle name="Estilo 1 41 3" xfId="234" xr:uid="{00000000-0005-0000-0000-0000EF000000}"/>
    <cellStyle name="Estilo 1 42" xfId="235" xr:uid="{00000000-0005-0000-0000-0000F0000000}"/>
    <cellStyle name="Estilo 1 43" xfId="236" xr:uid="{00000000-0005-0000-0000-0000F1000000}"/>
    <cellStyle name="Estilo 1 44" xfId="237" xr:uid="{00000000-0005-0000-0000-0000F2000000}"/>
    <cellStyle name="Estilo 1 45" xfId="238" xr:uid="{00000000-0005-0000-0000-0000F3000000}"/>
    <cellStyle name="Estilo 1 46" xfId="239" xr:uid="{00000000-0005-0000-0000-0000F4000000}"/>
    <cellStyle name="Estilo 1 47" xfId="240" xr:uid="{00000000-0005-0000-0000-0000F5000000}"/>
    <cellStyle name="Estilo 1 48" xfId="241" xr:uid="{00000000-0005-0000-0000-0000F6000000}"/>
    <cellStyle name="Estilo 1 49" xfId="242" xr:uid="{00000000-0005-0000-0000-0000F7000000}"/>
    <cellStyle name="Estilo 1 5" xfId="243" xr:uid="{00000000-0005-0000-0000-0000F8000000}"/>
    <cellStyle name="Estilo 1 5 2" xfId="244" xr:uid="{00000000-0005-0000-0000-0000F9000000}"/>
    <cellStyle name="Estilo 1 50" xfId="245" xr:uid="{00000000-0005-0000-0000-0000FA000000}"/>
    <cellStyle name="Estilo 1 51" xfId="246" xr:uid="{00000000-0005-0000-0000-0000FB000000}"/>
    <cellStyle name="Estilo 1 52" xfId="247" xr:uid="{00000000-0005-0000-0000-0000FC000000}"/>
    <cellStyle name="Estilo 1 53" xfId="248" xr:uid="{00000000-0005-0000-0000-0000FD000000}"/>
    <cellStyle name="Estilo 1 54" xfId="249" xr:uid="{00000000-0005-0000-0000-0000FE000000}"/>
    <cellStyle name="Estilo 1 55" xfId="250" xr:uid="{00000000-0005-0000-0000-0000FF000000}"/>
    <cellStyle name="Estilo 1 56" xfId="251" xr:uid="{00000000-0005-0000-0000-000000010000}"/>
    <cellStyle name="Estilo 1 57" xfId="252" xr:uid="{00000000-0005-0000-0000-000001010000}"/>
    <cellStyle name="Estilo 1 58" xfId="253" xr:uid="{00000000-0005-0000-0000-000002010000}"/>
    <cellStyle name="Estilo 1 59" xfId="254" xr:uid="{00000000-0005-0000-0000-000003010000}"/>
    <cellStyle name="Estilo 1 6" xfId="255" xr:uid="{00000000-0005-0000-0000-000004010000}"/>
    <cellStyle name="Estilo 1 6 2" xfId="256" xr:uid="{00000000-0005-0000-0000-000005010000}"/>
    <cellStyle name="Estilo 1 60" xfId="257" xr:uid="{00000000-0005-0000-0000-000006010000}"/>
    <cellStyle name="Estilo 1 61" xfId="258" xr:uid="{00000000-0005-0000-0000-000007010000}"/>
    <cellStyle name="Estilo 1 62" xfId="259" xr:uid="{00000000-0005-0000-0000-000008010000}"/>
    <cellStyle name="Estilo 1 63" xfId="260" xr:uid="{00000000-0005-0000-0000-000009010000}"/>
    <cellStyle name="Estilo 1 64" xfId="261" xr:uid="{00000000-0005-0000-0000-00000A010000}"/>
    <cellStyle name="Estilo 1 65" xfId="262" xr:uid="{00000000-0005-0000-0000-00000B010000}"/>
    <cellStyle name="Estilo 1 66" xfId="263" xr:uid="{00000000-0005-0000-0000-00000C010000}"/>
    <cellStyle name="Estilo 1 67" xfId="264" xr:uid="{00000000-0005-0000-0000-00000D010000}"/>
    <cellStyle name="Estilo 1 68" xfId="265" xr:uid="{00000000-0005-0000-0000-00000E010000}"/>
    <cellStyle name="Estilo 1 69" xfId="266" xr:uid="{00000000-0005-0000-0000-00000F010000}"/>
    <cellStyle name="Estilo 1 7" xfId="267" xr:uid="{00000000-0005-0000-0000-000010010000}"/>
    <cellStyle name="Estilo 1 7 2" xfId="268" xr:uid="{00000000-0005-0000-0000-000011010000}"/>
    <cellStyle name="Estilo 1 70" xfId="269" xr:uid="{00000000-0005-0000-0000-000012010000}"/>
    <cellStyle name="Estilo 1 71" xfId="270" xr:uid="{00000000-0005-0000-0000-000013010000}"/>
    <cellStyle name="Estilo 1 72" xfId="271" xr:uid="{00000000-0005-0000-0000-000014010000}"/>
    <cellStyle name="Estilo 1 73" xfId="272" xr:uid="{00000000-0005-0000-0000-000015010000}"/>
    <cellStyle name="Estilo 1 74" xfId="273" xr:uid="{00000000-0005-0000-0000-000016010000}"/>
    <cellStyle name="Estilo 1 75" xfId="274" xr:uid="{00000000-0005-0000-0000-000017010000}"/>
    <cellStyle name="Estilo 1 76" xfId="275" xr:uid="{00000000-0005-0000-0000-000018010000}"/>
    <cellStyle name="Estilo 1 77" xfId="276" xr:uid="{00000000-0005-0000-0000-000019010000}"/>
    <cellStyle name="Estilo 1 78" xfId="277" xr:uid="{00000000-0005-0000-0000-00001A010000}"/>
    <cellStyle name="Estilo 1 79" xfId="278" xr:uid="{00000000-0005-0000-0000-00001B010000}"/>
    <cellStyle name="Estilo 1 8" xfId="279" xr:uid="{00000000-0005-0000-0000-00001C010000}"/>
    <cellStyle name="Estilo 1 8 2" xfId="280" xr:uid="{00000000-0005-0000-0000-00001D010000}"/>
    <cellStyle name="Estilo 1 80" xfId="281" xr:uid="{00000000-0005-0000-0000-00001E010000}"/>
    <cellStyle name="Estilo 1 81" xfId="282" xr:uid="{00000000-0005-0000-0000-00001F010000}"/>
    <cellStyle name="Estilo 1 82" xfId="283" xr:uid="{00000000-0005-0000-0000-000020010000}"/>
    <cellStyle name="Estilo 1 83" xfId="284" xr:uid="{00000000-0005-0000-0000-000021010000}"/>
    <cellStyle name="Estilo 1 84" xfId="285" xr:uid="{00000000-0005-0000-0000-000022010000}"/>
    <cellStyle name="Estilo 1 85" xfId="286" xr:uid="{00000000-0005-0000-0000-000023010000}"/>
    <cellStyle name="Estilo 1 86" xfId="287" xr:uid="{00000000-0005-0000-0000-000024010000}"/>
    <cellStyle name="Estilo 1 87" xfId="288" xr:uid="{00000000-0005-0000-0000-000025010000}"/>
    <cellStyle name="Estilo 1 88" xfId="289" xr:uid="{00000000-0005-0000-0000-000026010000}"/>
    <cellStyle name="Estilo 1 89" xfId="290" xr:uid="{00000000-0005-0000-0000-000027010000}"/>
    <cellStyle name="Estilo 1 9" xfId="291" xr:uid="{00000000-0005-0000-0000-000028010000}"/>
    <cellStyle name="Estilo 1 9 2" xfId="292" xr:uid="{00000000-0005-0000-0000-000029010000}"/>
    <cellStyle name="Estilo 1 90" xfId="293" xr:uid="{00000000-0005-0000-0000-00002A010000}"/>
    <cellStyle name="Estilo 1 91" xfId="294" xr:uid="{00000000-0005-0000-0000-00002B010000}"/>
    <cellStyle name="Estilo 1 92" xfId="295" xr:uid="{00000000-0005-0000-0000-00002C010000}"/>
    <cellStyle name="Estilo 1 93" xfId="296" xr:uid="{00000000-0005-0000-0000-00002D010000}"/>
    <cellStyle name="Estilo 1 94" xfId="297" xr:uid="{00000000-0005-0000-0000-00002E010000}"/>
    <cellStyle name="Estilo 1 95" xfId="298" xr:uid="{00000000-0005-0000-0000-00002F010000}"/>
    <cellStyle name="Estilo 1 96" xfId="299" xr:uid="{00000000-0005-0000-0000-000030010000}"/>
    <cellStyle name="Estilo 1 97" xfId="300" xr:uid="{00000000-0005-0000-0000-000031010000}"/>
    <cellStyle name="Estilo 1 98" xfId="301" xr:uid="{00000000-0005-0000-0000-000032010000}"/>
    <cellStyle name="Estilo 1 99" xfId="302" xr:uid="{00000000-0005-0000-0000-000033010000}"/>
    <cellStyle name="Euro" xfId="303" xr:uid="{00000000-0005-0000-0000-000034010000}"/>
    <cellStyle name="Euro 10" xfId="304" xr:uid="{00000000-0005-0000-0000-000035010000}"/>
    <cellStyle name="Euro 11" xfId="305" xr:uid="{00000000-0005-0000-0000-000036010000}"/>
    <cellStyle name="Euro 12" xfId="306" xr:uid="{00000000-0005-0000-0000-000037010000}"/>
    <cellStyle name="Euro 13" xfId="307" xr:uid="{00000000-0005-0000-0000-000038010000}"/>
    <cellStyle name="Euro 14" xfId="308" xr:uid="{00000000-0005-0000-0000-000039010000}"/>
    <cellStyle name="Euro 15" xfId="309" xr:uid="{00000000-0005-0000-0000-00003A010000}"/>
    <cellStyle name="Euro 16" xfId="310" xr:uid="{00000000-0005-0000-0000-00003B010000}"/>
    <cellStyle name="Euro 17" xfId="311" xr:uid="{00000000-0005-0000-0000-00003C010000}"/>
    <cellStyle name="Euro 18" xfId="312" xr:uid="{00000000-0005-0000-0000-00003D010000}"/>
    <cellStyle name="Euro 19" xfId="313" xr:uid="{00000000-0005-0000-0000-00003E010000}"/>
    <cellStyle name="Euro 2" xfId="314" xr:uid="{00000000-0005-0000-0000-00003F010000}"/>
    <cellStyle name="Euro 2 10" xfId="315" xr:uid="{00000000-0005-0000-0000-000040010000}"/>
    <cellStyle name="Euro 2 11" xfId="316" xr:uid="{00000000-0005-0000-0000-000041010000}"/>
    <cellStyle name="Euro 2 12" xfId="317" xr:uid="{00000000-0005-0000-0000-000042010000}"/>
    <cellStyle name="Euro 2 13" xfId="318" xr:uid="{00000000-0005-0000-0000-000043010000}"/>
    <cellStyle name="Euro 2 14" xfId="319" xr:uid="{00000000-0005-0000-0000-000044010000}"/>
    <cellStyle name="Euro 2 15" xfId="320" xr:uid="{00000000-0005-0000-0000-000045010000}"/>
    <cellStyle name="Euro 2 16" xfId="321" xr:uid="{00000000-0005-0000-0000-000046010000}"/>
    <cellStyle name="Euro 2 17" xfId="322" xr:uid="{00000000-0005-0000-0000-000047010000}"/>
    <cellStyle name="Euro 2 18" xfId="323" xr:uid="{00000000-0005-0000-0000-000048010000}"/>
    <cellStyle name="Euro 2 19" xfId="324" xr:uid="{00000000-0005-0000-0000-000049010000}"/>
    <cellStyle name="Euro 2 2" xfId="325" xr:uid="{00000000-0005-0000-0000-00004A010000}"/>
    <cellStyle name="Euro 2 20" xfId="326" xr:uid="{00000000-0005-0000-0000-00004B010000}"/>
    <cellStyle name="Euro 2 21" xfId="327" xr:uid="{00000000-0005-0000-0000-00004C010000}"/>
    <cellStyle name="Euro 2 22" xfId="328" xr:uid="{00000000-0005-0000-0000-00004D010000}"/>
    <cellStyle name="Euro 2 23" xfId="329" xr:uid="{00000000-0005-0000-0000-00004E010000}"/>
    <cellStyle name="Euro 2 24" xfId="330" xr:uid="{00000000-0005-0000-0000-00004F010000}"/>
    <cellStyle name="Euro 2 25" xfId="331" xr:uid="{00000000-0005-0000-0000-000050010000}"/>
    <cellStyle name="Euro 2 26" xfId="332" xr:uid="{00000000-0005-0000-0000-000051010000}"/>
    <cellStyle name="Euro 2 27" xfId="333" xr:uid="{00000000-0005-0000-0000-000052010000}"/>
    <cellStyle name="Euro 2 28" xfId="334" xr:uid="{00000000-0005-0000-0000-000053010000}"/>
    <cellStyle name="Euro 2 29" xfId="335" xr:uid="{00000000-0005-0000-0000-000054010000}"/>
    <cellStyle name="Euro 2 3" xfId="336" xr:uid="{00000000-0005-0000-0000-000055010000}"/>
    <cellStyle name="Euro 2 30" xfId="337" xr:uid="{00000000-0005-0000-0000-000056010000}"/>
    <cellStyle name="Euro 2 31" xfId="338" xr:uid="{00000000-0005-0000-0000-000057010000}"/>
    <cellStyle name="Euro 2 32" xfId="339" xr:uid="{00000000-0005-0000-0000-000058010000}"/>
    <cellStyle name="Euro 2 33" xfId="340" xr:uid="{00000000-0005-0000-0000-000059010000}"/>
    <cellStyle name="Euro 2 34" xfId="341" xr:uid="{00000000-0005-0000-0000-00005A010000}"/>
    <cellStyle name="Euro 2 35" xfId="342" xr:uid="{00000000-0005-0000-0000-00005B010000}"/>
    <cellStyle name="Euro 2 36" xfId="343" xr:uid="{00000000-0005-0000-0000-00005C010000}"/>
    <cellStyle name="Euro 2 37" xfId="344" xr:uid="{00000000-0005-0000-0000-00005D010000}"/>
    <cellStyle name="Euro 2 38" xfId="345" xr:uid="{00000000-0005-0000-0000-00005E010000}"/>
    <cellStyle name="Euro 2 39" xfId="346" xr:uid="{00000000-0005-0000-0000-00005F010000}"/>
    <cellStyle name="Euro 2 4" xfId="347" xr:uid="{00000000-0005-0000-0000-000060010000}"/>
    <cellStyle name="Euro 2 40" xfId="348" xr:uid="{00000000-0005-0000-0000-000061010000}"/>
    <cellStyle name="Euro 2 41" xfId="349" xr:uid="{00000000-0005-0000-0000-000062010000}"/>
    <cellStyle name="Euro 2 42" xfId="350" xr:uid="{00000000-0005-0000-0000-000063010000}"/>
    <cellStyle name="Euro 2 43" xfId="351" xr:uid="{00000000-0005-0000-0000-000064010000}"/>
    <cellStyle name="Euro 2 44" xfId="352" xr:uid="{00000000-0005-0000-0000-000065010000}"/>
    <cellStyle name="Euro 2 45" xfId="353" xr:uid="{00000000-0005-0000-0000-000066010000}"/>
    <cellStyle name="Euro 2 46" xfId="354" xr:uid="{00000000-0005-0000-0000-000067010000}"/>
    <cellStyle name="Euro 2 47" xfId="355" xr:uid="{00000000-0005-0000-0000-000068010000}"/>
    <cellStyle name="Euro 2 48" xfId="356" xr:uid="{00000000-0005-0000-0000-000069010000}"/>
    <cellStyle name="Euro 2 49" xfId="357" xr:uid="{00000000-0005-0000-0000-00006A010000}"/>
    <cellStyle name="Euro 2 5" xfId="358" xr:uid="{00000000-0005-0000-0000-00006B010000}"/>
    <cellStyle name="Euro 2 50" xfId="359" xr:uid="{00000000-0005-0000-0000-00006C010000}"/>
    <cellStyle name="Euro 2 51" xfId="360" xr:uid="{00000000-0005-0000-0000-00006D010000}"/>
    <cellStyle name="Euro 2 52" xfId="361" xr:uid="{00000000-0005-0000-0000-00006E010000}"/>
    <cellStyle name="Euro 2 53" xfId="362" xr:uid="{00000000-0005-0000-0000-00006F010000}"/>
    <cellStyle name="Euro 2 54" xfId="363" xr:uid="{00000000-0005-0000-0000-000070010000}"/>
    <cellStyle name="Euro 2 55" xfId="364" xr:uid="{00000000-0005-0000-0000-000071010000}"/>
    <cellStyle name="Euro 2 56" xfId="365" xr:uid="{00000000-0005-0000-0000-000072010000}"/>
    <cellStyle name="Euro 2 57" xfId="366" xr:uid="{00000000-0005-0000-0000-000073010000}"/>
    <cellStyle name="Euro 2 58" xfId="367" xr:uid="{00000000-0005-0000-0000-000074010000}"/>
    <cellStyle name="Euro 2 59" xfId="368" xr:uid="{00000000-0005-0000-0000-000075010000}"/>
    <cellStyle name="Euro 2 6" xfId="369" xr:uid="{00000000-0005-0000-0000-000076010000}"/>
    <cellStyle name="Euro 2 60" xfId="370" xr:uid="{00000000-0005-0000-0000-000077010000}"/>
    <cellStyle name="Euro 2 61" xfId="371" xr:uid="{00000000-0005-0000-0000-000078010000}"/>
    <cellStyle name="Euro 2 62" xfId="372" xr:uid="{00000000-0005-0000-0000-000079010000}"/>
    <cellStyle name="Euro 2 63" xfId="373" xr:uid="{00000000-0005-0000-0000-00007A010000}"/>
    <cellStyle name="Euro 2 64" xfId="374" xr:uid="{00000000-0005-0000-0000-00007B010000}"/>
    <cellStyle name="Euro 2 65" xfId="375" xr:uid="{00000000-0005-0000-0000-00007C010000}"/>
    <cellStyle name="Euro 2 7" xfId="376" xr:uid="{00000000-0005-0000-0000-00007D010000}"/>
    <cellStyle name="Euro 2 8" xfId="377" xr:uid="{00000000-0005-0000-0000-00007E010000}"/>
    <cellStyle name="Euro 2 9" xfId="378" xr:uid="{00000000-0005-0000-0000-00007F010000}"/>
    <cellStyle name="Euro 20" xfId="379" xr:uid="{00000000-0005-0000-0000-000080010000}"/>
    <cellStyle name="Euro 21" xfId="380" xr:uid="{00000000-0005-0000-0000-000081010000}"/>
    <cellStyle name="Euro 22" xfId="381" xr:uid="{00000000-0005-0000-0000-000082010000}"/>
    <cellStyle name="Euro 23" xfId="382" xr:uid="{00000000-0005-0000-0000-000083010000}"/>
    <cellStyle name="Euro 24" xfId="383" xr:uid="{00000000-0005-0000-0000-000084010000}"/>
    <cellStyle name="Euro 25" xfId="384" xr:uid="{00000000-0005-0000-0000-000085010000}"/>
    <cellStyle name="Euro 26" xfId="385" xr:uid="{00000000-0005-0000-0000-000086010000}"/>
    <cellStyle name="Euro 27" xfId="386" xr:uid="{00000000-0005-0000-0000-000087010000}"/>
    <cellStyle name="Euro 28" xfId="387" xr:uid="{00000000-0005-0000-0000-000088010000}"/>
    <cellStyle name="Euro 29" xfId="388" xr:uid="{00000000-0005-0000-0000-000089010000}"/>
    <cellStyle name="Euro 3" xfId="389" xr:uid="{00000000-0005-0000-0000-00008A010000}"/>
    <cellStyle name="Euro 3 2" xfId="390" xr:uid="{00000000-0005-0000-0000-00008B010000}"/>
    <cellStyle name="Euro 3 3" xfId="391" xr:uid="{00000000-0005-0000-0000-00008C010000}"/>
    <cellStyle name="Euro 3 4" xfId="392" xr:uid="{00000000-0005-0000-0000-00008D010000}"/>
    <cellStyle name="Euro 30" xfId="393" xr:uid="{00000000-0005-0000-0000-00008E010000}"/>
    <cellStyle name="Euro 31" xfId="394" xr:uid="{00000000-0005-0000-0000-00008F010000}"/>
    <cellStyle name="Euro 32" xfId="395" xr:uid="{00000000-0005-0000-0000-000090010000}"/>
    <cellStyle name="Euro 33" xfId="396" xr:uid="{00000000-0005-0000-0000-000091010000}"/>
    <cellStyle name="Euro 34" xfId="397" xr:uid="{00000000-0005-0000-0000-000092010000}"/>
    <cellStyle name="Euro 4" xfId="398" xr:uid="{00000000-0005-0000-0000-000093010000}"/>
    <cellStyle name="Euro 5" xfId="399" xr:uid="{00000000-0005-0000-0000-000094010000}"/>
    <cellStyle name="Euro 6" xfId="400" xr:uid="{00000000-0005-0000-0000-000095010000}"/>
    <cellStyle name="Euro 7" xfId="401" xr:uid="{00000000-0005-0000-0000-000096010000}"/>
    <cellStyle name="Euro 8" xfId="402" xr:uid="{00000000-0005-0000-0000-000097010000}"/>
    <cellStyle name="Euro 9" xfId="403" xr:uid="{00000000-0005-0000-0000-000098010000}"/>
    <cellStyle name="Explanatory Text" xfId="404" xr:uid="{00000000-0005-0000-0000-000099010000}"/>
    <cellStyle name="Heading 1 2" xfId="405" xr:uid="{00000000-0005-0000-0000-00009A010000}"/>
    <cellStyle name="Heading 2 3" xfId="406" xr:uid="{00000000-0005-0000-0000-00009B010000}"/>
    <cellStyle name="Heading 3" xfId="407" xr:uid="{00000000-0005-0000-0000-00009C010000}"/>
    <cellStyle name="Incorrecto 2" xfId="408" xr:uid="{00000000-0005-0000-0000-00009D010000}"/>
    <cellStyle name="Incorrecto 2 2" xfId="409" xr:uid="{00000000-0005-0000-0000-00009E010000}"/>
    <cellStyle name="Incorrecto 3" xfId="410" xr:uid="{00000000-0005-0000-0000-00009F010000}"/>
    <cellStyle name="Incorrecto 4" xfId="411" xr:uid="{00000000-0005-0000-0000-0000A0010000}"/>
    <cellStyle name="Millares [0] 2" xfId="683" xr:uid="{00000000-0005-0000-0000-0000B0020000}"/>
    <cellStyle name="Millares 10" xfId="412" xr:uid="{00000000-0005-0000-0000-0000A1010000}"/>
    <cellStyle name="Millares 10 2" xfId="413" xr:uid="{00000000-0005-0000-0000-0000A2010000}"/>
    <cellStyle name="Millares 10 3" xfId="414" xr:uid="{00000000-0005-0000-0000-0000A3010000}"/>
    <cellStyle name="Millares 10 3 2" xfId="415" xr:uid="{00000000-0005-0000-0000-0000A4010000}"/>
    <cellStyle name="Millares 10 4" xfId="416" xr:uid="{00000000-0005-0000-0000-0000A5010000}"/>
    <cellStyle name="Millares 11" xfId="417" xr:uid="{00000000-0005-0000-0000-0000A6010000}"/>
    <cellStyle name="Millares 11 2" xfId="418" xr:uid="{00000000-0005-0000-0000-0000A7010000}"/>
    <cellStyle name="Millares 11 2 2" xfId="419" xr:uid="{00000000-0005-0000-0000-0000A8010000}"/>
    <cellStyle name="Millares 12" xfId="420" xr:uid="{00000000-0005-0000-0000-0000A9010000}"/>
    <cellStyle name="Millares 12 2" xfId="421" xr:uid="{00000000-0005-0000-0000-0000AA010000}"/>
    <cellStyle name="Millares 12 2 2" xfId="422" xr:uid="{00000000-0005-0000-0000-0000AB010000}"/>
    <cellStyle name="Millares 13" xfId="423" xr:uid="{00000000-0005-0000-0000-0000AC010000}"/>
    <cellStyle name="Millares 13 2" xfId="424" xr:uid="{00000000-0005-0000-0000-0000AD010000}"/>
    <cellStyle name="Millares 13 3" xfId="425" xr:uid="{00000000-0005-0000-0000-0000AE010000}"/>
    <cellStyle name="Millares 13 3 2" xfId="426" xr:uid="{00000000-0005-0000-0000-0000AF010000}"/>
    <cellStyle name="Millares 13 4" xfId="427" xr:uid="{00000000-0005-0000-0000-0000B0010000}"/>
    <cellStyle name="Millares 14" xfId="428" xr:uid="{00000000-0005-0000-0000-0000B1010000}"/>
    <cellStyle name="Millares 14 2" xfId="429" xr:uid="{00000000-0005-0000-0000-0000B2010000}"/>
    <cellStyle name="Millares 14 3" xfId="430" xr:uid="{00000000-0005-0000-0000-0000B3010000}"/>
    <cellStyle name="Millares 14 3 2" xfId="431" xr:uid="{00000000-0005-0000-0000-0000B4010000}"/>
    <cellStyle name="Millares 14 4" xfId="432" xr:uid="{00000000-0005-0000-0000-0000B5010000}"/>
    <cellStyle name="Millares 15" xfId="433" xr:uid="{00000000-0005-0000-0000-0000B6010000}"/>
    <cellStyle name="Millares 15 2" xfId="434" xr:uid="{00000000-0005-0000-0000-0000B7010000}"/>
    <cellStyle name="Millares 15 2 2" xfId="435" xr:uid="{00000000-0005-0000-0000-0000B8010000}"/>
    <cellStyle name="Millares 16" xfId="436" xr:uid="{00000000-0005-0000-0000-0000B9010000}"/>
    <cellStyle name="Millares 16 2" xfId="437" xr:uid="{00000000-0005-0000-0000-0000BA010000}"/>
    <cellStyle name="Millares 16 2 2" xfId="438" xr:uid="{00000000-0005-0000-0000-0000BB010000}"/>
    <cellStyle name="Millares 17" xfId="439" xr:uid="{00000000-0005-0000-0000-0000BC010000}"/>
    <cellStyle name="Millares 17 2" xfId="440" xr:uid="{00000000-0005-0000-0000-0000BD010000}"/>
    <cellStyle name="Millares 17 2 2" xfId="441" xr:uid="{00000000-0005-0000-0000-0000BE010000}"/>
    <cellStyle name="Millares 18" xfId="442" xr:uid="{00000000-0005-0000-0000-0000BF010000}"/>
    <cellStyle name="Millares 18 2" xfId="443" xr:uid="{00000000-0005-0000-0000-0000C0010000}"/>
    <cellStyle name="Millares 18 2 2" xfId="444" xr:uid="{00000000-0005-0000-0000-0000C1010000}"/>
    <cellStyle name="Millares 19" xfId="445" xr:uid="{00000000-0005-0000-0000-0000C2010000}"/>
    <cellStyle name="Millares 19 2" xfId="446" xr:uid="{00000000-0005-0000-0000-0000C3010000}"/>
    <cellStyle name="Millares 19 2 2" xfId="447" xr:uid="{00000000-0005-0000-0000-0000C4010000}"/>
    <cellStyle name="Millares 2" xfId="448" xr:uid="{00000000-0005-0000-0000-0000C5010000}"/>
    <cellStyle name="Millares 2 10" xfId="449" xr:uid="{00000000-0005-0000-0000-0000C6010000}"/>
    <cellStyle name="Millares 2 11" xfId="450" xr:uid="{00000000-0005-0000-0000-0000C7010000}"/>
    <cellStyle name="Millares 2 12" xfId="451" xr:uid="{00000000-0005-0000-0000-0000C8010000}"/>
    <cellStyle name="Millares 2 12 2" xfId="452" xr:uid="{00000000-0005-0000-0000-0000C9010000}"/>
    <cellStyle name="Millares 2 13" xfId="453" xr:uid="{00000000-0005-0000-0000-0000CA010000}"/>
    <cellStyle name="Millares 2 14" xfId="454" xr:uid="{00000000-0005-0000-0000-0000CB010000}"/>
    <cellStyle name="Millares 2 15" xfId="455" xr:uid="{00000000-0005-0000-0000-0000CC010000}"/>
    <cellStyle name="Millares 2 16" xfId="456" xr:uid="{00000000-0005-0000-0000-0000CD010000}"/>
    <cellStyle name="Millares 2 17" xfId="457" xr:uid="{00000000-0005-0000-0000-0000CE010000}"/>
    <cellStyle name="Millares 2 18" xfId="458" xr:uid="{00000000-0005-0000-0000-0000CF010000}"/>
    <cellStyle name="Millares 2 19" xfId="459" xr:uid="{00000000-0005-0000-0000-0000D0010000}"/>
    <cellStyle name="Millares 2 2" xfId="460" xr:uid="{00000000-0005-0000-0000-0000D1010000}"/>
    <cellStyle name="Millares 2 2 2" xfId="461" xr:uid="{00000000-0005-0000-0000-0000D2010000}"/>
    <cellStyle name="Millares 2 2 2 2" xfId="462" xr:uid="{00000000-0005-0000-0000-0000D3010000}"/>
    <cellStyle name="Millares 2 2 2 3" xfId="463" xr:uid="{00000000-0005-0000-0000-0000D4010000}"/>
    <cellStyle name="Millares 2 2 3" xfId="464" xr:uid="{00000000-0005-0000-0000-0000D5010000}"/>
    <cellStyle name="Millares 2 20" xfId="465" xr:uid="{00000000-0005-0000-0000-0000D6010000}"/>
    <cellStyle name="Millares 2 21" xfId="466" xr:uid="{00000000-0005-0000-0000-0000D7010000}"/>
    <cellStyle name="Millares 2 22" xfId="467" xr:uid="{00000000-0005-0000-0000-0000D8010000}"/>
    <cellStyle name="Millares 2 23" xfId="468" xr:uid="{00000000-0005-0000-0000-0000D9010000}"/>
    <cellStyle name="Millares 2 24" xfId="469" xr:uid="{00000000-0005-0000-0000-0000DA010000}"/>
    <cellStyle name="Millares 2 25" xfId="470" xr:uid="{00000000-0005-0000-0000-0000DB010000}"/>
    <cellStyle name="Millares 2 26" xfId="471" xr:uid="{00000000-0005-0000-0000-0000DC010000}"/>
    <cellStyle name="Millares 2 27" xfId="472" xr:uid="{00000000-0005-0000-0000-0000DD010000}"/>
    <cellStyle name="Millares 2 28" xfId="473" xr:uid="{00000000-0005-0000-0000-0000DE010000}"/>
    <cellStyle name="Millares 2 29" xfId="474" xr:uid="{00000000-0005-0000-0000-0000DF010000}"/>
    <cellStyle name="Millares 2 3" xfId="475" xr:uid="{00000000-0005-0000-0000-0000E0010000}"/>
    <cellStyle name="Millares 2 30" xfId="476" xr:uid="{00000000-0005-0000-0000-0000E1010000}"/>
    <cellStyle name="Millares 2 31" xfId="477" xr:uid="{00000000-0005-0000-0000-0000E2010000}"/>
    <cellStyle name="Millares 2 32" xfId="478" xr:uid="{00000000-0005-0000-0000-0000E3010000}"/>
    <cellStyle name="Millares 2 33" xfId="479" xr:uid="{00000000-0005-0000-0000-0000E4010000}"/>
    <cellStyle name="Millares 2 34" xfId="480" xr:uid="{00000000-0005-0000-0000-0000E5010000}"/>
    <cellStyle name="Millares 2 35" xfId="481" xr:uid="{00000000-0005-0000-0000-0000E6010000}"/>
    <cellStyle name="Millares 2 36" xfId="482" xr:uid="{00000000-0005-0000-0000-0000E7010000}"/>
    <cellStyle name="Millares 2 37" xfId="483" xr:uid="{00000000-0005-0000-0000-0000E8010000}"/>
    <cellStyle name="Millares 2 38" xfId="484" xr:uid="{00000000-0005-0000-0000-0000E9010000}"/>
    <cellStyle name="Millares 2 39" xfId="485" xr:uid="{00000000-0005-0000-0000-0000EA010000}"/>
    <cellStyle name="Millares 2 4" xfId="486" xr:uid="{00000000-0005-0000-0000-0000EB010000}"/>
    <cellStyle name="Millares 2 40" xfId="487" xr:uid="{00000000-0005-0000-0000-0000EC010000}"/>
    <cellStyle name="Millares 2 41" xfId="488" xr:uid="{00000000-0005-0000-0000-0000ED010000}"/>
    <cellStyle name="Millares 2 42" xfId="489" xr:uid="{00000000-0005-0000-0000-0000EE010000}"/>
    <cellStyle name="Millares 2 43" xfId="490" xr:uid="{00000000-0005-0000-0000-0000EF010000}"/>
    <cellStyle name="Millares 2 44" xfId="491" xr:uid="{00000000-0005-0000-0000-0000F0010000}"/>
    <cellStyle name="Millares 2 45" xfId="492" xr:uid="{00000000-0005-0000-0000-0000F1010000}"/>
    <cellStyle name="Millares 2 46" xfId="493" xr:uid="{00000000-0005-0000-0000-0000F2010000}"/>
    <cellStyle name="Millares 2 47" xfId="494" xr:uid="{00000000-0005-0000-0000-0000F3010000}"/>
    <cellStyle name="Millares 2 48" xfId="495" xr:uid="{00000000-0005-0000-0000-0000F4010000}"/>
    <cellStyle name="Millares 2 49" xfId="496" xr:uid="{00000000-0005-0000-0000-0000F5010000}"/>
    <cellStyle name="Millares 2 5" xfId="497" xr:uid="{00000000-0005-0000-0000-0000F6010000}"/>
    <cellStyle name="Millares 2 50" xfId="498" xr:uid="{00000000-0005-0000-0000-0000F7010000}"/>
    <cellStyle name="Millares 2 51" xfId="499" xr:uid="{00000000-0005-0000-0000-0000F8010000}"/>
    <cellStyle name="Millares 2 52" xfId="500" xr:uid="{00000000-0005-0000-0000-0000F9010000}"/>
    <cellStyle name="Millares 2 53" xfId="501" xr:uid="{00000000-0005-0000-0000-0000FA010000}"/>
    <cellStyle name="Millares 2 54" xfId="502" xr:uid="{00000000-0005-0000-0000-0000FB010000}"/>
    <cellStyle name="Millares 2 55" xfId="503" xr:uid="{00000000-0005-0000-0000-0000FC010000}"/>
    <cellStyle name="Millares 2 56" xfId="504" xr:uid="{00000000-0005-0000-0000-0000FD010000}"/>
    <cellStyle name="Millares 2 57" xfId="505" xr:uid="{00000000-0005-0000-0000-0000FE010000}"/>
    <cellStyle name="Millares 2 58" xfId="506" xr:uid="{00000000-0005-0000-0000-0000FF010000}"/>
    <cellStyle name="Millares 2 59" xfId="507" xr:uid="{00000000-0005-0000-0000-000000020000}"/>
    <cellStyle name="Millares 2 6" xfId="508" xr:uid="{00000000-0005-0000-0000-000001020000}"/>
    <cellStyle name="Millares 2 60" xfId="509" xr:uid="{00000000-0005-0000-0000-000002020000}"/>
    <cellStyle name="Millares 2 61" xfId="510" xr:uid="{00000000-0005-0000-0000-000003020000}"/>
    <cellStyle name="Millares 2 62" xfId="511" xr:uid="{00000000-0005-0000-0000-000004020000}"/>
    <cellStyle name="Millares 2 63" xfId="512" xr:uid="{00000000-0005-0000-0000-000005020000}"/>
    <cellStyle name="Millares 2 64" xfId="513" xr:uid="{00000000-0005-0000-0000-000006020000}"/>
    <cellStyle name="Millares 2 65" xfId="514" xr:uid="{00000000-0005-0000-0000-000007020000}"/>
    <cellStyle name="Millares 2 66" xfId="515" xr:uid="{00000000-0005-0000-0000-000008020000}"/>
    <cellStyle name="Millares 2 67" xfId="516" xr:uid="{00000000-0005-0000-0000-000009020000}"/>
    <cellStyle name="Millares 2 68" xfId="517" xr:uid="{00000000-0005-0000-0000-00000A020000}"/>
    <cellStyle name="Millares 2 69" xfId="518" xr:uid="{00000000-0005-0000-0000-00000B020000}"/>
    <cellStyle name="Millares 2 7" xfId="519" xr:uid="{00000000-0005-0000-0000-00000C020000}"/>
    <cellStyle name="Millares 2 70" xfId="520" xr:uid="{00000000-0005-0000-0000-00000D020000}"/>
    <cellStyle name="Millares 2 71" xfId="521" xr:uid="{00000000-0005-0000-0000-00000E020000}"/>
    <cellStyle name="Millares 2 72" xfId="522" xr:uid="{00000000-0005-0000-0000-00000F020000}"/>
    <cellStyle name="Millares 2 73" xfId="523" xr:uid="{00000000-0005-0000-0000-000010020000}"/>
    <cellStyle name="Millares 2 74" xfId="524" xr:uid="{00000000-0005-0000-0000-000011020000}"/>
    <cellStyle name="Millares 2 75" xfId="525" xr:uid="{00000000-0005-0000-0000-000012020000}"/>
    <cellStyle name="Millares 2 76" xfId="526" xr:uid="{00000000-0005-0000-0000-000013020000}"/>
    <cellStyle name="Millares 2 8" xfId="527" xr:uid="{00000000-0005-0000-0000-000014020000}"/>
    <cellStyle name="Millares 2 9" xfId="528" xr:uid="{00000000-0005-0000-0000-000015020000}"/>
    <cellStyle name="Millares 20" xfId="529" xr:uid="{00000000-0005-0000-0000-000016020000}"/>
    <cellStyle name="Millares 20 2" xfId="530" xr:uid="{00000000-0005-0000-0000-000017020000}"/>
    <cellStyle name="Millares 20 2 2" xfId="531" xr:uid="{00000000-0005-0000-0000-000018020000}"/>
    <cellStyle name="Millares 21" xfId="532" xr:uid="{00000000-0005-0000-0000-000019020000}"/>
    <cellStyle name="Millares 21 2" xfId="533" xr:uid="{00000000-0005-0000-0000-00001A020000}"/>
    <cellStyle name="Millares 21 2 2" xfId="534" xr:uid="{00000000-0005-0000-0000-00001B020000}"/>
    <cellStyle name="Millares 22" xfId="535" xr:uid="{00000000-0005-0000-0000-00001C020000}"/>
    <cellStyle name="Millares 22 2" xfId="536" xr:uid="{00000000-0005-0000-0000-00001D020000}"/>
    <cellStyle name="Millares 22 2 2" xfId="537" xr:uid="{00000000-0005-0000-0000-00001E020000}"/>
    <cellStyle name="Millares 23" xfId="538" xr:uid="{00000000-0005-0000-0000-00001F020000}"/>
    <cellStyle name="Millares 24" xfId="539" xr:uid="{00000000-0005-0000-0000-000020020000}"/>
    <cellStyle name="Millares 24 2" xfId="540" xr:uid="{00000000-0005-0000-0000-000021020000}"/>
    <cellStyle name="Millares 25" xfId="541" xr:uid="{00000000-0005-0000-0000-000022020000}"/>
    <cellStyle name="Millares 26" xfId="542" xr:uid="{00000000-0005-0000-0000-000023020000}"/>
    <cellStyle name="Millares 27" xfId="543" xr:uid="{00000000-0005-0000-0000-000024020000}"/>
    <cellStyle name="Millares 28" xfId="544" xr:uid="{00000000-0005-0000-0000-000025020000}"/>
    <cellStyle name="Millares 29" xfId="545" xr:uid="{00000000-0005-0000-0000-000026020000}"/>
    <cellStyle name="Millares 3" xfId="546" xr:uid="{00000000-0005-0000-0000-000027020000}"/>
    <cellStyle name="Millares 3 10" xfId="547" xr:uid="{00000000-0005-0000-0000-000028020000}"/>
    <cellStyle name="Millares 3 11" xfId="548" xr:uid="{00000000-0005-0000-0000-000029020000}"/>
    <cellStyle name="Millares 3 12" xfId="549" xr:uid="{00000000-0005-0000-0000-00002A020000}"/>
    <cellStyle name="Millares 3 13" xfId="550" xr:uid="{00000000-0005-0000-0000-00002B020000}"/>
    <cellStyle name="Millares 3 14" xfId="551" xr:uid="{00000000-0005-0000-0000-00002C020000}"/>
    <cellStyle name="Millares 3 15" xfId="552" xr:uid="{00000000-0005-0000-0000-00002D020000}"/>
    <cellStyle name="Millares 3 16" xfId="553" xr:uid="{00000000-0005-0000-0000-00002E020000}"/>
    <cellStyle name="Millares 3 17" xfId="554" xr:uid="{00000000-0005-0000-0000-00002F020000}"/>
    <cellStyle name="Millares 3 18" xfId="555" xr:uid="{00000000-0005-0000-0000-000030020000}"/>
    <cellStyle name="Millares 3 19" xfId="556" xr:uid="{00000000-0005-0000-0000-000031020000}"/>
    <cellStyle name="Millares 3 2" xfId="557" xr:uid="{00000000-0005-0000-0000-000032020000}"/>
    <cellStyle name="Millares 3 20" xfId="558" xr:uid="{00000000-0005-0000-0000-000033020000}"/>
    <cellStyle name="Millares 3 21" xfId="559" xr:uid="{00000000-0005-0000-0000-000034020000}"/>
    <cellStyle name="Millares 3 22" xfId="560" xr:uid="{00000000-0005-0000-0000-000035020000}"/>
    <cellStyle name="Millares 3 23" xfId="561" xr:uid="{00000000-0005-0000-0000-000036020000}"/>
    <cellStyle name="Millares 3 24" xfId="562" xr:uid="{00000000-0005-0000-0000-000037020000}"/>
    <cellStyle name="Millares 3 25" xfId="563" xr:uid="{00000000-0005-0000-0000-000038020000}"/>
    <cellStyle name="Millares 3 26" xfId="564" xr:uid="{00000000-0005-0000-0000-000039020000}"/>
    <cellStyle name="Millares 3 27" xfId="565" xr:uid="{00000000-0005-0000-0000-00003A020000}"/>
    <cellStyle name="Millares 3 28" xfId="566" xr:uid="{00000000-0005-0000-0000-00003B020000}"/>
    <cellStyle name="Millares 3 29" xfId="567" xr:uid="{00000000-0005-0000-0000-00003C020000}"/>
    <cellStyle name="Millares 3 3" xfId="568" xr:uid="{00000000-0005-0000-0000-00003D020000}"/>
    <cellStyle name="Millares 3 30" xfId="569" xr:uid="{00000000-0005-0000-0000-00003E020000}"/>
    <cellStyle name="Millares 3 31" xfId="570" xr:uid="{00000000-0005-0000-0000-00003F020000}"/>
    <cellStyle name="Millares 3 32" xfId="571" xr:uid="{00000000-0005-0000-0000-000040020000}"/>
    <cellStyle name="Millares 3 33" xfId="572" xr:uid="{00000000-0005-0000-0000-000041020000}"/>
    <cellStyle name="Millares 3 33 2" xfId="573" xr:uid="{00000000-0005-0000-0000-000042020000}"/>
    <cellStyle name="Millares 3 33 3" xfId="574" xr:uid="{00000000-0005-0000-0000-000043020000}"/>
    <cellStyle name="Millares 3 34" xfId="575" xr:uid="{00000000-0005-0000-0000-000044020000}"/>
    <cellStyle name="Millares 3 35" xfId="576" xr:uid="{00000000-0005-0000-0000-000045020000}"/>
    <cellStyle name="Millares 3 36" xfId="577" xr:uid="{00000000-0005-0000-0000-000046020000}"/>
    <cellStyle name="Millares 3 37" xfId="578" xr:uid="{00000000-0005-0000-0000-000047020000}"/>
    <cellStyle name="Millares 3 38" xfId="579" xr:uid="{00000000-0005-0000-0000-000048020000}"/>
    <cellStyle name="Millares 3 39" xfId="580" xr:uid="{00000000-0005-0000-0000-000049020000}"/>
    <cellStyle name="Millares 3 4" xfId="581" xr:uid="{00000000-0005-0000-0000-00004A020000}"/>
    <cellStyle name="Millares 3 40" xfId="582" xr:uid="{00000000-0005-0000-0000-00004B020000}"/>
    <cellStyle name="Millares 3 41" xfId="583" xr:uid="{00000000-0005-0000-0000-00004C020000}"/>
    <cellStyle name="Millares 3 42" xfId="584" xr:uid="{00000000-0005-0000-0000-00004D020000}"/>
    <cellStyle name="Millares 3 43" xfId="585" xr:uid="{00000000-0005-0000-0000-00004E020000}"/>
    <cellStyle name="Millares 3 44" xfId="586" xr:uid="{00000000-0005-0000-0000-00004F020000}"/>
    <cellStyle name="Millares 3 45" xfId="587" xr:uid="{00000000-0005-0000-0000-000050020000}"/>
    <cellStyle name="Millares 3 46" xfId="588" xr:uid="{00000000-0005-0000-0000-000051020000}"/>
    <cellStyle name="Millares 3 47" xfId="589" xr:uid="{00000000-0005-0000-0000-000052020000}"/>
    <cellStyle name="Millares 3 48" xfId="590" xr:uid="{00000000-0005-0000-0000-000053020000}"/>
    <cellStyle name="Millares 3 49" xfId="591" xr:uid="{00000000-0005-0000-0000-000054020000}"/>
    <cellStyle name="Millares 3 5" xfId="592" xr:uid="{00000000-0005-0000-0000-000055020000}"/>
    <cellStyle name="Millares 3 50" xfId="593" xr:uid="{00000000-0005-0000-0000-000056020000}"/>
    <cellStyle name="Millares 3 51" xfId="594" xr:uid="{00000000-0005-0000-0000-000057020000}"/>
    <cellStyle name="Millares 3 52" xfId="595" xr:uid="{00000000-0005-0000-0000-000058020000}"/>
    <cellStyle name="Millares 3 53" xfId="596" xr:uid="{00000000-0005-0000-0000-000059020000}"/>
    <cellStyle name="Millares 3 54" xfId="597" xr:uid="{00000000-0005-0000-0000-00005A020000}"/>
    <cellStyle name="Millares 3 55" xfId="598" xr:uid="{00000000-0005-0000-0000-00005B020000}"/>
    <cellStyle name="Millares 3 56" xfId="599" xr:uid="{00000000-0005-0000-0000-00005C020000}"/>
    <cellStyle name="Millares 3 57" xfId="600" xr:uid="{00000000-0005-0000-0000-00005D020000}"/>
    <cellStyle name="Millares 3 58" xfId="601" xr:uid="{00000000-0005-0000-0000-00005E020000}"/>
    <cellStyle name="Millares 3 59" xfId="602" xr:uid="{00000000-0005-0000-0000-00005F020000}"/>
    <cellStyle name="Millares 3 6" xfId="603" xr:uid="{00000000-0005-0000-0000-000060020000}"/>
    <cellStyle name="Millares 3 60" xfId="604" xr:uid="{00000000-0005-0000-0000-000061020000}"/>
    <cellStyle name="Millares 3 61" xfId="605" xr:uid="{00000000-0005-0000-0000-000062020000}"/>
    <cellStyle name="Millares 3 62" xfId="606" xr:uid="{00000000-0005-0000-0000-000063020000}"/>
    <cellStyle name="Millares 3 63" xfId="607" xr:uid="{00000000-0005-0000-0000-000064020000}"/>
    <cellStyle name="Millares 3 64" xfId="608" xr:uid="{00000000-0005-0000-0000-000065020000}"/>
    <cellStyle name="Millares 3 65" xfId="609" xr:uid="{00000000-0005-0000-0000-000066020000}"/>
    <cellStyle name="Millares 3 65 2" xfId="610" xr:uid="{00000000-0005-0000-0000-000067020000}"/>
    <cellStyle name="Millares 3 7" xfId="611" xr:uid="{00000000-0005-0000-0000-000068020000}"/>
    <cellStyle name="Millares 3 8" xfId="612" xr:uid="{00000000-0005-0000-0000-000069020000}"/>
    <cellStyle name="Millares 3 9" xfId="613" xr:uid="{00000000-0005-0000-0000-00006A020000}"/>
    <cellStyle name="Millares 30" xfId="614" xr:uid="{00000000-0005-0000-0000-00006B020000}"/>
    <cellStyle name="Millares 31" xfId="615" xr:uid="{00000000-0005-0000-0000-00006C020000}"/>
    <cellStyle name="Millares 32" xfId="616" xr:uid="{00000000-0005-0000-0000-00006D020000}"/>
    <cellStyle name="Millares 33" xfId="617" xr:uid="{00000000-0005-0000-0000-00006E020000}"/>
    <cellStyle name="Millares 34" xfId="618" xr:uid="{00000000-0005-0000-0000-00006F020000}"/>
    <cellStyle name="Millares 35" xfId="619" xr:uid="{00000000-0005-0000-0000-000070020000}"/>
    <cellStyle name="Millares 36" xfId="620" xr:uid="{00000000-0005-0000-0000-000071020000}"/>
    <cellStyle name="Millares 37" xfId="621" xr:uid="{00000000-0005-0000-0000-000072020000}"/>
    <cellStyle name="Millares 37 2" xfId="622" xr:uid="{00000000-0005-0000-0000-000073020000}"/>
    <cellStyle name="Millares 38" xfId="623" xr:uid="{00000000-0005-0000-0000-000074020000}"/>
    <cellStyle name="Millares 39" xfId="624" xr:uid="{00000000-0005-0000-0000-000075020000}"/>
    <cellStyle name="Millares 4" xfId="625" xr:uid="{00000000-0005-0000-0000-000076020000}"/>
    <cellStyle name="Millares 4 2" xfId="626" xr:uid="{00000000-0005-0000-0000-000077020000}"/>
    <cellStyle name="Millares 4 2 2" xfId="627" xr:uid="{00000000-0005-0000-0000-000078020000}"/>
    <cellStyle name="Millares 4 3" xfId="628" xr:uid="{00000000-0005-0000-0000-000079020000}"/>
    <cellStyle name="Millares 4 3 2" xfId="629" xr:uid="{00000000-0005-0000-0000-00007A020000}"/>
    <cellStyle name="Millares 4 3 2 2" xfId="630" xr:uid="{00000000-0005-0000-0000-00007B020000}"/>
    <cellStyle name="Millares 4 3 3" xfId="631" xr:uid="{00000000-0005-0000-0000-00007C020000}"/>
    <cellStyle name="Millares 4 4" xfId="632" xr:uid="{00000000-0005-0000-0000-00007D020000}"/>
    <cellStyle name="Millares 41" xfId="633" xr:uid="{00000000-0005-0000-0000-00007E020000}"/>
    <cellStyle name="Millares 41 10" xfId="634" xr:uid="{00000000-0005-0000-0000-00007F020000}"/>
    <cellStyle name="Millares 41 11" xfId="635" xr:uid="{00000000-0005-0000-0000-000080020000}"/>
    <cellStyle name="Millares 41 12" xfId="636" xr:uid="{00000000-0005-0000-0000-000081020000}"/>
    <cellStyle name="Millares 41 13" xfId="637" xr:uid="{00000000-0005-0000-0000-000082020000}"/>
    <cellStyle name="Millares 41 14" xfId="638" xr:uid="{00000000-0005-0000-0000-000083020000}"/>
    <cellStyle name="Millares 41 15" xfId="639" xr:uid="{00000000-0005-0000-0000-000084020000}"/>
    <cellStyle name="Millares 41 16" xfId="640" xr:uid="{00000000-0005-0000-0000-000085020000}"/>
    <cellStyle name="Millares 41 17" xfId="641" xr:uid="{00000000-0005-0000-0000-000086020000}"/>
    <cellStyle name="Millares 41 18" xfId="642" xr:uid="{00000000-0005-0000-0000-000087020000}"/>
    <cellStyle name="Millares 41 19" xfId="643" xr:uid="{00000000-0005-0000-0000-000088020000}"/>
    <cellStyle name="Millares 41 2" xfId="644" xr:uid="{00000000-0005-0000-0000-000089020000}"/>
    <cellStyle name="Millares 41 2 2" xfId="645" xr:uid="{00000000-0005-0000-0000-00008A020000}"/>
    <cellStyle name="Millares 41 20" xfId="646" xr:uid="{00000000-0005-0000-0000-00008B020000}"/>
    <cellStyle name="Millares 41 21" xfId="647" xr:uid="{00000000-0005-0000-0000-00008C020000}"/>
    <cellStyle name="Millares 41 22" xfId="648" xr:uid="{00000000-0005-0000-0000-00008D020000}"/>
    <cellStyle name="Millares 41 23" xfId="649" xr:uid="{00000000-0005-0000-0000-00008E020000}"/>
    <cellStyle name="Millares 41 24" xfId="650" xr:uid="{00000000-0005-0000-0000-00008F020000}"/>
    <cellStyle name="Millares 41 25" xfId="651" xr:uid="{00000000-0005-0000-0000-000090020000}"/>
    <cellStyle name="Millares 41 26" xfId="652" xr:uid="{00000000-0005-0000-0000-000091020000}"/>
    <cellStyle name="Millares 41 27" xfId="653" xr:uid="{00000000-0005-0000-0000-000092020000}"/>
    <cellStyle name="Millares 41 28" xfId="654" xr:uid="{00000000-0005-0000-0000-000093020000}"/>
    <cellStyle name="Millares 41 29" xfId="655" xr:uid="{00000000-0005-0000-0000-000094020000}"/>
    <cellStyle name="Millares 41 3" xfId="656" xr:uid="{00000000-0005-0000-0000-000095020000}"/>
    <cellStyle name="Millares 41 30" xfId="657" xr:uid="{00000000-0005-0000-0000-000096020000}"/>
    <cellStyle name="Millares 41 31" xfId="658" xr:uid="{00000000-0005-0000-0000-000097020000}"/>
    <cellStyle name="Millares 41 32" xfId="659" xr:uid="{00000000-0005-0000-0000-000098020000}"/>
    <cellStyle name="Millares 41 4" xfId="660" xr:uid="{00000000-0005-0000-0000-000099020000}"/>
    <cellStyle name="Millares 41 5" xfId="661" xr:uid="{00000000-0005-0000-0000-00009A020000}"/>
    <cellStyle name="Millares 41 6" xfId="662" xr:uid="{00000000-0005-0000-0000-00009B020000}"/>
    <cellStyle name="Millares 41 7" xfId="663" xr:uid="{00000000-0005-0000-0000-00009C020000}"/>
    <cellStyle name="Millares 41 8" xfId="664" xr:uid="{00000000-0005-0000-0000-00009D020000}"/>
    <cellStyle name="Millares 41 9" xfId="665" xr:uid="{00000000-0005-0000-0000-00009E020000}"/>
    <cellStyle name="Millares 5" xfId="666" xr:uid="{00000000-0005-0000-0000-00009F020000}"/>
    <cellStyle name="Millares 5 2" xfId="667" xr:uid="{00000000-0005-0000-0000-0000A0020000}"/>
    <cellStyle name="Millares 5 3" xfId="668" xr:uid="{00000000-0005-0000-0000-0000A1020000}"/>
    <cellStyle name="Millares 6" xfId="669" xr:uid="{00000000-0005-0000-0000-0000A2020000}"/>
    <cellStyle name="Millares 6 2" xfId="670" xr:uid="{00000000-0005-0000-0000-0000A3020000}"/>
    <cellStyle name="Millares 7" xfId="671" xr:uid="{00000000-0005-0000-0000-0000A4020000}"/>
    <cellStyle name="Millares 7 2" xfId="672" xr:uid="{00000000-0005-0000-0000-0000A5020000}"/>
    <cellStyle name="Millares 7 3" xfId="673" xr:uid="{00000000-0005-0000-0000-0000A6020000}"/>
    <cellStyle name="Millares 8" xfId="674" xr:uid="{00000000-0005-0000-0000-0000A7020000}"/>
    <cellStyle name="Millares 8 2" xfId="675" xr:uid="{00000000-0005-0000-0000-0000A8020000}"/>
    <cellStyle name="Millares 8 2 2" xfId="676" xr:uid="{00000000-0005-0000-0000-0000A9020000}"/>
    <cellStyle name="Millares 8 3" xfId="677" xr:uid="{00000000-0005-0000-0000-0000AA020000}"/>
    <cellStyle name="Millares 9" xfId="678" xr:uid="{00000000-0005-0000-0000-0000AB020000}"/>
    <cellStyle name="Millares 9 2" xfId="679" xr:uid="{00000000-0005-0000-0000-0000AC020000}"/>
    <cellStyle name="Millares 9 3" xfId="680" xr:uid="{00000000-0005-0000-0000-0000AD020000}"/>
    <cellStyle name="Millares 9 3 2" xfId="681" xr:uid="{00000000-0005-0000-0000-0000AE020000}"/>
    <cellStyle name="Millares 9 4" xfId="682" xr:uid="{00000000-0005-0000-0000-0000AF020000}"/>
    <cellStyle name="Moneda 10" xfId="684" xr:uid="{00000000-0005-0000-0000-0000B1020000}"/>
    <cellStyle name="Moneda 10 2" xfId="685" xr:uid="{00000000-0005-0000-0000-0000B2020000}"/>
    <cellStyle name="Moneda 11" xfId="686" xr:uid="{00000000-0005-0000-0000-0000B3020000}"/>
    <cellStyle name="Moneda 11 2" xfId="687" xr:uid="{00000000-0005-0000-0000-0000B4020000}"/>
    <cellStyle name="Moneda 12" xfId="688" xr:uid="{00000000-0005-0000-0000-0000B5020000}"/>
    <cellStyle name="Moneda 2" xfId="689" xr:uid="{00000000-0005-0000-0000-0000B6020000}"/>
    <cellStyle name="Moneda 2 10" xfId="690" xr:uid="{00000000-0005-0000-0000-0000B7020000}"/>
    <cellStyle name="Moneda 2 11" xfId="691" xr:uid="{00000000-0005-0000-0000-0000B8020000}"/>
    <cellStyle name="Moneda 2 12" xfId="692" xr:uid="{00000000-0005-0000-0000-0000B9020000}"/>
    <cellStyle name="Moneda 2 13" xfId="693" xr:uid="{00000000-0005-0000-0000-0000BA020000}"/>
    <cellStyle name="Moneda 2 14" xfId="694" xr:uid="{00000000-0005-0000-0000-0000BB020000}"/>
    <cellStyle name="Moneda 2 15" xfId="695" xr:uid="{00000000-0005-0000-0000-0000BC020000}"/>
    <cellStyle name="Moneda 2 16" xfId="696" xr:uid="{00000000-0005-0000-0000-0000BD020000}"/>
    <cellStyle name="Moneda 2 17" xfId="697" xr:uid="{00000000-0005-0000-0000-0000BE020000}"/>
    <cellStyle name="Moneda 2 18" xfId="698" xr:uid="{00000000-0005-0000-0000-0000BF020000}"/>
    <cellStyle name="Moneda 2 19" xfId="699" xr:uid="{00000000-0005-0000-0000-0000C0020000}"/>
    <cellStyle name="Moneda 2 2" xfId="700" xr:uid="{00000000-0005-0000-0000-0000C1020000}"/>
    <cellStyle name="Moneda 2 2 10" xfId="701" xr:uid="{00000000-0005-0000-0000-0000C2020000}"/>
    <cellStyle name="Moneda 2 2 11" xfId="702" xr:uid="{00000000-0005-0000-0000-0000C3020000}"/>
    <cellStyle name="Moneda 2 2 12" xfId="703" xr:uid="{00000000-0005-0000-0000-0000C4020000}"/>
    <cellStyle name="Moneda 2 2 13" xfId="704" xr:uid="{00000000-0005-0000-0000-0000C5020000}"/>
    <cellStyle name="Moneda 2 2 14" xfId="705" xr:uid="{00000000-0005-0000-0000-0000C6020000}"/>
    <cellStyle name="Moneda 2 2 15" xfId="706" xr:uid="{00000000-0005-0000-0000-0000C7020000}"/>
    <cellStyle name="Moneda 2 2 16" xfId="707" xr:uid="{00000000-0005-0000-0000-0000C8020000}"/>
    <cellStyle name="Moneda 2 2 17" xfId="708" xr:uid="{00000000-0005-0000-0000-0000C9020000}"/>
    <cellStyle name="Moneda 2 2 18" xfId="709" xr:uid="{00000000-0005-0000-0000-0000CA020000}"/>
    <cellStyle name="Moneda 2 2 19" xfId="710" xr:uid="{00000000-0005-0000-0000-0000CB020000}"/>
    <cellStyle name="Moneda 2 2 2" xfId="711" xr:uid="{00000000-0005-0000-0000-0000CC020000}"/>
    <cellStyle name="Moneda 2 2 2 2" xfId="712" xr:uid="{00000000-0005-0000-0000-0000CD020000}"/>
    <cellStyle name="Moneda 2 2 2 3" xfId="713" xr:uid="{00000000-0005-0000-0000-0000CE020000}"/>
    <cellStyle name="Moneda 2 2 20" xfId="714" xr:uid="{00000000-0005-0000-0000-0000CF020000}"/>
    <cellStyle name="Moneda 2 2 21" xfId="715" xr:uid="{00000000-0005-0000-0000-0000D0020000}"/>
    <cellStyle name="Moneda 2 2 22" xfId="716" xr:uid="{00000000-0005-0000-0000-0000D1020000}"/>
    <cellStyle name="Moneda 2 2 23" xfId="717" xr:uid="{00000000-0005-0000-0000-0000D2020000}"/>
    <cellStyle name="Moneda 2 2 24" xfId="718" xr:uid="{00000000-0005-0000-0000-0000D3020000}"/>
    <cellStyle name="Moneda 2 2 25" xfId="719" xr:uid="{00000000-0005-0000-0000-0000D4020000}"/>
    <cellStyle name="Moneda 2 2 26" xfId="720" xr:uid="{00000000-0005-0000-0000-0000D5020000}"/>
    <cellStyle name="Moneda 2 2 27" xfId="721" xr:uid="{00000000-0005-0000-0000-0000D6020000}"/>
    <cellStyle name="Moneda 2 2 28" xfId="722" xr:uid="{00000000-0005-0000-0000-0000D7020000}"/>
    <cellStyle name="Moneda 2 2 29" xfId="723" xr:uid="{00000000-0005-0000-0000-0000D8020000}"/>
    <cellStyle name="Moneda 2 2 3" xfId="724" xr:uid="{00000000-0005-0000-0000-0000D9020000}"/>
    <cellStyle name="Moneda 2 2 30" xfId="725" xr:uid="{00000000-0005-0000-0000-0000DA020000}"/>
    <cellStyle name="Moneda 2 2 31" xfId="726" xr:uid="{00000000-0005-0000-0000-0000DB020000}"/>
    <cellStyle name="Moneda 2 2 32" xfId="727" xr:uid="{00000000-0005-0000-0000-0000DC020000}"/>
    <cellStyle name="Moneda 2 2 33" xfId="728" xr:uid="{00000000-0005-0000-0000-0000DD020000}"/>
    <cellStyle name="Moneda 2 2 33 2" xfId="729" xr:uid="{00000000-0005-0000-0000-0000DE020000}"/>
    <cellStyle name="Moneda 2 2 34" xfId="730" xr:uid="{00000000-0005-0000-0000-0000DF020000}"/>
    <cellStyle name="Moneda 2 2 35" xfId="731" xr:uid="{00000000-0005-0000-0000-0000E0020000}"/>
    <cellStyle name="Moneda 2 2 36" xfId="732" xr:uid="{00000000-0005-0000-0000-0000E1020000}"/>
    <cellStyle name="Moneda 2 2 37" xfId="733" xr:uid="{00000000-0005-0000-0000-0000E2020000}"/>
    <cellStyle name="Moneda 2 2 38" xfId="734" xr:uid="{00000000-0005-0000-0000-0000E3020000}"/>
    <cellStyle name="Moneda 2 2 39" xfId="735" xr:uid="{00000000-0005-0000-0000-0000E4020000}"/>
    <cellStyle name="Moneda 2 2 4" xfId="736" xr:uid="{00000000-0005-0000-0000-0000E5020000}"/>
    <cellStyle name="Moneda 2 2 40" xfId="737" xr:uid="{00000000-0005-0000-0000-0000E6020000}"/>
    <cellStyle name="Moneda 2 2 41" xfId="738" xr:uid="{00000000-0005-0000-0000-0000E7020000}"/>
    <cellStyle name="Moneda 2 2 42" xfId="739" xr:uid="{00000000-0005-0000-0000-0000E8020000}"/>
    <cellStyle name="Moneda 2 2 43" xfId="740" xr:uid="{00000000-0005-0000-0000-0000E9020000}"/>
    <cellStyle name="Moneda 2 2 44" xfId="741" xr:uid="{00000000-0005-0000-0000-0000EA020000}"/>
    <cellStyle name="Moneda 2 2 45" xfId="742" xr:uid="{00000000-0005-0000-0000-0000EB020000}"/>
    <cellStyle name="Moneda 2 2 46" xfId="743" xr:uid="{00000000-0005-0000-0000-0000EC020000}"/>
    <cellStyle name="Moneda 2 2 47" xfId="744" xr:uid="{00000000-0005-0000-0000-0000ED020000}"/>
    <cellStyle name="Moneda 2 2 48" xfId="745" xr:uid="{00000000-0005-0000-0000-0000EE020000}"/>
    <cellStyle name="Moneda 2 2 49" xfId="746" xr:uid="{00000000-0005-0000-0000-0000EF020000}"/>
    <cellStyle name="Moneda 2 2 5" xfId="747" xr:uid="{00000000-0005-0000-0000-0000F0020000}"/>
    <cellStyle name="Moneda 2 2 50" xfId="748" xr:uid="{00000000-0005-0000-0000-0000F1020000}"/>
    <cellStyle name="Moneda 2 2 51" xfId="749" xr:uid="{00000000-0005-0000-0000-0000F2020000}"/>
    <cellStyle name="Moneda 2 2 52" xfId="750" xr:uid="{00000000-0005-0000-0000-0000F3020000}"/>
    <cellStyle name="Moneda 2 2 53" xfId="751" xr:uid="{00000000-0005-0000-0000-0000F4020000}"/>
    <cellStyle name="Moneda 2 2 54" xfId="752" xr:uid="{00000000-0005-0000-0000-0000F5020000}"/>
    <cellStyle name="Moneda 2 2 55" xfId="753" xr:uid="{00000000-0005-0000-0000-0000F6020000}"/>
    <cellStyle name="Moneda 2 2 56" xfId="754" xr:uid="{00000000-0005-0000-0000-0000F7020000}"/>
    <cellStyle name="Moneda 2 2 57" xfId="755" xr:uid="{00000000-0005-0000-0000-0000F8020000}"/>
    <cellStyle name="Moneda 2 2 58" xfId="756" xr:uid="{00000000-0005-0000-0000-0000F9020000}"/>
    <cellStyle name="Moneda 2 2 59" xfId="757" xr:uid="{00000000-0005-0000-0000-0000FA020000}"/>
    <cellStyle name="Moneda 2 2 6" xfId="758" xr:uid="{00000000-0005-0000-0000-0000FB020000}"/>
    <cellStyle name="Moneda 2 2 60" xfId="759" xr:uid="{00000000-0005-0000-0000-0000FC020000}"/>
    <cellStyle name="Moneda 2 2 61" xfId="760" xr:uid="{00000000-0005-0000-0000-0000FD020000}"/>
    <cellStyle name="Moneda 2 2 62" xfId="761" xr:uid="{00000000-0005-0000-0000-0000FE020000}"/>
    <cellStyle name="Moneda 2 2 63" xfId="762" xr:uid="{00000000-0005-0000-0000-0000FF020000}"/>
    <cellStyle name="Moneda 2 2 64" xfId="763" xr:uid="{00000000-0005-0000-0000-000000030000}"/>
    <cellStyle name="Moneda 2 2 65" xfId="764" xr:uid="{00000000-0005-0000-0000-000001030000}"/>
    <cellStyle name="Moneda 2 2 7" xfId="765" xr:uid="{00000000-0005-0000-0000-000002030000}"/>
    <cellStyle name="Moneda 2 2 8" xfId="766" xr:uid="{00000000-0005-0000-0000-000003030000}"/>
    <cellStyle name="Moneda 2 2 9" xfId="767" xr:uid="{00000000-0005-0000-0000-000004030000}"/>
    <cellStyle name="Moneda 2 20" xfId="768" xr:uid="{00000000-0005-0000-0000-000005030000}"/>
    <cellStyle name="Moneda 2 21" xfId="769" xr:uid="{00000000-0005-0000-0000-000006030000}"/>
    <cellStyle name="Moneda 2 22" xfId="770" xr:uid="{00000000-0005-0000-0000-000007030000}"/>
    <cellStyle name="Moneda 2 23" xfId="771" xr:uid="{00000000-0005-0000-0000-000008030000}"/>
    <cellStyle name="Moneda 2 24" xfId="772" xr:uid="{00000000-0005-0000-0000-000009030000}"/>
    <cellStyle name="Moneda 2 25" xfId="773" xr:uid="{00000000-0005-0000-0000-00000A030000}"/>
    <cellStyle name="Moneda 2 26" xfId="774" xr:uid="{00000000-0005-0000-0000-00000B030000}"/>
    <cellStyle name="Moneda 2 27" xfId="775" xr:uid="{00000000-0005-0000-0000-00000C030000}"/>
    <cellStyle name="Moneda 2 28" xfId="776" xr:uid="{00000000-0005-0000-0000-00000D030000}"/>
    <cellStyle name="Moneda 2 29" xfId="777" xr:uid="{00000000-0005-0000-0000-00000E030000}"/>
    <cellStyle name="Moneda 2 3" xfId="778" xr:uid="{00000000-0005-0000-0000-00000F030000}"/>
    <cellStyle name="Moneda 2 3 10" xfId="779" xr:uid="{00000000-0005-0000-0000-000010030000}"/>
    <cellStyle name="Moneda 2 3 11" xfId="780" xr:uid="{00000000-0005-0000-0000-000011030000}"/>
    <cellStyle name="Moneda 2 3 12" xfId="781" xr:uid="{00000000-0005-0000-0000-000012030000}"/>
    <cellStyle name="Moneda 2 3 13" xfId="782" xr:uid="{00000000-0005-0000-0000-000013030000}"/>
    <cellStyle name="Moneda 2 3 14" xfId="783" xr:uid="{00000000-0005-0000-0000-000014030000}"/>
    <cellStyle name="Moneda 2 3 15" xfId="784" xr:uid="{00000000-0005-0000-0000-000015030000}"/>
    <cellStyle name="Moneda 2 3 16" xfId="785" xr:uid="{00000000-0005-0000-0000-000016030000}"/>
    <cellStyle name="Moneda 2 3 17" xfId="786" xr:uid="{00000000-0005-0000-0000-000017030000}"/>
    <cellStyle name="Moneda 2 3 18" xfId="787" xr:uid="{00000000-0005-0000-0000-000018030000}"/>
    <cellStyle name="Moneda 2 3 19" xfId="788" xr:uid="{00000000-0005-0000-0000-000019030000}"/>
    <cellStyle name="Moneda 2 3 2" xfId="789" xr:uid="{00000000-0005-0000-0000-00001A030000}"/>
    <cellStyle name="Moneda 2 3 2 2" xfId="790" xr:uid="{00000000-0005-0000-0000-00001B030000}"/>
    <cellStyle name="Moneda 2 3 20" xfId="791" xr:uid="{00000000-0005-0000-0000-00001C030000}"/>
    <cellStyle name="Moneda 2 3 21" xfId="792" xr:uid="{00000000-0005-0000-0000-00001D030000}"/>
    <cellStyle name="Moneda 2 3 22" xfId="793" xr:uid="{00000000-0005-0000-0000-00001E030000}"/>
    <cellStyle name="Moneda 2 3 23" xfId="794" xr:uid="{00000000-0005-0000-0000-00001F030000}"/>
    <cellStyle name="Moneda 2 3 24" xfId="795" xr:uid="{00000000-0005-0000-0000-000020030000}"/>
    <cellStyle name="Moneda 2 3 25" xfId="796" xr:uid="{00000000-0005-0000-0000-000021030000}"/>
    <cellStyle name="Moneda 2 3 26" xfId="797" xr:uid="{00000000-0005-0000-0000-000022030000}"/>
    <cellStyle name="Moneda 2 3 27" xfId="798" xr:uid="{00000000-0005-0000-0000-000023030000}"/>
    <cellStyle name="Moneda 2 3 28" xfId="799" xr:uid="{00000000-0005-0000-0000-000024030000}"/>
    <cellStyle name="Moneda 2 3 29" xfId="800" xr:uid="{00000000-0005-0000-0000-000025030000}"/>
    <cellStyle name="Moneda 2 3 3" xfId="801" xr:uid="{00000000-0005-0000-0000-000026030000}"/>
    <cellStyle name="Moneda 2 3 30" xfId="802" xr:uid="{00000000-0005-0000-0000-000027030000}"/>
    <cellStyle name="Moneda 2 3 31" xfId="803" xr:uid="{00000000-0005-0000-0000-000028030000}"/>
    <cellStyle name="Moneda 2 3 32" xfId="804" xr:uid="{00000000-0005-0000-0000-000029030000}"/>
    <cellStyle name="Moneda 2 3 33" xfId="805" xr:uid="{00000000-0005-0000-0000-00002A030000}"/>
    <cellStyle name="Moneda 2 3 4" xfId="806" xr:uid="{00000000-0005-0000-0000-00002B030000}"/>
    <cellStyle name="Moneda 2 3 5" xfId="807" xr:uid="{00000000-0005-0000-0000-00002C030000}"/>
    <cellStyle name="Moneda 2 3 6" xfId="808" xr:uid="{00000000-0005-0000-0000-00002D030000}"/>
    <cellStyle name="Moneda 2 3 7" xfId="809" xr:uid="{00000000-0005-0000-0000-00002E030000}"/>
    <cellStyle name="Moneda 2 3 8" xfId="810" xr:uid="{00000000-0005-0000-0000-00002F030000}"/>
    <cellStyle name="Moneda 2 3 9" xfId="811" xr:uid="{00000000-0005-0000-0000-000030030000}"/>
    <cellStyle name="Moneda 2 30" xfId="812" xr:uid="{00000000-0005-0000-0000-000031030000}"/>
    <cellStyle name="Moneda 2 31" xfId="813" xr:uid="{00000000-0005-0000-0000-000032030000}"/>
    <cellStyle name="Moneda 2 32" xfId="814" xr:uid="{00000000-0005-0000-0000-000033030000}"/>
    <cellStyle name="Moneda 2 33" xfId="815" xr:uid="{00000000-0005-0000-0000-000034030000}"/>
    <cellStyle name="Moneda 2 34" xfId="816" xr:uid="{00000000-0005-0000-0000-000035030000}"/>
    <cellStyle name="Moneda 2 35" xfId="817" xr:uid="{00000000-0005-0000-0000-000036030000}"/>
    <cellStyle name="Moneda 2 36" xfId="818" xr:uid="{00000000-0005-0000-0000-000037030000}"/>
    <cellStyle name="Moneda 2 37" xfId="819" xr:uid="{00000000-0005-0000-0000-000038030000}"/>
    <cellStyle name="Moneda 2 38" xfId="820" xr:uid="{00000000-0005-0000-0000-000039030000}"/>
    <cellStyle name="Moneda 2 39" xfId="821" xr:uid="{00000000-0005-0000-0000-00003A030000}"/>
    <cellStyle name="Moneda 2 4" xfId="822" xr:uid="{00000000-0005-0000-0000-00003B030000}"/>
    <cellStyle name="Moneda 2 4 10" xfId="823" xr:uid="{00000000-0005-0000-0000-00003C030000}"/>
    <cellStyle name="Moneda 2 4 11" xfId="824" xr:uid="{00000000-0005-0000-0000-00003D030000}"/>
    <cellStyle name="Moneda 2 4 12" xfId="825" xr:uid="{00000000-0005-0000-0000-00003E030000}"/>
    <cellStyle name="Moneda 2 4 13" xfId="826" xr:uid="{00000000-0005-0000-0000-00003F030000}"/>
    <cellStyle name="Moneda 2 4 14" xfId="827" xr:uid="{00000000-0005-0000-0000-000040030000}"/>
    <cellStyle name="Moneda 2 4 15" xfId="828" xr:uid="{00000000-0005-0000-0000-000041030000}"/>
    <cellStyle name="Moneda 2 4 16" xfId="829" xr:uid="{00000000-0005-0000-0000-000042030000}"/>
    <cellStyle name="Moneda 2 4 17" xfId="830" xr:uid="{00000000-0005-0000-0000-000043030000}"/>
    <cellStyle name="Moneda 2 4 18" xfId="831" xr:uid="{00000000-0005-0000-0000-000044030000}"/>
    <cellStyle name="Moneda 2 4 19" xfId="832" xr:uid="{00000000-0005-0000-0000-000045030000}"/>
    <cellStyle name="Moneda 2 4 2" xfId="833" xr:uid="{00000000-0005-0000-0000-000046030000}"/>
    <cellStyle name="Moneda 2 4 2 2" xfId="834" xr:uid="{00000000-0005-0000-0000-000047030000}"/>
    <cellStyle name="Moneda 2 4 20" xfId="835" xr:uid="{00000000-0005-0000-0000-000048030000}"/>
    <cellStyle name="Moneda 2 4 21" xfId="836" xr:uid="{00000000-0005-0000-0000-000049030000}"/>
    <cellStyle name="Moneda 2 4 22" xfId="837" xr:uid="{00000000-0005-0000-0000-00004A030000}"/>
    <cellStyle name="Moneda 2 4 23" xfId="838" xr:uid="{00000000-0005-0000-0000-00004B030000}"/>
    <cellStyle name="Moneda 2 4 24" xfId="839" xr:uid="{00000000-0005-0000-0000-00004C030000}"/>
    <cellStyle name="Moneda 2 4 25" xfId="840" xr:uid="{00000000-0005-0000-0000-00004D030000}"/>
    <cellStyle name="Moneda 2 4 26" xfId="841" xr:uid="{00000000-0005-0000-0000-00004E030000}"/>
    <cellStyle name="Moneda 2 4 27" xfId="842" xr:uid="{00000000-0005-0000-0000-00004F030000}"/>
    <cellStyle name="Moneda 2 4 28" xfId="843" xr:uid="{00000000-0005-0000-0000-000050030000}"/>
    <cellStyle name="Moneda 2 4 29" xfId="844" xr:uid="{00000000-0005-0000-0000-000051030000}"/>
    <cellStyle name="Moneda 2 4 3" xfId="845" xr:uid="{00000000-0005-0000-0000-000052030000}"/>
    <cellStyle name="Moneda 2 4 30" xfId="846" xr:uid="{00000000-0005-0000-0000-000053030000}"/>
    <cellStyle name="Moneda 2 4 31" xfId="847" xr:uid="{00000000-0005-0000-0000-000054030000}"/>
    <cellStyle name="Moneda 2 4 32" xfId="848" xr:uid="{00000000-0005-0000-0000-000055030000}"/>
    <cellStyle name="Moneda 2 4 33" xfId="849" xr:uid="{00000000-0005-0000-0000-000056030000}"/>
    <cellStyle name="Moneda 2 4 4" xfId="850" xr:uid="{00000000-0005-0000-0000-000057030000}"/>
    <cellStyle name="Moneda 2 4 5" xfId="851" xr:uid="{00000000-0005-0000-0000-000058030000}"/>
    <cellStyle name="Moneda 2 4 6" xfId="852" xr:uid="{00000000-0005-0000-0000-000059030000}"/>
    <cellStyle name="Moneda 2 4 7" xfId="853" xr:uid="{00000000-0005-0000-0000-00005A030000}"/>
    <cellStyle name="Moneda 2 4 8" xfId="854" xr:uid="{00000000-0005-0000-0000-00005B030000}"/>
    <cellStyle name="Moneda 2 4 9" xfId="855" xr:uid="{00000000-0005-0000-0000-00005C030000}"/>
    <cellStyle name="Moneda 2 40" xfId="856" xr:uid="{00000000-0005-0000-0000-00005D030000}"/>
    <cellStyle name="Moneda 2 41" xfId="857" xr:uid="{00000000-0005-0000-0000-00005E030000}"/>
    <cellStyle name="Moneda 2 42" xfId="858" xr:uid="{00000000-0005-0000-0000-00005F030000}"/>
    <cellStyle name="Moneda 2 43" xfId="859" xr:uid="{00000000-0005-0000-0000-000060030000}"/>
    <cellStyle name="Moneda 2 44" xfId="860" xr:uid="{00000000-0005-0000-0000-000061030000}"/>
    <cellStyle name="Moneda 2 45" xfId="861" xr:uid="{00000000-0005-0000-0000-000062030000}"/>
    <cellStyle name="Moneda 2 46" xfId="862" xr:uid="{00000000-0005-0000-0000-000063030000}"/>
    <cellStyle name="Moneda 2 47" xfId="863" xr:uid="{00000000-0005-0000-0000-000064030000}"/>
    <cellStyle name="Moneda 2 48" xfId="864" xr:uid="{00000000-0005-0000-0000-000065030000}"/>
    <cellStyle name="Moneda 2 49" xfId="865" xr:uid="{00000000-0005-0000-0000-000066030000}"/>
    <cellStyle name="Moneda 2 5" xfId="866" xr:uid="{00000000-0005-0000-0000-000067030000}"/>
    <cellStyle name="Moneda 2 5 10" xfId="867" xr:uid="{00000000-0005-0000-0000-000068030000}"/>
    <cellStyle name="Moneda 2 5 11" xfId="868" xr:uid="{00000000-0005-0000-0000-000069030000}"/>
    <cellStyle name="Moneda 2 5 12" xfId="869" xr:uid="{00000000-0005-0000-0000-00006A030000}"/>
    <cellStyle name="Moneda 2 5 13" xfId="870" xr:uid="{00000000-0005-0000-0000-00006B030000}"/>
    <cellStyle name="Moneda 2 5 14" xfId="871" xr:uid="{00000000-0005-0000-0000-00006C030000}"/>
    <cellStyle name="Moneda 2 5 15" xfId="872" xr:uid="{00000000-0005-0000-0000-00006D030000}"/>
    <cellStyle name="Moneda 2 5 16" xfId="873" xr:uid="{00000000-0005-0000-0000-00006E030000}"/>
    <cellStyle name="Moneda 2 5 17" xfId="874" xr:uid="{00000000-0005-0000-0000-00006F030000}"/>
    <cellStyle name="Moneda 2 5 18" xfId="875" xr:uid="{00000000-0005-0000-0000-000070030000}"/>
    <cellStyle name="Moneda 2 5 19" xfId="876" xr:uid="{00000000-0005-0000-0000-000071030000}"/>
    <cellStyle name="Moneda 2 5 2" xfId="877" xr:uid="{00000000-0005-0000-0000-000072030000}"/>
    <cellStyle name="Moneda 2 5 2 2" xfId="878" xr:uid="{00000000-0005-0000-0000-000073030000}"/>
    <cellStyle name="Moneda 2 5 20" xfId="879" xr:uid="{00000000-0005-0000-0000-000074030000}"/>
    <cellStyle name="Moneda 2 5 21" xfId="880" xr:uid="{00000000-0005-0000-0000-000075030000}"/>
    <cellStyle name="Moneda 2 5 22" xfId="881" xr:uid="{00000000-0005-0000-0000-000076030000}"/>
    <cellStyle name="Moneda 2 5 23" xfId="882" xr:uid="{00000000-0005-0000-0000-000077030000}"/>
    <cellStyle name="Moneda 2 5 24" xfId="883" xr:uid="{00000000-0005-0000-0000-000078030000}"/>
    <cellStyle name="Moneda 2 5 25" xfId="884" xr:uid="{00000000-0005-0000-0000-000079030000}"/>
    <cellStyle name="Moneda 2 5 26" xfId="885" xr:uid="{00000000-0005-0000-0000-00007A030000}"/>
    <cellStyle name="Moneda 2 5 27" xfId="886" xr:uid="{00000000-0005-0000-0000-00007B030000}"/>
    <cellStyle name="Moneda 2 5 28" xfId="887" xr:uid="{00000000-0005-0000-0000-00007C030000}"/>
    <cellStyle name="Moneda 2 5 29" xfId="888" xr:uid="{00000000-0005-0000-0000-00007D030000}"/>
    <cellStyle name="Moneda 2 5 3" xfId="889" xr:uid="{00000000-0005-0000-0000-00007E030000}"/>
    <cellStyle name="Moneda 2 5 30" xfId="890" xr:uid="{00000000-0005-0000-0000-00007F030000}"/>
    <cellStyle name="Moneda 2 5 31" xfId="891" xr:uid="{00000000-0005-0000-0000-000080030000}"/>
    <cellStyle name="Moneda 2 5 32" xfId="892" xr:uid="{00000000-0005-0000-0000-000081030000}"/>
    <cellStyle name="Moneda 2 5 33" xfId="893" xr:uid="{00000000-0005-0000-0000-000082030000}"/>
    <cellStyle name="Moneda 2 5 4" xfId="894" xr:uid="{00000000-0005-0000-0000-000083030000}"/>
    <cellStyle name="Moneda 2 5 5" xfId="895" xr:uid="{00000000-0005-0000-0000-000084030000}"/>
    <cellStyle name="Moneda 2 5 6" xfId="896" xr:uid="{00000000-0005-0000-0000-000085030000}"/>
    <cellStyle name="Moneda 2 5 7" xfId="897" xr:uid="{00000000-0005-0000-0000-000086030000}"/>
    <cellStyle name="Moneda 2 5 8" xfId="898" xr:uid="{00000000-0005-0000-0000-000087030000}"/>
    <cellStyle name="Moneda 2 5 9" xfId="899" xr:uid="{00000000-0005-0000-0000-000088030000}"/>
    <cellStyle name="Moneda 2 50" xfId="900" xr:uid="{00000000-0005-0000-0000-000089030000}"/>
    <cellStyle name="Moneda 2 51" xfId="901" xr:uid="{00000000-0005-0000-0000-00008A030000}"/>
    <cellStyle name="Moneda 2 52" xfId="902" xr:uid="{00000000-0005-0000-0000-00008B030000}"/>
    <cellStyle name="Moneda 2 53" xfId="903" xr:uid="{00000000-0005-0000-0000-00008C030000}"/>
    <cellStyle name="Moneda 2 54" xfId="904" xr:uid="{00000000-0005-0000-0000-00008D030000}"/>
    <cellStyle name="Moneda 2 55" xfId="905" xr:uid="{00000000-0005-0000-0000-00008E030000}"/>
    <cellStyle name="Moneda 2 56" xfId="906" xr:uid="{00000000-0005-0000-0000-00008F030000}"/>
    <cellStyle name="Moneda 2 57" xfId="907" xr:uid="{00000000-0005-0000-0000-000090030000}"/>
    <cellStyle name="Moneda 2 58" xfId="908" xr:uid="{00000000-0005-0000-0000-000091030000}"/>
    <cellStyle name="Moneda 2 59" xfId="909" xr:uid="{00000000-0005-0000-0000-000092030000}"/>
    <cellStyle name="Moneda 2 6" xfId="910" xr:uid="{00000000-0005-0000-0000-000093030000}"/>
    <cellStyle name="Moneda 2 6 2" xfId="911" xr:uid="{00000000-0005-0000-0000-000094030000}"/>
    <cellStyle name="Moneda 2 6 2 2" xfId="912" xr:uid="{00000000-0005-0000-0000-000095030000}"/>
    <cellStyle name="Moneda 2 6 3" xfId="913" xr:uid="{00000000-0005-0000-0000-000096030000}"/>
    <cellStyle name="Moneda 2 60" xfId="914" xr:uid="{00000000-0005-0000-0000-000097030000}"/>
    <cellStyle name="Moneda 2 61" xfId="915" xr:uid="{00000000-0005-0000-0000-000098030000}"/>
    <cellStyle name="Moneda 2 62" xfId="916" xr:uid="{00000000-0005-0000-0000-000099030000}"/>
    <cellStyle name="Moneda 2 63" xfId="917" xr:uid="{00000000-0005-0000-0000-00009A030000}"/>
    <cellStyle name="Moneda 2 64" xfId="918" xr:uid="{00000000-0005-0000-0000-00009B030000}"/>
    <cellStyle name="Moneda 2 65" xfId="919" xr:uid="{00000000-0005-0000-0000-00009C030000}"/>
    <cellStyle name="Moneda 2 66" xfId="920" xr:uid="{00000000-0005-0000-0000-00009D030000}"/>
    <cellStyle name="Moneda 2 67" xfId="921" xr:uid="{00000000-0005-0000-0000-00009E030000}"/>
    <cellStyle name="Moneda 2 68" xfId="922" xr:uid="{00000000-0005-0000-0000-00009F030000}"/>
    <cellStyle name="Moneda 2 7" xfId="923" xr:uid="{00000000-0005-0000-0000-0000A0030000}"/>
    <cellStyle name="Moneda 2 7 2" xfId="924" xr:uid="{00000000-0005-0000-0000-0000A1030000}"/>
    <cellStyle name="Moneda 2 8" xfId="925" xr:uid="{00000000-0005-0000-0000-0000A2030000}"/>
    <cellStyle name="Moneda 2 9" xfId="926" xr:uid="{00000000-0005-0000-0000-0000A3030000}"/>
    <cellStyle name="Moneda 3" xfId="927" xr:uid="{00000000-0005-0000-0000-0000A4030000}"/>
    <cellStyle name="Moneda 3 10" xfId="928" xr:uid="{00000000-0005-0000-0000-0000A5030000}"/>
    <cellStyle name="Moneda 3 11" xfId="929" xr:uid="{00000000-0005-0000-0000-0000A6030000}"/>
    <cellStyle name="Moneda 3 12" xfId="930" xr:uid="{00000000-0005-0000-0000-0000A7030000}"/>
    <cellStyle name="Moneda 3 13" xfId="931" xr:uid="{00000000-0005-0000-0000-0000A8030000}"/>
    <cellStyle name="Moneda 3 14" xfId="932" xr:uid="{00000000-0005-0000-0000-0000A9030000}"/>
    <cellStyle name="Moneda 3 15" xfId="933" xr:uid="{00000000-0005-0000-0000-0000AA030000}"/>
    <cellStyle name="Moneda 3 16" xfId="934" xr:uid="{00000000-0005-0000-0000-0000AB030000}"/>
    <cellStyle name="Moneda 3 17" xfId="935" xr:uid="{00000000-0005-0000-0000-0000AC030000}"/>
    <cellStyle name="Moneda 3 18" xfId="936" xr:uid="{00000000-0005-0000-0000-0000AD030000}"/>
    <cellStyle name="Moneda 3 19" xfId="937" xr:uid="{00000000-0005-0000-0000-0000AE030000}"/>
    <cellStyle name="Moneda 3 2" xfId="938" xr:uid="{00000000-0005-0000-0000-0000AF030000}"/>
    <cellStyle name="Moneda 3 2 10" xfId="939" xr:uid="{00000000-0005-0000-0000-0000B0030000}"/>
    <cellStyle name="Moneda 3 2 11" xfId="940" xr:uid="{00000000-0005-0000-0000-0000B1030000}"/>
    <cellStyle name="Moneda 3 2 12" xfId="941" xr:uid="{00000000-0005-0000-0000-0000B2030000}"/>
    <cellStyle name="Moneda 3 2 13" xfId="942" xr:uid="{00000000-0005-0000-0000-0000B3030000}"/>
    <cellStyle name="Moneda 3 2 14" xfId="943" xr:uid="{00000000-0005-0000-0000-0000B4030000}"/>
    <cellStyle name="Moneda 3 2 15" xfId="944" xr:uid="{00000000-0005-0000-0000-0000B5030000}"/>
    <cellStyle name="Moneda 3 2 16" xfId="945" xr:uid="{00000000-0005-0000-0000-0000B6030000}"/>
    <cellStyle name="Moneda 3 2 17" xfId="946" xr:uid="{00000000-0005-0000-0000-0000B7030000}"/>
    <cellStyle name="Moneda 3 2 18" xfId="947" xr:uid="{00000000-0005-0000-0000-0000B8030000}"/>
    <cellStyle name="Moneda 3 2 19" xfId="948" xr:uid="{00000000-0005-0000-0000-0000B9030000}"/>
    <cellStyle name="Moneda 3 2 2" xfId="949" xr:uid="{00000000-0005-0000-0000-0000BA030000}"/>
    <cellStyle name="Moneda 3 2 2 2" xfId="950" xr:uid="{00000000-0005-0000-0000-0000BB030000}"/>
    <cellStyle name="Moneda 3 2 2 3" xfId="951" xr:uid="{00000000-0005-0000-0000-0000BC030000}"/>
    <cellStyle name="Moneda 3 2 20" xfId="952" xr:uid="{00000000-0005-0000-0000-0000BD030000}"/>
    <cellStyle name="Moneda 3 2 21" xfId="953" xr:uid="{00000000-0005-0000-0000-0000BE030000}"/>
    <cellStyle name="Moneda 3 2 22" xfId="954" xr:uid="{00000000-0005-0000-0000-0000BF030000}"/>
    <cellStyle name="Moneda 3 2 23" xfId="955" xr:uid="{00000000-0005-0000-0000-0000C0030000}"/>
    <cellStyle name="Moneda 3 2 24" xfId="956" xr:uid="{00000000-0005-0000-0000-0000C1030000}"/>
    <cellStyle name="Moneda 3 2 25" xfId="957" xr:uid="{00000000-0005-0000-0000-0000C2030000}"/>
    <cellStyle name="Moneda 3 2 26" xfId="958" xr:uid="{00000000-0005-0000-0000-0000C3030000}"/>
    <cellStyle name="Moneda 3 2 27" xfId="959" xr:uid="{00000000-0005-0000-0000-0000C4030000}"/>
    <cellStyle name="Moneda 3 2 28" xfId="960" xr:uid="{00000000-0005-0000-0000-0000C5030000}"/>
    <cellStyle name="Moneda 3 2 29" xfId="961" xr:uid="{00000000-0005-0000-0000-0000C6030000}"/>
    <cellStyle name="Moneda 3 2 3" xfId="962" xr:uid="{00000000-0005-0000-0000-0000C7030000}"/>
    <cellStyle name="Moneda 3 2 3 2" xfId="963" xr:uid="{00000000-0005-0000-0000-0000C8030000}"/>
    <cellStyle name="Moneda 3 2 3 3" xfId="964" xr:uid="{00000000-0005-0000-0000-0000C9030000}"/>
    <cellStyle name="Moneda 3 2 30" xfId="965" xr:uid="{00000000-0005-0000-0000-0000CA030000}"/>
    <cellStyle name="Moneda 3 2 31" xfId="966" xr:uid="{00000000-0005-0000-0000-0000CB030000}"/>
    <cellStyle name="Moneda 3 2 32" xfId="967" xr:uid="{00000000-0005-0000-0000-0000CC030000}"/>
    <cellStyle name="Moneda 3 2 33" xfId="968" xr:uid="{00000000-0005-0000-0000-0000CD030000}"/>
    <cellStyle name="Moneda 3 2 34" xfId="969" xr:uid="{00000000-0005-0000-0000-0000CE030000}"/>
    <cellStyle name="Moneda 3 2 35" xfId="970" xr:uid="{00000000-0005-0000-0000-0000CF030000}"/>
    <cellStyle name="Moneda 3 2 36" xfId="971" xr:uid="{00000000-0005-0000-0000-0000D0030000}"/>
    <cellStyle name="Moneda 3 2 37" xfId="972" xr:uid="{00000000-0005-0000-0000-0000D1030000}"/>
    <cellStyle name="Moneda 3 2 38" xfId="973" xr:uid="{00000000-0005-0000-0000-0000D2030000}"/>
    <cellStyle name="Moneda 3 2 39" xfId="974" xr:uid="{00000000-0005-0000-0000-0000D3030000}"/>
    <cellStyle name="Moneda 3 2 4" xfId="975" xr:uid="{00000000-0005-0000-0000-0000D4030000}"/>
    <cellStyle name="Moneda 3 2 4 2" xfId="976" xr:uid="{00000000-0005-0000-0000-0000D5030000}"/>
    <cellStyle name="Moneda 3 2 4 3" xfId="977" xr:uid="{00000000-0005-0000-0000-0000D6030000}"/>
    <cellStyle name="Moneda 3 2 40" xfId="978" xr:uid="{00000000-0005-0000-0000-0000D7030000}"/>
    <cellStyle name="Moneda 3 2 41" xfId="979" xr:uid="{00000000-0005-0000-0000-0000D8030000}"/>
    <cellStyle name="Moneda 3 2 42" xfId="980" xr:uid="{00000000-0005-0000-0000-0000D9030000}"/>
    <cellStyle name="Moneda 3 2 43" xfId="981" xr:uid="{00000000-0005-0000-0000-0000DA030000}"/>
    <cellStyle name="Moneda 3 2 44" xfId="982" xr:uid="{00000000-0005-0000-0000-0000DB030000}"/>
    <cellStyle name="Moneda 3 2 45" xfId="983" xr:uid="{00000000-0005-0000-0000-0000DC030000}"/>
    <cellStyle name="Moneda 3 2 46" xfId="984" xr:uid="{00000000-0005-0000-0000-0000DD030000}"/>
    <cellStyle name="Moneda 3 2 47" xfId="985" xr:uid="{00000000-0005-0000-0000-0000DE030000}"/>
    <cellStyle name="Moneda 3 2 48" xfId="986" xr:uid="{00000000-0005-0000-0000-0000DF030000}"/>
    <cellStyle name="Moneda 3 2 49" xfId="987" xr:uid="{00000000-0005-0000-0000-0000E0030000}"/>
    <cellStyle name="Moneda 3 2 5" xfId="988" xr:uid="{00000000-0005-0000-0000-0000E1030000}"/>
    <cellStyle name="Moneda 3 2 50" xfId="989" xr:uid="{00000000-0005-0000-0000-0000E2030000}"/>
    <cellStyle name="Moneda 3 2 51" xfId="990" xr:uid="{00000000-0005-0000-0000-0000E3030000}"/>
    <cellStyle name="Moneda 3 2 52" xfId="991" xr:uid="{00000000-0005-0000-0000-0000E4030000}"/>
    <cellStyle name="Moneda 3 2 53" xfId="992" xr:uid="{00000000-0005-0000-0000-0000E5030000}"/>
    <cellStyle name="Moneda 3 2 54" xfId="993" xr:uid="{00000000-0005-0000-0000-0000E6030000}"/>
    <cellStyle name="Moneda 3 2 55" xfId="994" xr:uid="{00000000-0005-0000-0000-0000E7030000}"/>
    <cellStyle name="Moneda 3 2 56" xfId="995" xr:uid="{00000000-0005-0000-0000-0000E8030000}"/>
    <cellStyle name="Moneda 3 2 57" xfId="996" xr:uid="{00000000-0005-0000-0000-0000E9030000}"/>
    <cellStyle name="Moneda 3 2 58" xfId="997" xr:uid="{00000000-0005-0000-0000-0000EA030000}"/>
    <cellStyle name="Moneda 3 2 59" xfId="998" xr:uid="{00000000-0005-0000-0000-0000EB030000}"/>
    <cellStyle name="Moneda 3 2 6" xfId="999" xr:uid="{00000000-0005-0000-0000-0000EC030000}"/>
    <cellStyle name="Moneda 3 2 60" xfId="1000" xr:uid="{00000000-0005-0000-0000-0000ED030000}"/>
    <cellStyle name="Moneda 3 2 61" xfId="1001" xr:uid="{00000000-0005-0000-0000-0000EE030000}"/>
    <cellStyle name="Moneda 3 2 62" xfId="1002" xr:uid="{00000000-0005-0000-0000-0000EF030000}"/>
    <cellStyle name="Moneda 3 2 63" xfId="1003" xr:uid="{00000000-0005-0000-0000-0000F0030000}"/>
    <cellStyle name="Moneda 3 2 64" xfId="1004" xr:uid="{00000000-0005-0000-0000-0000F1030000}"/>
    <cellStyle name="Moneda 3 2 7" xfId="1005" xr:uid="{00000000-0005-0000-0000-0000F2030000}"/>
    <cellStyle name="Moneda 3 2 8" xfId="1006" xr:uid="{00000000-0005-0000-0000-0000F3030000}"/>
    <cellStyle name="Moneda 3 2 9" xfId="1007" xr:uid="{00000000-0005-0000-0000-0000F4030000}"/>
    <cellStyle name="Moneda 3 20" xfId="1008" xr:uid="{00000000-0005-0000-0000-0000F5030000}"/>
    <cellStyle name="Moneda 3 21" xfId="1009" xr:uid="{00000000-0005-0000-0000-0000F6030000}"/>
    <cellStyle name="Moneda 3 22" xfId="1010" xr:uid="{00000000-0005-0000-0000-0000F7030000}"/>
    <cellStyle name="Moneda 3 23" xfId="1011" xr:uid="{00000000-0005-0000-0000-0000F8030000}"/>
    <cellStyle name="Moneda 3 24" xfId="1012" xr:uid="{00000000-0005-0000-0000-0000F9030000}"/>
    <cellStyle name="Moneda 3 25" xfId="1013" xr:uid="{00000000-0005-0000-0000-0000FA030000}"/>
    <cellStyle name="Moneda 3 26" xfId="1014" xr:uid="{00000000-0005-0000-0000-0000FB030000}"/>
    <cellStyle name="Moneda 3 27" xfId="1015" xr:uid="{00000000-0005-0000-0000-0000FC030000}"/>
    <cellStyle name="Moneda 3 28" xfId="1016" xr:uid="{00000000-0005-0000-0000-0000FD030000}"/>
    <cellStyle name="Moneda 3 29" xfId="1017" xr:uid="{00000000-0005-0000-0000-0000FE030000}"/>
    <cellStyle name="Moneda 3 3" xfId="1018" xr:uid="{00000000-0005-0000-0000-0000FF030000}"/>
    <cellStyle name="Moneda 3 3 10" xfId="1019" xr:uid="{00000000-0005-0000-0000-000000040000}"/>
    <cellStyle name="Moneda 3 3 11" xfId="1020" xr:uid="{00000000-0005-0000-0000-000001040000}"/>
    <cellStyle name="Moneda 3 3 12" xfId="1021" xr:uid="{00000000-0005-0000-0000-000002040000}"/>
    <cellStyle name="Moneda 3 3 13" xfId="1022" xr:uid="{00000000-0005-0000-0000-000003040000}"/>
    <cellStyle name="Moneda 3 3 14" xfId="1023" xr:uid="{00000000-0005-0000-0000-000004040000}"/>
    <cellStyle name="Moneda 3 3 15" xfId="1024" xr:uid="{00000000-0005-0000-0000-000005040000}"/>
    <cellStyle name="Moneda 3 3 16" xfId="1025" xr:uid="{00000000-0005-0000-0000-000006040000}"/>
    <cellStyle name="Moneda 3 3 17" xfId="1026" xr:uid="{00000000-0005-0000-0000-000007040000}"/>
    <cellStyle name="Moneda 3 3 18" xfId="1027" xr:uid="{00000000-0005-0000-0000-000008040000}"/>
    <cellStyle name="Moneda 3 3 19" xfId="1028" xr:uid="{00000000-0005-0000-0000-000009040000}"/>
    <cellStyle name="Moneda 3 3 2" xfId="1029" xr:uid="{00000000-0005-0000-0000-00000A040000}"/>
    <cellStyle name="Moneda 3 3 2 2" xfId="1030" xr:uid="{00000000-0005-0000-0000-00000B040000}"/>
    <cellStyle name="Moneda 3 3 2 3" xfId="1031" xr:uid="{00000000-0005-0000-0000-00000C040000}"/>
    <cellStyle name="Moneda 3 3 20" xfId="1032" xr:uid="{00000000-0005-0000-0000-00000D040000}"/>
    <cellStyle name="Moneda 3 3 21" xfId="1033" xr:uid="{00000000-0005-0000-0000-00000E040000}"/>
    <cellStyle name="Moneda 3 3 22" xfId="1034" xr:uid="{00000000-0005-0000-0000-00000F040000}"/>
    <cellStyle name="Moneda 3 3 23" xfId="1035" xr:uid="{00000000-0005-0000-0000-000010040000}"/>
    <cellStyle name="Moneda 3 3 24" xfId="1036" xr:uid="{00000000-0005-0000-0000-000011040000}"/>
    <cellStyle name="Moneda 3 3 25" xfId="1037" xr:uid="{00000000-0005-0000-0000-000012040000}"/>
    <cellStyle name="Moneda 3 3 26" xfId="1038" xr:uid="{00000000-0005-0000-0000-000013040000}"/>
    <cellStyle name="Moneda 3 3 27" xfId="1039" xr:uid="{00000000-0005-0000-0000-000014040000}"/>
    <cellStyle name="Moneda 3 3 28" xfId="1040" xr:uid="{00000000-0005-0000-0000-000015040000}"/>
    <cellStyle name="Moneda 3 3 29" xfId="1041" xr:uid="{00000000-0005-0000-0000-000016040000}"/>
    <cellStyle name="Moneda 3 3 3" xfId="1042" xr:uid="{00000000-0005-0000-0000-000017040000}"/>
    <cellStyle name="Moneda 3 3 30" xfId="1043" xr:uid="{00000000-0005-0000-0000-000018040000}"/>
    <cellStyle name="Moneda 3 3 31" xfId="1044" xr:uid="{00000000-0005-0000-0000-000019040000}"/>
    <cellStyle name="Moneda 3 3 32" xfId="1045" xr:uid="{00000000-0005-0000-0000-00001A040000}"/>
    <cellStyle name="Moneda 3 3 33" xfId="1046" xr:uid="{00000000-0005-0000-0000-00001B040000}"/>
    <cellStyle name="Moneda 3 3 34" xfId="1047" xr:uid="{00000000-0005-0000-0000-00001C040000}"/>
    <cellStyle name="Moneda 3 3 35" xfId="1048" xr:uid="{00000000-0005-0000-0000-00001D040000}"/>
    <cellStyle name="Moneda 3 3 36" xfId="1049" xr:uid="{00000000-0005-0000-0000-00001E040000}"/>
    <cellStyle name="Moneda 3 3 37" xfId="1050" xr:uid="{00000000-0005-0000-0000-00001F040000}"/>
    <cellStyle name="Moneda 3 3 38" xfId="1051" xr:uid="{00000000-0005-0000-0000-000020040000}"/>
    <cellStyle name="Moneda 3 3 39" xfId="1052" xr:uid="{00000000-0005-0000-0000-000021040000}"/>
    <cellStyle name="Moneda 3 3 4" xfId="1053" xr:uid="{00000000-0005-0000-0000-000022040000}"/>
    <cellStyle name="Moneda 3 3 40" xfId="1054" xr:uid="{00000000-0005-0000-0000-000023040000}"/>
    <cellStyle name="Moneda 3 3 41" xfId="1055" xr:uid="{00000000-0005-0000-0000-000024040000}"/>
    <cellStyle name="Moneda 3 3 42" xfId="1056" xr:uid="{00000000-0005-0000-0000-000025040000}"/>
    <cellStyle name="Moneda 3 3 43" xfId="1057" xr:uid="{00000000-0005-0000-0000-000026040000}"/>
    <cellStyle name="Moneda 3 3 44" xfId="1058" xr:uid="{00000000-0005-0000-0000-000027040000}"/>
    <cellStyle name="Moneda 3 3 45" xfId="1059" xr:uid="{00000000-0005-0000-0000-000028040000}"/>
    <cellStyle name="Moneda 3 3 46" xfId="1060" xr:uid="{00000000-0005-0000-0000-000029040000}"/>
    <cellStyle name="Moneda 3 3 47" xfId="1061" xr:uid="{00000000-0005-0000-0000-00002A040000}"/>
    <cellStyle name="Moneda 3 3 48" xfId="1062" xr:uid="{00000000-0005-0000-0000-00002B040000}"/>
    <cellStyle name="Moneda 3 3 49" xfId="1063" xr:uid="{00000000-0005-0000-0000-00002C040000}"/>
    <cellStyle name="Moneda 3 3 5" xfId="1064" xr:uid="{00000000-0005-0000-0000-00002D040000}"/>
    <cellStyle name="Moneda 3 3 50" xfId="1065" xr:uid="{00000000-0005-0000-0000-00002E040000}"/>
    <cellStyle name="Moneda 3 3 51" xfId="1066" xr:uid="{00000000-0005-0000-0000-00002F040000}"/>
    <cellStyle name="Moneda 3 3 52" xfId="1067" xr:uid="{00000000-0005-0000-0000-000030040000}"/>
    <cellStyle name="Moneda 3 3 53" xfId="1068" xr:uid="{00000000-0005-0000-0000-000031040000}"/>
    <cellStyle name="Moneda 3 3 54" xfId="1069" xr:uid="{00000000-0005-0000-0000-000032040000}"/>
    <cellStyle name="Moneda 3 3 55" xfId="1070" xr:uid="{00000000-0005-0000-0000-000033040000}"/>
    <cellStyle name="Moneda 3 3 56" xfId="1071" xr:uid="{00000000-0005-0000-0000-000034040000}"/>
    <cellStyle name="Moneda 3 3 57" xfId="1072" xr:uid="{00000000-0005-0000-0000-000035040000}"/>
    <cellStyle name="Moneda 3 3 58" xfId="1073" xr:uid="{00000000-0005-0000-0000-000036040000}"/>
    <cellStyle name="Moneda 3 3 59" xfId="1074" xr:uid="{00000000-0005-0000-0000-000037040000}"/>
    <cellStyle name="Moneda 3 3 6" xfId="1075" xr:uid="{00000000-0005-0000-0000-000038040000}"/>
    <cellStyle name="Moneda 3 3 60" xfId="1076" xr:uid="{00000000-0005-0000-0000-000039040000}"/>
    <cellStyle name="Moneda 3 3 61" xfId="1077" xr:uid="{00000000-0005-0000-0000-00003A040000}"/>
    <cellStyle name="Moneda 3 3 62" xfId="1078" xr:uid="{00000000-0005-0000-0000-00003B040000}"/>
    <cellStyle name="Moneda 3 3 63" xfId="1079" xr:uid="{00000000-0005-0000-0000-00003C040000}"/>
    <cellStyle name="Moneda 3 3 64" xfId="1080" xr:uid="{00000000-0005-0000-0000-00003D040000}"/>
    <cellStyle name="Moneda 3 3 7" xfId="1081" xr:uid="{00000000-0005-0000-0000-00003E040000}"/>
    <cellStyle name="Moneda 3 3 8" xfId="1082" xr:uid="{00000000-0005-0000-0000-00003F040000}"/>
    <cellStyle name="Moneda 3 3 9" xfId="1083" xr:uid="{00000000-0005-0000-0000-000040040000}"/>
    <cellStyle name="Moneda 3 30" xfId="1084" xr:uid="{00000000-0005-0000-0000-000041040000}"/>
    <cellStyle name="Moneda 3 31" xfId="1085" xr:uid="{00000000-0005-0000-0000-000042040000}"/>
    <cellStyle name="Moneda 3 32" xfId="1086" xr:uid="{00000000-0005-0000-0000-000043040000}"/>
    <cellStyle name="Moneda 3 33" xfId="1087" xr:uid="{00000000-0005-0000-0000-000044040000}"/>
    <cellStyle name="Moneda 3 34" xfId="1088" xr:uid="{00000000-0005-0000-0000-000045040000}"/>
    <cellStyle name="Moneda 3 35" xfId="1089" xr:uid="{00000000-0005-0000-0000-000046040000}"/>
    <cellStyle name="Moneda 3 36" xfId="1090" xr:uid="{00000000-0005-0000-0000-000047040000}"/>
    <cellStyle name="Moneda 3 36 2" xfId="1091" xr:uid="{00000000-0005-0000-0000-000048040000}"/>
    <cellStyle name="Moneda 3 37" xfId="1092" xr:uid="{00000000-0005-0000-0000-000049040000}"/>
    <cellStyle name="Moneda 3 38" xfId="1093" xr:uid="{00000000-0005-0000-0000-00004A040000}"/>
    <cellStyle name="Moneda 3 39" xfId="1094" xr:uid="{00000000-0005-0000-0000-00004B040000}"/>
    <cellStyle name="Moneda 3 4" xfId="1095" xr:uid="{00000000-0005-0000-0000-00004C040000}"/>
    <cellStyle name="Moneda 3 4 10" xfId="1096" xr:uid="{00000000-0005-0000-0000-00004D040000}"/>
    <cellStyle name="Moneda 3 4 11" xfId="1097" xr:uid="{00000000-0005-0000-0000-00004E040000}"/>
    <cellStyle name="Moneda 3 4 12" xfId="1098" xr:uid="{00000000-0005-0000-0000-00004F040000}"/>
    <cellStyle name="Moneda 3 4 13" xfId="1099" xr:uid="{00000000-0005-0000-0000-000050040000}"/>
    <cellStyle name="Moneda 3 4 14" xfId="1100" xr:uid="{00000000-0005-0000-0000-000051040000}"/>
    <cellStyle name="Moneda 3 4 15" xfId="1101" xr:uid="{00000000-0005-0000-0000-000052040000}"/>
    <cellStyle name="Moneda 3 4 16" xfId="1102" xr:uid="{00000000-0005-0000-0000-000053040000}"/>
    <cellStyle name="Moneda 3 4 17" xfId="1103" xr:uid="{00000000-0005-0000-0000-000054040000}"/>
    <cellStyle name="Moneda 3 4 18" xfId="1104" xr:uid="{00000000-0005-0000-0000-000055040000}"/>
    <cellStyle name="Moneda 3 4 19" xfId="1105" xr:uid="{00000000-0005-0000-0000-000056040000}"/>
    <cellStyle name="Moneda 3 4 2" xfId="1106" xr:uid="{00000000-0005-0000-0000-000057040000}"/>
    <cellStyle name="Moneda 3 4 20" xfId="1107" xr:uid="{00000000-0005-0000-0000-000058040000}"/>
    <cellStyle name="Moneda 3 4 21" xfId="1108" xr:uid="{00000000-0005-0000-0000-000059040000}"/>
    <cellStyle name="Moneda 3 4 22" xfId="1109" xr:uid="{00000000-0005-0000-0000-00005A040000}"/>
    <cellStyle name="Moneda 3 4 23" xfId="1110" xr:uid="{00000000-0005-0000-0000-00005B040000}"/>
    <cellStyle name="Moneda 3 4 24" xfId="1111" xr:uid="{00000000-0005-0000-0000-00005C040000}"/>
    <cellStyle name="Moneda 3 4 25" xfId="1112" xr:uid="{00000000-0005-0000-0000-00005D040000}"/>
    <cellStyle name="Moneda 3 4 26" xfId="1113" xr:uid="{00000000-0005-0000-0000-00005E040000}"/>
    <cellStyle name="Moneda 3 4 27" xfId="1114" xr:uid="{00000000-0005-0000-0000-00005F040000}"/>
    <cellStyle name="Moneda 3 4 28" xfId="1115" xr:uid="{00000000-0005-0000-0000-000060040000}"/>
    <cellStyle name="Moneda 3 4 29" xfId="1116" xr:uid="{00000000-0005-0000-0000-000061040000}"/>
    <cellStyle name="Moneda 3 4 3" xfId="1117" xr:uid="{00000000-0005-0000-0000-000062040000}"/>
    <cellStyle name="Moneda 3 4 30" xfId="1118" xr:uid="{00000000-0005-0000-0000-000063040000}"/>
    <cellStyle name="Moneda 3 4 31" xfId="1119" xr:uid="{00000000-0005-0000-0000-000064040000}"/>
    <cellStyle name="Moneda 3 4 32" xfId="1120" xr:uid="{00000000-0005-0000-0000-000065040000}"/>
    <cellStyle name="Moneda 3 4 33" xfId="1121" xr:uid="{00000000-0005-0000-0000-000066040000}"/>
    <cellStyle name="Moneda 3 4 34" xfId="1122" xr:uid="{00000000-0005-0000-0000-000067040000}"/>
    <cellStyle name="Moneda 3 4 35" xfId="1123" xr:uid="{00000000-0005-0000-0000-000068040000}"/>
    <cellStyle name="Moneda 3 4 36" xfId="1124" xr:uid="{00000000-0005-0000-0000-000069040000}"/>
    <cellStyle name="Moneda 3 4 37" xfId="1125" xr:uid="{00000000-0005-0000-0000-00006A040000}"/>
    <cellStyle name="Moneda 3 4 38" xfId="1126" xr:uid="{00000000-0005-0000-0000-00006B040000}"/>
    <cellStyle name="Moneda 3 4 39" xfId="1127" xr:uid="{00000000-0005-0000-0000-00006C040000}"/>
    <cellStyle name="Moneda 3 4 4" xfId="1128" xr:uid="{00000000-0005-0000-0000-00006D040000}"/>
    <cellStyle name="Moneda 3 4 40" xfId="1129" xr:uid="{00000000-0005-0000-0000-00006E040000}"/>
    <cellStyle name="Moneda 3 4 41" xfId="1130" xr:uid="{00000000-0005-0000-0000-00006F040000}"/>
    <cellStyle name="Moneda 3 4 42" xfId="1131" xr:uid="{00000000-0005-0000-0000-000070040000}"/>
    <cellStyle name="Moneda 3 4 43" xfId="1132" xr:uid="{00000000-0005-0000-0000-000071040000}"/>
    <cellStyle name="Moneda 3 4 44" xfId="1133" xr:uid="{00000000-0005-0000-0000-000072040000}"/>
    <cellStyle name="Moneda 3 4 45" xfId="1134" xr:uid="{00000000-0005-0000-0000-000073040000}"/>
    <cellStyle name="Moneda 3 4 46" xfId="1135" xr:uid="{00000000-0005-0000-0000-000074040000}"/>
    <cellStyle name="Moneda 3 4 47" xfId="1136" xr:uid="{00000000-0005-0000-0000-000075040000}"/>
    <cellStyle name="Moneda 3 4 48" xfId="1137" xr:uid="{00000000-0005-0000-0000-000076040000}"/>
    <cellStyle name="Moneda 3 4 49" xfId="1138" xr:uid="{00000000-0005-0000-0000-000077040000}"/>
    <cellStyle name="Moneda 3 4 5" xfId="1139" xr:uid="{00000000-0005-0000-0000-000078040000}"/>
    <cellStyle name="Moneda 3 4 50" xfId="1140" xr:uid="{00000000-0005-0000-0000-000079040000}"/>
    <cellStyle name="Moneda 3 4 51" xfId="1141" xr:uid="{00000000-0005-0000-0000-00007A040000}"/>
    <cellStyle name="Moneda 3 4 52" xfId="1142" xr:uid="{00000000-0005-0000-0000-00007B040000}"/>
    <cellStyle name="Moneda 3 4 53" xfId="1143" xr:uid="{00000000-0005-0000-0000-00007C040000}"/>
    <cellStyle name="Moneda 3 4 54" xfId="1144" xr:uid="{00000000-0005-0000-0000-00007D040000}"/>
    <cellStyle name="Moneda 3 4 55" xfId="1145" xr:uid="{00000000-0005-0000-0000-00007E040000}"/>
    <cellStyle name="Moneda 3 4 56" xfId="1146" xr:uid="{00000000-0005-0000-0000-00007F040000}"/>
    <cellStyle name="Moneda 3 4 57" xfId="1147" xr:uid="{00000000-0005-0000-0000-000080040000}"/>
    <cellStyle name="Moneda 3 4 58" xfId="1148" xr:uid="{00000000-0005-0000-0000-000081040000}"/>
    <cellStyle name="Moneda 3 4 59" xfId="1149" xr:uid="{00000000-0005-0000-0000-000082040000}"/>
    <cellStyle name="Moneda 3 4 6" xfId="1150" xr:uid="{00000000-0005-0000-0000-000083040000}"/>
    <cellStyle name="Moneda 3 4 60" xfId="1151" xr:uid="{00000000-0005-0000-0000-000084040000}"/>
    <cellStyle name="Moneda 3 4 61" xfId="1152" xr:uid="{00000000-0005-0000-0000-000085040000}"/>
    <cellStyle name="Moneda 3 4 62" xfId="1153" xr:uid="{00000000-0005-0000-0000-000086040000}"/>
    <cellStyle name="Moneda 3 4 63" xfId="1154" xr:uid="{00000000-0005-0000-0000-000087040000}"/>
    <cellStyle name="Moneda 3 4 64" xfId="1155" xr:uid="{00000000-0005-0000-0000-000088040000}"/>
    <cellStyle name="Moneda 3 4 7" xfId="1156" xr:uid="{00000000-0005-0000-0000-000089040000}"/>
    <cellStyle name="Moneda 3 4 8" xfId="1157" xr:uid="{00000000-0005-0000-0000-00008A040000}"/>
    <cellStyle name="Moneda 3 4 9" xfId="1158" xr:uid="{00000000-0005-0000-0000-00008B040000}"/>
    <cellStyle name="Moneda 3 40" xfId="1159" xr:uid="{00000000-0005-0000-0000-00008C040000}"/>
    <cellStyle name="Moneda 3 41" xfId="1160" xr:uid="{00000000-0005-0000-0000-00008D040000}"/>
    <cellStyle name="Moneda 3 42" xfId="1161" xr:uid="{00000000-0005-0000-0000-00008E040000}"/>
    <cellStyle name="Moneda 3 43" xfId="1162" xr:uid="{00000000-0005-0000-0000-00008F040000}"/>
    <cellStyle name="Moneda 3 44" xfId="1163" xr:uid="{00000000-0005-0000-0000-000090040000}"/>
    <cellStyle name="Moneda 3 45" xfId="1164" xr:uid="{00000000-0005-0000-0000-000091040000}"/>
    <cellStyle name="Moneda 3 46" xfId="1165" xr:uid="{00000000-0005-0000-0000-000092040000}"/>
    <cellStyle name="Moneda 3 47" xfId="1166" xr:uid="{00000000-0005-0000-0000-000093040000}"/>
    <cellStyle name="Moneda 3 48" xfId="1167" xr:uid="{00000000-0005-0000-0000-000094040000}"/>
    <cellStyle name="Moneda 3 49" xfId="1168" xr:uid="{00000000-0005-0000-0000-000095040000}"/>
    <cellStyle name="Moneda 3 5" xfId="1169" xr:uid="{00000000-0005-0000-0000-000096040000}"/>
    <cellStyle name="Moneda 3 5 10" xfId="1170" xr:uid="{00000000-0005-0000-0000-000097040000}"/>
    <cellStyle name="Moneda 3 5 11" xfId="1171" xr:uid="{00000000-0005-0000-0000-000098040000}"/>
    <cellStyle name="Moneda 3 5 12" xfId="1172" xr:uid="{00000000-0005-0000-0000-000099040000}"/>
    <cellStyle name="Moneda 3 5 13" xfId="1173" xr:uid="{00000000-0005-0000-0000-00009A040000}"/>
    <cellStyle name="Moneda 3 5 14" xfId="1174" xr:uid="{00000000-0005-0000-0000-00009B040000}"/>
    <cellStyle name="Moneda 3 5 15" xfId="1175" xr:uid="{00000000-0005-0000-0000-00009C040000}"/>
    <cellStyle name="Moneda 3 5 16" xfId="1176" xr:uid="{00000000-0005-0000-0000-00009D040000}"/>
    <cellStyle name="Moneda 3 5 17" xfId="1177" xr:uid="{00000000-0005-0000-0000-00009E040000}"/>
    <cellStyle name="Moneda 3 5 18" xfId="1178" xr:uid="{00000000-0005-0000-0000-00009F040000}"/>
    <cellStyle name="Moneda 3 5 19" xfId="1179" xr:uid="{00000000-0005-0000-0000-0000A0040000}"/>
    <cellStyle name="Moneda 3 5 2" xfId="1180" xr:uid="{00000000-0005-0000-0000-0000A1040000}"/>
    <cellStyle name="Moneda 3 5 2 2" xfId="1181" xr:uid="{00000000-0005-0000-0000-0000A2040000}"/>
    <cellStyle name="Moneda 3 5 20" xfId="1182" xr:uid="{00000000-0005-0000-0000-0000A3040000}"/>
    <cellStyle name="Moneda 3 5 21" xfId="1183" xr:uid="{00000000-0005-0000-0000-0000A4040000}"/>
    <cellStyle name="Moneda 3 5 22" xfId="1184" xr:uid="{00000000-0005-0000-0000-0000A5040000}"/>
    <cellStyle name="Moneda 3 5 23" xfId="1185" xr:uid="{00000000-0005-0000-0000-0000A6040000}"/>
    <cellStyle name="Moneda 3 5 24" xfId="1186" xr:uid="{00000000-0005-0000-0000-0000A7040000}"/>
    <cellStyle name="Moneda 3 5 25" xfId="1187" xr:uid="{00000000-0005-0000-0000-0000A8040000}"/>
    <cellStyle name="Moneda 3 5 26" xfId="1188" xr:uid="{00000000-0005-0000-0000-0000A9040000}"/>
    <cellStyle name="Moneda 3 5 27" xfId="1189" xr:uid="{00000000-0005-0000-0000-0000AA040000}"/>
    <cellStyle name="Moneda 3 5 28" xfId="1190" xr:uid="{00000000-0005-0000-0000-0000AB040000}"/>
    <cellStyle name="Moneda 3 5 29" xfId="1191" xr:uid="{00000000-0005-0000-0000-0000AC040000}"/>
    <cellStyle name="Moneda 3 5 3" xfId="1192" xr:uid="{00000000-0005-0000-0000-0000AD040000}"/>
    <cellStyle name="Moneda 3 5 30" xfId="1193" xr:uid="{00000000-0005-0000-0000-0000AE040000}"/>
    <cellStyle name="Moneda 3 5 31" xfId="1194" xr:uid="{00000000-0005-0000-0000-0000AF040000}"/>
    <cellStyle name="Moneda 3 5 32" xfId="1195" xr:uid="{00000000-0005-0000-0000-0000B0040000}"/>
    <cellStyle name="Moneda 3 5 4" xfId="1196" xr:uid="{00000000-0005-0000-0000-0000B1040000}"/>
    <cellStyle name="Moneda 3 5 5" xfId="1197" xr:uid="{00000000-0005-0000-0000-0000B2040000}"/>
    <cellStyle name="Moneda 3 5 6" xfId="1198" xr:uid="{00000000-0005-0000-0000-0000B3040000}"/>
    <cellStyle name="Moneda 3 5 7" xfId="1199" xr:uid="{00000000-0005-0000-0000-0000B4040000}"/>
    <cellStyle name="Moneda 3 5 8" xfId="1200" xr:uid="{00000000-0005-0000-0000-0000B5040000}"/>
    <cellStyle name="Moneda 3 5 9" xfId="1201" xr:uid="{00000000-0005-0000-0000-0000B6040000}"/>
    <cellStyle name="Moneda 3 50" xfId="1202" xr:uid="{00000000-0005-0000-0000-0000B7040000}"/>
    <cellStyle name="Moneda 3 51" xfId="1203" xr:uid="{00000000-0005-0000-0000-0000B8040000}"/>
    <cellStyle name="Moneda 3 52" xfId="1204" xr:uid="{00000000-0005-0000-0000-0000B9040000}"/>
    <cellStyle name="Moneda 3 53" xfId="1205" xr:uid="{00000000-0005-0000-0000-0000BA040000}"/>
    <cellStyle name="Moneda 3 54" xfId="1206" xr:uid="{00000000-0005-0000-0000-0000BB040000}"/>
    <cellStyle name="Moneda 3 55" xfId="1207" xr:uid="{00000000-0005-0000-0000-0000BC040000}"/>
    <cellStyle name="Moneda 3 56" xfId="1208" xr:uid="{00000000-0005-0000-0000-0000BD040000}"/>
    <cellStyle name="Moneda 3 57" xfId="1209" xr:uid="{00000000-0005-0000-0000-0000BE040000}"/>
    <cellStyle name="Moneda 3 58" xfId="1210" xr:uid="{00000000-0005-0000-0000-0000BF040000}"/>
    <cellStyle name="Moneda 3 59" xfId="1211" xr:uid="{00000000-0005-0000-0000-0000C0040000}"/>
    <cellStyle name="Moneda 3 6" xfId="1212" xr:uid="{00000000-0005-0000-0000-0000C1040000}"/>
    <cellStyle name="Moneda 3 6 2" xfId="1213" xr:uid="{00000000-0005-0000-0000-0000C2040000}"/>
    <cellStyle name="Moneda 3 6 3" xfId="1214" xr:uid="{00000000-0005-0000-0000-0000C3040000}"/>
    <cellStyle name="Moneda 3 6 4" xfId="1215" xr:uid="{00000000-0005-0000-0000-0000C4040000}"/>
    <cellStyle name="Moneda 3 60" xfId="1216" xr:uid="{00000000-0005-0000-0000-0000C5040000}"/>
    <cellStyle name="Moneda 3 61" xfId="1217" xr:uid="{00000000-0005-0000-0000-0000C6040000}"/>
    <cellStyle name="Moneda 3 62" xfId="1218" xr:uid="{00000000-0005-0000-0000-0000C7040000}"/>
    <cellStyle name="Moneda 3 63" xfId="1219" xr:uid="{00000000-0005-0000-0000-0000C8040000}"/>
    <cellStyle name="Moneda 3 64" xfId="1220" xr:uid="{00000000-0005-0000-0000-0000C9040000}"/>
    <cellStyle name="Moneda 3 65" xfId="1221" xr:uid="{00000000-0005-0000-0000-0000CA040000}"/>
    <cellStyle name="Moneda 3 66" xfId="1222" xr:uid="{00000000-0005-0000-0000-0000CB040000}"/>
    <cellStyle name="Moneda 3 67" xfId="1223" xr:uid="{00000000-0005-0000-0000-0000CC040000}"/>
    <cellStyle name="Moneda 3 68" xfId="1224" xr:uid="{00000000-0005-0000-0000-0000CD040000}"/>
    <cellStyle name="Moneda 3 69" xfId="1225" xr:uid="{00000000-0005-0000-0000-0000CE040000}"/>
    <cellStyle name="Moneda 3 7" xfId="1226" xr:uid="{00000000-0005-0000-0000-0000CF040000}"/>
    <cellStyle name="Moneda 3 7 2" xfId="1227" xr:uid="{00000000-0005-0000-0000-0000D0040000}"/>
    <cellStyle name="Moneda 3 8" xfId="1228" xr:uid="{00000000-0005-0000-0000-0000D1040000}"/>
    <cellStyle name="Moneda 3 9" xfId="1229" xr:uid="{00000000-0005-0000-0000-0000D2040000}"/>
    <cellStyle name="Moneda 4" xfId="1230" xr:uid="{00000000-0005-0000-0000-0000D3040000}"/>
    <cellStyle name="Moneda 4 10" xfId="1231" xr:uid="{00000000-0005-0000-0000-0000D4040000}"/>
    <cellStyle name="Moneda 4 11" xfId="1232" xr:uid="{00000000-0005-0000-0000-0000D5040000}"/>
    <cellStyle name="Moneda 4 12" xfId="1233" xr:uid="{00000000-0005-0000-0000-0000D6040000}"/>
    <cellStyle name="Moneda 4 13" xfId="1234" xr:uid="{00000000-0005-0000-0000-0000D7040000}"/>
    <cellStyle name="Moneda 4 14" xfId="1235" xr:uid="{00000000-0005-0000-0000-0000D8040000}"/>
    <cellStyle name="Moneda 4 15" xfId="1236" xr:uid="{00000000-0005-0000-0000-0000D9040000}"/>
    <cellStyle name="Moneda 4 16" xfId="1237" xr:uid="{00000000-0005-0000-0000-0000DA040000}"/>
    <cellStyle name="Moneda 4 17" xfId="1238" xr:uid="{00000000-0005-0000-0000-0000DB040000}"/>
    <cellStyle name="Moneda 4 18" xfId="1239" xr:uid="{00000000-0005-0000-0000-0000DC040000}"/>
    <cellStyle name="Moneda 4 19" xfId="1240" xr:uid="{00000000-0005-0000-0000-0000DD040000}"/>
    <cellStyle name="Moneda 4 2" xfId="1241" xr:uid="{00000000-0005-0000-0000-0000DE040000}"/>
    <cellStyle name="Moneda 4 2 10" xfId="1242" xr:uid="{00000000-0005-0000-0000-0000DF040000}"/>
    <cellStyle name="Moneda 4 2 11" xfId="1243" xr:uid="{00000000-0005-0000-0000-0000E0040000}"/>
    <cellStyle name="Moneda 4 2 12" xfId="1244" xr:uid="{00000000-0005-0000-0000-0000E1040000}"/>
    <cellStyle name="Moneda 4 2 13" xfId="1245" xr:uid="{00000000-0005-0000-0000-0000E2040000}"/>
    <cellStyle name="Moneda 4 2 14" xfId="1246" xr:uid="{00000000-0005-0000-0000-0000E3040000}"/>
    <cellStyle name="Moneda 4 2 15" xfId="1247" xr:uid="{00000000-0005-0000-0000-0000E4040000}"/>
    <cellStyle name="Moneda 4 2 16" xfId="1248" xr:uid="{00000000-0005-0000-0000-0000E5040000}"/>
    <cellStyle name="Moneda 4 2 17" xfId="1249" xr:uid="{00000000-0005-0000-0000-0000E6040000}"/>
    <cellStyle name="Moneda 4 2 18" xfId="1250" xr:uid="{00000000-0005-0000-0000-0000E7040000}"/>
    <cellStyle name="Moneda 4 2 19" xfId="1251" xr:uid="{00000000-0005-0000-0000-0000E8040000}"/>
    <cellStyle name="Moneda 4 2 2" xfId="1252" xr:uid="{00000000-0005-0000-0000-0000E9040000}"/>
    <cellStyle name="Moneda 4 2 20" xfId="1253" xr:uid="{00000000-0005-0000-0000-0000EA040000}"/>
    <cellStyle name="Moneda 4 2 21" xfId="1254" xr:uid="{00000000-0005-0000-0000-0000EB040000}"/>
    <cellStyle name="Moneda 4 2 22" xfId="1255" xr:uid="{00000000-0005-0000-0000-0000EC040000}"/>
    <cellStyle name="Moneda 4 2 23" xfId="1256" xr:uid="{00000000-0005-0000-0000-0000ED040000}"/>
    <cellStyle name="Moneda 4 2 24" xfId="1257" xr:uid="{00000000-0005-0000-0000-0000EE040000}"/>
    <cellStyle name="Moneda 4 2 25" xfId="1258" xr:uid="{00000000-0005-0000-0000-0000EF040000}"/>
    <cellStyle name="Moneda 4 2 26" xfId="1259" xr:uid="{00000000-0005-0000-0000-0000F0040000}"/>
    <cellStyle name="Moneda 4 2 27" xfId="1260" xr:uid="{00000000-0005-0000-0000-0000F1040000}"/>
    <cellStyle name="Moneda 4 2 28" xfId="1261" xr:uid="{00000000-0005-0000-0000-0000F2040000}"/>
    <cellStyle name="Moneda 4 2 29" xfId="1262" xr:uid="{00000000-0005-0000-0000-0000F3040000}"/>
    <cellStyle name="Moneda 4 2 3" xfId="1263" xr:uid="{00000000-0005-0000-0000-0000F4040000}"/>
    <cellStyle name="Moneda 4 2 30" xfId="1264" xr:uid="{00000000-0005-0000-0000-0000F5040000}"/>
    <cellStyle name="Moneda 4 2 31" xfId="1265" xr:uid="{00000000-0005-0000-0000-0000F6040000}"/>
    <cellStyle name="Moneda 4 2 32" xfId="1266" xr:uid="{00000000-0005-0000-0000-0000F7040000}"/>
    <cellStyle name="Moneda 4 2 33" xfId="1267" xr:uid="{00000000-0005-0000-0000-0000F8040000}"/>
    <cellStyle name="Moneda 4 2 34" xfId="1268" xr:uid="{00000000-0005-0000-0000-0000F9040000}"/>
    <cellStyle name="Moneda 4 2 35" xfId="1269" xr:uid="{00000000-0005-0000-0000-0000FA040000}"/>
    <cellStyle name="Moneda 4 2 36" xfId="1270" xr:uid="{00000000-0005-0000-0000-0000FB040000}"/>
    <cellStyle name="Moneda 4 2 37" xfId="1271" xr:uid="{00000000-0005-0000-0000-0000FC040000}"/>
    <cellStyle name="Moneda 4 2 38" xfId="1272" xr:uid="{00000000-0005-0000-0000-0000FD040000}"/>
    <cellStyle name="Moneda 4 2 39" xfId="1273" xr:uid="{00000000-0005-0000-0000-0000FE040000}"/>
    <cellStyle name="Moneda 4 2 4" xfId="1274" xr:uid="{00000000-0005-0000-0000-0000FF040000}"/>
    <cellStyle name="Moneda 4 2 40" xfId="1275" xr:uid="{00000000-0005-0000-0000-000000050000}"/>
    <cellStyle name="Moneda 4 2 41" xfId="1276" xr:uid="{00000000-0005-0000-0000-000001050000}"/>
    <cellStyle name="Moneda 4 2 42" xfId="1277" xr:uid="{00000000-0005-0000-0000-000002050000}"/>
    <cellStyle name="Moneda 4 2 43" xfId="1278" xr:uid="{00000000-0005-0000-0000-000003050000}"/>
    <cellStyle name="Moneda 4 2 44" xfId="1279" xr:uid="{00000000-0005-0000-0000-000004050000}"/>
    <cellStyle name="Moneda 4 2 45" xfId="1280" xr:uid="{00000000-0005-0000-0000-000005050000}"/>
    <cellStyle name="Moneda 4 2 46" xfId="1281" xr:uid="{00000000-0005-0000-0000-000006050000}"/>
    <cellStyle name="Moneda 4 2 47" xfId="1282" xr:uid="{00000000-0005-0000-0000-000007050000}"/>
    <cellStyle name="Moneda 4 2 48" xfId="1283" xr:uid="{00000000-0005-0000-0000-000008050000}"/>
    <cellStyle name="Moneda 4 2 49" xfId="1284" xr:uid="{00000000-0005-0000-0000-000009050000}"/>
    <cellStyle name="Moneda 4 2 5" xfId="1285" xr:uid="{00000000-0005-0000-0000-00000A050000}"/>
    <cellStyle name="Moneda 4 2 50" xfId="1286" xr:uid="{00000000-0005-0000-0000-00000B050000}"/>
    <cellStyle name="Moneda 4 2 51" xfId="1287" xr:uid="{00000000-0005-0000-0000-00000C050000}"/>
    <cellStyle name="Moneda 4 2 52" xfId="1288" xr:uid="{00000000-0005-0000-0000-00000D050000}"/>
    <cellStyle name="Moneda 4 2 53" xfId="1289" xr:uid="{00000000-0005-0000-0000-00000E050000}"/>
    <cellStyle name="Moneda 4 2 54" xfId="1290" xr:uid="{00000000-0005-0000-0000-00000F050000}"/>
    <cellStyle name="Moneda 4 2 55" xfId="1291" xr:uid="{00000000-0005-0000-0000-000010050000}"/>
    <cellStyle name="Moneda 4 2 56" xfId="1292" xr:uid="{00000000-0005-0000-0000-000011050000}"/>
    <cellStyle name="Moneda 4 2 57" xfId="1293" xr:uid="{00000000-0005-0000-0000-000012050000}"/>
    <cellStyle name="Moneda 4 2 58" xfId="1294" xr:uid="{00000000-0005-0000-0000-000013050000}"/>
    <cellStyle name="Moneda 4 2 59" xfId="1295" xr:uid="{00000000-0005-0000-0000-000014050000}"/>
    <cellStyle name="Moneda 4 2 6" xfId="1296" xr:uid="{00000000-0005-0000-0000-000015050000}"/>
    <cellStyle name="Moneda 4 2 60" xfId="1297" xr:uid="{00000000-0005-0000-0000-000016050000}"/>
    <cellStyle name="Moneda 4 2 61" xfId="1298" xr:uid="{00000000-0005-0000-0000-000017050000}"/>
    <cellStyle name="Moneda 4 2 62" xfId="1299" xr:uid="{00000000-0005-0000-0000-000018050000}"/>
    <cellStyle name="Moneda 4 2 63" xfId="1300" xr:uid="{00000000-0005-0000-0000-000019050000}"/>
    <cellStyle name="Moneda 4 2 64" xfId="1301" xr:uid="{00000000-0005-0000-0000-00001A050000}"/>
    <cellStyle name="Moneda 4 2 7" xfId="1302" xr:uid="{00000000-0005-0000-0000-00001B050000}"/>
    <cellStyle name="Moneda 4 2 8" xfId="1303" xr:uid="{00000000-0005-0000-0000-00001C050000}"/>
    <cellStyle name="Moneda 4 2 9" xfId="1304" xr:uid="{00000000-0005-0000-0000-00001D050000}"/>
    <cellStyle name="Moneda 4 20" xfId="1305" xr:uid="{00000000-0005-0000-0000-00001E050000}"/>
    <cellStyle name="Moneda 4 21" xfId="1306" xr:uid="{00000000-0005-0000-0000-00001F050000}"/>
    <cellStyle name="Moneda 4 22" xfId="1307" xr:uid="{00000000-0005-0000-0000-000020050000}"/>
    <cellStyle name="Moneda 4 23" xfId="1308" xr:uid="{00000000-0005-0000-0000-000021050000}"/>
    <cellStyle name="Moneda 4 24" xfId="1309" xr:uid="{00000000-0005-0000-0000-000022050000}"/>
    <cellStyle name="Moneda 4 25" xfId="1310" xr:uid="{00000000-0005-0000-0000-000023050000}"/>
    <cellStyle name="Moneda 4 26" xfId="1311" xr:uid="{00000000-0005-0000-0000-000024050000}"/>
    <cellStyle name="Moneda 4 27" xfId="1312" xr:uid="{00000000-0005-0000-0000-000025050000}"/>
    <cellStyle name="Moneda 4 28" xfId="1313" xr:uid="{00000000-0005-0000-0000-000026050000}"/>
    <cellStyle name="Moneda 4 29" xfId="1314" xr:uid="{00000000-0005-0000-0000-000027050000}"/>
    <cellStyle name="Moneda 4 3" xfId="1315" xr:uid="{00000000-0005-0000-0000-000028050000}"/>
    <cellStyle name="Moneda 4 3 10" xfId="1316" xr:uid="{00000000-0005-0000-0000-000029050000}"/>
    <cellStyle name="Moneda 4 3 11" xfId="1317" xr:uid="{00000000-0005-0000-0000-00002A050000}"/>
    <cellStyle name="Moneda 4 3 12" xfId="1318" xr:uid="{00000000-0005-0000-0000-00002B050000}"/>
    <cellStyle name="Moneda 4 3 13" xfId="1319" xr:uid="{00000000-0005-0000-0000-00002C050000}"/>
    <cellStyle name="Moneda 4 3 14" xfId="1320" xr:uid="{00000000-0005-0000-0000-00002D050000}"/>
    <cellStyle name="Moneda 4 3 15" xfId="1321" xr:uid="{00000000-0005-0000-0000-00002E050000}"/>
    <cellStyle name="Moneda 4 3 16" xfId="1322" xr:uid="{00000000-0005-0000-0000-00002F050000}"/>
    <cellStyle name="Moneda 4 3 17" xfId="1323" xr:uid="{00000000-0005-0000-0000-000030050000}"/>
    <cellStyle name="Moneda 4 3 18" xfId="1324" xr:uid="{00000000-0005-0000-0000-000031050000}"/>
    <cellStyle name="Moneda 4 3 19" xfId="1325" xr:uid="{00000000-0005-0000-0000-000032050000}"/>
    <cellStyle name="Moneda 4 3 2" xfId="1326" xr:uid="{00000000-0005-0000-0000-000033050000}"/>
    <cellStyle name="Moneda 4 3 20" xfId="1327" xr:uid="{00000000-0005-0000-0000-000034050000}"/>
    <cellStyle name="Moneda 4 3 21" xfId="1328" xr:uid="{00000000-0005-0000-0000-000035050000}"/>
    <cellStyle name="Moneda 4 3 22" xfId="1329" xr:uid="{00000000-0005-0000-0000-000036050000}"/>
    <cellStyle name="Moneda 4 3 23" xfId="1330" xr:uid="{00000000-0005-0000-0000-000037050000}"/>
    <cellStyle name="Moneda 4 3 24" xfId="1331" xr:uid="{00000000-0005-0000-0000-000038050000}"/>
    <cellStyle name="Moneda 4 3 25" xfId="1332" xr:uid="{00000000-0005-0000-0000-000039050000}"/>
    <cellStyle name="Moneda 4 3 26" xfId="1333" xr:uid="{00000000-0005-0000-0000-00003A050000}"/>
    <cellStyle name="Moneda 4 3 27" xfId="1334" xr:uid="{00000000-0005-0000-0000-00003B050000}"/>
    <cellStyle name="Moneda 4 3 28" xfId="1335" xr:uid="{00000000-0005-0000-0000-00003C050000}"/>
    <cellStyle name="Moneda 4 3 29" xfId="1336" xr:uid="{00000000-0005-0000-0000-00003D050000}"/>
    <cellStyle name="Moneda 4 3 3" xfId="1337" xr:uid="{00000000-0005-0000-0000-00003E050000}"/>
    <cellStyle name="Moneda 4 3 30" xfId="1338" xr:uid="{00000000-0005-0000-0000-00003F050000}"/>
    <cellStyle name="Moneda 4 3 31" xfId="1339" xr:uid="{00000000-0005-0000-0000-000040050000}"/>
    <cellStyle name="Moneda 4 3 32" xfId="1340" xr:uid="{00000000-0005-0000-0000-000041050000}"/>
    <cellStyle name="Moneda 4 3 33" xfId="1341" xr:uid="{00000000-0005-0000-0000-000042050000}"/>
    <cellStyle name="Moneda 4 3 34" xfId="1342" xr:uid="{00000000-0005-0000-0000-000043050000}"/>
    <cellStyle name="Moneda 4 3 35" xfId="1343" xr:uid="{00000000-0005-0000-0000-000044050000}"/>
    <cellStyle name="Moneda 4 3 36" xfId="1344" xr:uid="{00000000-0005-0000-0000-000045050000}"/>
    <cellStyle name="Moneda 4 3 37" xfId="1345" xr:uid="{00000000-0005-0000-0000-000046050000}"/>
    <cellStyle name="Moneda 4 3 38" xfId="1346" xr:uid="{00000000-0005-0000-0000-000047050000}"/>
    <cellStyle name="Moneda 4 3 39" xfId="1347" xr:uid="{00000000-0005-0000-0000-000048050000}"/>
    <cellStyle name="Moneda 4 3 4" xfId="1348" xr:uid="{00000000-0005-0000-0000-000049050000}"/>
    <cellStyle name="Moneda 4 3 40" xfId="1349" xr:uid="{00000000-0005-0000-0000-00004A050000}"/>
    <cellStyle name="Moneda 4 3 41" xfId="1350" xr:uid="{00000000-0005-0000-0000-00004B050000}"/>
    <cellStyle name="Moneda 4 3 42" xfId="1351" xr:uid="{00000000-0005-0000-0000-00004C050000}"/>
    <cellStyle name="Moneda 4 3 43" xfId="1352" xr:uid="{00000000-0005-0000-0000-00004D050000}"/>
    <cellStyle name="Moneda 4 3 44" xfId="1353" xr:uid="{00000000-0005-0000-0000-00004E050000}"/>
    <cellStyle name="Moneda 4 3 45" xfId="1354" xr:uid="{00000000-0005-0000-0000-00004F050000}"/>
    <cellStyle name="Moneda 4 3 46" xfId="1355" xr:uid="{00000000-0005-0000-0000-000050050000}"/>
    <cellStyle name="Moneda 4 3 47" xfId="1356" xr:uid="{00000000-0005-0000-0000-000051050000}"/>
    <cellStyle name="Moneda 4 3 48" xfId="1357" xr:uid="{00000000-0005-0000-0000-000052050000}"/>
    <cellStyle name="Moneda 4 3 49" xfId="1358" xr:uid="{00000000-0005-0000-0000-000053050000}"/>
    <cellStyle name="Moneda 4 3 5" xfId="1359" xr:uid="{00000000-0005-0000-0000-000054050000}"/>
    <cellStyle name="Moneda 4 3 50" xfId="1360" xr:uid="{00000000-0005-0000-0000-000055050000}"/>
    <cellStyle name="Moneda 4 3 51" xfId="1361" xr:uid="{00000000-0005-0000-0000-000056050000}"/>
    <cellStyle name="Moneda 4 3 52" xfId="1362" xr:uid="{00000000-0005-0000-0000-000057050000}"/>
    <cellStyle name="Moneda 4 3 53" xfId="1363" xr:uid="{00000000-0005-0000-0000-000058050000}"/>
    <cellStyle name="Moneda 4 3 54" xfId="1364" xr:uid="{00000000-0005-0000-0000-000059050000}"/>
    <cellStyle name="Moneda 4 3 55" xfId="1365" xr:uid="{00000000-0005-0000-0000-00005A050000}"/>
    <cellStyle name="Moneda 4 3 56" xfId="1366" xr:uid="{00000000-0005-0000-0000-00005B050000}"/>
    <cellStyle name="Moneda 4 3 57" xfId="1367" xr:uid="{00000000-0005-0000-0000-00005C050000}"/>
    <cellStyle name="Moneda 4 3 58" xfId="1368" xr:uid="{00000000-0005-0000-0000-00005D050000}"/>
    <cellStyle name="Moneda 4 3 59" xfId="1369" xr:uid="{00000000-0005-0000-0000-00005E050000}"/>
    <cellStyle name="Moneda 4 3 6" xfId="1370" xr:uid="{00000000-0005-0000-0000-00005F050000}"/>
    <cellStyle name="Moneda 4 3 60" xfId="1371" xr:uid="{00000000-0005-0000-0000-000060050000}"/>
    <cellStyle name="Moneda 4 3 61" xfId="1372" xr:uid="{00000000-0005-0000-0000-000061050000}"/>
    <cellStyle name="Moneda 4 3 62" xfId="1373" xr:uid="{00000000-0005-0000-0000-000062050000}"/>
    <cellStyle name="Moneda 4 3 63" xfId="1374" xr:uid="{00000000-0005-0000-0000-000063050000}"/>
    <cellStyle name="Moneda 4 3 64" xfId="1375" xr:uid="{00000000-0005-0000-0000-000064050000}"/>
    <cellStyle name="Moneda 4 3 7" xfId="1376" xr:uid="{00000000-0005-0000-0000-000065050000}"/>
    <cellStyle name="Moneda 4 3 8" xfId="1377" xr:uid="{00000000-0005-0000-0000-000066050000}"/>
    <cellStyle name="Moneda 4 3 9" xfId="1378" xr:uid="{00000000-0005-0000-0000-000067050000}"/>
    <cellStyle name="Moneda 4 30" xfId="1379" xr:uid="{00000000-0005-0000-0000-000068050000}"/>
    <cellStyle name="Moneda 4 31" xfId="1380" xr:uid="{00000000-0005-0000-0000-000069050000}"/>
    <cellStyle name="Moneda 4 32" xfId="1381" xr:uid="{00000000-0005-0000-0000-00006A050000}"/>
    <cellStyle name="Moneda 4 33" xfId="1382" xr:uid="{00000000-0005-0000-0000-00006B050000}"/>
    <cellStyle name="Moneda 4 34" xfId="1383" xr:uid="{00000000-0005-0000-0000-00006C050000}"/>
    <cellStyle name="Moneda 4 35" xfId="1384" xr:uid="{00000000-0005-0000-0000-00006D050000}"/>
    <cellStyle name="Moneda 4 36" xfId="1385" xr:uid="{00000000-0005-0000-0000-00006E050000}"/>
    <cellStyle name="Moneda 4 37" xfId="1386" xr:uid="{00000000-0005-0000-0000-00006F050000}"/>
    <cellStyle name="Moneda 4 38" xfId="1387" xr:uid="{00000000-0005-0000-0000-000070050000}"/>
    <cellStyle name="Moneda 4 39" xfId="1388" xr:uid="{00000000-0005-0000-0000-000071050000}"/>
    <cellStyle name="Moneda 4 4" xfId="1389" xr:uid="{00000000-0005-0000-0000-000072050000}"/>
    <cellStyle name="Moneda 4 4 10" xfId="1390" xr:uid="{00000000-0005-0000-0000-000073050000}"/>
    <cellStyle name="Moneda 4 4 11" xfId="1391" xr:uid="{00000000-0005-0000-0000-000074050000}"/>
    <cellStyle name="Moneda 4 4 12" xfId="1392" xr:uid="{00000000-0005-0000-0000-000075050000}"/>
    <cellStyle name="Moneda 4 4 13" xfId="1393" xr:uid="{00000000-0005-0000-0000-000076050000}"/>
    <cellStyle name="Moneda 4 4 14" xfId="1394" xr:uid="{00000000-0005-0000-0000-000077050000}"/>
    <cellStyle name="Moneda 4 4 15" xfId="1395" xr:uid="{00000000-0005-0000-0000-000078050000}"/>
    <cellStyle name="Moneda 4 4 16" xfId="1396" xr:uid="{00000000-0005-0000-0000-000079050000}"/>
    <cellStyle name="Moneda 4 4 17" xfId="1397" xr:uid="{00000000-0005-0000-0000-00007A050000}"/>
    <cellStyle name="Moneda 4 4 18" xfId="1398" xr:uid="{00000000-0005-0000-0000-00007B050000}"/>
    <cellStyle name="Moneda 4 4 19" xfId="1399" xr:uid="{00000000-0005-0000-0000-00007C050000}"/>
    <cellStyle name="Moneda 4 4 2" xfId="1400" xr:uid="{00000000-0005-0000-0000-00007D050000}"/>
    <cellStyle name="Moneda 4 4 20" xfId="1401" xr:uid="{00000000-0005-0000-0000-00007E050000}"/>
    <cellStyle name="Moneda 4 4 21" xfId="1402" xr:uid="{00000000-0005-0000-0000-00007F050000}"/>
    <cellStyle name="Moneda 4 4 22" xfId="1403" xr:uid="{00000000-0005-0000-0000-000080050000}"/>
    <cellStyle name="Moneda 4 4 23" xfId="1404" xr:uid="{00000000-0005-0000-0000-000081050000}"/>
    <cellStyle name="Moneda 4 4 24" xfId="1405" xr:uid="{00000000-0005-0000-0000-000082050000}"/>
    <cellStyle name="Moneda 4 4 25" xfId="1406" xr:uid="{00000000-0005-0000-0000-000083050000}"/>
    <cellStyle name="Moneda 4 4 26" xfId="1407" xr:uid="{00000000-0005-0000-0000-000084050000}"/>
    <cellStyle name="Moneda 4 4 27" xfId="1408" xr:uid="{00000000-0005-0000-0000-000085050000}"/>
    <cellStyle name="Moneda 4 4 28" xfId="1409" xr:uid="{00000000-0005-0000-0000-000086050000}"/>
    <cellStyle name="Moneda 4 4 29" xfId="1410" xr:uid="{00000000-0005-0000-0000-000087050000}"/>
    <cellStyle name="Moneda 4 4 3" xfId="1411" xr:uid="{00000000-0005-0000-0000-000088050000}"/>
    <cellStyle name="Moneda 4 4 30" xfId="1412" xr:uid="{00000000-0005-0000-0000-000089050000}"/>
    <cellStyle name="Moneda 4 4 31" xfId="1413" xr:uid="{00000000-0005-0000-0000-00008A050000}"/>
    <cellStyle name="Moneda 4 4 32" xfId="1414" xr:uid="{00000000-0005-0000-0000-00008B050000}"/>
    <cellStyle name="Moneda 4 4 33" xfId="1415" xr:uid="{00000000-0005-0000-0000-00008C050000}"/>
    <cellStyle name="Moneda 4 4 34" xfId="1416" xr:uid="{00000000-0005-0000-0000-00008D050000}"/>
    <cellStyle name="Moneda 4 4 35" xfId="1417" xr:uid="{00000000-0005-0000-0000-00008E050000}"/>
    <cellStyle name="Moneda 4 4 36" xfId="1418" xr:uid="{00000000-0005-0000-0000-00008F050000}"/>
    <cellStyle name="Moneda 4 4 37" xfId="1419" xr:uid="{00000000-0005-0000-0000-000090050000}"/>
    <cellStyle name="Moneda 4 4 38" xfId="1420" xr:uid="{00000000-0005-0000-0000-000091050000}"/>
    <cellStyle name="Moneda 4 4 39" xfId="1421" xr:uid="{00000000-0005-0000-0000-000092050000}"/>
    <cellStyle name="Moneda 4 4 4" xfId="1422" xr:uid="{00000000-0005-0000-0000-000093050000}"/>
    <cellStyle name="Moneda 4 4 40" xfId="1423" xr:uid="{00000000-0005-0000-0000-000094050000}"/>
    <cellStyle name="Moneda 4 4 41" xfId="1424" xr:uid="{00000000-0005-0000-0000-000095050000}"/>
    <cellStyle name="Moneda 4 4 42" xfId="1425" xr:uid="{00000000-0005-0000-0000-000096050000}"/>
    <cellStyle name="Moneda 4 4 43" xfId="1426" xr:uid="{00000000-0005-0000-0000-000097050000}"/>
    <cellStyle name="Moneda 4 4 44" xfId="1427" xr:uid="{00000000-0005-0000-0000-000098050000}"/>
    <cellStyle name="Moneda 4 4 45" xfId="1428" xr:uid="{00000000-0005-0000-0000-000099050000}"/>
    <cellStyle name="Moneda 4 4 46" xfId="1429" xr:uid="{00000000-0005-0000-0000-00009A050000}"/>
    <cellStyle name="Moneda 4 4 47" xfId="1430" xr:uid="{00000000-0005-0000-0000-00009B050000}"/>
    <cellStyle name="Moneda 4 4 48" xfId="1431" xr:uid="{00000000-0005-0000-0000-00009C050000}"/>
    <cellStyle name="Moneda 4 4 49" xfId="1432" xr:uid="{00000000-0005-0000-0000-00009D050000}"/>
    <cellStyle name="Moneda 4 4 5" xfId="1433" xr:uid="{00000000-0005-0000-0000-00009E050000}"/>
    <cellStyle name="Moneda 4 4 50" xfId="1434" xr:uid="{00000000-0005-0000-0000-00009F050000}"/>
    <cellStyle name="Moneda 4 4 51" xfId="1435" xr:uid="{00000000-0005-0000-0000-0000A0050000}"/>
    <cellStyle name="Moneda 4 4 52" xfId="1436" xr:uid="{00000000-0005-0000-0000-0000A1050000}"/>
    <cellStyle name="Moneda 4 4 53" xfId="1437" xr:uid="{00000000-0005-0000-0000-0000A2050000}"/>
    <cellStyle name="Moneda 4 4 54" xfId="1438" xr:uid="{00000000-0005-0000-0000-0000A3050000}"/>
    <cellStyle name="Moneda 4 4 55" xfId="1439" xr:uid="{00000000-0005-0000-0000-0000A4050000}"/>
    <cellStyle name="Moneda 4 4 56" xfId="1440" xr:uid="{00000000-0005-0000-0000-0000A5050000}"/>
    <cellStyle name="Moneda 4 4 57" xfId="1441" xr:uid="{00000000-0005-0000-0000-0000A6050000}"/>
    <cellStyle name="Moneda 4 4 58" xfId="1442" xr:uid="{00000000-0005-0000-0000-0000A7050000}"/>
    <cellStyle name="Moneda 4 4 59" xfId="1443" xr:uid="{00000000-0005-0000-0000-0000A8050000}"/>
    <cellStyle name="Moneda 4 4 6" xfId="1444" xr:uid="{00000000-0005-0000-0000-0000A9050000}"/>
    <cellStyle name="Moneda 4 4 60" xfId="1445" xr:uid="{00000000-0005-0000-0000-0000AA050000}"/>
    <cellStyle name="Moneda 4 4 61" xfId="1446" xr:uid="{00000000-0005-0000-0000-0000AB050000}"/>
    <cellStyle name="Moneda 4 4 62" xfId="1447" xr:uid="{00000000-0005-0000-0000-0000AC050000}"/>
    <cellStyle name="Moneda 4 4 63" xfId="1448" xr:uid="{00000000-0005-0000-0000-0000AD050000}"/>
    <cellStyle name="Moneda 4 4 64" xfId="1449" xr:uid="{00000000-0005-0000-0000-0000AE050000}"/>
    <cellStyle name="Moneda 4 4 7" xfId="1450" xr:uid="{00000000-0005-0000-0000-0000AF050000}"/>
    <cellStyle name="Moneda 4 4 8" xfId="1451" xr:uid="{00000000-0005-0000-0000-0000B0050000}"/>
    <cellStyle name="Moneda 4 4 9" xfId="1452" xr:uid="{00000000-0005-0000-0000-0000B1050000}"/>
    <cellStyle name="Moneda 4 40" xfId="1453" xr:uid="{00000000-0005-0000-0000-0000B2050000}"/>
    <cellStyle name="Moneda 4 41" xfId="1454" xr:uid="{00000000-0005-0000-0000-0000B3050000}"/>
    <cellStyle name="Moneda 4 42" xfId="1455" xr:uid="{00000000-0005-0000-0000-0000B4050000}"/>
    <cellStyle name="Moneda 4 43" xfId="1456" xr:uid="{00000000-0005-0000-0000-0000B5050000}"/>
    <cellStyle name="Moneda 4 44" xfId="1457" xr:uid="{00000000-0005-0000-0000-0000B6050000}"/>
    <cellStyle name="Moneda 4 45" xfId="1458" xr:uid="{00000000-0005-0000-0000-0000B7050000}"/>
    <cellStyle name="Moneda 4 46" xfId="1459" xr:uid="{00000000-0005-0000-0000-0000B8050000}"/>
    <cellStyle name="Moneda 4 47" xfId="1460" xr:uid="{00000000-0005-0000-0000-0000B9050000}"/>
    <cellStyle name="Moneda 4 48" xfId="1461" xr:uid="{00000000-0005-0000-0000-0000BA050000}"/>
    <cellStyle name="Moneda 4 49" xfId="1462" xr:uid="{00000000-0005-0000-0000-0000BB050000}"/>
    <cellStyle name="Moneda 4 5" xfId="1463" xr:uid="{00000000-0005-0000-0000-0000BC050000}"/>
    <cellStyle name="Moneda 4 5 10" xfId="1464" xr:uid="{00000000-0005-0000-0000-0000BD050000}"/>
    <cellStyle name="Moneda 4 5 11" xfId="1465" xr:uid="{00000000-0005-0000-0000-0000BE050000}"/>
    <cellStyle name="Moneda 4 5 12" xfId="1466" xr:uid="{00000000-0005-0000-0000-0000BF050000}"/>
    <cellStyle name="Moneda 4 5 13" xfId="1467" xr:uid="{00000000-0005-0000-0000-0000C0050000}"/>
    <cellStyle name="Moneda 4 5 14" xfId="1468" xr:uid="{00000000-0005-0000-0000-0000C1050000}"/>
    <cellStyle name="Moneda 4 5 15" xfId="1469" xr:uid="{00000000-0005-0000-0000-0000C2050000}"/>
    <cellStyle name="Moneda 4 5 16" xfId="1470" xr:uid="{00000000-0005-0000-0000-0000C3050000}"/>
    <cellStyle name="Moneda 4 5 17" xfId="1471" xr:uid="{00000000-0005-0000-0000-0000C4050000}"/>
    <cellStyle name="Moneda 4 5 18" xfId="1472" xr:uid="{00000000-0005-0000-0000-0000C5050000}"/>
    <cellStyle name="Moneda 4 5 19" xfId="1473" xr:uid="{00000000-0005-0000-0000-0000C6050000}"/>
    <cellStyle name="Moneda 4 5 2" xfId="1474" xr:uid="{00000000-0005-0000-0000-0000C7050000}"/>
    <cellStyle name="Moneda 4 5 2 2" xfId="1475" xr:uid="{00000000-0005-0000-0000-0000C8050000}"/>
    <cellStyle name="Moneda 4 5 20" xfId="1476" xr:uid="{00000000-0005-0000-0000-0000C9050000}"/>
    <cellStyle name="Moneda 4 5 21" xfId="1477" xr:uid="{00000000-0005-0000-0000-0000CA050000}"/>
    <cellStyle name="Moneda 4 5 22" xfId="1478" xr:uid="{00000000-0005-0000-0000-0000CB050000}"/>
    <cellStyle name="Moneda 4 5 23" xfId="1479" xr:uid="{00000000-0005-0000-0000-0000CC050000}"/>
    <cellStyle name="Moneda 4 5 24" xfId="1480" xr:uid="{00000000-0005-0000-0000-0000CD050000}"/>
    <cellStyle name="Moneda 4 5 25" xfId="1481" xr:uid="{00000000-0005-0000-0000-0000CE050000}"/>
    <cellStyle name="Moneda 4 5 26" xfId="1482" xr:uid="{00000000-0005-0000-0000-0000CF050000}"/>
    <cellStyle name="Moneda 4 5 27" xfId="1483" xr:uid="{00000000-0005-0000-0000-0000D0050000}"/>
    <cellStyle name="Moneda 4 5 28" xfId="1484" xr:uid="{00000000-0005-0000-0000-0000D1050000}"/>
    <cellStyle name="Moneda 4 5 29" xfId="1485" xr:uid="{00000000-0005-0000-0000-0000D2050000}"/>
    <cellStyle name="Moneda 4 5 3" xfId="1486" xr:uid="{00000000-0005-0000-0000-0000D3050000}"/>
    <cellStyle name="Moneda 4 5 30" xfId="1487" xr:uid="{00000000-0005-0000-0000-0000D4050000}"/>
    <cellStyle name="Moneda 4 5 31" xfId="1488" xr:uid="{00000000-0005-0000-0000-0000D5050000}"/>
    <cellStyle name="Moneda 4 5 32" xfId="1489" xr:uid="{00000000-0005-0000-0000-0000D6050000}"/>
    <cellStyle name="Moneda 4 5 4" xfId="1490" xr:uid="{00000000-0005-0000-0000-0000D7050000}"/>
    <cellStyle name="Moneda 4 5 5" xfId="1491" xr:uid="{00000000-0005-0000-0000-0000D8050000}"/>
    <cellStyle name="Moneda 4 5 6" xfId="1492" xr:uid="{00000000-0005-0000-0000-0000D9050000}"/>
    <cellStyle name="Moneda 4 5 7" xfId="1493" xr:uid="{00000000-0005-0000-0000-0000DA050000}"/>
    <cellStyle name="Moneda 4 5 8" xfId="1494" xr:uid="{00000000-0005-0000-0000-0000DB050000}"/>
    <cellStyle name="Moneda 4 5 9" xfId="1495" xr:uid="{00000000-0005-0000-0000-0000DC050000}"/>
    <cellStyle name="Moneda 4 50" xfId="1496" xr:uid="{00000000-0005-0000-0000-0000DD050000}"/>
    <cellStyle name="Moneda 4 51" xfId="1497" xr:uid="{00000000-0005-0000-0000-0000DE050000}"/>
    <cellStyle name="Moneda 4 52" xfId="1498" xr:uid="{00000000-0005-0000-0000-0000DF050000}"/>
    <cellStyle name="Moneda 4 53" xfId="1499" xr:uid="{00000000-0005-0000-0000-0000E0050000}"/>
    <cellStyle name="Moneda 4 54" xfId="1500" xr:uid="{00000000-0005-0000-0000-0000E1050000}"/>
    <cellStyle name="Moneda 4 55" xfId="1501" xr:uid="{00000000-0005-0000-0000-0000E2050000}"/>
    <cellStyle name="Moneda 4 56" xfId="1502" xr:uid="{00000000-0005-0000-0000-0000E3050000}"/>
    <cellStyle name="Moneda 4 57" xfId="1503" xr:uid="{00000000-0005-0000-0000-0000E4050000}"/>
    <cellStyle name="Moneda 4 58" xfId="1504" xr:uid="{00000000-0005-0000-0000-0000E5050000}"/>
    <cellStyle name="Moneda 4 59" xfId="1505" xr:uid="{00000000-0005-0000-0000-0000E6050000}"/>
    <cellStyle name="Moneda 4 6" xfId="1506" xr:uid="{00000000-0005-0000-0000-0000E7050000}"/>
    <cellStyle name="Moneda 4 6 2" xfId="1507" xr:uid="{00000000-0005-0000-0000-0000E8050000}"/>
    <cellStyle name="Moneda 4 6 3" xfId="1508" xr:uid="{00000000-0005-0000-0000-0000E9050000}"/>
    <cellStyle name="Moneda 4 60" xfId="1509" xr:uid="{00000000-0005-0000-0000-0000EA050000}"/>
    <cellStyle name="Moneda 4 61" xfId="1510" xr:uid="{00000000-0005-0000-0000-0000EB050000}"/>
    <cellStyle name="Moneda 4 62" xfId="1511" xr:uid="{00000000-0005-0000-0000-0000EC050000}"/>
    <cellStyle name="Moneda 4 63" xfId="1512" xr:uid="{00000000-0005-0000-0000-0000ED050000}"/>
    <cellStyle name="Moneda 4 64" xfId="1513" xr:uid="{00000000-0005-0000-0000-0000EE050000}"/>
    <cellStyle name="Moneda 4 65" xfId="1514" xr:uid="{00000000-0005-0000-0000-0000EF050000}"/>
    <cellStyle name="Moneda 4 66" xfId="1515" xr:uid="{00000000-0005-0000-0000-0000F0050000}"/>
    <cellStyle name="Moneda 4 67" xfId="1516" xr:uid="{00000000-0005-0000-0000-0000F1050000}"/>
    <cellStyle name="Moneda 4 68" xfId="1517" xr:uid="{00000000-0005-0000-0000-0000F2050000}"/>
    <cellStyle name="Moneda 4 7" xfId="1518" xr:uid="{00000000-0005-0000-0000-0000F3050000}"/>
    <cellStyle name="Moneda 4 8" xfId="1519" xr:uid="{00000000-0005-0000-0000-0000F4050000}"/>
    <cellStyle name="Moneda 4 9" xfId="1520" xr:uid="{00000000-0005-0000-0000-0000F5050000}"/>
    <cellStyle name="Moneda 5" xfId="1521" xr:uid="{00000000-0005-0000-0000-0000F6050000}"/>
    <cellStyle name="Moneda 5 2" xfId="1522" xr:uid="{00000000-0005-0000-0000-0000F7050000}"/>
    <cellStyle name="Moneda 5 2 2" xfId="1523" xr:uid="{00000000-0005-0000-0000-0000F8050000}"/>
    <cellStyle name="Moneda 5 3" xfId="1524" xr:uid="{00000000-0005-0000-0000-0000F9050000}"/>
    <cellStyle name="Moneda 5 4" xfId="1525" xr:uid="{00000000-0005-0000-0000-0000FA050000}"/>
    <cellStyle name="Moneda 6" xfId="1526" xr:uid="{00000000-0005-0000-0000-0000FB050000}"/>
    <cellStyle name="Moneda 6 2" xfId="1527" xr:uid="{00000000-0005-0000-0000-0000FC050000}"/>
    <cellStyle name="Moneda 6 3" xfId="1528" xr:uid="{00000000-0005-0000-0000-0000FD050000}"/>
    <cellStyle name="Moneda 6 4" xfId="1529" xr:uid="{00000000-0005-0000-0000-0000FE050000}"/>
    <cellStyle name="Moneda 7" xfId="1530" xr:uid="{00000000-0005-0000-0000-0000FF050000}"/>
    <cellStyle name="Moneda 7 2" xfId="1531" xr:uid="{00000000-0005-0000-0000-000000060000}"/>
    <cellStyle name="Moneda 8" xfId="1532" xr:uid="{00000000-0005-0000-0000-000001060000}"/>
    <cellStyle name="Moneda 8 2" xfId="1533" xr:uid="{00000000-0005-0000-0000-000002060000}"/>
    <cellStyle name="Moneda 9" xfId="1534" xr:uid="{00000000-0005-0000-0000-000003060000}"/>
    <cellStyle name="Moneda 9 2" xfId="1535" xr:uid="{00000000-0005-0000-0000-000004060000}"/>
    <cellStyle name="Neutral 2" xfId="1536" xr:uid="{00000000-0005-0000-0000-000005060000}"/>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DDEBF7"/>
      <rgbColor rgb="FF800000"/>
      <rgbColor rgb="FF008000"/>
      <rgbColor rgb="FF000080"/>
      <rgbColor rgb="FF4F6228"/>
      <rgbColor rgb="FF800080"/>
      <rgbColor rgb="FF1F4E78"/>
      <rgbColor rgb="FFC0C0C0"/>
      <rgbColor rgb="FF808080"/>
      <rgbColor rgb="FFB9CDE5"/>
      <rgbColor rgb="FFFCE4D6"/>
      <rgbColor rgb="FFFFFFCC"/>
      <rgbColor rgb="FFCCFFFF"/>
      <rgbColor rgb="FF660066"/>
      <rgbColor rgb="FFFF8080"/>
      <rgbColor rgb="FF0066CC"/>
      <rgbColor rgb="FFCCCCFF"/>
      <rgbColor rgb="FF000080"/>
      <rgbColor rgb="FFFF00FF"/>
      <rgbColor rgb="FFFCD5B5"/>
      <rgbColor rgb="FFE2F0D9"/>
      <rgbColor rgb="FF800080"/>
      <rgbColor rgb="FF800000"/>
      <rgbColor rgb="FF008080"/>
      <rgbColor rgb="FF0000FF"/>
      <rgbColor rgb="FFB7DEE8"/>
      <rgbColor rgb="FFD9EAF7"/>
      <rgbColor rgb="FFCCFFCC"/>
      <rgbColor rgb="FFFFFF99"/>
      <rgbColor rgb="FF99CCFF"/>
      <rgbColor rgb="FFFF99CC"/>
      <rgbColor rgb="FFCC99FF"/>
      <rgbColor rgb="FFFFCC99"/>
      <rgbColor rgb="FFEBF1DE"/>
      <rgbColor rgb="FF33CCCC"/>
      <rgbColor rgb="FF92D050"/>
      <rgbColor rgb="FFFFCC00"/>
      <rgbColor rgb="FFFF9900"/>
      <rgbColor rgb="FFFF6600"/>
      <rgbColor rgb="FF7F7F7F"/>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696960</xdr:colOff>
      <xdr:row>1</xdr:row>
      <xdr:rowOff>104400</xdr:rowOff>
    </xdr:from>
    <xdr:to>
      <xdr:col>1</xdr:col>
      <xdr:colOff>2370240</xdr:colOff>
      <xdr:row>9</xdr:row>
      <xdr:rowOff>171000</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1502280" y="294840"/>
          <a:ext cx="1673280" cy="1590840"/>
        </a:xfrm>
        <a:prstGeom prst="rect">
          <a:avLst/>
        </a:prstGeom>
        <a:noFill/>
        <a:ln w="0">
          <a:noFill/>
          <a:prstDash val="solid"/>
        </a:ln>
      </xdr:spPr>
    </xdr:pic>
    <xdr:clientData/>
  </xdr:twoCellAnchor>
</xdr:wsDr>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8"/>
  <sheetViews>
    <sheetView showGridLines="0" zoomScaleNormal="100" workbookViewId="0">
      <pane ySplit="2" topLeftCell="A3" activePane="bottomLeft" state="frozen"/>
      <selection pane="bottomLeft"/>
    </sheetView>
  </sheetViews>
  <sheetFormatPr baseColWidth="10" defaultColWidth="8.7109375" defaultRowHeight="15" customHeight="1" x14ac:dyDescent="0.25"/>
  <cols>
    <col min="1" max="1" width="34" style="1" customWidth="1"/>
    <col min="2" max="2" width="55" style="1" customWidth="1"/>
    <col min="3" max="3" width="22" style="1" customWidth="1"/>
    <col min="4" max="4" width="18" style="1" customWidth="1"/>
    <col min="5" max="5" width="72" style="1" customWidth="1"/>
  </cols>
  <sheetData>
    <row r="1" spans="1:5" ht="24.75" customHeight="1" x14ac:dyDescent="0.25">
      <c r="A1" s="154" t="s">
        <v>0</v>
      </c>
      <c r="B1" s="155"/>
      <c r="C1" s="155"/>
      <c r="D1" s="155"/>
      <c r="E1" s="155"/>
    </row>
    <row r="2" spans="1:5" ht="15" customHeight="1" x14ac:dyDescent="0.25">
      <c r="A2" s="2" t="s">
        <v>1</v>
      </c>
      <c r="B2" s="2" t="s">
        <v>2</v>
      </c>
      <c r="C2" s="2" t="s">
        <v>3</v>
      </c>
      <c r="D2" s="2" t="s">
        <v>4</v>
      </c>
      <c r="E2" s="2" t="s">
        <v>5</v>
      </c>
    </row>
    <row r="3" spans="1:5" ht="28.35" customHeight="1" x14ac:dyDescent="0.25">
      <c r="A3" s="3" t="s">
        <v>6</v>
      </c>
      <c r="B3" s="153">
        <v>105492374.2580744</v>
      </c>
      <c r="C3" s="3" t="s">
        <v>7</v>
      </c>
      <c r="D3" s="3" t="s">
        <v>8</v>
      </c>
      <c r="E3" s="8" t="s">
        <v>9</v>
      </c>
    </row>
    <row r="4" spans="1:5" ht="41.85" customHeight="1" x14ac:dyDescent="0.25">
      <c r="A4" s="3" t="s">
        <v>10</v>
      </c>
      <c r="B4" s="153">
        <v>85492374.258074373</v>
      </c>
      <c r="C4" s="3" t="s">
        <v>11</v>
      </c>
      <c r="D4" s="3" t="s">
        <v>12</v>
      </c>
      <c r="E4" s="8" t="s">
        <v>13</v>
      </c>
    </row>
    <row r="5" spans="1:5" ht="28.35" customHeight="1" x14ac:dyDescent="0.25">
      <c r="A5" s="3" t="s">
        <v>14</v>
      </c>
      <c r="B5" s="153">
        <v>109999348</v>
      </c>
      <c r="C5" s="3" t="s">
        <v>7</v>
      </c>
      <c r="D5" s="3" t="s">
        <v>15</v>
      </c>
      <c r="E5" s="8" t="s">
        <v>16</v>
      </c>
    </row>
    <row r="6" spans="1:5" ht="15" customHeight="1" x14ac:dyDescent="0.25">
      <c r="A6" s="3" t="s">
        <v>17</v>
      </c>
      <c r="B6" s="153">
        <v>4506973.741925627</v>
      </c>
      <c r="C6" s="3" t="s">
        <v>7</v>
      </c>
      <c r="D6" s="3" t="s">
        <v>18</v>
      </c>
      <c r="E6" s="8" t="s">
        <v>19</v>
      </c>
    </row>
    <row r="7" spans="1:5" ht="15" customHeight="1" x14ac:dyDescent="0.25">
      <c r="A7" s="3" t="s">
        <v>20</v>
      </c>
      <c r="B7" s="4">
        <v>4.2723218371214768E-2</v>
      </c>
      <c r="C7" s="3" t="s">
        <v>21</v>
      </c>
      <c r="D7" s="3" t="s">
        <v>18</v>
      </c>
      <c r="E7" s="8" t="s">
        <v>22</v>
      </c>
    </row>
    <row r="8" spans="1:5" ht="15" customHeight="1" x14ac:dyDescent="0.25">
      <c r="A8" s="3" t="s">
        <v>23</v>
      </c>
      <c r="B8" s="153">
        <v>3480957.9125000001</v>
      </c>
      <c r="C8" s="1" t="s">
        <v>7</v>
      </c>
      <c r="D8" s="1" t="s">
        <v>24</v>
      </c>
      <c r="E8" s="8" t="s">
        <v>25</v>
      </c>
    </row>
    <row r="9" spans="1:5" ht="15" customHeight="1" x14ac:dyDescent="0.25">
      <c r="A9" s="3" t="s">
        <v>26</v>
      </c>
      <c r="B9" s="4">
        <v>4.0972731419513748E-2</v>
      </c>
      <c r="C9" s="1" t="s">
        <v>21</v>
      </c>
      <c r="D9" s="1" t="s">
        <v>18</v>
      </c>
      <c r="E9" s="8" t="s">
        <v>27</v>
      </c>
    </row>
    <row r="10" spans="1:5" ht="149.25" customHeight="1" x14ac:dyDescent="0.25">
      <c r="A10" s="5"/>
      <c r="B10" s="6"/>
      <c r="C10" s="3"/>
      <c r="D10" s="3"/>
      <c r="E10" s="3"/>
    </row>
    <row r="11" spans="1:5" ht="55.15" customHeight="1" x14ac:dyDescent="0.25">
      <c r="A11" s="3" t="s">
        <v>28</v>
      </c>
      <c r="B11" s="3">
        <v>1000</v>
      </c>
      <c r="C11" s="3" t="s">
        <v>29</v>
      </c>
      <c r="D11" s="3" t="s">
        <v>30</v>
      </c>
      <c r="E11" s="3" t="s">
        <v>31</v>
      </c>
    </row>
    <row r="12" spans="1:5" ht="60" customHeight="1" x14ac:dyDescent="0.25">
      <c r="A12" s="7" t="s">
        <v>32</v>
      </c>
      <c r="B12" s="8" t="s">
        <v>33</v>
      </c>
      <c r="C12" s="3"/>
      <c r="D12" s="3"/>
      <c r="E12" s="3"/>
    </row>
    <row r="13" spans="1:5" ht="216.4" customHeight="1" x14ac:dyDescent="0.25">
      <c r="A13" s="3" t="s">
        <v>34</v>
      </c>
      <c r="B13" s="3" t="s">
        <v>35</v>
      </c>
      <c r="C13" s="3"/>
      <c r="D13" s="3"/>
      <c r="E13" s="3"/>
    </row>
    <row r="14" spans="1:5" ht="15" customHeight="1" x14ac:dyDescent="0.25">
      <c r="A14" s="3"/>
      <c r="B14" s="3"/>
      <c r="C14" s="3"/>
      <c r="D14" s="3"/>
      <c r="E14" s="3"/>
    </row>
    <row r="15" spans="1:5" ht="60" customHeight="1" x14ac:dyDescent="0.25">
      <c r="A15" s="7" t="s">
        <v>36</v>
      </c>
      <c r="B15" s="8" t="s">
        <v>37</v>
      </c>
      <c r="C15" s="3"/>
      <c r="D15" s="3"/>
      <c r="E15" s="3"/>
    </row>
    <row r="16" spans="1:5" ht="60" customHeight="1" x14ac:dyDescent="0.25">
      <c r="A16" s="3" t="s">
        <v>38</v>
      </c>
      <c r="B16" s="8" t="s">
        <v>39</v>
      </c>
      <c r="C16" s="3"/>
      <c r="D16" s="3"/>
      <c r="E16" s="3"/>
    </row>
    <row r="17" spans="1:5" ht="90" x14ac:dyDescent="0.25">
      <c r="A17" s="8" t="s">
        <v>40</v>
      </c>
      <c r="B17" s="8" t="s">
        <v>41</v>
      </c>
      <c r="C17" s="3"/>
      <c r="D17" s="3"/>
      <c r="E17" s="3"/>
    </row>
    <row r="18" spans="1:5" ht="90" x14ac:dyDescent="0.25">
      <c r="A18" s="3" t="s">
        <v>42</v>
      </c>
      <c r="B18" s="3" t="s">
        <v>43</v>
      </c>
      <c r="C18" s="3"/>
      <c r="D18" s="3"/>
      <c r="E18" s="3"/>
    </row>
  </sheetData>
  <mergeCells count="1">
    <mergeCell ref="A1:E1"/>
  </mergeCells>
  <pageMargins left="0.3" right="0.3" top="0.5" bottom="0.5" header="0.511811023622047" footer="0.511811023622047"/>
  <pageSetup fitToHeight="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8"/>
  <sheetViews>
    <sheetView showGridLines="0" tabSelected="1" zoomScaleNormal="100" workbookViewId="0">
      <pane ySplit="3" topLeftCell="A4" activePane="bottomLeft" state="frozen"/>
      <selection pane="bottomLeft"/>
    </sheetView>
  </sheetViews>
  <sheetFormatPr baseColWidth="10" defaultColWidth="8.7109375" defaultRowHeight="15" customHeight="1" x14ac:dyDescent="0.25"/>
  <cols>
    <col min="1" max="1" width="38" style="1" customWidth="1"/>
    <col min="2" max="2" width="26" style="1" customWidth="1"/>
    <col min="3" max="3" width="24" style="1" customWidth="1"/>
    <col min="4" max="4" width="22" style="1" customWidth="1"/>
    <col min="5" max="5" width="65" style="1" customWidth="1"/>
    <col min="6" max="7" width="14" style="1" customWidth="1"/>
    <col min="8" max="8" width="45" style="1" customWidth="1"/>
    <col min="9" max="9" width="75" style="1" customWidth="1"/>
  </cols>
  <sheetData>
    <row r="1" spans="1:9" ht="24.75" customHeight="1" x14ac:dyDescent="0.25">
      <c r="A1" s="154" t="s">
        <v>44</v>
      </c>
      <c r="B1" s="155"/>
      <c r="C1" s="155"/>
      <c r="D1" s="155"/>
      <c r="E1" s="155"/>
      <c r="F1" s="155"/>
      <c r="G1" s="155"/>
      <c r="H1" s="155"/>
      <c r="I1" s="155"/>
    </row>
    <row r="2" spans="1:9" ht="15" customHeight="1" x14ac:dyDescent="0.25">
      <c r="A2" s="3"/>
      <c r="B2" s="3"/>
      <c r="C2" s="3"/>
      <c r="D2" s="3"/>
      <c r="E2" s="3"/>
      <c r="F2" s="3"/>
      <c r="G2" s="3"/>
      <c r="H2" s="3"/>
      <c r="I2" s="3"/>
    </row>
    <row r="3" spans="1:9" ht="15" customHeight="1" x14ac:dyDescent="0.25">
      <c r="A3" s="9" t="s">
        <v>45</v>
      </c>
      <c r="B3" s="9" t="s">
        <v>46</v>
      </c>
      <c r="C3" s="9" t="s">
        <v>47</v>
      </c>
      <c r="D3" s="9" t="s">
        <v>48</v>
      </c>
      <c r="E3" s="9" t="s">
        <v>49</v>
      </c>
      <c r="F3" s="9" t="s">
        <v>50</v>
      </c>
      <c r="G3" s="9" t="s">
        <v>51</v>
      </c>
      <c r="H3" s="9" t="s">
        <v>52</v>
      </c>
      <c r="I3" s="9" t="s">
        <v>53</v>
      </c>
    </row>
    <row r="4" spans="1:9" ht="28.35" customHeight="1" x14ac:dyDescent="0.25">
      <c r="A4" s="3" t="s">
        <v>54</v>
      </c>
      <c r="B4" s="3" t="s">
        <v>55</v>
      </c>
      <c r="C4" s="10">
        <v>2.5</v>
      </c>
      <c r="D4" s="11">
        <v>25</v>
      </c>
      <c r="E4" s="11">
        <v>0.8</v>
      </c>
      <c r="F4" s="10">
        <v>1</v>
      </c>
      <c r="G4" s="3">
        <v>365</v>
      </c>
      <c r="H4" s="3" t="s">
        <v>56</v>
      </c>
      <c r="I4" s="12" t="s">
        <v>57</v>
      </c>
    </row>
    <row r="5" spans="1:9" ht="28.35" customHeight="1" x14ac:dyDescent="0.25">
      <c r="A5" s="3" t="s">
        <v>58</v>
      </c>
      <c r="B5" s="3" t="s">
        <v>59</v>
      </c>
      <c r="C5" s="10">
        <v>1.0327290381299901</v>
      </c>
      <c r="D5" s="11">
        <v>5.92</v>
      </c>
      <c r="E5" s="11">
        <v>0.42</v>
      </c>
      <c r="F5" s="10"/>
      <c r="G5" s="3">
        <v>365</v>
      </c>
      <c r="H5" s="3" t="s">
        <v>60</v>
      </c>
      <c r="I5" s="12" t="s">
        <v>61</v>
      </c>
    </row>
    <row r="6" spans="1:9" ht="28.35" customHeight="1" x14ac:dyDescent="0.25">
      <c r="A6" s="3" t="s">
        <v>62</v>
      </c>
      <c r="B6" s="3" t="s">
        <v>55</v>
      </c>
      <c r="C6" s="10">
        <v>1.27</v>
      </c>
      <c r="D6" s="11">
        <v>2.85</v>
      </c>
      <c r="E6" s="11">
        <v>0.18</v>
      </c>
      <c r="F6" s="10"/>
      <c r="G6" s="3">
        <v>365</v>
      </c>
      <c r="H6" s="3" t="s">
        <v>63</v>
      </c>
      <c r="I6" s="12" t="s">
        <v>64</v>
      </c>
    </row>
    <row r="7" spans="1:9" ht="41.85" customHeight="1" x14ac:dyDescent="0.25">
      <c r="A7" s="3" t="s">
        <v>65</v>
      </c>
      <c r="B7" s="3" t="s">
        <v>59</v>
      </c>
      <c r="C7" s="10">
        <v>1.52</v>
      </c>
      <c r="D7" s="11">
        <v>3.51</v>
      </c>
      <c r="E7" s="11">
        <v>0.28000000000000003</v>
      </c>
      <c r="F7" s="10">
        <v>1.26</v>
      </c>
      <c r="G7" s="3">
        <v>365</v>
      </c>
      <c r="H7" s="3" t="s">
        <v>66</v>
      </c>
      <c r="I7" s="12" t="s">
        <v>67</v>
      </c>
    </row>
    <row r="8" spans="1:9" ht="15" customHeight="1" x14ac:dyDescent="0.25">
      <c r="A8" s="3"/>
      <c r="B8" s="3"/>
      <c r="C8" s="3"/>
      <c r="D8" s="3"/>
      <c r="E8" s="3"/>
      <c r="F8" s="3"/>
      <c r="G8" s="3"/>
      <c r="H8" s="3"/>
      <c r="I8" s="3"/>
    </row>
    <row r="9" spans="1:9" ht="15" customHeight="1" x14ac:dyDescent="0.25">
      <c r="A9" s="3"/>
      <c r="B9" s="3"/>
      <c r="C9" s="3"/>
      <c r="D9" s="3"/>
      <c r="E9" s="3"/>
      <c r="F9" s="3"/>
      <c r="G9" s="3"/>
      <c r="H9" s="3"/>
      <c r="I9" s="3"/>
    </row>
    <row r="10" spans="1:9" ht="15" customHeight="1" x14ac:dyDescent="0.25">
      <c r="A10" s="157" t="s">
        <v>68</v>
      </c>
      <c r="B10" s="155"/>
      <c r="C10" s="155"/>
      <c r="D10" s="155"/>
      <c r="E10" s="155"/>
      <c r="F10" s="155"/>
      <c r="G10" s="155"/>
      <c r="H10" s="155"/>
      <c r="I10" s="155"/>
    </row>
    <row r="11" spans="1:9" ht="15" customHeight="1" x14ac:dyDescent="0.25">
      <c r="A11" s="9" t="s">
        <v>69</v>
      </c>
      <c r="B11" s="9" t="s">
        <v>47</v>
      </c>
      <c r="C11" s="9" t="s">
        <v>48</v>
      </c>
      <c r="D11" s="9" t="s">
        <v>49</v>
      </c>
      <c r="E11" s="9" t="s">
        <v>50</v>
      </c>
      <c r="F11" s="3"/>
      <c r="G11" s="3"/>
      <c r="H11" s="3"/>
      <c r="I11" s="3"/>
    </row>
    <row r="12" spans="1:9" ht="15" customHeight="1" x14ac:dyDescent="0.25">
      <c r="A12" s="3" t="s">
        <v>70</v>
      </c>
      <c r="B12" s="10">
        <f>MIN(C5:C7)</f>
        <v>1.0327290381299901</v>
      </c>
      <c r="C12" s="11">
        <f>MIN(D5:D7)</f>
        <v>2.85</v>
      </c>
      <c r="D12" s="11">
        <f>MIN(E5:E7)</f>
        <v>0.18</v>
      </c>
      <c r="E12" s="10">
        <f>F7</f>
        <v>1.26</v>
      </c>
      <c r="F12" s="3"/>
      <c r="G12" s="3"/>
      <c r="H12" s="3"/>
      <c r="I12" s="3"/>
    </row>
    <row r="13" spans="1:9" ht="15" customHeight="1" x14ac:dyDescent="0.25">
      <c r="A13" s="3" t="s">
        <v>71</v>
      </c>
      <c r="B13" s="10">
        <f>MEDIAN(C5:C7)</f>
        <v>1.27</v>
      </c>
      <c r="C13" s="11">
        <f>MEDIAN(D5:D7)</f>
        <v>3.51</v>
      </c>
      <c r="D13" s="11">
        <f>MEDIAN(E5:E7)</f>
        <v>0.28000000000000003</v>
      </c>
      <c r="E13" s="10">
        <f>F7</f>
        <v>1.26</v>
      </c>
      <c r="F13" s="3"/>
      <c r="G13" s="3"/>
      <c r="H13" s="3"/>
      <c r="I13" s="3"/>
    </row>
    <row r="14" spans="1:9" ht="15" customHeight="1" x14ac:dyDescent="0.25">
      <c r="A14" s="3" t="s">
        <v>72</v>
      </c>
      <c r="B14" s="10">
        <f>MAX(C5:C7)</f>
        <v>1.52</v>
      </c>
      <c r="C14" s="11">
        <f>MAX(D5:D7)</f>
        <v>5.92</v>
      </c>
      <c r="D14" s="11">
        <f>MAX(E5:E7)</f>
        <v>0.42</v>
      </c>
      <c r="E14" s="10">
        <f>F7</f>
        <v>1.26</v>
      </c>
      <c r="F14" s="3"/>
      <c r="G14" s="3"/>
      <c r="H14" s="3"/>
      <c r="I14" s="3"/>
    </row>
    <row r="15" spans="1:9" ht="15" customHeight="1" x14ac:dyDescent="0.25">
      <c r="A15" s="3"/>
      <c r="B15" s="3"/>
      <c r="C15" s="3"/>
      <c r="D15" s="3"/>
      <c r="E15" s="3"/>
      <c r="F15" s="3"/>
      <c r="G15" s="3"/>
      <c r="H15" s="3"/>
      <c r="I15" s="3"/>
    </row>
    <row r="16" spans="1:9" ht="15" customHeight="1" x14ac:dyDescent="0.25">
      <c r="A16" s="13" t="s">
        <v>73</v>
      </c>
      <c r="B16" s="156" t="s">
        <v>74</v>
      </c>
      <c r="C16" s="155"/>
      <c r="D16" s="155"/>
      <c r="E16" s="155"/>
      <c r="F16" s="155"/>
      <c r="G16" s="155"/>
      <c r="H16" s="155"/>
      <c r="I16" s="155"/>
    </row>
    <row r="17" spans="1:9" ht="15" customHeight="1" x14ac:dyDescent="0.25">
      <c r="A17" s="3"/>
      <c r="B17" s="155"/>
      <c r="C17" s="155"/>
      <c r="D17" s="155"/>
      <c r="E17" s="155"/>
      <c r="F17" s="155"/>
      <c r="G17" s="155"/>
      <c r="H17" s="155"/>
      <c r="I17" s="155"/>
    </row>
    <row r="18" spans="1:9" ht="15" customHeight="1" x14ac:dyDescent="0.25">
      <c r="A18" s="3"/>
      <c r="B18" s="155"/>
      <c r="C18" s="155"/>
      <c r="D18" s="155"/>
      <c r="E18" s="155"/>
      <c r="F18" s="155"/>
      <c r="G18" s="155"/>
      <c r="H18" s="155"/>
      <c r="I18" s="155"/>
    </row>
  </sheetData>
  <mergeCells count="3">
    <mergeCell ref="A1:I1"/>
    <mergeCell ref="B16:I18"/>
    <mergeCell ref="A10:I10"/>
  </mergeCells>
  <pageMargins left="0.3" right="0.3" top="0.5" bottom="0.5" header="0.511811023622047" footer="0.511811023622047"/>
  <pageSetup fitToHeight="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4"/>
  <sheetViews>
    <sheetView showGridLines="0" zoomScaleNormal="100" workbookViewId="0">
      <pane ySplit="3" topLeftCell="A4" activePane="bottomLeft" state="frozen"/>
      <selection pane="bottomLeft"/>
    </sheetView>
  </sheetViews>
  <sheetFormatPr baseColWidth="10" defaultColWidth="8.7109375" defaultRowHeight="15" customHeight="1" x14ac:dyDescent="0.25"/>
  <cols>
    <col min="1" max="1" width="38" style="1" customWidth="1"/>
    <col min="2" max="2" width="26" style="1" customWidth="1"/>
    <col min="3" max="3" width="24" style="1" customWidth="1"/>
    <col min="4" max="4" width="22" style="1" customWidth="1"/>
    <col min="5" max="5" width="65" style="1" customWidth="1"/>
  </cols>
  <sheetData>
    <row r="1" spans="1:5" ht="24.75" customHeight="1" x14ac:dyDescent="0.25">
      <c r="A1" s="154" t="s">
        <v>75</v>
      </c>
      <c r="B1" s="155"/>
      <c r="C1" s="155"/>
      <c r="D1" s="155"/>
      <c r="E1" s="155"/>
    </row>
    <row r="2" spans="1:5" ht="15" customHeight="1" x14ac:dyDescent="0.25">
      <c r="A2" s="3"/>
      <c r="B2" s="3"/>
      <c r="C2" s="3"/>
      <c r="D2" s="3"/>
      <c r="E2" s="3"/>
    </row>
    <row r="3" spans="1:5" ht="15" customHeight="1" x14ac:dyDescent="0.25">
      <c r="A3" s="9" t="s">
        <v>76</v>
      </c>
      <c r="B3" s="9" t="s">
        <v>77</v>
      </c>
      <c r="C3" s="9" t="s">
        <v>78</v>
      </c>
      <c r="D3" s="9" t="s">
        <v>79</v>
      </c>
      <c r="E3" s="9" t="s">
        <v>80</v>
      </c>
    </row>
    <row r="4" spans="1:5" ht="95.45" customHeight="1" x14ac:dyDescent="0.25">
      <c r="A4" s="3" t="s">
        <v>81</v>
      </c>
      <c r="B4" s="3" t="s">
        <v>82</v>
      </c>
      <c r="C4" s="3" t="s">
        <v>83</v>
      </c>
      <c r="D4" s="3" t="s">
        <v>84</v>
      </c>
      <c r="E4" s="12" t="s">
        <v>85</v>
      </c>
    </row>
    <row r="5" spans="1:5" ht="82.15" customHeight="1" x14ac:dyDescent="0.25">
      <c r="A5" s="3" t="s">
        <v>86</v>
      </c>
      <c r="B5" s="3" t="s">
        <v>87</v>
      </c>
      <c r="C5" s="3" t="s">
        <v>88</v>
      </c>
      <c r="D5" s="3" t="s">
        <v>89</v>
      </c>
      <c r="E5" s="12" t="s">
        <v>90</v>
      </c>
    </row>
    <row r="6" spans="1:5" ht="95.45" customHeight="1" x14ac:dyDescent="0.25">
      <c r="A6" s="3" t="s">
        <v>91</v>
      </c>
      <c r="B6" s="3" t="s">
        <v>59</v>
      </c>
      <c r="C6" s="3" t="s">
        <v>92</v>
      </c>
      <c r="D6" s="3" t="s">
        <v>93</v>
      </c>
      <c r="E6" s="12" t="s">
        <v>67</v>
      </c>
    </row>
    <row r="7" spans="1:5" ht="55.15" customHeight="1" x14ac:dyDescent="0.25">
      <c r="A7" s="3" t="s">
        <v>94</v>
      </c>
      <c r="B7" s="3" t="s">
        <v>95</v>
      </c>
      <c r="C7" s="3" t="s">
        <v>96</v>
      </c>
      <c r="D7" s="3" t="s">
        <v>97</v>
      </c>
      <c r="E7" s="12" t="s">
        <v>61</v>
      </c>
    </row>
    <row r="8" spans="1:5" ht="41.85" customHeight="1" x14ac:dyDescent="0.25">
      <c r="A8" s="3" t="s">
        <v>98</v>
      </c>
      <c r="B8" s="3" t="s">
        <v>55</v>
      </c>
      <c r="C8" s="3" t="s">
        <v>99</v>
      </c>
      <c r="D8" s="3" t="s">
        <v>100</v>
      </c>
      <c r="E8" s="12" t="s">
        <v>64</v>
      </c>
    </row>
    <row r="9" spans="1:5" ht="68.650000000000006" customHeight="1" x14ac:dyDescent="0.25">
      <c r="A9" s="3" t="s">
        <v>101</v>
      </c>
      <c r="B9" s="3" t="s">
        <v>55</v>
      </c>
      <c r="C9" s="3" t="s">
        <v>102</v>
      </c>
      <c r="D9" s="3" t="s">
        <v>103</v>
      </c>
      <c r="E9" s="12" t="s">
        <v>104</v>
      </c>
    </row>
    <row r="10" spans="1:5" ht="55.15" customHeight="1" x14ac:dyDescent="0.25">
      <c r="A10" s="3" t="s">
        <v>105</v>
      </c>
      <c r="B10" s="3" t="s">
        <v>55</v>
      </c>
      <c r="C10" s="3" t="s">
        <v>106</v>
      </c>
      <c r="D10" s="3" t="s">
        <v>107</v>
      </c>
      <c r="E10" s="12" t="s">
        <v>108</v>
      </c>
    </row>
    <row r="11" spans="1:5" ht="68.650000000000006" customHeight="1" x14ac:dyDescent="0.25">
      <c r="A11" s="3" t="s">
        <v>109</v>
      </c>
      <c r="B11" s="3" t="s">
        <v>55</v>
      </c>
      <c r="C11" s="3" t="s">
        <v>110</v>
      </c>
      <c r="D11" s="3" t="s">
        <v>111</v>
      </c>
      <c r="E11" s="12" t="s">
        <v>112</v>
      </c>
    </row>
    <row r="12" spans="1:5" ht="82.15" customHeight="1" x14ac:dyDescent="0.25">
      <c r="A12" s="3" t="s">
        <v>113</v>
      </c>
      <c r="B12" s="3" t="s">
        <v>114</v>
      </c>
      <c r="C12" s="3" t="s">
        <v>115</v>
      </c>
      <c r="D12" s="3" t="s">
        <v>116</v>
      </c>
      <c r="E12" s="3" t="s">
        <v>117</v>
      </c>
    </row>
    <row r="13" spans="1:5" ht="54.95" customHeight="1" x14ac:dyDescent="0.25">
      <c r="A13" s="8" t="s">
        <v>118</v>
      </c>
      <c r="B13" s="8" t="s">
        <v>55</v>
      </c>
      <c r="C13" s="8" t="s">
        <v>119</v>
      </c>
      <c r="D13" s="8" t="s">
        <v>120</v>
      </c>
      <c r="E13" s="8" t="s">
        <v>121</v>
      </c>
    </row>
    <row r="14" spans="1:5" ht="15" customHeight="1" x14ac:dyDescent="0.25">
      <c r="A14" s="3" t="s">
        <v>122</v>
      </c>
      <c r="B14" s="3" t="s">
        <v>55</v>
      </c>
      <c r="C14" s="3" t="s">
        <v>123</v>
      </c>
      <c r="D14" s="3" t="s">
        <v>124</v>
      </c>
      <c r="E14" s="3" t="s">
        <v>125</v>
      </c>
    </row>
  </sheetData>
  <mergeCells count="1">
    <mergeCell ref="A1:E1"/>
  </mergeCells>
  <pageMargins left="0.3" right="0.3" top="0.5" bottom="0.5" header="0.511811023622047" footer="0.511811023622047"/>
  <pageSetup fitToHeight="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6:G125"/>
  <sheetViews>
    <sheetView showGridLines="0" tabSelected="1" topLeftCell="A88" zoomScale="90" zoomScaleNormal="90" workbookViewId="0"/>
  </sheetViews>
  <sheetFormatPr baseColWidth="10" defaultColWidth="11.42578125" defaultRowHeight="15" customHeight="1" x14ac:dyDescent="0.25"/>
  <cols>
    <col min="1" max="1" width="11.42578125" style="1" customWidth="1"/>
    <col min="2" max="2" width="55" style="1" customWidth="1"/>
    <col min="3" max="3" width="24.140625" style="1" customWidth="1"/>
    <col min="4" max="4" width="24.28515625" style="14" customWidth="1"/>
    <col min="5" max="5" width="19.5703125" style="1" customWidth="1"/>
    <col min="6" max="6" width="14.85546875" style="1" customWidth="1"/>
    <col min="7" max="7" width="19" style="1" customWidth="1"/>
    <col min="8" max="8" width="11.42578125" style="1" customWidth="1"/>
    <col min="9" max="16384" width="11.42578125" style="1"/>
  </cols>
  <sheetData>
    <row r="6" spans="2:5" ht="15" customHeight="1" x14ac:dyDescent="0.25">
      <c r="C6" s="165" t="s">
        <v>126</v>
      </c>
      <c r="D6" s="166"/>
      <c r="E6" s="155"/>
    </row>
    <row r="7" spans="2:5" ht="15" customHeight="1" x14ac:dyDescent="0.25">
      <c r="C7" s="155"/>
      <c r="D7" s="166"/>
      <c r="E7" s="155"/>
    </row>
    <row r="8" spans="2:5" ht="15" customHeight="1" x14ac:dyDescent="0.25">
      <c r="C8" s="155"/>
      <c r="D8" s="166"/>
      <c r="E8" s="155"/>
    </row>
    <row r="9" spans="2:5" ht="15" customHeight="1" x14ac:dyDescent="0.25">
      <c r="C9" s="155"/>
      <c r="D9" s="166"/>
      <c r="E9" s="155"/>
    </row>
    <row r="10" spans="2:5" ht="15" customHeight="1" x14ac:dyDescent="0.25">
      <c r="C10" s="155"/>
      <c r="D10" s="166"/>
      <c r="E10" s="155"/>
    </row>
    <row r="11" spans="2:5" ht="15.75" customHeight="1" x14ac:dyDescent="0.25">
      <c r="B11" s="15" t="s">
        <v>127</v>
      </c>
      <c r="C11" s="167"/>
      <c r="D11" s="167"/>
      <c r="E11" s="167"/>
    </row>
    <row r="12" spans="2:5" ht="17.25" customHeight="1" x14ac:dyDescent="0.25">
      <c r="B12" s="158" t="s">
        <v>128</v>
      </c>
      <c r="C12" s="158" t="s">
        <v>129</v>
      </c>
      <c r="D12" s="158" t="s">
        <v>130</v>
      </c>
      <c r="E12" s="158" t="s">
        <v>131</v>
      </c>
    </row>
    <row r="13" spans="2:5" ht="9" customHeight="1" x14ac:dyDescent="0.25">
      <c r="B13" s="159"/>
      <c r="C13" s="159"/>
      <c r="D13" s="159"/>
      <c r="E13" s="159"/>
    </row>
    <row r="14" spans="2:5" ht="15.75" customHeight="1" x14ac:dyDescent="0.25">
      <c r="B14" s="16" t="s">
        <v>132</v>
      </c>
      <c r="C14" s="17"/>
      <c r="D14" s="18"/>
      <c r="E14" s="19"/>
    </row>
    <row r="15" spans="2:5" ht="19.5" customHeight="1" x14ac:dyDescent="0.25">
      <c r="B15" s="20" t="s">
        <v>133</v>
      </c>
      <c r="C15" s="21">
        <v>2053875956</v>
      </c>
      <c r="D15" s="22">
        <v>2.5</v>
      </c>
      <c r="E15" s="23">
        <f t="shared" ref="E15:E29" si="0">+(C15*D15/1000)/365*$C$115</f>
        <v>5134689.8899999997</v>
      </c>
    </row>
    <row r="16" spans="2:5" ht="19.5" customHeight="1" x14ac:dyDescent="0.25">
      <c r="B16" s="24" t="str">
        <f>+"ÍNDICE VARIABLE 5% - "&amp;B15</f>
        <v>ÍNDICE VARIABLE 5% - EDIFICIOS</v>
      </c>
      <c r="C16" s="21">
        <f>+(C15*0.05)/365*$C$115</f>
        <v>102693797.80000001</v>
      </c>
      <c r="D16" s="22">
        <f>+D15/2</f>
        <v>1.25</v>
      </c>
      <c r="E16" s="23">
        <f t="shared" si="0"/>
        <v>128367.24725000001</v>
      </c>
    </row>
    <row r="17" spans="2:7" ht="19.5" customHeight="1" x14ac:dyDescent="0.25">
      <c r="B17" s="24" t="s">
        <v>134</v>
      </c>
      <c r="C17" s="21">
        <v>477002925</v>
      </c>
      <c r="D17" s="22">
        <v>2.5</v>
      </c>
      <c r="E17" s="23">
        <f t="shared" si="0"/>
        <v>1192507.3125</v>
      </c>
    </row>
    <row r="18" spans="2:7" ht="19.5" customHeight="1" x14ac:dyDescent="0.25">
      <c r="B18" s="24" t="str">
        <f>+"ÍNDICE VARIABLE 5% - "&amp;B17</f>
        <v>ÍNDICE VARIABLE 5% - TERRENOS</v>
      </c>
      <c r="C18" s="21">
        <f>+(C17*0.05)/365*$C$115</f>
        <v>23850146.25</v>
      </c>
      <c r="D18" s="22">
        <f>+D17/2</f>
        <v>1.25</v>
      </c>
      <c r="E18" s="23">
        <f t="shared" si="0"/>
        <v>29812.682812500003</v>
      </c>
    </row>
    <row r="19" spans="2:7" ht="22.5" customHeight="1" x14ac:dyDescent="0.25">
      <c r="B19" s="20" t="s">
        <v>135</v>
      </c>
      <c r="C19" s="21">
        <v>1278873268.3699999</v>
      </c>
      <c r="D19" s="22">
        <v>2.5</v>
      </c>
      <c r="E19" s="23">
        <f t="shared" si="0"/>
        <v>3197183.1709249998</v>
      </c>
    </row>
    <row r="20" spans="2:7" ht="22.5" customHeight="1" x14ac:dyDescent="0.25">
      <c r="B20" s="24" t="str">
        <f>+"ÍNDICE VARIABLE 5% - "&amp;B19</f>
        <v>ÍNDICE VARIABLE 5% - MUEBLES Y ENSERES</v>
      </c>
      <c r="C20" s="21">
        <f>+(C19*0.05)/365*$C$115</f>
        <v>63943663.418499999</v>
      </c>
      <c r="D20" s="22">
        <f>+D19/2</f>
        <v>1.25</v>
      </c>
      <c r="E20" s="23">
        <f t="shared" si="0"/>
        <v>79929.579273124997</v>
      </c>
    </row>
    <row r="21" spans="2:7" ht="18.75" customHeight="1" x14ac:dyDescent="0.25">
      <c r="B21" s="20" t="s">
        <v>136</v>
      </c>
      <c r="C21" s="21">
        <v>333912984</v>
      </c>
      <c r="D21" s="22">
        <v>2.5</v>
      </c>
      <c r="E21" s="23">
        <f t="shared" si="0"/>
        <v>834782.46</v>
      </c>
    </row>
    <row r="22" spans="2:7" ht="18.75" customHeight="1" x14ac:dyDescent="0.25">
      <c r="B22" s="24" t="str">
        <f>+"ÍNDICE VARIABLE 5% - "&amp;B21</f>
        <v>ÍNDICE VARIABLE 5% - EQUIPO  GYM Y DEPORTES</v>
      </c>
      <c r="C22" s="21">
        <f>+(C21*0.05)/365*$C$115</f>
        <v>16695649.200000001</v>
      </c>
      <c r="D22" s="22">
        <f>+D21/2</f>
        <v>1.25</v>
      </c>
      <c r="E22" s="23">
        <f t="shared" si="0"/>
        <v>20869.5615</v>
      </c>
    </row>
    <row r="23" spans="2:7" ht="22.5" customHeight="1" x14ac:dyDescent="0.25">
      <c r="B23" s="25" t="s">
        <v>137</v>
      </c>
      <c r="C23" s="21">
        <v>22861834</v>
      </c>
      <c r="D23" s="22">
        <v>2.5</v>
      </c>
      <c r="E23" s="23">
        <f t="shared" si="0"/>
        <v>57154.584999999999</v>
      </c>
    </row>
    <row r="24" spans="2:7" ht="22.5" customHeight="1" x14ac:dyDescent="0.25">
      <c r="B24" s="26" t="str">
        <f>+"ÍNDICE VARIABLE 5% - "&amp;B23</f>
        <v>ÍNDICE VARIABLE 5% - CARPAS</v>
      </c>
      <c r="C24" s="21">
        <f>+(C23*0.05)/365*$C$115</f>
        <v>1143091.7</v>
      </c>
      <c r="D24" s="22">
        <f>+D23/2</f>
        <v>1.25</v>
      </c>
      <c r="E24" s="23">
        <f t="shared" si="0"/>
        <v>1428.8646249999999</v>
      </c>
    </row>
    <row r="25" spans="2:7" ht="18" customHeight="1" x14ac:dyDescent="0.25">
      <c r="B25" s="20" t="s">
        <v>138</v>
      </c>
      <c r="C25" s="21">
        <v>218799000</v>
      </c>
      <c r="D25" s="22">
        <v>2.5</v>
      </c>
      <c r="E25" s="23">
        <f t="shared" si="0"/>
        <v>546997.5</v>
      </c>
    </row>
    <row r="26" spans="2:7" ht="18" customHeight="1" x14ac:dyDescent="0.25">
      <c r="B26" s="24" t="str">
        <f>+"ÍNDICE VARIABLE 5% - "&amp;B25</f>
        <v>ÍNDICE VARIABLE 5% - SUBESTACIÓN ELECTRICA</v>
      </c>
      <c r="C26" s="21">
        <f>+(C25*0.05)/365*$C$115</f>
        <v>10939950</v>
      </c>
      <c r="D26" s="22">
        <f>+D25/2</f>
        <v>1.25</v>
      </c>
      <c r="E26" s="23">
        <f t="shared" si="0"/>
        <v>13674.937500000002</v>
      </c>
    </row>
    <row r="27" spans="2:7" ht="18" customHeight="1" x14ac:dyDescent="0.25">
      <c r="B27" s="25" t="s">
        <v>139</v>
      </c>
      <c r="C27" s="21">
        <v>26584225</v>
      </c>
      <c r="D27" s="22">
        <v>2.5</v>
      </c>
      <c r="E27" s="23">
        <f t="shared" si="0"/>
        <v>66460.5625</v>
      </c>
    </row>
    <row r="28" spans="2:7" ht="18" customHeight="1" x14ac:dyDescent="0.25">
      <c r="B28" s="27" t="str">
        <f>+"ÍNDICE VARIABLE 5% - "&amp;B27</f>
        <v>ÍNDICE VARIABLE 5% - EQUIPOS DE TRABAJO</v>
      </c>
      <c r="C28" s="21">
        <f>+(C27*0.05)/365*$C$115</f>
        <v>1329211.25</v>
      </c>
      <c r="D28" s="22">
        <f>+D27/2</f>
        <v>1.25</v>
      </c>
      <c r="E28" s="23">
        <f t="shared" si="0"/>
        <v>1661.5140624999999</v>
      </c>
    </row>
    <row r="29" spans="2:7" ht="18" customHeight="1" x14ac:dyDescent="0.25">
      <c r="B29" s="28" t="s">
        <v>140</v>
      </c>
      <c r="C29" s="29">
        <v>243425408</v>
      </c>
      <c r="D29" s="22">
        <v>2.5</v>
      </c>
      <c r="E29" s="30">
        <f t="shared" si="0"/>
        <v>608563.52</v>
      </c>
    </row>
    <row r="30" spans="2:7" ht="18" customHeight="1" x14ac:dyDescent="0.25">
      <c r="B30" s="31" t="str">
        <f>+"ÍNDICE VARIABLE 5% - "&amp;B29</f>
        <v>ÍNDICE VARIABLE 5% - AIRES ACONDICIONADOS</v>
      </c>
      <c r="C30" s="29">
        <f>+(C29*0.05)/365*$C$115</f>
        <v>12171270.4</v>
      </c>
      <c r="D30" s="22">
        <f>+D29/2</f>
        <v>1.25</v>
      </c>
      <c r="E30" s="30">
        <f t="shared" ref="E30:E38" si="1">+(C30*D30/1000)</f>
        <v>15214.088</v>
      </c>
    </row>
    <row r="31" spans="2:7" ht="18.75" customHeight="1" x14ac:dyDescent="0.25">
      <c r="B31" s="32" t="s">
        <v>141</v>
      </c>
      <c r="C31" s="33">
        <v>22473360</v>
      </c>
      <c r="D31" s="34">
        <v>2.5</v>
      </c>
      <c r="E31" s="35">
        <f t="shared" si="1"/>
        <v>56183.4</v>
      </c>
      <c r="G31" s="36"/>
    </row>
    <row r="32" spans="2:7" ht="18" customHeight="1" x14ac:dyDescent="0.25">
      <c r="B32" s="24" t="str">
        <f>+"ÍNDICE VARIABLE 5% - "&amp;B31</f>
        <v>ÍNDICE VARIABLE 5% - EQUIPOS DE COCINA</v>
      </c>
      <c r="C32" s="37">
        <f>+(C31*0.05)/365*$C$115</f>
        <v>1123668</v>
      </c>
      <c r="D32" s="22">
        <f>+D31/2</f>
        <v>1.25</v>
      </c>
      <c r="E32" s="35">
        <f t="shared" si="1"/>
        <v>1404.585</v>
      </c>
      <c r="G32" s="36"/>
    </row>
    <row r="33" spans="2:7" s="38" customFormat="1" ht="18" customHeight="1" x14ac:dyDescent="0.25">
      <c r="B33" s="39" t="s">
        <v>142</v>
      </c>
      <c r="C33" s="40">
        <v>767386105.5</v>
      </c>
      <c r="D33" s="41">
        <v>2.5</v>
      </c>
      <c r="E33" s="42">
        <f t="shared" si="1"/>
        <v>1918465.2637499999</v>
      </c>
      <c r="G33" s="43"/>
    </row>
    <row r="34" spans="2:7" ht="18" customHeight="1" x14ac:dyDescent="0.25">
      <c r="B34" s="24" t="str">
        <f>+"ÍNDICE VARIABLE 5% - "&amp;B33</f>
        <v>ÍNDICE VARIABLE 5% - EQUIPOS DE LABORATORIO</v>
      </c>
      <c r="C34" s="44">
        <f>+(C33*0.05)/365*$C$115</f>
        <v>38369305.274999999</v>
      </c>
      <c r="D34" s="22">
        <v>1.5</v>
      </c>
      <c r="E34" s="45">
        <f t="shared" si="1"/>
        <v>57553.957912499995</v>
      </c>
      <c r="G34" s="36"/>
    </row>
    <row r="35" spans="2:7" ht="18" customHeight="1" x14ac:dyDescent="0.25">
      <c r="B35" s="46" t="s">
        <v>143</v>
      </c>
      <c r="C35" s="21">
        <v>18798151.25</v>
      </c>
      <c r="D35" s="47">
        <v>2.5</v>
      </c>
      <c r="E35" s="48">
        <f t="shared" si="1"/>
        <v>46995.378125000003</v>
      </c>
      <c r="G35" s="36"/>
    </row>
    <row r="36" spans="2:7" ht="16.5" customHeight="1" x14ac:dyDescent="0.25">
      <c r="B36" s="24" t="str">
        <f>+"ÍNDICE VARIABLE 5% - "&amp;B35</f>
        <v>ÍNDICE VARIABLE 5% - EQUIPOS MUSICALES</v>
      </c>
      <c r="C36" s="49">
        <f>+(C35*0.05)/365*$C$115</f>
        <v>939907.5625</v>
      </c>
      <c r="D36" s="22">
        <v>1.5</v>
      </c>
      <c r="E36" s="48">
        <f t="shared" si="1"/>
        <v>1409.8613437500001</v>
      </c>
      <c r="G36" s="36"/>
    </row>
    <row r="37" spans="2:7" ht="16.5" customHeight="1" x14ac:dyDescent="0.25">
      <c r="B37" s="50" t="s">
        <v>144</v>
      </c>
      <c r="C37" s="51">
        <v>500000000</v>
      </c>
      <c r="D37" s="47">
        <v>2.5</v>
      </c>
      <c r="E37" s="48">
        <f t="shared" si="1"/>
        <v>1250000</v>
      </c>
      <c r="G37" s="36"/>
    </row>
    <row r="38" spans="2:7" ht="16.5" customHeight="1" x14ac:dyDescent="0.25">
      <c r="B38" s="26" t="str">
        <f>+"ÍNDICE VARIABLE 5% - "&amp;B37</f>
        <v>ÍNDICE VARIABLE 5% - CASA SARIE BAY SAE  (BIEN EN CUSTODIA)</v>
      </c>
      <c r="C38" s="52">
        <f>+(C37*0.05)/365*$C$115</f>
        <v>25000000</v>
      </c>
      <c r="D38" s="22">
        <v>1.5</v>
      </c>
      <c r="E38" s="48">
        <f t="shared" si="1"/>
        <v>37500</v>
      </c>
      <c r="G38" s="36"/>
    </row>
    <row r="39" spans="2:7" ht="18" customHeight="1" x14ac:dyDescent="0.25">
      <c r="B39" s="53" t="s">
        <v>145</v>
      </c>
      <c r="C39" s="54">
        <f>SUM(C15:C38)</f>
        <v>6262192877.9759989</v>
      </c>
      <c r="D39" s="55"/>
      <c r="E39" s="56">
        <f>SUM(E15:E38)</f>
        <v>15298809.922079373</v>
      </c>
      <c r="G39" s="36"/>
    </row>
    <row r="40" spans="2:7" ht="18" customHeight="1" x14ac:dyDescent="0.25">
      <c r="B40" s="16" t="s">
        <v>146</v>
      </c>
      <c r="C40" s="57"/>
      <c r="D40" s="58"/>
      <c r="E40" s="59"/>
    </row>
    <row r="41" spans="2:7" ht="18" customHeight="1" x14ac:dyDescent="0.25">
      <c r="B41" s="20" t="s">
        <v>135</v>
      </c>
      <c r="C41" s="21">
        <v>1278873268.3699999</v>
      </c>
      <c r="D41" s="22">
        <v>0.7</v>
      </c>
      <c r="E41" s="23">
        <f t="shared" ref="E41:E49" si="2">+(C41*D41/100)/365*$C$115</f>
        <v>8952112.8785899989</v>
      </c>
    </row>
    <row r="42" spans="2:7" ht="18" customHeight="1" x14ac:dyDescent="0.25">
      <c r="B42" s="20" t="s">
        <v>147</v>
      </c>
      <c r="C42" s="21">
        <v>333912984</v>
      </c>
      <c r="D42" s="22">
        <f t="shared" ref="D42:D49" si="3">+$D$41</f>
        <v>0.7</v>
      </c>
      <c r="E42" s="23">
        <f t="shared" si="2"/>
        <v>2337390.8879999998</v>
      </c>
    </row>
    <row r="43" spans="2:7" ht="20.25" customHeight="1" x14ac:dyDescent="0.25">
      <c r="B43" s="20" t="s">
        <v>137</v>
      </c>
      <c r="C43" s="21">
        <v>22861834</v>
      </c>
      <c r="D43" s="22">
        <f t="shared" si="3"/>
        <v>0.7</v>
      </c>
      <c r="E43" s="23">
        <f t="shared" si="2"/>
        <v>160032.83799999999</v>
      </c>
      <c r="G43" s="36"/>
    </row>
    <row r="44" spans="2:7" ht="20.25" customHeight="1" x14ac:dyDescent="0.25">
      <c r="B44" s="28" t="s">
        <v>138</v>
      </c>
      <c r="C44" s="29">
        <v>218799000</v>
      </c>
      <c r="D44" s="22">
        <f t="shared" si="3"/>
        <v>0.7</v>
      </c>
      <c r="E44" s="23">
        <f t="shared" si="2"/>
        <v>1531593</v>
      </c>
      <c r="G44" s="36"/>
    </row>
    <row r="45" spans="2:7" ht="20.25" customHeight="1" x14ac:dyDescent="0.25">
      <c r="B45" s="28" t="s">
        <v>139</v>
      </c>
      <c r="C45" s="29">
        <v>26584225</v>
      </c>
      <c r="D45" s="22">
        <f t="shared" si="3"/>
        <v>0.7</v>
      </c>
      <c r="E45" s="30">
        <f t="shared" si="2"/>
        <v>186089.57500000001</v>
      </c>
      <c r="G45" s="36"/>
    </row>
    <row r="46" spans="2:7" ht="20.25" customHeight="1" x14ac:dyDescent="0.25">
      <c r="B46" s="28" t="s">
        <v>140</v>
      </c>
      <c r="C46" s="60">
        <v>243425408</v>
      </c>
      <c r="D46" s="22">
        <f t="shared" si="3"/>
        <v>0.7</v>
      </c>
      <c r="E46" s="30">
        <f t="shared" si="2"/>
        <v>1703977.8559999999</v>
      </c>
      <c r="G46" s="36"/>
    </row>
    <row r="47" spans="2:7" ht="20.25" customHeight="1" x14ac:dyDescent="0.25">
      <c r="B47" s="28" t="s">
        <v>141</v>
      </c>
      <c r="C47" s="60">
        <v>22473360</v>
      </c>
      <c r="D47" s="22">
        <f t="shared" si="3"/>
        <v>0.7</v>
      </c>
      <c r="E47" s="30">
        <f t="shared" si="2"/>
        <v>157313.51999999999</v>
      </c>
      <c r="G47" s="36"/>
    </row>
    <row r="48" spans="2:7" ht="20.25" customHeight="1" x14ac:dyDescent="0.25">
      <c r="B48" s="61" t="s">
        <v>142</v>
      </c>
      <c r="C48" s="29">
        <v>767386105.5</v>
      </c>
      <c r="D48" s="22">
        <f t="shared" si="3"/>
        <v>0.7</v>
      </c>
      <c r="E48" s="30">
        <f t="shared" si="2"/>
        <v>5371702.7385</v>
      </c>
      <c r="G48" s="36"/>
    </row>
    <row r="49" spans="1:7" ht="20.25" customHeight="1" x14ac:dyDescent="0.25">
      <c r="B49" s="61" t="s">
        <v>143</v>
      </c>
      <c r="C49" s="60">
        <v>18798151.25</v>
      </c>
      <c r="D49" s="22">
        <f t="shared" si="3"/>
        <v>0.7</v>
      </c>
      <c r="E49" s="30">
        <f t="shared" si="2"/>
        <v>131587.05875</v>
      </c>
      <c r="G49" s="36"/>
    </row>
    <row r="50" spans="1:7" ht="18" customHeight="1" x14ac:dyDescent="0.25">
      <c r="B50" s="16" t="s">
        <v>148</v>
      </c>
      <c r="C50" s="57"/>
      <c r="D50" s="62"/>
      <c r="E50" s="63"/>
      <c r="G50" s="36"/>
    </row>
    <row r="51" spans="1:7" ht="18" customHeight="1" x14ac:dyDescent="0.25">
      <c r="B51" s="64" t="s">
        <v>149</v>
      </c>
      <c r="C51" s="37">
        <v>100000000</v>
      </c>
      <c r="D51" s="22">
        <v>0.6</v>
      </c>
      <c r="E51" s="23">
        <f>+(C51*D51/100)/365*$C$115</f>
        <v>600000</v>
      </c>
    </row>
    <row r="52" spans="1:7" ht="18" customHeight="1" x14ac:dyDescent="0.25">
      <c r="B52" s="53" t="s">
        <v>150</v>
      </c>
      <c r="C52" s="65">
        <f>SUM(C41:C51)</f>
        <v>3033114336.1199999</v>
      </c>
      <c r="D52" s="66"/>
      <c r="E52" s="65">
        <f>SUM(E41:E51)</f>
        <v>21131800.352839999</v>
      </c>
    </row>
    <row r="53" spans="1:7" ht="18" customHeight="1" x14ac:dyDescent="0.25">
      <c r="B53" s="67" t="s">
        <v>151</v>
      </c>
      <c r="C53" s="68"/>
      <c r="D53" s="69"/>
      <c r="E53" s="19"/>
    </row>
    <row r="54" spans="1:7" ht="18" customHeight="1" x14ac:dyDescent="0.25">
      <c r="B54" s="70" t="s">
        <v>152</v>
      </c>
      <c r="C54" s="44">
        <v>940551882.81999898</v>
      </c>
      <c r="D54" s="22">
        <v>5</v>
      </c>
      <c r="E54" s="71">
        <f>+(C54*D54/1000)/365*$C$115</f>
        <v>4702759.414099995</v>
      </c>
    </row>
    <row r="55" spans="1:7" ht="18" customHeight="1" x14ac:dyDescent="0.25">
      <c r="B55" s="24" t="str">
        <f>+"ÍNDICE VARIABLE 5% - "&amp;B54</f>
        <v>ÍNDICE VARIABLE 5% - EQUIPOS PORTÁTILES</v>
      </c>
      <c r="C55" s="33">
        <f>+C54*0.05</f>
        <v>47027594.14099995</v>
      </c>
      <c r="D55" s="22">
        <f>+D54/2</f>
        <v>2.5</v>
      </c>
      <c r="E55" s="72">
        <f>+(C55*D55/1000)</f>
        <v>117568.98535249988</v>
      </c>
    </row>
    <row r="56" spans="1:7" ht="18" customHeight="1" x14ac:dyDescent="0.25">
      <c r="A56" s="1">
        <v>1</v>
      </c>
      <c r="B56" s="64" t="s">
        <v>153</v>
      </c>
      <c r="C56" s="49">
        <v>1308136396.02</v>
      </c>
      <c r="D56" s="22">
        <v>5</v>
      </c>
      <c r="E56" s="73">
        <f>+(C56*D56/1000)/365*$C$115</f>
        <v>6540681.9801000003</v>
      </c>
    </row>
    <row r="57" spans="1:7" ht="18" customHeight="1" x14ac:dyDescent="0.25">
      <c r="B57" s="24" t="str">
        <f>+"ÍNDICE VARIABLE 5% - "&amp;B56</f>
        <v>ÍNDICE VARIABLE 5% - EQUIPOS DE COMPUTO</v>
      </c>
      <c r="C57" s="74">
        <f>+C56*0.05</f>
        <v>65406819.800999999</v>
      </c>
      <c r="D57" s="22">
        <f>+D56/2</f>
        <v>2.5</v>
      </c>
      <c r="E57" s="72">
        <f>+(C57*D57/1000)</f>
        <v>163517.04950249998</v>
      </c>
    </row>
    <row r="58" spans="1:7" ht="18" customHeight="1" x14ac:dyDescent="0.25">
      <c r="B58" s="75" t="s">
        <v>154</v>
      </c>
      <c r="C58" s="37">
        <v>24570000</v>
      </c>
      <c r="D58" s="22">
        <v>5</v>
      </c>
      <c r="E58" s="76">
        <f>+(C58*D58/1000)/365*$C$115</f>
        <v>122850</v>
      </c>
    </row>
    <row r="59" spans="1:7" ht="18" customHeight="1" x14ac:dyDescent="0.25">
      <c r="B59" s="77" t="s">
        <v>155</v>
      </c>
      <c r="C59" s="33">
        <v>592000</v>
      </c>
      <c r="D59" s="22">
        <v>2.5</v>
      </c>
      <c r="E59" s="72">
        <v>1480</v>
      </c>
    </row>
    <row r="60" spans="1:7" ht="16.5" customHeight="1" x14ac:dyDescent="0.25">
      <c r="B60" s="64" t="s">
        <v>156</v>
      </c>
      <c r="C60" s="37">
        <v>75467900</v>
      </c>
      <c r="D60" s="22">
        <v>5</v>
      </c>
      <c r="E60" s="23">
        <f>+(C60*D60/1000)/365*$C$115</f>
        <v>377339.50000000006</v>
      </c>
    </row>
    <row r="61" spans="1:7" ht="18" customHeight="1" x14ac:dyDescent="0.25">
      <c r="B61" s="24" t="str">
        <f>+"ÍNDICE VARIABLE 5% - "&amp;B60</f>
        <v>ÍNDICE VARIABLE 5% - TV</v>
      </c>
      <c r="C61" s="78">
        <f>+(C60*0.05)/365*$C$115</f>
        <v>3773395.0000000005</v>
      </c>
      <c r="D61" s="22">
        <f>+D60/2</f>
        <v>2.5</v>
      </c>
      <c r="E61" s="23">
        <f>+(C61*D61/1000)</f>
        <v>9433.4875000000011</v>
      </c>
    </row>
    <row r="62" spans="1:7" ht="18" customHeight="1" x14ac:dyDescent="0.25">
      <c r="B62" s="46" t="s">
        <v>157</v>
      </c>
      <c r="C62" s="29">
        <v>27550000</v>
      </c>
      <c r="D62" s="22">
        <v>5</v>
      </c>
      <c r="E62" s="71">
        <f>+(C62*D62/1000)/365*$C$115</f>
        <v>137750</v>
      </c>
    </row>
    <row r="63" spans="1:7" ht="18" customHeight="1" x14ac:dyDescent="0.25">
      <c r="B63" s="24" t="str">
        <f>+"ÍNDICE VARIABLE 5% - "&amp;B62</f>
        <v>ÍNDICE VARIABLE 5% - SISTEMA ELECTRÓNICO RED</v>
      </c>
      <c r="C63" s="78">
        <f>+(C62*0.05)/365*$C$115</f>
        <v>1377500</v>
      </c>
      <c r="D63" s="22">
        <v>2.5</v>
      </c>
      <c r="E63" s="23">
        <v>94334.9</v>
      </c>
    </row>
    <row r="64" spans="1:7" ht="18" customHeight="1" x14ac:dyDescent="0.25">
      <c r="B64" s="46" t="s">
        <v>158</v>
      </c>
      <c r="C64" s="29">
        <v>1308638232.4000001</v>
      </c>
      <c r="D64" s="22">
        <v>5</v>
      </c>
      <c r="E64" s="71">
        <f>+(C64*D64/1000)/365*$C$115</f>
        <v>6543191.1619999995</v>
      </c>
    </row>
    <row r="65" spans="2:7" ht="18" customHeight="1" x14ac:dyDescent="0.25">
      <c r="B65" s="24" t="str">
        <f>+"ÍNDICE VARIABLE 5% - "&amp;B64</f>
        <v>ÍNDICE VARIABLE 5% - EQUIPOS ELÉCTRICOS Y ELECTRÓNICOS</v>
      </c>
      <c r="C65" s="21">
        <f>+(C64*0.05)/365*$C$115</f>
        <v>65431911.620000005</v>
      </c>
      <c r="D65" s="22">
        <v>2.5</v>
      </c>
      <c r="E65" s="23">
        <v>94334.9</v>
      </c>
    </row>
    <row r="66" spans="2:7" ht="18" customHeight="1" x14ac:dyDescent="0.25">
      <c r="B66" s="46" t="s">
        <v>159</v>
      </c>
      <c r="C66" s="79">
        <v>22243000</v>
      </c>
      <c r="D66" s="22">
        <v>5</v>
      </c>
      <c r="E66" s="71">
        <f>+(C66*D66/1000)/365*$C$115</f>
        <v>111215</v>
      </c>
    </row>
    <row r="67" spans="2:7" ht="18" customHeight="1" x14ac:dyDescent="0.25">
      <c r="B67" s="24" t="str">
        <f>+"ÍNDICE VARIABLE 5% - "&amp;B66</f>
        <v>ÍNDICE VARIABLE 5% - SISTEMA DE SONIDO</v>
      </c>
      <c r="C67" s="29">
        <v>1377500</v>
      </c>
      <c r="D67" s="22">
        <v>2.5</v>
      </c>
      <c r="E67" s="23">
        <v>94334.9</v>
      </c>
    </row>
    <row r="68" spans="2:7" ht="18" customHeight="1" x14ac:dyDescent="0.25">
      <c r="B68" s="46" t="s">
        <v>160</v>
      </c>
      <c r="C68" s="79">
        <v>207059550</v>
      </c>
      <c r="D68" s="22">
        <v>5</v>
      </c>
      <c r="E68" s="71">
        <f>+(C68*D68/1000)/365*$C$115</f>
        <v>1035297.75</v>
      </c>
    </row>
    <row r="69" spans="2:7" ht="18" customHeight="1" x14ac:dyDescent="0.25">
      <c r="B69" s="24" t="str">
        <f>+"ÍNDICE VARIABLE 5% - "&amp;B68</f>
        <v>ÍNDICE VARIABLE 5% - SISTEMA RED DE DATOS</v>
      </c>
      <c r="C69" s="29">
        <v>1377500</v>
      </c>
      <c r="D69" s="22">
        <v>2.5</v>
      </c>
      <c r="E69" s="23">
        <v>94334.9</v>
      </c>
    </row>
    <row r="70" spans="2:7" ht="18" customHeight="1" x14ac:dyDescent="0.25">
      <c r="B70" s="53" t="s">
        <v>161</v>
      </c>
      <c r="C70" s="65">
        <f>SUM(C54:C69)</f>
        <v>4100581181.8019991</v>
      </c>
      <c r="D70" s="66"/>
      <c r="E70" s="65">
        <f>SUM(E54:E69)</f>
        <v>20240423.928554989</v>
      </c>
    </row>
    <row r="71" spans="2:7" ht="18" customHeight="1" x14ac:dyDescent="0.25">
      <c r="B71" s="16" t="s">
        <v>162</v>
      </c>
      <c r="C71" s="68"/>
      <c r="D71" s="18"/>
      <c r="E71" s="80"/>
    </row>
    <row r="72" spans="2:7" ht="18" customHeight="1" x14ac:dyDescent="0.25">
      <c r="B72" s="81" t="s">
        <v>138</v>
      </c>
      <c r="C72" s="82">
        <v>218799000</v>
      </c>
      <c r="D72" s="22">
        <v>3</v>
      </c>
      <c r="E72" s="74">
        <f>+(C72*D72/1000)/365*$C$115</f>
        <v>656397</v>
      </c>
    </row>
    <row r="73" spans="2:7" ht="18" customHeight="1" x14ac:dyDescent="0.25">
      <c r="B73" s="83" t="str">
        <f>+"ÍNDICE VARIABLE 5% - "&amp;B72</f>
        <v>ÍNDICE VARIABLE 5% - SUBESTACIÓN ELECTRICA</v>
      </c>
      <c r="C73" s="82">
        <f>+(C72*0.05)/365*$C$115</f>
        <v>10939950</v>
      </c>
      <c r="D73" s="22">
        <f>+D72/2</f>
        <v>1.5</v>
      </c>
      <c r="E73" s="84">
        <f>+(C73*D73/1000)</f>
        <v>16409.924999999999</v>
      </c>
    </row>
    <row r="74" spans="2:7" ht="18" hidden="1" customHeight="1" x14ac:dyDescent="0.25">
      <c r="B74" s="81" t="s">
        <v>163</v>
      </c>
      <c r="C74" s="82">
        <v>0</v>
      </c>
      <c r="D74" s="22">
        <v>3</v>
      </c>
      <c r="E74" s="74">
        <f>+(C74*D74/1000)/365*$C$115</f>
        <v>0</v>
      </c>
    </row>
    <row r="75" spans="2:7" ht="18" hidden="1" customHeight="1" x14ac:dyDescent="0.25">
      <c r="B75" s="83" t="str">
        <f>+"ÍNDICE VARIABLE 5% - "&amp;B74</f>
        <v>ÍNDICE VARIABLE 5% - HERRAMEINTAS Y EQUIPOS</v>
      </c>
      <c r="C75" s="85">
        <v>0</v>
      </c>
      <c r="D75" s="22">
        <f>+D74/2</f>
        <v>1.5</v>
      </c>
      <c r="E75" s="86">
        <f>+(C75*D75/1000)</f>
        <v>0</v>
      </c>
    </row>
    <row r="76" spans="2:7" ht="18" customHeight="1" x14ac:dyDescent="0.25">
      <c r="B76" s="20" t="s">
        <v>140</v>
      </c>
      <c r="C76" s="87">
        <v>243425408</v>
      </c>
      <c r="D76" s="22">
        <v>3</v>
      </c>
      <c r="E76" s="88">
        <f>+(C76*D76/1000)/365*$C$115</f>
        <v>730276.22400000005</v>
      </c>
    </row>
    <row r="77" spans="2:7" ht="18" customHeight="1" x14ac:dyDescent="0.25">
      <c r="B77" s="24" t="str">
        <f>+"ÍNDICE VARIABLE 5% - "&amp;B76</f>
        <v>ÍNDICE VARIABLE 5% - AIRES ACONDICIONADOS</v>
      </c>
      <c r="C77" s="87">
        <f>+(C76*0.05)/365*$C$115</f>
        <v>12171270.4</v>
      </c>
      <c r="D77" s="22">
        <f>+D76/2</f>
        <v>1.5</v>
      </c>
      <c r="E77" s="23">
        <f>+(C77*D77/1000)</f>
        <v>18256.905600000002</v>
      </c>
    </row>
    <row r="78" spans="2:7" ht="18" customHeight="1" x14ac:dyDescent="0.25">
      <c r="B78" s="53" t="s">
        <v>164</v>
      </c>
      <c r="C78" s="65">
        <f>SUM(C72:C77)</f>
        <v>485335628.39999998</v>
      </c>
      <c r="D78" s="66"/>
      <c r="E78" s="65">
        <f>SUM(E72:E77)</f>
        <v>1421340.0546000001</v>
      </c>
    </row>
    <row r="79" spans="2:7" ht="18" hidden="1" customHeight="1" x14ac:dyDescent="0.25">
      <c r="B79" s="89" t="s">
        <v>165</v>
      </c>
      <c r="C79" s="90"/>
      <c r="D79" s="91"/>
      <c r="E79" s="92"/>
    </row>
    <row r="80" spans="2:7" ht="18" hidden="1" customHeight="1" x14ac:dyDescent="0.25">
      <c r="B80" s="93" t="s">
        <v>166</v>
      </c>
      <c r="C80" s="37">
        <v>0</v>
      </c>
      <c r="D80" s="94">
        <v>0</v>
      </c>
      <c r="E80" s="95">
        <f>+(C80*D80/1000)/365*$C$115</f>
        <v>0</v>
      </c>
      <c r="G80" s="96"/>
    </row>
    <row r="81" spans="2:7" ht="15.75" hidden="1" customHeight="1" x14ac:dyDescent="0.25">
      <c r="B81" s="93"/>
      <c r="C81" s="37"/>
      <c r="D81" s="94"/>
      <c r="E81" s="95"/>
    </row>
    <row r="82" spans="2:7" ht="15.75" hidden="1" customHeight="1" x14ac:dyDescent="0.25">
      <c r="B82" s="97" t="s">
        <v>167</v>
      </c>
      <c r="C82" s="98"/>
      <c r="D82" s="99"/>
      <c r="E82" s="100">
        <f>+E80</f>
        <v>0</v>
      </c>
      <c r="G82" s="36"/>
    </row>
    <row r="83" spans="2:7" ht="15.75" hidden="1" customHeight="1" x14ac:dyDescent="0.25"/>
    <row r="84" spans="2:7" ht="18" hidden="1" customHeight="1" x14ac:dyDescent="0.25">
      <c r="B84" s="89" t="s">
        <v>168</v>
      </c>
      <c r="C84" s="90"/>
      <c r="D84" s="91"/>
      <c r="E84" s="101"/>
      <c r="G84" s="36"/>
    </row>
    <row r="85" spans="2:7" ht="15.75" hidden="1" customHeight="1" x14ac:dyDescent="0.25">
      <c r="B85" s="93" t="s">
        <v>169</v>
      </c>
      <c r="C85" s="37">
        <v>0</v>
      </c>
      <c r="D85" s="94">
        <v>0</v>
      </c>
      <c r="E85" s="95">
        <f>+(C85*D85/100)/365*$C$115</f>
        <v>0</v>
      </c>
    </row>
    <row r="86" spans="2:7" ht="15.75" hidden="1" customHeight="1" x14ac:dyDescent="0.25">
      <c r="B86" s="97" t="s">
        <v>170</v>
      </c>
      <c r="C86" s="98"/>
      <c r="D86" s="99"/>
      <c r="E86" s="100">
        <f>+E85</f>
        <v>0</v>
      </c>
    </row>
    <row r="87" spans="2:7" ht="15.75" hidden="1" customHeight="1" x14ac:dyDescent="0.25"/>
    <row r="88" spans="2:7" ht="15.75" customHeight="1" x14ac:dyDescent="0.25">
      <c r="B88" s="102" t="s">
        <v>171</v>
      </c>
      <c r="C88" s="103"/>
      <c r="D88" s="104"/>
      <c r="E88" s="105"/>
    </row>
    <row r="89" spans="2:7" ht="15" customHeight="1" x14ac:dyDescent="0.25">
      <c r="B89" s="93" t="s">
        <v>172</v>
      </c>
      <c r="C89" s="37">
        <v>300000000</v>
      </c>
      <c r="D89" s="106">
        <v>0.8</v>
      </c>
      <c r="E89" s="95">
        <f>+C89*D89/100</f>
        <v>2400000</v>
      </c>
    </row>
    <row r="90" spans="2:7" ht="15.75" customHeight="1" x14ac:dyDescent="0.25">
      <c r="B90" s="107" t="s">
        <v>173</v>
      </c>
      <c r="C90" s="65">
        <v>300000000</v>
      </c>
      <c r="D90" s="108"/>
      <c r="E90" s="109">
        <f>+E89</f>
        <v>2400000</v>
      </c>
    </row>
    <row r="91" spans="2:7" ht="15.75" customHeight="1" x14ac:dyDescent="0.25">
      <c r="B91" s="102" t="s">
        <v>174</v>
      </c>
      <c r="C91" s="110"/>
      <c r="D91" s="104"/>
      <c r="E91" s="105"/>
    </row>
    <row r="92" spans="2:7" ht="16.5" customHeight="1" x14ac:dyDescent="0.25">
      <c r="B92" s="93" t="s">
        <v>149</v>
      </c>
      <c r="C92" s="37">
        <v>100000000</v>
      </c>
      <c r="D92" s="106">
        <v>25</v>
      </c>
      <c r="E92" s="95">
        <f>+C92*D92/100</f>
        <v>25000000</v>
      </c>
    </row>
    <row r="93" spans="2:7" ht="15.75" customHeight="1" x14ac:dyDescent="0.25">
      <c r="B93" s="111" t="s">
        <v>175</v>
      </c>
      <c r="C93" s="112">
        <v>100000000</v>
      </c>
      <c r="D93" s="113"/>
      <c r="E93" s="114">
        <f>+E92</f>
        <v>25000000</v>
      </c>
    </row>
    <row r="94" spans="2:7" ht="16.5" customHeight="1" x14ac:dyDescent="0.25">
      <c r="B94" s="115" t="s">
        <v>176</v>
      </c>
      <c r="C94" s="116">
        <f>+C39+C52+C70+C90+C93</f>
        <v>13795888395.897999</v>
      </c>
      <c r="D94" s="117"/>
      <c r="E94" s="118">
        <f>+E39+E52+E70+E78+E90+E93</f>
        <v>85492374.258074373</v>
      </c>
    </row>
    <row r="95" spans="2:7" ht="15.75" hidden="1" customHeight="1" x14ac:dyDescent="0.25">
      <c r="B95" s="89" t="s">
        <v>177</v>
      </c>
      <c r="C95" s="90"/>
      <c r="D95" s="91"/>
      <c r="E95" s="101"/>
    </row>
    <row r="96" spans="2:7" ht="15.75" hidden="1" customHeight="1" x14ac:dyDescent="0.25">
      <c r="B96" s="119" t="s">
        <v>149</v>
      </c>
      <c r="C96" s="120">
        <v>0</v>
      </c>
      <c r="D96" s="121">
        <v>5</v>
      </c>
      <c r="E96" s="122">
        <v>0</v>
      </c>
    </row>
    <row r="97" spans="2:7" ht="15.75" hidden="1" customHeight="1" x14ac:dyDescent="0.25">
      <c r="B97" s="97" t="s">
        <v>178</v>
      </c>
      <c r="C97" s="98"/>
      <c r="D97" s="99"/>
      <c r="E97" s="100">
        <f>+E96</f>
        <v>0</v>
      </c>
    </row>
    <row r="98" spans="2:7" ht="15" hidden="1" customHeight="1" x14ac:dyDescent="0.25">
      <c r="B98" s="123"/>
      <c r="C98" s="124"/>
      <c r="D98" s="125"/>
      <c r="E98" s="126"/>
    </row>
    <row r="99" spans="2:7" ht="15.75" hidden="1" customHeight="1" x14ac:dyDescent="0.25">
      <c r="B99" s="89" t="s">
        <v>179</v>
      </c>
      <c r="C99" s="90"/>
      <c r="D99" s="91"/>
      <c r="E99" s="101"/>
    </row>
    <row r="100" spans="2:7" ht="19.5" hidden="1" customHeight="1" x14ac:dyDescent="0.25">
      <c r="B100" s="119" t="s">
        <v>149</v>
      </c>
      <c r="C100" s="120">
        <v>0</v>
      </c>
      <c r="D100" s="121">
        <v>3</v>
      </c>
      <c r="E100" s="122">
        <v>0</v>
      </c>
    </row>
    <row r="101" spans="2:7" ht="15.75" hidden="1" customHeight="1" x14ac:dyDescent="0.25">
      <c r="B101" s="97" t="s">
        <v>178</v>
      </c>
      <c r="C101" s="98"/>
      <c r="D101" s="99"/>
      <c r="E101" s="100">
        <f>+E100</f>
        <v>0</v>
      </c>
    </row>
    <row r="102" spans="2:7" ht="15" customHeight="1" x14ac:dyDescent="0.25">
      <c r="B102" s="127"/>
      <c r="C102" s="128"/>
      <c r="D102" s="129"/>
      <c r="E102" s="130"/>
    </row>
    <row r="103" spans="2:7" ht="15" customHeight="1" x14ac:dyDescent="0.25">
      <c r="B103" s="127"/>
      <c r="C103" s="128"/>
      <c r="D103" s="129"/>
      <c r="E103" s="130"/>
    </row>
    <row r="104" spans="2:7" ht="15.75" customHeight="1" x14ac:dyDescent="0.25"/>
    <row r="105" spans="2:7" ht="15.75" customHeight="1" x14ac:dyDescent="0.25">
      <c r="B105" s="131" t="s">
        <v>180</v>
      </c>
      <c r="C105" s="132"/>
      <c r="D105" s="132"/>
      <c r="E105" s="132"/>
      <c r="F105" s="132"/>
      <c r="G105" s="133"/>
    </row>
    <row r="106" spans="2:7" ht="48.75" customHeight="1" x14ac:dyDescent="0.25">
      <c r="B106" s="134" t="s">
        <v>181</v>
      </c>
      <c r="C106" s="135" t="s">
        <v>182</v>
      </c>
      <c r="D106" s="135" t="s">
        <v>183</v>
      </c>
      <c r="E106" s="135" t="s">
        <v>184</v>
      </c>
      <c r="F106" s="136" t="s">
        <v>185</v>
      </c>
      <c r="G106" s="137" t="s">
        <v>186</v>
      </c>
    </row>
    <row r="107" spans="2:7" ht="15.75" customHeight="1" x14ac:dyDescent="0.25">
      <c r="B107" s="138" t="s">
        <v>187</v>
      </c>
      <c r="C107" s="139">
        <v>20000000</v>
      </c>
      <c r="D107" s="139">
        <f>+F107*C107</f>
        <v>20000000000</v>
      </c>
      <c r="E107" s="139">
        <v>20000</v>
      </c>
      <c r="F107" s="140">
        <v>1000</v>
      </c>
      <c r="G107" s="141">
        <f>+F107*E107</f>
        <v>20000000</v>
      </c>
    </row>
    <row r="108" spans="2:7" s="38" customFormat="1" ht="16.5" customHeight="1" x14ac:dyDescent="0.25">
      <c r="B108" s="142" t="s">
        <v>188</v>
      </c>
      <c r="C108" s="143"/>
      <c r="D108" s="143"/>
      <c r="E108" s="143"/>
      <c r="F108" s="143"/>
      <c r="G108" s="144">
        <f>+G107</f>
        <v>20000000</v>
      </c>
    </row>
    <row r="110" spans="2:7" ht="15.75" customHeight="1" x14ac:dyDescent="0.25"/>
    <row r="111" spans="2:7" s="145" customFormat="1" ht="16.5" customHeight="1" x14ac:dyDescent="0.25">
      <c r="B111" s="146" t="s">
        <v>189</v>
      </c>
      <c r="C111" s="146"/>
      <c r="D111" s="147"/>
      <c r="E111" s="148">
        <f>+E94+G108</f>
        <v>105492374.25807437</v>
      </c>
    </row>
    <row r="112" spans="2:7" ht="11.25" customHeight="1" x14ac:dyDescent="0.25"/>
    <row r="113" spans="2:7" ht="15" customHeight="1" x14ac:dyDescent="0.25">
      <c r="B113" s="168" t="s">
        <v>190</v>
      </c>
      <c r="C113" s="169"/>
    </row>
    <row r="114" spans="2:7" ht="20.25" customHeight="1" x14ac:dyDescent="0.25">
      <c r="B114" s="149" t="s">
        <v>191</v>
      </c>
      <c r="C114" s="150" t="s">
        <v>192</v>
      </c>
    </row>
    <row r="115" spans="2:7" ht="15" customHeight="1" x14ac:dyDescent="0.25">
      <c r="B115" s="151"/>
      <c r="C115" s="160">
        <v>365</v>
      </c>
      <c r="D115" s="163"/>
      <c r="E115" s="155"/>
    </row>
    <row r="116" spans="2:7" ht="18.75" customHeight="1" x14ac:dyDescent="0.25">
      <c r="B116" s="149" t="s">
        <v>193</v>
      </c>
      <c r="C116" s="161"/>
      <c r="D116" s="164"/>
      <c r="E116" s="155"/>
    </row>
    <row r="117" spans="2:7" ht="15" customHeight="1" x14ac:dyDescent="0.25">
      <c r="B117" s="151"/>
      <c r="C117" s="162"/>
      <c r="D117" s="164"/>
      <c r="E117" s="155"/>
      <c r="G117" s="38"/>
    </row>
    <row r="118" spans="2:7" ht="7.5" customHeight="1" x14ac:dyDescent="0.25">
      <c r="G118" s="152"/>
    </row>
    <row r="119" spans="2:7" ht="12.75" customHeight="1" x14ac:dyDescent="0.25">
      <c r="G119" s="38"/>
    </row>
    <row r="121" spans="2:7" ht="36" customHeight="1" x14ac:dyDescent="0.25"/>
    <row r="123" spans="2:7" ht="15.75" customHeight="1" x14ac:dyDescent="0.25"/>
    <row r="124" spans="2:7" ht="20.25" customHeight="1" x14ac:dyDescent="0.25"/>
    <row r="125" spans="2:7" ht="11.25" customHeight="1" x14ac:dyDescent="0.25"/>
  </sheetData>
  <mergeCells count="8">
    <mergeCell ref="C6:E11"/>
    <mergeCell ref="B113:C113"/>
    <mergeCell ref="B12:B13"/>
    <mergeCell ref="E12:E13"/>
    <mergeCell ref="C12:C13"/>
    <mergeCell ref="D12:D13"/>
    <mergeCell ref="C115:C117"/>
    <mergeCell ref="D115:E117"/>
  </mergeCells>
  <pageMargins left="0.7" right="0.7" top="0.75" bottom="0.75" header="0.511811023622047" footer="0.511811023622047"/>
  <pageSetup fitToHeight="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RESUMEN PRESUPUESTO</vt:lpstr>
      <vt:lpstr>COMPARABLES 2025-2026</vt:lpstr>
      <vt:lpstr>METODOLOGIA Y FUENTES</vt:lpstr>
      <vt:lpstr>ESTUDIO DE MERCADO</vt:lpstr>
      <vt:lpstr>'ESTUDIO DE MERCADO'!Área_de_impresión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IVAN MOLANO GARCIA</dc:creator>
  <cp:lastModifiedBy>Roberto G</cp:lastModifiedBy>
  <cp:revision>0</cp:revision>
  <cp:lastPrinted>2019-10-02T20:35:00Z</cp:lastPrinted>
  <dcterms:created xsi:type="dcterms:W3CDTF">2017-12-07T15:00:08Z</dcterms:created>
  <dcterms:modified xsi:type="dcterms:W3CDTF">2026-09-08T23:21:02Z</dcterms:modified>
  <dc:language>en-US</dc:language>
</cp:coreProperties>
</file>