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C:\Users\danie\Documents\2026\FACATATIVÁ\LP\DEF\"/>
    </mc:Choice>
  </mc:AlternateContent>
  <xr:revisionPtr revIDLastSave="0" documentId="13_ncr:1_{BB914588-66FE-4AB4-BFAE-557B39D56700}" xr6:coauthVersionLast="47" xr6:coauthVersionMax="47" xr10:uidLastSave="{00000000-0000-0000-0000-000000000000}"/>
  <bookViews>
    <workbookView xWindow="-108" yWindow="-108" windowWidth="23256" windowHeight="12576" xr2:uid="{00000000-000D-0000-FFFF-FFFF00000000}"/>
  </bookViews>
  <sheets>
    <sheet name="CONSOLIDADO" sheetId="19" r:id="rId1"/>
    <sheet name="EDIFICACIONES" sheetId="22" r:id="rId2"/>
    <sheet name="SEGUROS" sheetId="9" state="hidden" r:id="rId3"/>
    <sheet name="AUTOS " sheetId="4" r:id="rId4"/>
    <sheet name="SOAT  (2)" sheetId="20" state="hidden" r:id="rId5"/>
    <sheet name="SOAT " sheetId="17" r:id="rId6"/>
    <sheet name="MAQ AMARILLA" sheetId="13" r:id="rId7"/>
    <sheet name="AUTOS REPOSO" sheetId="18" r:id="rId8"/>
    <sheet name="OTRAS" sheetId="16" r:id="rId9"/>
    <sheet name="VIDA" sheetId="23" r:id="rId10"/>
    <sheet name="COBERTURAS-CLAUSULAS" sheetId="21" r:id="rId11"/>
    <sheet name="SINIESTROS" sheetId="12" r:id="rId12"/>
  </sheets>
  <externalReferences>
    <externalReference r:id="rId13"/>
    <externalReference r:id="rId14"/>
    <externalReference r:id="rId15"/>
  </externalReferences>
  <definedNames>
    <definedName name="_xlnm._FilterDatabase" localSheetId="1" hidden="1">EDIFICACIONES!$A$1:$H$201</definedName>
    <definedName name="_xlnm._FilterDatabase" localSheetId="5" hidden="1">'SOAT '!$A$5:$I$80</definedName>
    <definedName name="_xlnm._FilterDatabase" localSheetId="4" hidden="1">'SOAT  (2)'!$A$5:$L$17</definedName>
    <definedName name="_Toc140149825_1">[1]JURIDICA!#REF!</definedName>
    <definedName name="_Toc140149825_59" localSheetId="1">#REF!</definedName>
    <definedName name="_Toc140149825_59">#REF!</definedName>
    <definedName name="_Toc142149825_60" localSheetId="1">#REF!</definedName>
    <definedName name="_Toc142149825_60">#REF!</definedName>
    <definedName name="AMOR">[1]JURIDICA!#REF!</definedName>
    <definedName name="_xlnm.Print_Area" localSheetId="3">'AUTOS '!$A$1:$L$88</definedName>
    <definedName name="_xlnm.Print_Area" localSheetId="7">'AUTOS REPOSO'!$A$1:$J$21</definedName>
    <definedName name="_xlnm.Print_Area" localSheetId="10">'COBERTURAS-CLAUSULAS'!$A$1:$A$721</definedName>
    <definedName name="_xlnm.Print_Area" localSheetId="0">CONSOLIDADO!$A$1:$C$158</definedName>
    <definedName name="_xlnm.Print_Area" localSheetId="6">'MAQ AMARILLA'!$A$1:$G$25</definedName>
    <definedName name="_xlnm.Print_Area" localSheetId="8">OTRAS!$A$1:$C$86</definedName>
    <definedName name="_xlnm.Print_Area" localSheetId="11">SINIESTROS!$A$1:$G$18</definedName>
    <definedName name="_xlnm.Print_Area" localSheetId="5">'SOAT '!$A$1:$I$87</definedName>
    <definedName name="_xlnm.Print_Area" localSheetId="4">'SOAT  (2)'!$A$1:$L$20</definedName>
    <definedName name="_xlnm.Print_Area" localSheetId="9">VIDA!$A$1:$D$16</definedName>
    <definedName name="bg">#REF!</definedName>
    <definedName name="BuiltIn_Print_Area">[2]sustraccion!#REF!</definedName>
    <definedName name="BuiltIn_Print_Titles">#REF!</definedName>
    <definedName name="BuiltIn_Print_Titles___0">'[2]cte debil'!#REF!</definedName>
    <definedName name="duplica">#REF!</definedName>
    <definedName name="FFFFFFF" localSheetId="1">#REF!</definedName>
    <definedName name="FFFFFFF">#REF!</definedName>
    <definedName name="g">[1]JURIDICA!#REF!</definedName>
    <definedName name="GENERAL">[1]JURIDICA!#REF!</definedName>
    <definedName name="GG">[1]JURIDICA!#REF!</definedName>
    <definedName name="GGGGGG" localSheetId="1">#REF!</definedName>
    <definedName name="GGGGGG">#REF!</definedName>
    <definedName name="GVQ">#REF!</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9" i="19" l="1"/>
  <c r="C98" i="19"/>
  <c r="B98" i="19"/>
  <c r="A98" i="19"/>
  <c r="C97" i="19"/>
  <c r="B97" i="19"/>
  <c r="A97" i="19"/>
  <c r="C96" i="19"/>
  <c r="B96" i="19"/>
  <c r="A96" i="19"/>
  <c r="C95" i="19"/>
  <c r="B95" i="19"/>
  <c r="A95" i="19"/>
  <c r="C94" i="19"/>
  <c r="B94" i="19"/>
  <c r="A94" i="19"/>
  <c r="C93" i="19"/>
  <c r="B93" i="19"/>
  <c r="A93" i="19"/>
  <c r="C92" i="19"/>
  <c r="B92" i="19"/>
  <c r="A92" i="19"/>
  <c r="C91" i="19"/>
  <c r="B91" i="19"/>
  <c r="A91" i="19"/>
  <c r="C90" i="19"/>
  <c r="B90" i="19"/>
  <c r="A90" i="19"/>
  <c r="C89" i="19"/>
  <c r="B89" i="19"/>
  <c r="A89" i="19"/>
  <c r="C88" i="19"/>
  <c r="B88" i="19"/>
  <c r="A88" i="19"/>
  <c r="C87" i="19"/>
  <c r="B87" i="19"/>
  <c r="A87" i="19"/>
  <c r="C86" i="19"/>
  <c r="B86" i="19"/>
  <c r="A86" i="19"/>
  <c r="C85" i="19"/>
  <c r="B85" i="19"/>
  <c r="A85" i="19"/>
  <c r="B84" i="19"/>
  <c r="A84" i="19"/>
  <c r="B83" i="19"/>
  <c r="A83" i="19"/>
  <c r="B82" i="19"/>
  <c r="A82" i="19"/>
  <c r="C81" i="19"/>
  <c r="B81" i="19"/>
  <c r="A81" i="19"/>
  <c r="C80" i="19"/>
  <c r="B80" i="19"/>
  <c r="A80" i="19"/>
  <c r="C79" i="19"/>
  <c r="B79" i="19"/>
  <c r="A79" i="19"/>
  <c r="C78" i="19"/>
  <c r="B78" i="19"/>
  <c r="A78" i="19"/>
  <c r="C77" i="19"/>
  <c r="B77" i="19"/>
  <c r="A77" i="19"/>
  <c r="C76" i="19"/>
  <c r="B76" i="19"/>
  <c r="A76" i="19"/>
  <c r="B75" i="19"/>
  <c r="A75" i="19"/>
  <c r="C74" i="19"/>
  <c r="B74" i="19"/>
  <c r="A74" i="19"/>
  <c r="C73" i="19"/>
  <c r="B73" i="19"/>
  <c r="A73" i="19"/>
  <c r="C72" i="19"/>
  <c r="B72" i="19"/>
  <c r="A72" i="19"/>
  <c r="C71" i="19"/>
  <c r="B71" i="19"/>
  <c r="A71" i="19"/>
  <c r="C70" i="19"/>
  <c r="B70" i="19"/>
  <c r="A70" i="19"/>
  <c r="C69" i="19"/>
  <c r="B69" i="19"/>
  <c r="A69" i="19"/>
  <c r="C68" i="19"/>
  <c r="B68" i="19"/>
  <c r="A68" i="19"/>
  <c r="C67" i="19"/>
  <c r="B67" i="19"/>
  <c r="A67" i="19"/>
  <c r="C66" i="19"/>
  <c r="B66" i="19"/>
  <c r="A66" i="19"/>
  <c r="C65" i="19"/>
  <c r="B65" i="19"/>
  <c r="A65" i="19"/>
  <c r="C64" i="19"/>
  <c r="B64" i="19"/>
  <c r="A64" i="19"/>
  <c r="C63" i="19"/>
  <c r="B63" i="19"/>
  <c r="A63" i="19"/>
  <c r="C62" i="19"/>
  <c r="B62" i="19"/>
  <c r="A62" i="19"/>
  <c r="C61" i="19"/>
  <c r="B61" i="19"/>
  <c r="A61" i="19"/>
  <c r="C60" i="19"/>
  <c r="B60" i="19"/>
  <c r="A60" i="19"/>
  <c r="C59" i="19"/>
  <c r="B59" i="19"/>
  <c r="A59" i="19"/>
  <c r="C58" i="19"/>
  <c r="B58" i="19"/>
  <c r="A58" i="19"/>
  <c r="C57" i="19"/>
  <c r="B57" i="19"/>
  <c r="A57" i="19"/>
  <c r="C56" i="19"/>
  <c r="B56" i="19"/>
  <c r="A56" i="19"/>
  <c r="C55" i="19"/>
  <c r="B55" i="19"/>
  <c r="A55" i="19"/>
  <c r="C54" i="19"/>
  <c r="B54" i="19"/>
  <c r="A54" i="19"/>
  <c r="C53" i="19"/>
  <c r="B53" i="19"/>
  <c r="A53" i="19"/>
  <c r="C52" i="19"/>
  <c r="B52" i="19"/>
  <c r="A52" i="19"/>
  <c r="C51" i="19"/>
  <c r="B51" i="19"/>
  <c r="A51" i="19"/>
  <c r="C50" i="19"/>
  <c r="B50" i="19"/>
  <c r="A50" i="19"/>
  <c r="C49" i="19"/>
  <c r="B49" i="19"/>
  <c r="A49" i="19"/>
  <c r="C48" i="19"/>
  <c r="B48" i="19"/>
  <c r="A48" i="19"/>
  <c r="C47" i="19"/>
  <c r="B47" i="19"/>
  <c r="A47" i="19"/>
  <c r="C46" i="19"/>
  <c r="B46" i="19"/>
  <c r="A46" i="19"/>
  <c r="C45" i="19"/>
  <c r="B45" i="19"/>
  <c r="A45" i="19"/>
  <c r="C44" i="19"/>
  <c r="B44" i="19"/>
  <c r="A44" i="19"/>
  <c r="C43" i="19"/>
  <c r="B43" i="19"/>
  <c r="A43" i="19"/>
  <c r="C42" i="19"/>
  <c r="B42" i="19"/>
  <c r="A42" i="19"/>
  <c r="C41" i="19"/>
  <c r="B41" i="19"/>
  <c r="A41" i="19"/>
  <c r="C40" i="19"/>
  <c r="B40" i="19"/>
  <c r="A40" i="19"/>
  <c r="C39" i="19"/>
  <c r="B39" i="19"/>
  <c r="A39" i="19"/>
  <c r="C38" i="19"/>
  <c r="B38" i="19"/>
  <c r="A38" i="19"/>
  <c r="C37" i="19"/>
  <c r="B37" i="19"/>
  <c r="A37" i="19"/>
  <c r="C36" i="19"/>
  <c r="B36" i="19"/>
  <c r="A36" i="19"/>
  <c r="C35" i="19"/>
  <c r="B35" i="19"/>
  <c r="A35" i="19"/>
  <c r="G25" i="4"/>
  <c r="G26" i="4" s="1"/>
  <c r="G27" i="4" s="1"/>
  <c r="G28" i="4" s="1"/>
  <c r="G29" i="4" s="1"/>
  <c r="G30" i="4" s="1"/>
  <c r="G38" i="4" s="1"/>
  <c r="G39" i="4" s="1"/>
  <c r="G40" i="4" s="1"/>
  <c r="G24" i="4"/>
  <c r="G21" i="4"/>
  <c r="G20" i="4"/>
  <c r="G18" i="4"/>
  <c r="G72" i="17"/>
  <c r="F72" i="17"/>
  <c r="E72" i="17"/>
  <c r="D72" i="17"/>
  <c r="C72" i="17"/>
  <c r="B72" i="17"/>
  <c r="A72" i="17"/>
  <c r="G71" i="17"/>
  <c r="F71" i="17"/>
  <c r="E71" i="17"/>
  <c r="D71" i="17"/>
  <c r="C71" i="17"/>
  <c r="B71" i="17"/>
  <c r="A71" i="17"/>
  <c r="G50" i="17"/>
  <c r="F50" i="17"/>
  <c r="E50" i="17"/>
  <c r="D50" i="17"/>
  <c r="C50" i="17"/>
  <c r="N50" i="17" s="1"/>
  <c r="B50" i="17"/>
  <c r="A50" i="17"/>
  <c r="G46" i="17"/>
  <c r="F46" i="17"/>
  <c r="E46" i="17"/>
  <c r="D46" i="17"/>
  <c r="C46" i="17"/>
  <c r="N46" i="17" s="1"/>
  <c r="B46" i="17"/>
  <c r="A46" i="17"/>
  <c r="G45" i="17"/>
  <c r="F45" i="17"/>
  <c r="E45" i="17"/>
  <c r="D45" i="17"/>
  <c r="C45" i="17"/>
  <c r="B45" i="17"/>
  <c r="A45" i="17"/>
  <c r="G44" i="17"/>
  <c r="F44" i="17"/>
  <c r="E44" i="17"/>
  <c r="D44" i="17"/>
  <c r="C44" i="17"/>
  <c r="B44" i="17"/>
  <c r="A44" i="17"/>
  <c r="G43" i="17"/>
  <c r="F43" i="17"/>
  <c r="E43" i="17"/>
  <c r="D43" i="17"/>
  <c r="C43" i="17"/>
  <c r="B43" i="17"/>
  <c r="A43" i="17"/>
  <c r="G23" i="17"/>
  <c r="F23" i="17"/>
  <c r="E23" i="17"/>
  <c r="D23" i="17"/>
  <c r="C23" i="17"/>
  <c r="B23" i="17"/>
  <c r="A23" i="17"/>
  <c r="G19" i="17"/>
  <c r="F19" i="17"/>
  <c r="E19" i="17"/>
  <c r="D19" i="17"/>
  <c r="C19" i="17"/>
  <c r="B19" i="17"/>
  <c r="A19" i="17"/>
  <c r="G17" i="17"/>
  <c r="F17" i="17"/>
  <c r="E17" i="17"/>
  <c r="D17" i="17"/>
  <c r="C17" i="17"/>
  <c r="B17" i="17"/>
  <c r="A17" i="17"/>
  <c r="G16" i="17"/>
  <c r="F16" i="17"/>
  <c r="E16" i="17"/>
  <c r="D16" i="17"/>
  <c r="C16" i="17"/>
  <c r="B16" i="17"/>
  <c r="A16" i="17"/>
  <c r="E212" i="22"/>
  <c r="C33" i="23"/>
  <c r="F20" i="23"/>
  <c r="F19" i="23"/>
  <c r="F18" i="23"/>
  <c r="F17" i="23"/>
  <c r="F16" i="23"/>
  <c r="F15" i="23"/>
  <c r="F14" i="23"/>
  <c r="F13" i="23"/>
  <c r="F12" i="23"/>
  <c r="F11" i="23"/>
  <c r="F10" i="23"/>
  <c r="F9" i="23"/>
  <c r="F8" i="23"/>
  <c r="F7" i="23"/>
  <c r="F6" i="23"/>
  <c r="F5" i="23"/>
  <c r="F4" i="23"/>
  <c r="F3" i="23"/>
  <c r="F2" i="23"/>
  <c r="G77" i="4"/>
  <c r="G63" i="4"/>
  <c r="C82" i="19" s="1"/>
  <c r="N72" i="17" l="1"/>
  <c r="N71" i="17"/>
  <c r="N17" i="17"/>
  <c r="N16" i="17"/>
  <c r="N45" i="17"/>
  <c r="N23" i="17"/>
  <c r="N19" i="17"/>
  <c r="G64" i="4"/>
  <c r="C83" i="19" s="1"/>
  <c r="G41" i="4"/>
  <c r="C108" i="19"/>
  <c r="A108" i="19"/>
  <c r="C107" i="19"/>
  <c r="A107" i="19"/>
  <c r="C103" i="19"/>
  <c r="A103" i="19"/>
  <c r="C34" i="19"/>
  <c r="A34" i="19"/>
  <c r="C33" i="19"/>
  <c r="A33" i="19"/>
  <c r="C32" i="19"/>
  <c r="A32" i="19"/>
  <c r="C31" i="19"/>
  <c r="A31" i="19"/>
  <c r="C30" i="19"/>
  <c r="A30" i="19"/>
  <c r="C29" i="19"/>
  <c r="A29" i="19"/>
  <c r="C28" i="19"/>
  <c r="A28" i="19"/>
  <c r="A27" i="19"/>
  <c r="C26" i="19"/>
  <c r="A26" i="19"/>
  <c r="G42" i="17"/>
  <c r="F42" i="17"/>
  <c r="E42" i="17"/>
  <c r="D42" i="17"/>
  <c r="C42" i="17"/>
  <c r="B42" i="17"/>
  <c r="A42" i="17"/>
  <c r="G41" i="17"/>
  <c r="F41" i="17"/>
  <c r="E41" i="17"/>
  <c r="D41" i="17"/>
  <c r="C41" i="17"/>
  <c r="B41" i="17"/>
  <c r="A41" i="17"/>
  <c r="G40" i="17"/>
  <c r="F40" i="17"/>
  <c r="E40" i="17"/>
  <c r="D40" i="17"/>
  <c r="C40" i="17"/>
  <c r="B40" i="17"/>
  <c r="A40" i="17"/>
  <c r="G39" i="17"/>
  <c r="F39" i="17"/>
  <c r="E39" i="17"/>
  <c r="D39" i="17"/>
  <c r="C39" i="17"/>
  <c r="B39" i="17"/>
  <c r="A39" i="17"/>
  <c r="G38" i="17"/>
  <c r="F38" i="17"/>
  <c r="E38" i="17"/>
  <c r="D38" i="17"/>
  <c r="C38" i="17"/>
  <c r="B38" i="17"/>
  <c r="A38" i="17"/>
  <c r="G37" i="17"/>
  <c r="F37" i="17"/>
  <c r="E37" i="17"/>
  <c r="D37" i="17"/>
  <c r="C37" i="17"/>
  <c r="B37" i="17"/>
  <c r="A37" i="17"/>
  <c r="G36" i="17"/>
  <c r="F36" i="17"/>
  <c r="E36" i="17"/>
  <c r="D36" i="17"/>
  <c r="C36" i="17"/>
  <c r="B36" i="17"/>
  <c r="A36" i="17"/>
  <c r="G35" i="17"/>
  <c r="F35" i="17"/>
  <c r="E35" i="17"/>
  <c r="D35" i="17"/>
  <c r="C35" i="17"/>
  <c r="B35" i="17"/>
  <c r="A35" i="17"/>
  <c r="G34" i="17"/>
  <c r="F34" i="17"/>
  <c r="E34" i="17"/>
  <c r="D34" i="17"/>
  <c r="C34" i="17"/>
  <c r="B34" i="17"/>
  <c r="A34" i="17"/>
  <c r="G33" i="17"/>
  <c r="F33" i="17"/>
  <c r="E33" i="17"/>
  <c r="D33" i="17"/>
  <c r="C33" i="17"/>
  <c r="B33" i="17"/>
  <c r="A33" i="17"/>
  <c r="G32" i="17"/>
  <c r="F32" i="17"/>
  <c r="E32" i="17"/>
  <c r="D32" i="17"/>
  <c r="C32" i="17"/>
  <c r="B32" i="17"/>
  <c r="A32" i="17"/>
  <c r="G31" i="17"/>
  <c r="F31" i="17"/>
  <c r="E31" i="17"/>
  <c r="D31" i="17"/>
  <c r="C31" i="17"/>
  <c r="B31" i="17"/>
  <c r="A31" i="17"/>
  <c r="G30" i="17"/>
  <c r="F30" i="17"/>
  <c r="E30" i="17"/>
  <c r="D30" i="17"/>
  <c r="C30" i="17"/>
  <c r="B30" i="17"/>
  <c r="A30" i="17"/>
  <c r="G29" i="17"/>
  <c r="F29" i="17"/>
  <c r="E29" i="17"/>
  <c r="D29" i="17"/>
  <c r="C29" i="17"/>
  <c r="B29" i="17"/>
  <c r="A29" i="17"/>
  <c r="G28" i="17"/>
  <c r="F28" i="17"/>
  <c r="E28" i="17"/>
  <c r="D28" i="17"/>
  <c r="C28" i="17"/>
  <c r="B28" i="17"/>
  <c r="A28" i="17"/>
  <c r="G27" i="17"/>
  <c r="F27" i="17"/>
  <c r="E27" i="17"/>
  <c r="D27" i="17"/>
  <c r="C27" i="17"/>
  <c r="B27" i="17"/>
  <c r="A27" i="17"/>
  <c r="G26" i="17"/>
  <c r="F26" i="17"/>
  <c r="E26" i="17"/>
  <c r="D26" i="17"/>
  <c r="C26" i="17"/>
  <c r="B26" i="17"/>
  <c r="A26" i="17"/>
  <c r="G25" i="17"/>
  <c r="F25" i="17"/>
  <c r="E25" i="17"/>
  <c r="D25" i="17"/>
  <c r="C25" i="17"/>
  <c r="B25" i="17"/>
  <c r="A25" i="17"/>
  <c r="G24" i="17"/>
  <c r="F24" i="17"/>
  <c r="E24" i="17"/>
  <c r="D24" i="17"/>
  <c r="C24" i="17"/>
  <c r="B24" i="17"/>
  <c r="A24" i="17"/>
  <c r="G22" i="17"/>
  <c r="F22" i="17"/>
  <c r="E22" i="17"/>
  <c r="D22" i="17"/>
  <c r="C22" i="17"/>
  <c r="B22" i="17"/>
  <c r="A22" i="17"/>
  <c r="G21" i="17"/>
  <c r="F21" i="17"/>
  <c r="E21" i="17"/>
  <c r="D21" i="17"/>
  <c r="C21" i="17"/>
  <c r="B21" i="17"/>
  <c r="A21" i="17"/>
  <c r="G20" i="17"/>
  <c r="F20" i="17"/>
  <c r="E20" i="17"/>
  <c r="D20" i="17"/>
  <c r="C20" i="17"/>
  <c r="B20" i="17"/>
  <c r="A20" i="17"/>
  <c r="G18" i="17"/>
  <c r="F18" i="17"/>
  <c r="E18" i="17"/>
  <c r="D18" i="17"/>
  <c r="C18" i="17"/>
  <c r="B18" i="17"/>
  <c r="A18" i="17"/>
  <c r="G15" i="17"/>
  <c r="B34" i="19" s="1"/>
  <c r="F15" i="17"/>
  <c r="E15" i="17"/>
  <c r="D15" i="17"/>
  <c r="C15" i="17"/>
  <c r="B15" i="17"/>
  <c r="A15" i="17"/>
  <c r="G14" i="17"/>
  <c r="F14" i="17"/>
  <c r="E14" i="17"/>
  <c r="D14" i="17"/>
  <c r="C14" i="17"/>
  <c r="B14" i="17"/>
  <c r="A14" i="17"/>
  <c r="G13" i="17"/>
  <c r="F13" i="17"/>
  <c r="E13" i="17"/>
  <c r="D13" i="17"/>
  <c r="C13" i="17"/>
  <c r="B13" i="17"/>
  <c r="A13" i="17"/>
  <c r="G12" i="17"/>
  <c r="F12" i="17"/>
  <c r="E12" i="17"/>
  <c r="D12" i="17"/>
  <c r="C12" i="17"/>
  <c r="B12" i="17"/>
  <c r="A12" i="17"/>
  <c r="G11" i="17"/>
  <c r="F11" i="17"/>
  <c r="E11" i="17"/>
  <c r="D11" i="17"/>
  <c r="C11" i="17"/>
  <c r="B11" i="17"/>
  <c r="A11" i="17"/>
  <c r="G10" i="17"/>
  <c r="F10" i="17"/>
  <c r="E10" i="17"/>
  <c r="D10" i="17"/>
  <c r="C10" i="17"/>
  <c r="B10" i="17"/>
  <c r="A10" i="17"/>
  <c r="G9" i="17"/>
  <c r="F9" i="17"/>
  <c r="E9" i="17"/>
  <c r="D9" i="17"/>
  <c r="C9" i="17"/>
  <c r="B9" i="17"/>
  <c r="A9" i="17"/>
  <c r="G8" i="17"/>
  <c r="B27" i="19" s="1"/>
  <c r="F8" i="17"/>
  <c r="E8" i="17"/>
  <c r="D8" i="17"/>
  <c r="C8" i="17"/>
  <c r="B8" i="17"/>
  <c r="A8" i="17"/>
  <c r="G7" i="17"/>
  <c r="F7" i="17"/>
  <c r="E7" i="17"/>
  <c r="D7" i="17"/>
  <c r="C7" i="17"/>
  <c r="B7" i="17"/>
  <c r="A7" i="17"/>
  <c r="B30" i="19" l="1"/>
  <c r="B29" i="19"/>
  <c r="N44" i="17"/>
  <c r="G42" i="4"/>
  <c r="G43" i="4" s="1"/>
  <c r="G65" i="4"/>
  <c r="C84" i="19" s="1"/>
  <c r="B33" i="19"/>
  <c r="B32" i="19"/>
  <c r="B31" i="19"/>
  <c r="B28" i="19"/>
  <c r="B26" i="19"/>
  <c r="I80" i="17" l="1"/>
  <c r="A127" i="19" l="1"/>
  <c r="B127" i="19"/>
  <c r="C127" i="19"/>
  <c r="A128" i="19"/>
  <c r="B128" i="19"/>
  <c r="C128" i="19"/>
  <c r="A129" i="19"/>
  <c r="B129" i="19"/>
  <c r="C129" i="19"/>
  <c r="A130" i="19"/>
  <c r="B130" i="19"/>
  <c r="C130" i="19"/>
  <c r="A131" i="19"/>
  <c r="B131" i="19"/>
  <c r="C131" i="19"/>
  <c r="A132" i="19"/>
  <c r="B132" i="19"/>
  <c r="C132" i="19"/>
  <c r="A133" i="19"/>
  <c r="B133" i="19"/>
  <c r="C133" i="19"/>
  <c r="A134" i="19"/>
  <c r="B134" i="19"/>
  <c r="C134" i="19"/>
  <c r="A135" i="19"/>
  <c r="B135" i="19"/>
  <c r="C135" i="19"/>
  <c r="A136" i="19"/>
  <c r="B136" i="19"/>
  <c r="C136" i="19"/>
  <c r="A137" i="19"/>
  <c r="B137" i="19"/>
  <c r="C137" i="19"/>
  <c r="A138" i="19"/>
  <c r="B138" i="19"/>
  <c r="C138" i="19"/>
  <c r="A139" i="19"/>
  <c r="B139" i="19"/>
  <c r="C139" i="19"/>
  <c r="A140" i="19"/>
  <c r="B140" i="19"/>
  <c r="C140" i="19"/>
  <c r="A141" i="19"/>
  <c r="B141" i="19"/>
  <c r="C141" i="19"/>
  <c r="A142" i="19"/>
  <c r="B142" i="19"/>
  <c r="C142" i="19"/>
  <c r="A143" i="19"/>
  <c r="B143" i="19"/>
  <c r="C143" i="19"/>
  <c r="A144" i="19"/>
  <c r="B144" i="19"/>
  <c r="C144" i="19"/>
  <c r="A145" i="19"/>
  <c r="B145" i="19"/>
  <c r="C145" i="19"/>
  <c r="A146" i="19"/>
  <c r="B146" i="19"/>
  <c r="C146" i="19"/>
  <c r="A147" i="19"/>
  <c r="B147" i="19"/>
  <c r="C147" i="19"/>
  <c r="A148" i="19"/>
  <c r="B148" i="19"/>
  <c r="C148" i="19"/>
  <c r="A149" i="19"/>
  <c r="B149" i="19"/>
  <c r="C149" i="19"/>
  <c r="A150" i="19"/>
  <c r="B150" i="19"/>
  <c r="C150" i="19"/>
  <c r="A151" i="19"/>
  <c r="B151" i="19"/>
  <c r="C151" i="19"/>
  <c r="A152" i="19"/>
  <c r="B152" i="19"/>
  <c r="C152" i="19"/>
  <c r="A153" i="19"/>
  <c r="B153" i="19"/>
  <c r="C153" i="19"/>
  <c r="A154" i="19"/>
  <c r="B154" i="19"/>
  <c r="C154" i="19"/>
  <c r="A155" i="19"/>
  <c r="B155" i="19"/>
  <c r="C155" i="19"/>
  <c r="C123" i="19"/>
  <c r="C122" i="19"/>
  <c r="C114" i="19"/>
  <c r="A114" i="19"/>
  <c r="C113" i="19"/>
  <c r="A113" i="19"/>
  <c r="G78" i="4" l="1"/>
  <c r="G68" i="4"/>
  <c r="G56" i="4"/>
  <c r="C75" i="19" s="1"/>
  <c r="G34" i="4"/>
  <c r="G8" i="4"/>
  <c r="C27" i="19" s="1"/>
  <c r="G79" i="17"/>
  <c r="F79" i="17"/>
  <c r="E79" i="17"/>
  <c r="D79" i="17"/>
  <c r="C79" i="17"/>
  <c r="B79" i="17"/>
  <c r="A79" i="17"/>
  <c r="G78" i="17"/>
  <c r="F78" i="17"/>
  <c r="E78" i="17"/>
  <c r="D78" i="17"/>
  <c r="C78" i="17"/>
  <c r="B78" i="17"/>
  <c r="A78" i="17"/>
  <c r="G77" i="17"/>
  <c r="F77" i="17"/>
  <c r="E77" i="17"/>
  <c r="D77" i="17"/>
  <c r="C77" i="17"/>
  <c r="B77" i="17"/>
  <c r="A77" i="17"/>
  <c r="G76" i="17"/>
  <c r="F76" i="17"/>
  <c r="E76" i="17"/>
  <c r="D76" i="17"/>
  <c r="C76" i="17"/>
  <c r="B76" i="17"/>
  <c r="A76" i="17"/>
  <c r="G75" i="17"/>
  <c r="F75" i="17"/>
  <c r="E75" i="17"/>
  <c r="D75" i="17"/>
  <c r="C75" i="17"/>
  <c r="B75" i="17"/>
  <c r="A75" i="17"/>
  <c r="G74" i="17"/>
  <c r="F74" i="17"/>
  <c r="E74" i="17"/>
  <c r="D74" i="17"/>
  <c r="C74" i="17"/>
  <c r="B74" i="17"/>
  <c r="A74" i="17"/>
  <c r="G73" i="17"/>
  <c r="F73" i="17"/>
  <c r="E73" i="17"/>
  <c r="D73" i="17"/>
  <c r="C73" i="17"/>
  <c r="B73" i="17"/>
  <c r="A73" i="17"/>
  <c r="G70" i="17"/>
  <c r="F70" i="17"/>
  <c r="E70" i="17"/>
  <c r="D70" i="17"/>
  <c r="C70" i="17"/>
  <c r="B70" i="17"/>
  <c r="A70" i="17"/>
  <c r="G69" i="17"/>
  <c r="F69" i="17"/>
  <c r="E69" i="17"/>
  <c r="D69" i="17"/>
  <c r="C69" i="17"/>
  <c r="B69" i="17"/>
  <c r="A69" i="17"/>
  <c r="G68" i="17"/>
  <c r="F68" i="17"/>
  <c r="E68" i="17"/>
  <c r="D68" i="17"/>
  <c r="C68" i="17"/>
  <c r="B68" i="17"/>
  <c r="A68" i="17"/>
  <c r="G67" i="17"/>
  <c r="F67" i="17"/>
  <c r="E67" i="17"/>
  <c r="D67" i="17"/>
  <c r="C67" i="17"/>
  <c r="B67" i="17"/>
  <c r="A67" i="17"/>
  <c r="G66" i="17"/>
  <c r="F66" i="17"/>
  <c r="E66" i="17"/>
  <c r="D66" i="17"/>
  <c r="C66" i="17"/>
  <c r="B66" i="17"/>
  <c r="A66" i="17"/>
  <c r="G65" i="17"/>
  <c r="F65" i="17"/>
  <c r="E65" i="17"/>
  <c r="D65" i="17"/>
  <c r="C65" i="17"/>
  <c r="B65" i="17"/>
  <c r="A65" i="17"/>
  <c r="G64" i="17"/>
  <c r="F64" i="17"/>
  <c r="E64" i="17"/>
  <c r="D64" i="17"/>
  <c r="C64" i="17"/>
  <c r="B64" i="17"/>
  <c r="A64" i="17"/>
  <c r="G63" i="17"/>
  <c r="F63" i="17"/>
  <c r="E63" i="17"/>
  <c r="D63" i="17"/>
  <c r="C63" i="17"/>
  <c r="B63" i="17"/>
  <c r="A63" i="17"/>
  <c r="G62" i="17"/>
  <c r="F62" i="17"/>
  <c r="E62" i="17"/>
  <c r="D62" i="17"/>
  <c r="C62" i="17"/>
  <c r="B62" i="17"/>
  <c r="A62" i="17"/>
  <c r="G61" i="17"/>
  <c r="F61" i="17"/>
  <c r="E61" i="17"/>
  <c r="D61" i="17"/>
  <c r="C61" i="17"/>
  <c r="B61" i="17"/>
  <c r="A61" i="17"/>
  <c r="G60" i="17"/>
  <c r="F60" i="17"/>
  <c r="E60" i="17"/>
  <c r="D60" i="17"/>
  <c r="C60" i="17"/>
  <c r="B60" i="17"/>
  <c r="A60" i="17"/>
  <c r="G59" i="17"/>
  <c r="F59" i="17"/>
  <c r="E59" i="17"/>
  <c r="D59" i="17"/>
  <c r="C59" i="17"/>
  <c r="B59" i="17"/>
  <c r="A59" i="17"/>
  <c r="G58" i="17"/>
  <c r="F58" i="17"/>
  <c r="E58" i="17"/>
  <c r="D58" i="17"/>
  <c r="C58" i="17"/>
  <c r="B58" i="17"/>
  <c r="A58" i="17"/>
  <c r="G57" i="17"/>
  <c r="F57" i="17"/>
  <c r="E57" i="17"/>
  <c r="D57" i="17"/>
  <c r="C57" i="17"/>
  <c r="B57" i="17"/>
  <c r="A57" i="17"/>
  <c r="G56" i="17"/>
  <c r="F56" i="17"/>
  <c r="E56" i="17"/>
  <c r="D56" i="17"/>
  <c r="C56" i="17"/>
  <c r="B56" i="17"/>
  <c r="A56" i="17"/>
  <c r="G55" i="17"/>
  <c r="F55" i="17"/>
  <c r="E55" i="17"/>
  <c r="D55" i="17"/>
  <c r="C55" i="17"/>
  <c r="B55" i="17"/>
  <c r="A55" i="17"/>
  <c r="G54" i="17"/>
  <c r="F54" i="17"/>
  <c r="E54" i="17"/>
  <c r="D54" i="17"/>
  <c r="C54" i="17"/>
  <c r="B54" i="17"/>
  <c r="A54" i="17"/>
  <c r="G53" i="17"/>
  <c r="F53" i="17"/>
  <c r="E53" i="17"/>
  <c r="D53" i="17"/>
  <c r="C53" i="17"/>
  <c r="B53" i="17"/>
  <c r="A53" i="17"/>
  <c r="G52" i="17"/>
  <c r="F52" i="17"/>
  <c r="E52" i="17"/>
  <c r="D52" i="17"/>
  <c r="C52" i="17"/>
  <c r="B52" i="17"/>
  <c r="A52" i="17"/>
  <c r="G51" i="17"/>
  <c r="F51" i="17"/>
  <c r="E51" i="17"/>
  <c r="D51" i="17"/>
  <c r="C51" i="17"/>
  <c r="B51" i="17"/>
  <c r="A51" i="17"/>
  <c r="G49" i="17"/>
  <c r="F49" i="17"/>
  <c r="E49" i="17"/>
  <c r="D49" i="17"/>
  <c r="C49" i="17"/>
  <c r="B49" i="17"/>
  <c r="A49" i="17"/>
  <c r="G48" i="17"/>
  <c r="F48" i="17"/>
  <c r="E48" i="17"/>
  <c r="D48" i="17"/>
  <c r="C48" i="17"/>
  <c r="B48" i="17"/>
  <c r="A48" i="17"/>
  <c r="G47" i="17"/>
  <c r="F47" i="17"/>
  <c r="E47" i="17"/>
  <c r="D47" i="17"/>
  <c r="C47" i="17"/>
  <c r="B47" i="17"/>
  <c r="A47" i="17"/>
  <c r="G32" i="18"/>
  <c r="C4" i="19"/>
  <c r="C6" i="19" l="1"/>
  <c r="C5" i="19"/>
  <c r="G35" i="4"/>
  <c r="N66" i="17"/>
  <c r="N76" i="17"/>
  <c r="N65" i="17"/>
  <c r="N75" i="17"/>
  <c r="N33" i="17"/>
  <c r="N41" i="17"/>
  <c r="N53" i="17"/>
  <c r="N61" i="17"/>
  <c r="N54" i="17"/>
  <c r="N64" i="17"/>
  <c r="N73" i="17"/>
  <c r="N74" i="17"/>
  <c r="N42" i="17"/>
  <c r="N62" i="17"/>
  <c r="N11" i="17"/>
  <c r="N69" i="17"/>
  <c r="N70" i="17"/>
  <c r="N79" i="17"/>
  <c r="N34" i="17"/>
  <c r="N27" i="17"/>
  <c r="N37" i="17"/>
  <c r="N38" i="17"/>
  <c r="N48" i="17"/>
  <c r="N49" i="17"/>
  <c r="N57" i="17"/>
  <c r="N67" i="17"/>
  <c r="N68" i="17"/>
  <c r="N77" i="17"/>
  <c r="N78" i="17"/>
  <c r="N32" i="17"/>
  <c r="N39" i="17"/>
  <c r="N40" i="17"/>
  <c r="N51" i="17"/>
  <c r="N52" i="17"/>
  <c r="N59" i="17"/>
  <c r="N60" i="17"/>
  <c r="N63" i="17"/>
  <c r="N58" i="17"/>
  <c r="N35" i="17"/>
  <c r="N36" i="17"/>
  <c r="N43" i="17"/>
  <c r="N47" i="17"/>
  <c r="N55" i="17"/>
  <c r="N56" i="17"/>
  <c r="N28" i="17"/>
  <c r="N8" i="17"/>
  <c r="G36" i="4" l="1"/>
  <c r="G37" i="4" l="1"/>
  <c r="N26" i="17" l="1"/>
  <c r="C112" i="19"/>
  <c r="A112" i="19"/>
  <c r="N25" i="17" l="1"/>
  <c r="N7" i="17"/>
  <c r="N22" i="17"/>
  <c r="N24" i="17"/>
  <c r="C115" i="19" l="1"/>
  <c r="A115" i="19"/>
  <c r="C111" i="19"/>
  <c r="A111" i="19"/>
  <c r="C110" i="19"/>
  <c r="A110" i="19"/>
  <c r="C109" i="19"/>
  <c r="A109" i="19"/>
  <c r="C106" i="19"/>
  <c r="A106" i="19"/>
  <c r="C104" i="19"/>
  <c r="A104" i="19"/>
  <c r="N21" i="17" l="1"/>
  <c r="N20" i="17" l="1"/>
  <c r="G6" i="17" l="1"/>
  <c r="F6" i="17"/>
  <c r="E6" i="17"/>
  <c r="D6" i="17"/>
  <c r="C6" i="17"/>
  <c r="B6" i="17"/>
  <c r="A6" i="17"/>
  <c r="N9" i="17" l="1"/>
  <c r="N10" i="17"/>
  <c r="N12" i="17"/>
  <c r="N31" i="17"/>
  <c r="N14" i="17"/>
  <c r="N15" i="17"/>
  <c r="N13" i="17"/>
  <c r="N18" i="17"/>
  <c r="N29" i="17"/>
  <c r="N6" i="17"/>
  <c r="N30" i="17"/>
  <c r="C124" i="19" l="1"/>
  <c r="C121" i="19"/>
  <c r="C118" i="19" l="1"/>
  <c r="C120" i="19"/>
  <c r="B25" i="19" l="1"/>
  <c r="N19" i="20" l="1"/>
  <c r="N20" i="20" s="1"/>
  <c r="L18" i="20" l="1"/>
  <c r="H10" i="20"/>
  <c r="G10" i="20"/>
  <c r="F10" i="20"/>
  <c r="E10" i="20"/>
  <c r="D10" i="20"/>
  <c r="C10" i="20"/>
  <c r="B10" i="20"/>
  <c r="A10" i="20"/>
  <c r="G22" i="18" l="1"/>
  <c r="C16" i="19" s="1"/>
  <c r="A156" i="19"/>
  <c r="C105" i="19"/>
  <c r="A105" i="19"/>
  <c r="C102" i="19"/>
  <c r="A102" i="19"/>
  <c r="C25" i="19"/>
  <c r="A25" i="19"/>
  <c r="G84" i="4"/>
  <c r="D21" i="13"/>
  <c r="E4" i="19" l="1"/>
</calcChain>
</file>

<file path=xl/sharedStrings.xml><?xml version="1.0" encoding="utf-8"?>
<sst xmlns="http://schemas.openxmlformats.org/spreadsheetml/2006/main" count="2959" uniqueCount="1656">
  <si>
    <t>DETALLE</t>
  </si>
  <si>
    <t xml:space="preserve">PROGRAMA DE SEGUROS </t>
  </si>
  <si>
    <t>TOMADOR/ ASEGURADO/ BENEFICIARIO: MUNICIPIO DE GUADUAS</t>
  </si>
  <si>
    <t>RELACION DE VEHICULOS</t>
  </si>
  <si>
    <t>MARCA</t>
  </si>
  <si>
    <t>TIPO</t>
  </si>
  <si>
    <t>CLASE</t>
  </si>
  <si>
    <t>CILINDRAJE</t>
  </si>
  <si>
    <t>MODELO</t>
  </si>
  <si>
    <t>PLACA</t>
  </si>
  <si>
    <t>V. ASEGURADO</t>
  </si>
  <si>
    <t>CODIGO FASECOLDA</t>
  </si>
  <si>
    <t>CHEVROLET</t>
  </si>
  <si>
    <t>B 70</t>
  </si>
  <si>
    <t>BUS</t>
  </si>
  <si>
    <t>OIK042</t>
  </si>
  <si>
    <t>MITSUBISHI</t>
  </si>
  <si>
    <t>CAMPERO</t>
  </si>
  <si>
    <t>OIK063</t>
  </si>
  <si>
    <t>INTERNATIONAL</t>
  </si>
  <si>
    <t>4300 SBA</t>
  </si>
  <si>
    <t>VOLQUETA</t>
  </si>
  <si>
    <t>OIK060</t>
  </si>
  <si>
    <t>SUZUKI</t>
  </si>
  <si>
    <t>MOTOCICLETA</t>
  </si>
  <si>
    <t>TOYOTA</t>
  </si>
  <si>
    <t>PRADO</t>
  </si>
  <si>
    <t>OHK957</t>
  </si>
  <si>
    <t>ODR535</t>
  </si>
  <si>
    <t>MAQUINARIA AMARILLA</t>
  </si>
  <si>
    <t>TOTAL</t>
  </si>
  <si>
    <t>CASE</t>
  </si>
  <si>
    <t>JHON DEERE</t>
  </si>
  <si>
    <t>CARGO</t>
  </si>
  <si>
    <t>HONDA</t>
  </si>
  <si>
    <t>XR 125</t>
  </si>
  <si>
    <t>PZZ72D</t>
  </si>
  <si>
    <t>PZZ26D</t>
  </si>
  <si>
    <t>PUJ34D</t>
  </si>
  <si>
    <t>CAMIONETA</t>
  </si>
  <si>
    <t>LISTADO PROGRAMA DE SEGUROS</t>
  </si>
  <si>
    <t>Seguro todo riesgo</t>
  </si>
  <si>
    <t>Bienes muebles e inmuebles</t>
  </si>
  <si>
    <t>Incendio y/o Rayo, sustracción, equipo electrónico, rotura de maquinaria</t>
  </si>
  <si>
    <t>Responsabilidad civil extracontractual</t>
  </si>
  <si>
    <t>Labores, predios y operaciones - terceras personas</t>
  </si>
  <si>
    <t>Seguro de automóviles</t>
  </si>
  <si>
    <t>Daños y/o perdidas propios y a terceros</t>
  </si>
  <si>
    <t>Todo riesgo maquinaria y equipo</t>
  </si>
  <si>
    <t>Daños propios y a terceros</t>
  </si>
  <si>
    <t>Manejo Global entidades oficiales</t>
  </si>
  <si>
    <t>Menoscabo de fondos y bienes causado por empleados</t>
  </si>
  <si>
    <t>Responsabilidad civil contractual</t>
  </si>
  <si>
    <t>Seguro accidente pasajeros</t>
  </si>
  <si>
    <t>Seguro vida grupo</t>
  </si>
  <si>
    <t>Muerte</t>
  </si>
  <si>
    <t>RAMO</t>
  </si>
  <si>
    <t>RCE</t>
  </si>
  <si>
    <t>DOC TOMADOR</t>
  </si>
  <si>
    <t>TOMADOR</t>
  </si>
  <si>
    <t>NRO STRO</t>
  </si>
  <si>
    <t>CAUSA</t>
  </si>
  <si>
    <t>FECHA RECLAMO</t>
  </si>
  <si>
    <t>VLR PAGADO</t>
  </si>
  <si>
    <t>AUTOMOVILES</t>
  </si>
  <si>
    <t>CHOQUE CONTRA OTROS VEHICULOS</t>
  </si>
  <si>
    <t>BENEFICIARIO</t>
  </si>
  <si>
    <t>EDIFICIOS</t>
  </si>
  <si>
    <t>VALOR ASEGURADO</t>
  </si>
  <si>
    <t>MANEJO GLOBAL</t>
  </si>
  <si>
    <t>PROPIETARIO</t>
  </si>
  <si>
    <t>GUADUAS</t>
  </si>
  <si>
    <t>ASEGURADORA</t>
  </si>
  <si>
    <t>FECHA VENCIMIENTO SOAT</t>
  </si>
  <si>
    <t>VALOR</t>
  </si>
  <si>
    <t>100 SMMLV</t>
  </si>
  <si>
    <t>VR. FASECOLDA</t>
  </si>
  <si>
    <t>ODR726</t>
  </si>
  <si>
    <t>MOTOR</t>
  </si>
  <si>
    <t>CHASIS</t>
  </si>
  <si>
    <t>COMODATO - OBSERVACIÓN</t>
  </si>
  <si>
    <t>SERIE</t>
  </si>
  <si>
    <t>VEHÍCULOS EN REPOSO</t>
  </si>
  <si>
    <t>HINO</t>
  </si>
  <si>
    <t>FC9BUS</t>
  </si>
  <si>
    <t>OJZ524</t>
  </si>
  <si>
    <t>VOLKSWAGEN</t>
  </si>
  <si>
    <t>ODR737</t>
  </si>
  <si>
    <t>MOTOCARRO</t>
  </si>
  <si>
    <t>OBSERVACIÓN</t>
  </si>
  <si>
    <t>VEHICULOS REPOSO</t>
  </si>
  <si>
    <t>36 pasajeros</t>
  </si>
  <si>
    <t>10 ton</t>
  </si>
  <si>
    <t>35 Pasajeros</t>
  </si>
  <si>
    <t>BIENES MUEBLES E INMUEBLES</t>
  </si>
  <si>
    <t>EDIFICACIONES (TOTAL)</t>
  </si>
  <si>
    <t>BIENES</t>
  </si>
  <si>
    <t>VEHÍCULOS</t>
  </si>
  <si>
    <t>DESCRIPCIÓN</t>
  </si>
  <si>
    <t>SOAT - VENC</t>
  </si>
  <si>
    <t>VIDA GRUPO</t>
  </si>
  <si>
    <t>Previsora</t>
  </si>
  <si>
    <t>Diesel 7 psj</t>
  </si>
  <si>
    <t>VW 17,220</t>
  </si>
  <si>
    <t>4300 DURASTAR SBA 4*2</t>
  </si>
  <si>
    <t>9 ton</t>
  </si>
  <si>
    <t>NATIVA V dsl</t>
  </si>
  <si>
    <t>El comodante (mcipio) entrega al comodatario (Policia cmarca) moto con soat y TR a 2016, después el comodatario asume el costo de los 2 seguros</t>
  </si>
  <si>
    <t>VIV26D (infancia), VIV24D, VIV23D (la paz), VIV25D (cti guaduas)</t>
  </si>
  <si>
    <t>Motocarro 858ABA no se renueva SOAT, vencido en 02-2016</t>
  </si>
  <si>
    <t>Soat de la camioneta bomberos OFK617 no se renueva</t>
  </si>
  <si>
    <t>* EN AMARILLO A INCLUIR EN EL PROCESO ACTUAL</t>
  </si>
  <si>
    <t>INSTRUMENTACIÓN MUSICAL - OTROS STR</t>
  </si>
  <si>
    <t>MUEBLES Y ENSERES - CONTENIDOS</t>
  </si>
  <si>
    <t>EQUIPOS ELÉCTRICOS-ELECTRÓNICOS MOVIL Y PORTATIL</t>
  </si>
  <si>
    <t>EQ. ELÉCTRICO ELECTRÓNICO</t>
  </si>
  <si>
    <t>*Proyectado por Copiseguros Ltda</t>
  </si>
  <si>
    <t>RCSP</t>
  </si>
  <si>
    <t>RC SERVIDORES PÚBLICOS</t>
  </si>
  <si>
    <t>RESERVA</t>
  </si>
  <si>
    <t>KUBOTA</t>
  </si>
  <si>
    <t>Reserva</t>
  </si>
  <si>
    <t>YAMAHA</t>
  </si>
  <si>
    <t>XTZ125</t>
  </si>
  <si>
    <t>DINERO</t>
  </si>
  <si>
    <t>AKT</t>
  </si>
  <si>
    <t>COBERTURAS Y CLAUSULADOS - RAMOS</t>
  </si>
  <si>
    <t>TODO RIESGO DAÑOS MATERIALES</t>
  </si>
  <si>
    <t>INTERÉS ASEGURABLE</t>
  </si>
  <si>
    <t>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legalmente responsable; sean fijos o de tipo móviles y portátiles, estos últimos no requieren previo aviso en la movilización de los elementos.</t>
  </si>
  <si>
    <t>Vehículos, maquinaria, inmovilizados y/o en reposo para remate y/o dar de baja: Estos bienes se les otorga la cobertura de Incendio y Sustracción.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</si>
  <si>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 amparo para los bienes catalogados en Sustracción Todo Riesgo operará bajo todas las coberturas y clausulados básicos (Incendio, AMIT, Terremoto, Sustracción, etc.), mejorados y adicionados por el oferente adjudicatario, y demás amparos y/o coberturas que no se encuentren expresamente excluidas. La cobertura se dará dentro y fuera de los predios del asegurado, sin previo aviso en la movilización de los elementos.</t>
  </si>
  <si>
    <t>La póliza de Todo Riesgo Daño Material operará bajo los amparos, coberturas y clausulados básicos, mejorados y adicionados por el oferente adjudicatario, y demás amparos y/o coberturas que no se encuentren expresamente excluidas.</t>
  </si>
  <si>
    <t>Pérdida y/o daños materiales que sufran los intereses asegurados por cualquier riesgo, a causa de sustracción de todo tipo, incluidos, pero no limitados a: Incendio, explosión, anegación, daños por agua; extended coverage; HAMCCoP, AMIT, incluidos sabotaje y los actos terroristas, cometidos o no por movimientos subversivos (tomas a poblaciones y los actos de la autoridad para repelerlos); terremoto, temblor y/o erupción volcánica y/o eventos de la naturaleza tales como ciclón, huracán, tempestad, vientos, inundación, desbordamiento, y los daños consecuenciales originados por tales fenómenos; sustracción con violencia y sustracción sin violencia, y demás amparos y/o coberturas que no se encuentren expresamente excluidas.</t>
  </si>
  <si>
    <t>El aseguramiento de los bienes definidos no queda restringido a lo que se relaciona actualmente, ya que durante la vigencia de la póliza, la entidad podrá adquirir o recibir bienes, tener bienes bajo cuidado, tenencia, responsabilidad, control o custodia previa relación, y en general los recibidos a cualquier titulo o por los que tenga algún interés asegurable, en los predios o temporalmente desplazados o depositados en otros predios propios o de terceros</t>
  </si>
  <si>
    <t>AMPAROS Y/O COBERTURAS OBLIGATORIAS. TRDM</t>
  </si>
  <si>
    <t>Afectación de tanques por Pérdida de contenidos</t>
  </si>
  <si>
    <t>Arcos voltaicos</t>
  </si>
  <si>
    <t>Asonada, motín, conmoción civil o popular, huelga</t>
  </si>
  <si>
    <t>Caída de rayo</t>
  </si>
  <si>
    <t>Caída de árboles, solo ampara eventos cubiertos dentro de la póliza</t>
  </si>
  <si>
    <t>Caída de rocas aludes, solo ampara eventos cubiertos dentro de la póliza</t>
  </si>
  <si>
    <t>Caída accidental de equipos eléctricos - electrónicos</t>
  </si>
  <si>
    <t>Corto circuito</t>
  </si>
  <si>
    <t>Cobertura para todos aquellos elementos y componentes de máquinas aseguradas, y que puedan ser aseguradas, como fluidos, componentes como cables - correas - cadenas - cintas afectados por daños</t>
  </si>
  <si>
    <t>Combustión espontánea de elementos asegurados</t>
  </si>
  <si>
    <t>Cualquier otro riesgo o causas no expresamente excluidas en las condiciones generales del seguro.</t>
  </si>
  <si>
    <t>Daños por agua</t>
  </si>
  <si>
    <t>Eventos de la Naturaleza; si alguno o varios de este tipo de eventos ocurren dentro de cualquier periodo de 72 horas consecutivas, se tendrán como un solo siniestro y las pérdidas o daños causados quedarán comprendidas dentro de una sola reclamación</t>
  </si>
  <si>
    <t>Explosión por cualquier causa</t>
  </si>
  <si>
    <t>Extended Coverage (huracán, vientos fuertes, granizos humo impacto de vehículos terrestres propios y ajenos, caída de aeronaves o partes de ellas)</t>
  </si>
  <si>
    <t>Humo, hollín, gases, corrosión</t>
  </si>
  <si>
    <t>Hurto calificado (para todos los bienes)</t>
  </si>
  <si>
    <t>Hurto simple</t>
  </si>
  <si>
    <t>Impericia, imprudencia, descuido y sabotaje individual.</t>
  </si>
  <si>
    <t>Implosión; aplica para rotura de maquinaria</t>
  </si>
  <si>
    <t>Incendio y/o rayo (Incluido inherente - Equipos eléctricos y electrónicos)</t>
  </si>
  <si>
    <t>Inundación, granizo</t>
  </si>
  <si>
    <t>Motores eléctricos, calderas y demás similares</t>
  </si>
  <si>
    <t>Movilización incluye el hurto simple</t>
  </si>
  <si>
    <t>Negligencia</t>
  </si>
  <si>
    <t>Restitución de títulos valores; ampara eventos cubiertos dentro de la póliza</t>
  </si>
  <si>
    <t>Sabotaje incluido en la cobertura de amit.</t>
  </si>
  <si>
    <t>Sobre tensión</t>
  </si>
  <si>
    <t>Sustracción todo riesgo</t>
  </si>
  <si>
    <t>Sustracción con y sin violencia</t>
  </si>
  <si>
    <t>Terremoto, temblor y/o erupción volcánica (incluyendo cimientos, muros de contención y escaleras exteriores que hagan parte de la edificación)</t>
  </si>
  <si>
    <t>Variaciones de voltaje</t>
  </si>
  <si>
    <t>CLAUSULAS OBLIGATORIAS. TRDM</t>
  </si>
  <si>
    <t>Amparo automático para bienes muebles o inmuebles - equipos y maquinaria, adquiridos o recibidos; Bienes bajo cuidado, tenencia, control o custodia previa relación, en los predios o temporalmente desplazados o depositados en otros predios propios o de terceros sean nuevos o usados, limite 20% del valor asegurado, aviso 90 días. Con cobro de prima a prorrata, con las tasas contratadas.</t>
  </si>
  <si>
    <t>Amparo automático para edificios, contenidos, equipos y maquinaria que por error u omisión no se hayan informado al inicio del seguro, limite 20% del valor asegurado, aviso 90 días contados desde el inicio de la vigencia de la póliza, con cobro de prima a prorrata, con las tasas contratadas.</t>
  </si>
  <si>
    <t>Amparo automático de equipos en reemplazo, aviso 90 días, sublimitado a 20% valor asegurado de bienes muebles-maquinaria y equipo-corriente débil</t>
  </si>
  <si>
    <t>Amparo automático para nuevos montajes y/o construcciones, sublímite 15% valor asegurado de edificaciones, aviso 90 días; para obras, mejoras locativas y propiedades en construcción, ensamblaje, alistamiento, montaje, pruebas y puesta en marcha, con cobro de prima a prorrata y con las tasas contratadas. Cobertura en exceso de póliza del contratista o subcontratista, si son convenidas. Excluye ALOP, RCE, MANTENIMIENTO, pruebas, errores de diseño y riesgos petroquímicos.
Para las obras en construcción y/o montaje cuyo valor supere el límite establecido, la Aseguradora, con base en la información que el asegurado suministre, podrá otorgar amparo, con cobro de prima adicional, la cual será determinada por la Aseguradora y pagada por el asegurado.
Nota: Actualmente la entidad no está adelantando ningún tipo de montaje y/o construcción, sin embargo ser requiere de esta cobertura en caso de adelantarse este tipo de obras
Excluye lucro cesante por cualquier causa</t>
  </si>
  <si>
    <t>Anticipo de indemnización hasta el 50% previa demostración de ocurrencia y cuantía</t>
  </si>
  <si>
    <t>Bienes temporalmente desplazados o depositados en otros predios propios o de terceros sean nuevos o usados.</t>
  </si>
  <si>
    <t>Cambio de ajustador. En caso de que la Entidad considere que la labor del ajustador designado cuando a ello haya lugar, no es eficaz, la Compañía de Seguros con el solo requerimiento escrito de la Entidad procederá al cambio del ajustador; Siempre y cuando exista conciliación con la Aseguradora</t>
  </si>
  <si>
    <t>Cláusula de aplicación de condiciones particulares: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t>
  </si>
  <si>
    <t>Cobertura para vehículos, maquinaria y equipo en depósito o reposo; se pagará a valor real en que se encuentren los bienes, en caso de pérdida;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</si>
  <si>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Concurrencia de amparos, clausulas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Si la aseguradora evidencia diferencias sobre cuál es el amparo, cláusula o condición aplicable a un caso definido, se aplicará aquella que determine el asegurado de acuerdo a su conveniencia.</t>
  </si>
  <si>
    <t>Denominación en libros</t>
  </si>
  <si>
    <t>Definición de Bienes y Contenidos: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</si>
  <si>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Definición de edificios</t>
  </si>
  <si>
    <t>Derechos sobre el salvamento</t>
  </si>
  <si>
    <t>Designación de ajustadores de común acuerdo entre las partes</t>
  </si>
  <si>
    <t>Designación de bienes asegurados</t>
  </si>
  <si>
    <t>Eliminación de cláusulas de garantía</t>
  </si>
  <si>
    <t>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</si>
  <si>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</si>
  <si>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Flete expreso y flete aéreo; sublimite combinado de Gastos</t>
  </si>
  <si>
    <t>Gastos de extinción de incendio y siniestro; hasta por el 100% del valor demostrado; Sublimite combinado de Gastos</t>
  </si>
  <si>
    <t>Gastos extraordinarios en que necesariamente incurra el asegurado como consecuencia de un siniestro, para continuar su normal funcionamiento u operaciones; hasta por el 100% del valor demostrado; Sublimite combinado de Gastos</t>
  </si>
  <si>
    <t>Gastos de recuperación de información, hasta el 100% del valor demostrado; sublímite combinado de gastos</t>
  </si>
  <si>
    <t>Gastos para demostrar el siniestro, su ocurrencia y su cuantía, hasta por el 100% del valor demostrado; Sublimite combinado de Gastos</t>
  </si>
  <si>
    <t>Gastos por Arrendamientos provisionales de oficina, equipos de oficina, muebles, equipos de procesamiento de datos y similares; Sublimite combinado de Gastos</t>
  </si>
  <si>
    <t>Gastos por arrendamiento o alquiler de otros equipos en caso de siniestro; hasta por el 100% de los gastos demostrados; Sublimite combinado de Gastos</t>
  </si>
  <si>
    <t>Gastos para acelerar la reparación, por reacondicionamientos, reemplazos temporales y/o provisionales o reparaciones de bienes asegurados o construcciones provisionales o transitorias así como el valor del arrendamiento temporal de los bienes muebles; hasta por el 100% del valor demostrado; Sublimite combinado de Gastos</t>
  </si>
  <si>
    <t>Gastos para la preservación de bienes; Sublimite combinado de Gastos</t>
  </si>
  <si>
    <t>Gastos adicionales para la reconstrucción, reproducción o reemplazo de información contenida en documentos, archivos de cualquier tipo, base de datos, plantos, etc.; sublimite combinado de Gastos</t>
  </si>
  <si>
    <t>Gastos para la adecuación de suelos y terrenos que lleguen a afectarse como consecuencia de un Temblor, Terremoto; Sublimite combinado de Gastos</t>
  </si>
  <si>
    <t>Gastos para la obtención de licencias y peritazgo para reconstruir el edificio asegurado en pérdidas totales por un evento amparado en la póliza; Sublimite combinado de Gastos</t>
  </si>
  <si>
    <t>Gastos de Auditores, Revisores y Contadores; Sublimite combinado de Gastos</t>
  </si>
  <si>
    <t>Gastos por el Incremento en costos de operación; sublimite combinado de Gastos, sin deducible, 3 meses</t>
  </si>
  <si>
    <t>Gastos de Remoción de escombros, gastos de demolición, apuntalamiento, cerramientos de protección, limpieza y, recuperación de materiales dentro de los gastos razonables y demostrados, Sublimite combinado de Gastos</t>
  </si>
  <si>
    <t>Honorarios profesionales (ingenieros, topógrafos, arquitectos, etc., Incluyendo gastos de viaje y estadía).; hasta por el 100% del valor demostrado; Sublimite combinado de Gastos</t>
  </si>
  <si>
    <t>Pérdidas de datos o portadores externos de datos (incluyendo software); Sublimite combinado de Gastos, sin deducible</t>
  </si>
  <si>
    <t>Rotura de vidrios interiores y exteriores por cualquier causa, Sublimite combinado de Gastos, sin deducible</t>
  </si>
  <si>
    <t>Reproducción o reemplazo de información contenida en documentos, archivos de cualquier tipo, bases de datos, planos, etc. Sublimite único combinado de gastos</t>
  </si>
  <si>
    <t>Jurisdicción y solución de controversias, de forma sucesiva por arreglo directo - conciliación - jurisdicción ordinaria</t>
  </si>
  <si>
    <t>Modificaciones de Condiciones acordados entre aseguradora - asegurado</t>
  </si>
  <si>
    <t>Modificaciones a favor del asegurado</t>
  </si>
  <si>
    <t>Modificaciones del riesgo asegurado, aviso a 90 días</t>
  </si>
  <si>
    <t>No aplicación de deducibles a:
Rotura de Vidrios
Gastos</t>
  </si>
  <si>
    <t>No aplicación de la cláusula de seguro insuficiente o infraseguro si la diferencia entre el valor asegurado y asegurable no supera el 15%,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porcentaje indicado</t>
  </si>
  <si>
    <t>No concurrencia de deducibles (Aplicará el deducible menor)</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</si>
  <si>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</si>
  <si>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Opción de reposición o reparación del bien y no indemnización en dinero, a opción del asegurador</t>
  </si>
  <si>
    <t>Pago de la indemnización directamente a contratistas y proveedores</t>
  </si>
  <si>
    <t>Primera opción de compra del salvamento para el asegurado</t>
  </si>
  <si>
    <t>Propiedad horizontal: Las pérdidas eventuales de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</si>
  <si>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 xml:space="preserve">Reposición o reemplazo. Para Equipo eléctrico y Electrónico - rotura de maquinaria equipos, se aplicará el ajuste de la pérdida según tabla de deméritos indicado en la propuesta </t>
  </si>
  <si>
    <t>Reposición o reemplazo para demás bienes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t>
  </si>
  <si>
    <t>Restablecimiento automático del valor asegurado por pago de siniestro con cobro de prima adicional, no opera para amit. H.M.C.C.A.P sabotaje y terrorismo</t>
  </si>
  <si>
    <t>Revocación de la póliza y/o no renovación y/o no prorroga, aviso 90 días, y para AMIT, HMACCP, Sabotaje y Terrorismo 10 días. Sin penalización en cualquier momento de la vigencia de la póliza (La prima de seguro no devengada será liquidada a prorrata)</t>
  </si>
  <si>
    <t>Valores globales sin relación de bienes</t>
  </si>
  <si>
    <t>Variaciones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</si>
  <si>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SEGURO DE AUTOMÓVILES.</t>
  </si>
  <si>
    <t>AMPAROS Y/O COBERTURAS OBLIGATORIAS. AUTOS</t>
  </si>
  <si>
    <t>Daños a bienes de terceros hasta $ 300.000.000 (Motocicletas)</t>
  </si>
  <si>
    <t>Muerte o lesiones a una persona hasta $ 300.000.000 (Motocicletas)</t>
  </si>
  <si>
    <t>Muerte o lesiones a dos o más personas hasta $ 600.000.000 (Motocicletas)</t>
  </si>
  <si>
    <t>Las coberturas de pérdidas totales o parciales por daños o hurto y hurto calificado no deben contemplar exclusiones de:
Hurto agravado por abuso de confianza.
Huelgas, amotinamientos, conmoción civil, asonada, rebelión, sedición, levantamientos populares,
sabotaje, derrumbe, caída de piedras y rocas, avalancha, aluvión, daños súbitos de carreteras,
puentes, túneles o caída de éstos, terrorismo y movimientos subversivos o al margen de la ley (operará en exceso de las pólizas que el Gobierno nacional contrate con cualquier aseguradora o asuma a través de un fondo especial, de manera transitoria o permanente).
La cobertura de pérdida parcial por hurto o hurto calificado no debe contemplar exclusiones por:
Hurto de partes ocurrido después de un accidente o de un acto mal intencionado de terceros.
Hurto de llantas, rines y carpas.</t>
  </si>
  <si>
    <t xml:space="preserve"> No aplicación de deducibles para todos los amparos</t>
  </si>
  <si>
    <t>Amparo patrimonial</t>
  </si>
  <si>
    <t xml:space="preserve">Huelga, Motín, Asonada, Conmoción civil o popular, explosión, terrorismo (AMIT), movimientos subversivos o, en general, conmociones populares de cualquier clase; operan en exceso de las contratadas por el Gobierno </t>
  </si>
  <si>
    <t>Asistencia jurídica en proceso penal, civil, liberación del vehículo y/o administrativo; choques simples, contencioso administrativo; dentro de las políticas de la aseguradora y sin entrar en conflicto con las demás cláusulas y coberturas pactadas.</t>
  </si>
  <si>
    <t>Vehículo de reemplazo para pérdidas totales y/o parciales (En caso de entregarse el vehículo de reemplazo, el asegurado no tendrá derecho al pago de los gastos de transporte por pérdidas totales), mínimo 7 días - Dentro de las políticas de la aseguradora; solo vehículos livianos</t>
  </si>
  <si>
    <t>CLAUSULAS OBLIGATORIAS. AUTOS</t>
  </si>
  <si>
    <t>Actos de autoridad, excluye el embargo y confiscación</t>
  </si>
  <si>
    <t>Amparo automático de accesorios y equipos que por error u omisión no se hayan informado al inicio del seguro, 90 días, hasta $ 50.000.000. Con cobro de prima a prorrata, con las tasas contratadas.</t>
  </si>
  <si>
    <t>Ampliación de amparo de vehículos bajo cuidado, tenencia y control, alquilados o arrendados en cobertura RCE, amparo patrimonial, asistencia jurídica en proceso penal o civil, Opera Previo Aviso e inclusión en la póliza; con cobro de prima adicional.
La Compañía de Seguros acepta el otorgamiento de Cobertura para los Vehículos de propiedad o bajo
responsabilidad de la Entidad, sin aplicación de ninguna clase de restricción o limitación de cobertura y/o por tipo, modelo, antigüedad o cualquier otro aspecto siempre y cuando sean reportados en la Solicitud de Cotización. Siempre y cuando los riesgos a asegurar mantengan las características comunes de los vehículos en el mercado automotriz</t>
  </si>
  <si>
    <t>Anticipo de la indemnización 50%, sujeto a demostración de la perdida. (cuantía y ocurrencia). Solo para pérdidas totales</t>
  </si>
  <si>
    <t>Avisos y letreros para aquellos vehículos que cuenten con estos, Debidamente declarados a la aseguradora, por cualquier siniestro amparado en la póliza.</t>
  </si>
  <si>
    <t>Cláusula de 72 horas para terremoto y/o demás eventos de naturaleza</t>
  </si>
  <si>
    <t>Cobertura de accesorios 10% valor asegurado de cada vehículo, si el valor de los accesorios es mayor al límite aquí establecido, se suministrará la información correspondiente y operará con cobro de prima adicional.</t>
  </si>
  <si>
    <t>Conocimiento del riesgo</t>
  </si>
  <si>
    <t>DAÑOS MUTUOS
La cobertura de la Póliza se extiende a amparar los daños que mutuamente se causen al vehículo
automotor remolcador y al vehículo no automotor semirremolcado, remolcado o remolcado de forma
balanceada, a consecuencia de accidente.</t>
  </si>
  <si>
    <t>Derechos sobre salvamento</t>
  </si>
  <si>
    <t>Designación de bienes</t>
  </si>
  <si>
    <t xml:space="preserve">Designación de ajustadores </t>
  </si>
  <si>
    <t>Designación de concesionarios y talleres especializados por marcas, para la atención de siniestros por pérdidas parciales, donde el vehículo, una vez inspeccionado por la compañía, pase a reparación sin necesidad de cotizaciones u otros trámites.</t>
  </si>
  <si>
    <t>Eliminación de cláusulas de Garantía</t>
  </si>
  <si>
    <t>Extensión de responsabilidad civil cuando el vehículo haya sido hurtado</t>
  </si>
  <si>
    <t>Extensión de Responsabilidad Civil cuando el vehículo no este siendo conducido</t>
  </si>
  <si>
    <t>Inexistencia de partes en el mercado; Gestión de la compañía para obtener las respectivas partes</t>
  </si>
  <si>
    <t>No concurrencia de deducibles</t>
  </si>
  <si>
    <t>No restricción de amparo por tipo, modelo o antigüedad de los vehículos</t>
  </si>
  <si>
    <t>Opción de Pago de la indemnización directamente a contratistas y proveedores, a consideración del asegurador</t>
  </si>
  <si>
    <t>Pago a los terceros por declaración de culpabilidad mediante resolución de inspección</t>
  </si>
  <si>
    <t>Pagos de responsabilidad civil con base en manifiesta culpabilidad previo acuerdo con la aseguradora</t>
  </si>
  <si>
    <t>Opción de Pagos de siniestros por reposición o reemplazo (por vehículos de similares características al asegurado) a consideración del asegurador. Si el valor comercial del vehículo es superior al valor asegurado en el momento del siniestro la entidad asegurada asumirá el excedente. No se otorgan vehículos de reemplazo</t>
  </si>
  <si>
    <t>Servicio de casa cárcel para conductores máximo 50 SMDLV de los gastos.</t>
  </si>
  <si>
    <t>Transporte de mercancías azarosas, inflamables o explosivas; el seguro ampara automáticamente las pérdidas o daños que sufran los vehículos asegurados y la responsabilidad civil extracontractual, que pueda derivarse; cuando dichos vehículos transporten mercancías inflamables o explosivas, sin necesidad de dar previo aviso a la aseguradora para elementos de rutina como combustibles para máquinas, pero se dará previo aviso en caso de condiciones especiales a la aseguradora y entidades competentes; para material explosivo, se realizará previo acuerdo entre la entidad y la compañía de seguros</t>
  </si>
  <si>
    <t>Vehículos bajo responsabilidad; a cobertura de responsabilidad civil extracontractual, amparo patrimonial y asistencias jurídicas en proceso penales o civiles, se extienden a amparar los vehículos bajo cuidado, tenencia, control, alquilados o arrendados por el asegurado. Con cobro a prorrata y aviso a 90 días; siempre y cuando los vehículos hayan sido declarados; sublimite $70,000,000.</t>
  </si>
  <si>
    <t>PÓLIZA DE TODO RIESGO MAQUINARIA Y EQUIPO.</t>
  </si>
  <si>
    <t>AMPAROS Y/O COBERTURAS OBLIGATORIAS. TRC</t>
  </si>
  <si>
    <t>Asonada, motín, conmoción civil o popular, huelga y sabotaje (HAMCCP) al 100%.</t>
  </si>
  <si>
    <t>Actos mal intencionados de terceros AMIT Terrorismo al 100%</t>
  </si>
  <si>
    <t>Afectación por Caída de aeronaves o partes de ellas</t>
  </si>
  <si>
    <t>Afectación por Caída de arboles, rocas aludes</t>
  </si>
  <si>
    <t>Afectación por Choques entre Vehículos y la maquinaria asegurada</t>
  </si>
  <si>
    <t>Cobertura de partes eléctricas y electrónicas; no aplica para daño interno ocasionado por faltas de mantenimiento</t>
  </si>
  <si>
    <t>Afectación por colisión con objetos en movimiento o estacionarios</t>
  </si>
  <si>
    <t>Afectación por fuentes de agua</t>
  </si>
  <si>
    <t>Explosión y demás riesgos inherentes; opera siempre y cuando ocurra por evento amparado en la póliza</t>
  </si>
  <si>
    <t>extended coverage huracán, vientos fuertes, granizo, humo, impacto de vehículos terrestres (propios y ajeno), caída de aeronaves o partes de ellas</t>
  </si>
  <si>
    <t>erupción volcánica , terremoto , temblor al 100%</t>
  </si>
  <si>
    <t>hurto calificado y hurto simple</t>
  </si>
  <si>
    <t>incendio, impacto directo de rayo,</t>
  </si>
  <si>
    <t>impericia, descuido, negligencia, saqueo, sabotaje individual</t>
  </si>
  <si>
    <t>Movilización equipos bajo sus propios medios o transporte en otros vehículos sublimitado a un radio de 200 km del centro de operación</t>
  </si>
  <si>
    <t>volcamiento, choque y colisión</t>
  </si>
  <si>
    <t>CLAUSULAS OBLIGATORIAS. TRC</t>
  </si>
  <si>
    <t>Actos de autoridad, se excluye embargo y confiscación</t>
  </si>
  <si>
    <t>Actos cometidos por empleados del asegurado</t>
  </si>
  <si>
    <t>Amparo automático de equipos en reemplazo, sublimitado a 20% valor asegurado, Aviso 90 días</t>
  </si>
  <si>
    <t>Arbitramento o cláusula compromisoria</t>
  </si>
  <si>
    <t>Actualización de listado de maquinaria asegurada periódicamente:
En el evento que por actualización de inventario por parte del asegurado se cambie el estado de una máquina a obsoleto u otro estado que lo pueda categorizar como maquinaria en reposo, se podrá realizar la exclusión dela máquina de la póliza de Todo Riesgo Maquinaria y Equipo e incluirlo (si es del caso) a maquinaria en reposo, en el momento que lo requiera el asegurado. Se determinará en que momento, por los movimientos por inclusiones, adiciones y exclusiones, se efectuará el ajuste para determinar el cobro adicional y/o la devolución de primas a la Entidad, según el caso.</t>
  </si>
  <si>
    <t>Cláusula de 72 horas para terremoto o eventos naturales</t>
  </si>
  <si>
    <t>Cobertura de partes de los equipos no específicamente descritos: la Compañía declara el conocimiento de la cobertura de las partes de equipos asegurados que no se encuentran específicamente descritos. Siempre y cuando se encuentren incluidos dentro del valor asegurado de la máquina.</t>
  </si>
  <si>
    <t>Daños causados por cualquier otro riesgo no excluido expresamente en la póliza</t>
  </si>
  <si>
    <t>Definición de bienes</t>
  </si>
  <si>
    <t>Designación de ajustadores</t>
  </si>
  <si>
    <t>Elementos dañados y gastados: la Entidad podrá asegurar las máquinas que tengan piezas o partes que se encuentren dañados o con desgaste natural. sublimitado a $50,000,000 evento/vigencia
Queda entendido, convenido y aceptado que, con la inclusión de esta cláusula en la póliza, la Entidad podrá asegurar los bienes que se encuentren dañados o fuera de uso por obsolescencia o desgaste natural, pero que aún no se hayan dado de baja, en caso de siniestro la aseguradora indemnizará a valor real del bien correspondiente al estado en que se encontraba antes del siniestro</t>
  </si>
  <si>
    <t>Eliminación de Cláusulas de Garantía</t>
  </si>
  <si>
    <t>Equipo en Garantía: para los casos en que los bienes asegurados se encuentren bajo garantía (calidad y correcto funcionamiento por ejemplo), la aseguradora pagará la indemnización bajo el contrato de seguro y se subrogará en todos los derechos incluyendo los de garantía; no aplica para daño interno y/o rotura de maquinaria fuera de la garantía. Aplica solo para eventos amparados en póliza</t>
  </si>
  <si>
    <t>Extensión de cobertura para montaje de maquinaria; 30% valor asegurado</t>
  </si>
  <si>
    <t xml:space="preserve">Extensión del amparo de Hurto y hurto calificado de motores, tableros, accesorios y elementos de la maquinaria. </t>
  </si>
  <si>
    <t>Flete expreso y aéreo limite 100% valor demostrado; sublimite de Gastos Combinado</t>
  </si>
  <si>
    <t>Gastos extraordinarios. Sublimite de Gastos Combinado</t>
  </si>
  <si>
    <t>Gastos de extinción de incendio y/o siniestro; hasta por el 100% del valor demostrado, Sublimite de Gastos Combinado</t>
  </si>
  <si>
    <t>Gastos para reparación temporal. Sublimite de Gastos Combinado</t>
  </si>
  <si>
    <t>Gastos adicionales para acelerar la reparación, reacondicionamiento o el reemplazo de los bienes asegurados; hasta 100% valor asegurado. Sublimite de Gastos Combinado</t>
  </si>
  <si>
    <t>Gastos para demostrar el siniestro y su cuantía, hasta por el 100% del valor demostrado; Sublimite de Gastos Combinado</t>
  </si>
  <si>
    <t>Gastos por reacondicionamiento, alquiler - arrendamiento, reemplazos temporales y/o provisionales o reparaciones de bienes asegurados, hasta por el 100% de los gastos demostrados. Sublímite de Gastos Combinado</t>
  </si>
  <si>
    <t>Gastos para la preservación de bienes sublímite 100% valor asegurado. Sublimite de Gastos Combinado</t>
  </si>
  <si>
    <t>Gastos de Recuperación de la Maquina - Sin Daños: 
Mediante esta cobertura se extiende a proteger los gastos que se generen en el evento que una máquina quede inmovilizada o inaccesible y no pueda ser usada sin daño físico o destrucción y como resultado de un evento repentino e inesperado que ocurre durante la vigencia del seguro, la aseguradora indemnizará al asegurado por los costos razonables y necesarios incurridos para recuperar o intentar recuperar la máquina. Sublimite de Gastos Combinado</t>
  </si>
  <si>
    <t>Gastos por Remoción de escombros, gastos de demolición, apuntalamiento, cerramientos de protección, limpieza y, recuperación de materiales, hasta por el 100% de los gastos demostrados. Sublimite de Gastos Combinado</t>
  </si>
  <si>
    <t>Gastos de salvamento. La presente cobertura se extiende a amparar los gastos de remolque de la maquinaria hasta el taller, así como los gastos de la extracción o rescate de la maquinaria si fuese como consecuencia de avería mecánica o accidente de circulación. Sublimite de Gastos Combinado</t>
  </si>
  <si>
    <t>Gastos adicionales para evitar la propagación del siniestro, hasta 100% valor demostrado; Sublimite de Gastos Combinado</t>
  </si>
  <si>
    <t>Gastos adicionales para el pago de auditores, revisores y contadores, hasta el 100% del valor demostrado; Sublimite de Gastos Combinado</t>
  </si>
  <si>
    <t>Gastos adicionales para el incremento de costos de operación, sublímite de gastos combinado, por 3 meses</t>
  </si>
  <si>
    <t>Honorarios profesionales (ingenieros, topógrafos, arquitectos, etc., Incluyendo gastos de viaje y estadía). Hasta 100%, Sublimite de Gastos Combinado</t>
  </si>
  <si>
    <t>Modificación del riesgo aviso a 90 días</t>
  </si>
  <si>
    <t>Movilización de bienes o equipos en reparación para su uso</t>
  </si>
  <si>
    <t>Movilización de bienes para su uso</t>
  </si>
  <si>
    <t>No tasación e inventario para un valor reclamado menor al 20% valor asegurado</t>
  </si>
  <si>
    <t>Pérdida o daño material accidental, súbito</t>
  </si>
  <si>
    <t>Restablecimiento automático del valor asegurado hasta por una sola vez por pago de siniestro con cobro de prima adicional, no opera para amit. H.M.C.C.A.P sabotaje y terrorismo</t>
  </si>
  <si>
    <t>Traslado temporal de bienes y equipos hasta el 15% del valor asegurado de cada riesgo,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incluido transito, transporte y/o movilización. Aviso 90 días; cuando los bienes asegurados se encuentren fuera del área geográfica de operación consignada en la caratula de la póliza, estas labores de movilización podrán ser avisadas a la compañía y ejecutadas en cumplimiento de la normatividad de tránsito vigente atinente a la movilización de éste tipo de maquinaria.</t>
  </si>
  <si>
    <t>Variaciones del riesgo: La entidad podrá realizar variación en el almacenamiento, uso, reparación y demás condiciones que resulten en una variación del riesgo, la entidad dará aviso a la Aseguradora Adjudicataria dentro de los 90 días de la variación del riesgo.</t>
  </si>
  <si>
    <t>POLIZA DE MANEJO</t>
  </si>
  <si>
    <t>AMPARO Y/O COBERTURAS. MANEJO</t>
  </si>
  <si>
    <t>Cobertura básica de manejo: Ocurrencia</t>
  </si>
  <si>
    <t>Alcances fiscales, incluyendo juicios-fallos con responsabilidad fiscal</t>
  </si>
  <si>
    <t>Delitos contra la administración pública (dando alcance al patrimonio de la entidad, incluida La Protección de cuentas bancarias)</t>
  </si>
  <si>
    <t>Extensión de cobertura para empleados ocasionales, temporales y transitorios al 50% del valor asegurado</t>
  </si>
  <si>
    <t>Extensión de cobertura para empleados de firmas especializadas y otros al 50% del valor asegurado</t>
  </si>
  <si>
    <t>Extensión de cobertura para pérdidas ocasionadas por empleados de contratistas y subcontratistas al 50% del valor asegurado, bajo control del asegurado</t>
  </si>
  <si>
    <t>CLAUSULAS OBLIGATORIAS. MANEJO</t>
  </si>
  <si>
    <t>¨  Amparo automático de nuevos cargos; aviso 90 días y con cobro prima adicional</t>
  </si>
  <si>
    <t>Amparo automático de cargos que por error u omisión no se hayan informado al inicio del seguro. Aviso 90 días</t>
  </si>
  <si>
    <t>¨  Ampliación del aviso de siniestro; aviso 90 días</t>
  </si>
  <si>
    <t>¨  Anticipo de indemnización del 50% previa demostración de la ocurrencia y cuantía</t>
  </si>
  <si>
    <t>¨  Compensación: Si la entidad asegurada, al momento de descubrirse el ilícito o cuando se haya determinado el menoscabo de los fondos o bienes de la misma y antes de ser pagada la indemnización, es deudora del empleado por cualquier concepto, la pérdida será reducida en el monto de dicha deuda siempre y cuando la compensación no esté prohibida por las leyes.</t>
  </si>
  <si>
    <t>¨  Conocimiento del riesgo; previa inspección del riesgo</t>
  </si>
  <si>
    <t>Continuidad de amparo y/o extensión de cobertura, hasta 30 días después de desvinculado el funcionario, siempre y cuando la póliza se encuentre vigente</t>
  </si>
  <si>
    <t>¨  Designación o asignación de ajustadores; De común acuerdo y según listado de la Aseguradora</t>
  </si>
  <si>
    <t>¨  Experticio Técnico</t>
  </si>
  <si>
    <t>¨  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</si>
  <si>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Gastos adicionales (Hasta el 100% de los gastos demostrados): sublimite combinado $30,000,000; hacen parte al límite asegurado.</t>
  </si>
  <si>
    <t>Gastos para demostrar el siniestro y su cuantía, Sublimite combinado de gastos</t>
  </si>
  <si>
    <t>Gastos en reconstrucción de archivos, Sublimite combinado de gastos</t>
  </si>
  <si>
    <t>¨  Honorarios Profesionales de Abogados, Consultores, Auditores, Interventores, etc.; incluyendo los Gastos y costos en juicios, resultantes por la defensa. Sublimite combinado de gastos</t>
  </si>
  <si>
    <t>¨  Modificaciones de Condiciones acordados entre aseguradora - asegurado</t>
  </si>
  <si>
    <t xml:space="preserve">¨  Modificación a cargos por cambio de denominaciones a cargos, éstos se consideran automáticamente incorporados en la póliza; siempre y cuando realicen funciones similares. </t>
  </si>
  <si>
    <t>¨  Modificaciones a favor del asegurado</t>
  </si>
  <si>
    <t>No aplicación de deducibles:
Pérdidas por personal no identificado
Cajas Menores</t>
  </si>
  <si>
    <t>No aplicación de garantías</t>
  </si>
  <si>
    <t>Pago del siniestro sin necesidad de fallo fiscal y sin descontar del valor a indemnizar las prestaciones sociales del funcionario; siempre y cuando se acredite la ocurrencia y cuantía de la pérdida</t>
  </si>
  <si>
    <t>Pérdidas a través de sistemas computarizados, sublímite 25% valor asegurado, siempre y cuando se demuestre la participación de uno los empleados y/o contratistas del asegurado</t>
  </si>
  <si>
    <t>Protección de las pérdidas causadas por personal asegurado acorde a las coberturas, clausulados y deducibles aplicables.</t>
  </si>
  <si>
    <t>Restablecimiento automático del valor asegurado por pago de siniestro, hasta una vez y con cobro de prima adicional; previa solicitud del asegurado.</t>
  </si>
  <si>
    <t>PÓLIZA DE RESPONSABILIDAD CIVIL EXTRACONTRACTUAL.</t>
  </si>
  <si>
    <t>AMPAROS Y/O COBERTURAS OBLIGATORIAS. RCE</t>
  </si>
  <si>
    <t>Predios, labores y operaciones incluyendo "perjuicio patrimonial" contempla los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t>
  </si>
  <si>
    <t>Actividades deportivas, sociales y culturales dentro o fuera de los predios y organizadas por la entidad.</t>
  </si>
  <si>
    <t>Actividades de cargue, descargue y transporte de bienes, incluyendo eventualmente los combustibles, azarosos e inflamable; se excluye los daños a la carga y al vehículo; Actividades de cargue, descargue y transporte de bienes, siempre y cuando sean utilizados para la actividad asegurada, se incluye el cargue y descargue, se excluye daños a la carga y al vehículo transportador, opera en exceso de las demás pólizas contradas por el asegurado para el desarrollo de dicha actividad.</t>
  </si>
  <si>
    <t>Amparar la responsabilidad civil extracontractual en que incurra el asegurado de acuerdo a la ley colombiana por los daños o lesiones o muerte causados a terceras personas, como consecuencia del desarrollo de las actividades propias de su ocupación y objeto social; excluyendo reclamaciones originadas por la prestación del servicio de salud o atención a pacientes ( r.c. Profesional médica).</t>
  </si>
  <si>
    <t>Avisos, vallas y letreros dentro y fuera de los predios del asegurado. Siempre y cuando hayan sido instaladas por el asegurado</t>
  </si>
  <si>
    <t>Contaminación accidental, súbita e imprevista, excluye contaminación paulatina sublimite al 20% valor asegurado</t>
  </si>
  <si>
    <t>Cobertura expresa de perjuicios por daño emergente y lucro cesante.</t>
  </si>
  <si>
    <t>Cobertura expresa de perjuicios extrapatrimoniales.</t>
  </si>
  <si>
    <t>Daño moral sublímite 50% valor asegurado; siempre y cuando se haya generado pérdida económica como consecuencia directa de daños materiales o personales al beneficiario de la respectiva indemnización por un evento amparado por la póliza</t>
  </si>
  <si>
    <t>Pagos Suplementarios (Presentación de cauciones, Condena en costas e intereses de mora acumulados a cargo del asegurado, demás gastos razonables). Sublimite 40% valor asegurado evento/vigencia</t>
  </si>
  <si>
    <t xml:space="preserve">Participación del asegurado en ferias y exposiciones nacionales y eventos imputable al asegurado por su participación en ferias y exposiciones nacionales y eventos relacionados con su objeto social. </t>
  </si>
  <si>
    <t>Posesión, mantenimiento y uso de depósitos, tanques y tuberías ubicadas o instaladas en los predios del asegurado. Sublimite 30% valor asegurado; Se ampara la responsabilidad civil extracontractual imputable al asegurado por la posesión, uso y/o mantenimiento de depósitos, tanques y tuberías en sus predios.</t>
  </si>
  <si>
    <t>Responsabilidad civil de contratistas y subcontratistas, sublimite 20% evento/50% vigencia; opera en exceso de las pólizas del contratista o subcontratista, si las hay; incluyendo trabajos de mantenimiento, reparaciones y modificaciones de predios; Queda cubierta la responsabilidad civil extracontractual que recae sobre el asegurado en forma directa por daños causados por los contratistas y subcontratistas a su servicio, siempre y cuando dichos daños tengan relación directa o indirecta con la actividad del asegurado</t>
  </si>
  <si>
    <t>Responsabilidad civil por almacenamiento de combustibles 20% evento/50% vigencia; siempre y cuando sean propias y para funcionamiento de equipos de la entidad.</t>
  </si>
  <si>
    <t>Responsabilidad civil extracontractual parqueaderos, incluido daños y hurto calificado a vehículos, y sus accesorios, sublimite 25% evento máximo 50% por vigencia. Siempre y cuando dichos parqueaderos se encuentren debidamente cerrados, vigilados y exista registro y control de entrada y salida de vehículos terrestres.</t>
  </si>
  <si>
    <t>Responsabilidad civil patronal, sublimite 20% evento/50% vigencia;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que no sean adquiridas o generadas por las labores concernientes para con el Municipio, accidentes de trabajo provocados deliberadamente o por culpa grave del empleado, incumplimiento de las obligaciones de tipo laboral, ya sea contractuales, convencionales o legales.</t>
  </si>
  <si>
    <t>Responsabilidad civil por el uso de escoltas y personal de vigilancia, opera en exceso de las pólizas contratadas por el personal de escoltas y vigilancia y de la cobertura del Decreto 356/94, hasta el 30% del valor asegurado. Incluye Errores de puntería uso de armas de fuego por parte de vigilantes y funcionarios, en caso de firmas externas, esta cobertura operará en exceso de la póliza exigida para la empresa de vigilancia</t>
  </si>
  <si>
    <t>Responsabilidad civil por la caída, el descope, la poda y el mantenimiento de árboles; aplica siempre y cuando estos eventos se ocasionen como resultado de responsabilidad de acción u omisión de la entidad; Se ampara la responsabilidad civil extracontractual imputable al asegurado por caída de árboles, por hechos repentinos e imprevistos siempre y cuando el evento se ocasione como resultado de responsabilidad de acción u omisión de la Entidad.</t>
  </si>
  <si>
    <t>Responsabilidad civil del asegurado frente a familiares de los trabajadores. Se entienden como terceros los familiares del personal del asegurado, siempre y cuando los mismos no tengan relación contractual con la Entidad. De igual forma para los efectos de este seguro los niños, niñas y adolescentes, se consideraran terceros.</t>
  </si>
  <si>
    <t>Restaurantes, casinos y campos deportivos</t>
  </si>
  <si>
    <t>Uso de ascensores, elevadores, escaleras automáticas, montacargas, grúas, puentes grúas, equipos de trabajo y de transporte dentro o fuera de los predios del asegurado.</t>
  </si>
  <si>
    <t>Uso de maquinaria y equipos de trabajo dentro y fuera de los predios del asegurado. En exceso de las pólizas de maquinaria</t>
  </si>
  <si>
    <t>Viajes de funcionarios del asegurado dentro del territorio nacional; excluye RC Profesional</t>
  </si>
  <si>
    <t>Viajes de funcionarios en comisión o estudio en el exterior, bajo la legislación colombiana; excluye RC Profesional</t>
  </si>
  <si>
    <t>CLAUSULAS OBLIGATORIAS. RCE</t>
  </si>
  <si>
    <t>Actos de autoridad; La póliza cubre los daños o pérdidas materiales imputables al asegurado, causados a terceros directamente por la acción de la autoridad legalmente constituida, ejercida sobre los intereses del asegurado</t>
  </si>
  <si>
    <t>Amparo automático de nuevos predios y operaciones, aviso 90 días; Siempre y cuando no constituyan agravación del riesgo</t>
  </si>
  <si>
    <t>Anticipo de indemnización 50% valor asegurado; Previa demostración de ocurrencia y cuantía</t>
  </si>
  <si>
    <t>Conocimiento del riesgo, Siempre y cuando el riesgo haya sido inspeccionado por la aseguradora en el periodo de tiempo establecido por el asegurado para esta labor. La aseguradora podrá realizar visitas para inspeccionar los riesgos asegurados acorde a sus criterios.</t>
  </si>
  <si>
    <t>Designación de bienes.</t>
  </si>
  <si>
    <t>Designación de ajustadores previo acuerdo con la Aseguradora</t>
  </si>
  <si>
    <t>Gastos adicionales por horas extra; sublimite gastos combinado</t>
  </si>
  <si>
    <t>Gastos-costos por Defensa de cualquier demanda y/o caución entablada contra el asegurado; sublimite gastos combinado</t>
  </si>
  <si>
    <t>Gastos de condena en costas e intereses de mora acumulados a cargo del asegurado; sublimite gastos combinado</t>
  </si>
  <si>
    <t>Gastos para la demostración del siniestro. sublimite gastos combinado</t>
  </si>
  <si>
    <t>Honorarios de abogados, contadores, peritos y revisores; sublimite gastos combinado</t>
  </si>
  <si>
    <t>Indemnización por clara evidencia sin que exista previo fallo judicial; Siempre y cuando se acredite la ocurrencia y cuantía de la pérdida</t>
  </si>
  <si>
    <t>No aplicación de deducibles para: 
Gastos médicos y pagos suplementarios</t>
  </si>
  <si>
    <t>Pago de indemnización a elección del Asegurador, La indemnización será pagadera en dinero, o mediante la reposición, reparación o reconstrucción de la cosa asegurada, a opción del asegurador; que en todo caso y por tratarse de una póliza de Responsabilidad Civil, la indemnización será reconocida a quien acredite la calidad de víctima</t>
  </si>
  <si>
    <t>Pago del siniestro sin necesidad de fallo fiscal o penal; Siempre y cuando se acredite la ocurrencia y cuantía de la pérdida</t>
  </si>
  <si>
    <t>Posesión uso o mantenimiento de predios</t>
  </si>
  <si>
    <t>Variación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90 días a partir del inicio de estas modificaciones, sí éstos constituyen agravación de los riesgos cubiertos por la póliza.</t>
  </si>
  <si>
    <t>RESPONSABILIDAD CIVIL SERVIDORES PUBLICOS</t>
  </si>
  <si>
    <t>AMPAROS Y/O COBERTURAS OBLIGATORIAS. RCSP</t>
  </si>
  <si>
    <t>* Se considera siniestro cualquier reclamación judicial o extrajudicial a partir de la notificación del auto de apertura de la investigación preliminar. Cobertura de gastos de defensa incluye indagaciones preliminares por asegurado.</t>
  </si>
  <si>
    <t>Definición para Proceso Verbal Sumario de responsabilidad Fiscal
De conformidad con lo establecido por el artículo 97 de la Ley 1474 de 2011- Estatuto Anticorrupción, el procedimiento verbal de responsabilidad fiscal se adelantará contra los servidores públicos cuando el análisis del dictamen del proceso auditor, de una denuncia o de la aplicación de cualquiera de los sistemas de control, se determine que están dados los elementos para proferir auto de apertura e imputación. El proceso verbal es aplicable a nivel central de la Contraloría General de la Republica, y a la Auditoria General de la república, a partir de la entrada en vigencia de la Ley 1474 de 2011 y a las Gerencias Departamentales de la Contraloría General y a las Contralorías Territoriales a partir del 10 de enero de 2012, sin perjuicio de las indagaciones preliminares que se encuentren en trámite, los órganos de control fiscal competentes puedan adecuar su trámite al procedimiento verbal en el momento de calificar su mérito, profiriendo auto de apertura e imputación si se dan los presupuestos antes señalados para la aplicación de dicho procedimiento.</t>
  </si>
  <si>
    <t>Sublímites Aplicables, para todas y cada una de las Etapas: desde Investigación Preliminar incluidas etapas desde Vinculación Procesal hasta Fallo que haga Transito a Cosa Juzgada.
Se incluyen todas las etapas relativas a cada proceso desde la vinculación del procesado (fiscal, disciplinario, penal, civil o ante otro organismo oficial), hasta que se produzca un fallo (sentencia, resolución o auto) definitivo y con tránsito a cosa juzgada (1ª. Y 2ª. instancia): Cargos Relacionados
Para Investigaciones Preliminares será efectiva siempre y cuando en la reclamación este individualizado el cargo, la persona, y la conducta a investigar gocen de cobertura</t>
  </si>
  <si>
    <t>Extensión de cobertura a actos relacionados con reclamaciones o demandas laborales, que por razón de un acto incorrecto real o presunto se presente durante la vigencia de la póliza, siempre y cuando en la investigación se vincule un cargo asegurado bajo la presente póliza, contra cualquier trabajador al servicio de la Entidad, por o en nombre de otro trabajador de la misma Entidad, al tenor de lo dispuesto por las normas legales vigentes, en especial por la Ley 1010 de 2006. (No se constituyen reclamaciones de carácter laboral, las que tengan por objeto el reconocimiento de salarios, prestaciones, indemnizaciones y demás retribuciones o compensaciones de carácter económico emanadas de un contrato de trabajo). Sublimitada 20% evento / 50% vigencia valor asegurado, hace parte del límite asegurado.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t>
  </si>
  <si>
    <t>* Cobertura para funcionarios pasados, presentes y futuros. Queda expresamente convenido que la cobertura integral de la póliza se extiende a amparar las investigaciones iniciadas contra funcionarios que desempeñaron los cargos asegurados, aun cuando al momento de presentarse la reclamación (notificación de la primera providencia proferida dentro de la investigación o primera audiencia dentro del proceso) ya no pertenezcan a La Entidad asegurada.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</si>
  <si>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</si>
  <si>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CLAUSULAS OBLIGATORIAS. RCSP</t>
  </si>
  <si>
    <t>* Aceptación de gastos judiciales y/o costos de defensa, dentro de los 10 días hábiles.
Mediante esta condición, queda expresamente acordado que la aseguradora se pronunciará sobre la cobertura o no de las reclamaciones y sobre la cotización de honorarios del abogado, gastos judiciales y/o costos de defensa, en la brevedad posible y máximo dentro de los 10 días hábiles siguientes al recibo de la documentación que acredite los mismos. En caso contrario se entenderán aceptados los honorarios de abogado, de conformidad con la(s) cotización(es) presentada(s) por la Entidad asegurada.
De todas formas queda expresamente convenido y aceptado, que las condiciones relacionadas con el término para la "Aceptación de gastos judiciales y/o costos de defensa", aplica a partir del recibo de la documentación que acredite los mismos (Cotización y/o Propuesta de Defensa), ya sea por la Aseguradora o el ajustador.</t>
  </si>
  <si>
    <t>* Amparo automático para funcionarios pasados, presentes y futuros. Se ampara automáticamente cualquier funcionario que ocupe los cargos asegurados (y mencionados en el formulario de solicitud) y los que en el futuro puedan a ocupar los cargos amparados (amparo automático), sin que se requiera aviso de tal modificación. Así mismo se amparan los servidores públicos que hayan ocupado los cargos asegurados dentro del periodo de retroactividad aplicable a esta póliza.</t>
  </si>
  <si>
    <t>* Amparo automático para Nuevos Cargos . Se amparan los nuevos cargos creados, siempre que tengan la misma relación jerárquica de los ya existentes, para lo cual se comunicará dicha creación dentro de los 90 días siguientes a la misma.</t>
  </si>
  <si>
    <t>* Amparo automático a las personas que llegaren a ocupar los cargos amparados (cobertura automática para funcionarios que ocupen los cargos amparados sin que se requiera aviso escrito).</t>
  </si>
  <si>
    <t>Amparo sin cobro de prima en la póliza la homologación de cargos (cambios de la denominación de los cargos) que en cualquier momento se efectué en la Entidad asegurada siempre y cuando desempeñen las mismas o similares funciones a las antiguas denominaciones.</t>
  </si>
  <si>
    <t>* Amparo a la responsabilidad de los funcionarios asegurados que se transmita por muerte, incapacidad, inhabilitación o insolvencia.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
En caso de muerte, incapacidad o quiebra de un Asegurado, cualquier Reclamación realizada contra su propiedad, representantes legales, herederos legítimos o sucesores a título particular de dicho Asegurado por un Hecho Erróneo de dicho Asegurado será considerado como una Reclamación contra ese Asegurado.</t>
  </si>
  <si>
    <t>* Ampliación del plazo para aviso de siniestro a 90 días</t>
  </si>
  <si>
    <t>* Atención de Requerimientos:
La aseguradora se compromete a atender y responder las solicitudes que se efectúen en relación con el seguro, en un término de cinco (5) días hábiles, el cual se contará a partir del momento en que la compañía de seguros reciba la solicitud. Lo anterior, sin perjuicio de los plazos particulares que sean establecidos para trámites o asuntos específicos.</t>
  </si>
  <si>
    <t>* Aviso de no renovación o prórroga del contrato de seguro: 
En el caso de que la aseguradora decida no otorgar renovación o prórroga del contrato de seguro, deberá dar aviso de ello al asegurado con no menos de 50 días a la fecha de vencimiento de la póliza o dentro de las políticas de la aseguradora.</t>
  </si>
  <si>
    <t>* Aplicación de disposiciones del código de comercio. Las reglas aplicables a los seguros en general y los principios, normas y reglas aplicables a los seguros de daños y Responsabilidad Civil serán aplicables, salvo disposición en contrario, al seguro objeto de esta contratación.</t>
  </si>
  <si>
    <t>* Cláusula de aplicación de condiciones particulares
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aquí establecidas.</t>
  </si>
  <si>
    <t>* 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t>
  </si>
  <si>
    <t>* Concurrencia De Amparos, Cláusulas Y/O Condiciones: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</si>
  <si>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 Conocimiento del riesgo: El proponente declara el conocimiento de los riesgos asegurados y que partiendo de esta base ha hecho la tasación y ha establecido los términos y condiciones para la presentación de su propuesta y posterior contratación de la cobertura, acatando las condiciones aquí dispuestas. Por lo tanto, deja constancia del conocimiento y aceptación de los riesgos, las circunstancias y condiciones de los mismos</t>
  </si>
  <si>
    <t>* Definición de eventos: Se entiende como evento el acto incorrecto cometido o presuntamente cometido por uno o más funcionarios asegurados, del cual se derive una o más de una reclamación de perjuicios o la apertura de uno o más procesos por organismos de vigilancia del estado, acorde a los criterios de la modalidad de cobertura Claims Made definidos en el presente clausulado</t>
  </si>
  <si>
    <t>* Denominación en libros: la compañía acepta el título, nombre, denominación y/o nomenclatura con que el asegurado identifica o describe los bienes asegurados en sus registros o libros de contabilidad.</t>
  </si>
  <si>
    <t>* Designación de ajustadores: La aseguradora acepta que en caso de designación de ajustador, la misma deberá efectuarse de común acuerdo entre la aseguradora y el asegurado de conformidad con las siguientes condiciones:
La aseguradora presentará para cada reclamo una terna de ajustadores y el asegurado elegirá de la misma el ajustador que considere conveniente.</t>
  </si>
  <si>
    <t>Diversidad en exclusiones bajo la premisa que la reticencia o inexactitud de un asegurado en la declaración del estado del riesgo, no se hará extensiva a los demás asegurados de la póliza.</t>
  </si>
  <si>
    <t>* Eliminación de cargos, cambios de denominación, funciones o dependencias de los cargos asegurados. Si durante la vigencia de la presente póliza se producen eliminaciones de cargos asegurados, cambios de denominación en los cargos asegurados, cambios de dependencias de los cargos asegurados, o cambios de funciones en los cargos asegurados, los cargos originales mantendrán la cobertura otorgada bajo las condiciones de la póliza que estaba vigente en su momento y los cargos nuevos se considerarán automáticamente incorporados en la póliza. Aviso a 90 días</t>
  </si>
  <si>
    <t>* Errores, omisiones e inexactitudes no intencionales: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</si>
  <si>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 Experticio Técnico. En el evento de existir discrepancia entre la Compañía y el Asegurado en cuanto a si el siniestro constituye una pérdida total o parcial o con relación a otros aspectos de orden técnico, la cuestión será sometida a la decisión de profesionales peritos o técnicos expertos en la actividad que desarrolla el Asegurado, según los intereses afectados por el siniestro, siguiendo el procedimiento que para tal regulación prevén los artículos 2026 y siguientes del Código de Comercio</t>
  </si>
  <si>
    <t>Extensión de cobertura para faltas graves y gravísimas. Se otorga cobertura para las Faltas Graves y Gravísimas contempladas en el Código Único Disciplinario, de igual forma Se cubre hasta culpa grave y gravísima en procesos de responsabilidad fiscal.
Faltas Gravísimas: Se otorga únicamente gastos de defensa para atender investigaciones disciplinarias conforme al Código Único Disciplinario. Esta cobertura no implica el amparo del dolo en ninguna circunstancia.</t>
  </si>
  <si>
    <t>* Se cubren hechos ocurridos desde la fecha de los periodos de retroactividad otorgados y notificados durante la vigencia de la póliza, que no hayan sido conocidos por la entidad o por los funcionarios asegurados antes de la fecha de iniciación de la presente póliza.</t>
  </si>
  <si>
    <t>Honorarios profesionales de auditores, contadores, revisores y/o peritos, sublímite 30% valor asegurado, y hace parte del sublímite de gastos de defensa. Se requiere aprobación previa y expresa de la aseguradora</t>
  </si>
  <si>
    <t>* Inclusiones o Exclusiones de cargos: 
Queda entendido y acordado que la Entidad puede realizar esta clase de modificaciones y la aseguradora deberá aceptarlo con cobro de prima, Previo aviso a la aseguradora. No se generará devolución de prima por exclusión. Para inclusiones, no opera retroactividad de la póliza, solo aplica desde el inicio de la inclusión</t>
  </si>
  <si>
    <t>* Inexactitud o reticencia
Las partes acuerdan que en caso de inexactitud o reticencia proveniente de error inculpable, el asegurador estará obligado, en caso de siniestro, al pago total de la prestación asegurada.
El tomador declarará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 inexactitudes inculpables a él o al asegurado, el contrato de seguro al cual se adhiere a este documento no será nulo ni habrá lugar a la aplicación del inciso tercero del artículo 1058 del Código de Comercio sobre reducción porcentual de la prestación asegurada. En este caso, se deberá pagar la prima adecuada al verdadero estado del riesgo</t>
  </si>
  <si>
    <t>* Libre escogencia de abogado para la defensa. Mediante esta condición, la selección de los profesionales encargados de la defensa corresponderá a LA ENTIDAD, o los funcionarios que ésta designe, quienes para su aprobación presentarán a la compañía la propuesta correspondiente.
La compañía podrá, previa solicitud y de común acuerdo con LA ENTIDAD asumir la defensa de cualquier litigio o procedimiento legal a nombre del asegurado, a través de abogados elegidos por éste. Los pagos de gastos de defensa serán pagados al abogado seleccionado, cumpliendo con los criterios aquí definidos en cuanto a coberturas y cláusulas.</t>
  </si>
  <si>
    <t>* 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 Independientemente del número total de reclamos.</t>
  </si>
  <si>
    <t>* Modificaciones a favor del asegurado.
Los cambios o modificaciones a las condiciones de la póliza, serán acordados mutuamente entre la compañía y el asegurado. El certificado, documento o comunicación que se expida para formalizarlos debe ser firmado por un representante legal del asegurado o funcionario autorizado, en señal de aceptación, prevaleciendo sobre las condiciones de esta póliza. No obstante, si durante la vigencia de la póliza se presentan modificaciones en las condiciones del seguro, legalmente aprobadas que representan un beneficio a favor del asegurado, tales modificaciones se consideran automáticamente incorporadas, sin necesidad de la formalidad antes descrita.</t>
  </si>
  <si>
    <t>* Modificación a cargos. 
Queda entendido, convenido y aceptado que si durante la vigencia de la presente póliza se presentan cambio(s) de denominaciones a cargos, éstos se consideran automáticamente incorporados en la póliza. Siempre y cuando estos mantengan funciones similares</t>
  </si>
  <si>
    <t>* No aplicación de deducibles</t>
  </si>
  <si>
    <t>No aplicación de tarifa de colegio de abogados: No aplicación de tarifa de colegios de abogados u otro criterio, para limitar y/o aceptar la propuesta de los honorarios de abogados, presentada por la Entidad tomadora, los funcionarios que ésta designe o los asegurados, sujeto a que el valor de los mismos (incluidos impuestos y gravámenes, ya sean fiscales, tributarios u otros legalmente establecidos, y que por tal motivo formen parte del costo de los servicios de gastos de defensa) no superen los límites asegurados otorgados</t>
  </si>
  <si>
    <t>No exigencia de pagares;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</si>
  <si>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 Pago anticipado de gastos de defensa: Queda expresamente acordado que el 50% del pago de los gastos de defensa se efectuará de forma anticipada para todo tipo de procesos dentro del término previsto en el artículo 1080 del código de comercio y por reembolso respecto de los gastos en procesos penales siempre que se defina en la instancia procesal correspondiente que el imputado no obro dolosamente. Los gastos frente a procesos penales iniciados por delitos calificados culposos se pagan anticipadamente. El sublimite no podrá superar lo establecido en las coberturas de Gasto de Defensa por Persona, Persona/vigencia, Vigencia en todos los eventos.</t>
  </si>
  <si>
    <t>* Pago de Indemnizaciones "A Nombre De" y no mediante reembolso; se excluyen los procesos de naturaleza penal los cuales operan bajo la modalidad de reembolso; el pago se realiza directamente a terceros afectados</t>
  </si>
  <si>
    <t>* Período adicional de descubrimiento y/o de reclamación de 24 meses con cobro de prima, máximo el 80% de la prima anual. Bajo esta cláusula, queda expresamente acordado que la cobertura del seguro se extiende por el período de 24 meses, bajo las mismas condiciones pactadas dentro del presente proceso de contratación, para amparar las reclamaciones que se formulen con posterioridad al vencimiento de la vigencia de la póliza, exclusivamente respecto de actos incorrectos y eventos cubiertos bajo la misma y ocurridos durante la referida vigencia. Esta condición opera en el caso de que la póliza finalice la vigencia, sea cancelada o no renovada y/o prorrogada por la aseguradora e igualmente en caso de cancelación o no continuidad por decisión de la Entidad tomadora.</t>
  </si>
  <si>
    <t>* Revocación de la póliza 60 días.
El presente contrato podrá ser revocado unilateralmente por la compañía, mediante noticia escrita enviada al asegurado, a su última dirección registrada, con no menos de 60 días de antelación, contados a partir de la fecha del envió de la comunicación y por el asegurado en cualquier momento, mediante aviso escrito dado a la compañía. En el primer caso la prima se devolverá a prorrata y en el segundo corto plazo.</t>
  </si>
  <si>
    <t>AMPAROS Y/O COBERTURAS OBLIGATORIAS. AP</t>
  </si>
  <si>
    <t>·         Gastos médicos por accidente. operará por reembolso, la aseguradora podrá prestar los servicios atención médica a través de IPS con las cuales tenga acuerdos</t>
  </si>
  <si>
    <t>·         Muerte accidental 100 SMMLV</t>
  </si>
  <si>
    <t>·         Incapacidad temporal 100 SMMLV</t>
  </si>
  <si>
    <t>·         Incapacidad total y permanente pasajeros 100 SMMLV</t>
  </si>
  <si>
    <t>CLAUSULAS OBLIGATORIAS AP</t>
  </si>
  <si>
    <t>Amparo automático de nuevos vehículos, aviso de 90 días con cobro de prima adicional</t>
  </si>
  <si>
    <t>Ampliación aviso de siniestro 90 días</t>
  </si>
  <si>
    <t>Errores, omisiones e inexactitudes, aviso 90 días desde el inicio de la vigencia</t>
  </si>
  <si>
    <t>No restricción de vehículo por marca o modelo</t>
  </si>
  <si>
    <t>Revocación de la póliza 90 días</t>
  </si>
  <si>
    <t>POLIZAS DE CUMPLIMIENTO PARA CONVENIOS INTERADMINISTRATIVOS.</t>
  </si>
  <si>
    <t>SEGUROS OBLIGATORIO SOAT</t>
  </si>
  <si>
    <t>Coberturas Básicas - Según Decreto 2497 de 2022</t>
  </si>
  <si>
    <t>Gastos médicos, quirúrgicos, farmacéuticos y hospitalarios</t>
  </si>
  <si>
    <t>Incapacidad permanente</t>
  </si>
  <si>
    <t xml:space="preserve">Muerte y Gastos Funerarios </t>
  </si>
  <si>
    <t>Gastos de transporte de las víctimas</t>
  </si>
  <si>
    <t>CLAUSULAS</t>
  </si>
  <si>
    <t>lesiones- gastos médicos</t>
  </si>
  <si>
    <t>muerte-</t>
  </si>
  <si>
    <t>invalidez</t>
  </si>
  <si>
    <t>gastos funerarios</t>
  </si>
  <si>
    <t>gastos  movilización de las victimas</t>
  </si>
  <si>
    <t>Anegación, inundación, deslizamientos y avalancha que afecten los bienes asegurados como consecuencia accidental del desbordamiento o crecida de ríos, quebradas, lagos, aguas lluvias, insuficiencia o rotura de alcantarillas o por rotura de tanques o tuberías y cualquier tipo de conducción de aguas análogas a las anteriores.</t>
  </si>
  <si>
    <t>Ampliación para el aviso de siniestro a 90 días; 10 días para AMIT-HMACCoP</t>
  </si>
  <si>
    <t>Bienes bajo cuidado, tenencia, control o custodia previa relación, en los predios limite 20% valor asegurado de bienes muebles-maquinaria y equipo-corriente débil; Con cobro de prima a prorrata, con las tasas contratadas.</t>
  </si>
  <si>
    <t>Ampliación del aviso de siniestro a 90 días.</t>
  </si>
  <si>
    <t>Ampliación del aviso del siniestro a 90 días; siempre y cuando no constituyan agravación del riesgo</t>
  </si>
  <si>
    <t>La cobertura de responsabilidad civil extracontractual no contempla exclusiones de:
Uso no autorizado de Vehículos.
Abuso de confianza.</t>
  </si>
  <si>
    <t>Terremoto, temblor y/o erupción volcánica, fenómenos y/o cualquier evento de naturaleza</t>
  </si>
  <si>
    <t>Actualización de listado de vehículos asegurados periódicamente:
En el evento que por actualización de inventario por parte del asegurado se cambie el estado de un vehículo a obsoleto u otro estado que lo pueda categorizar como vehículo en reposo, se podrá realizar la exclusión del vehículo de la póliza de autos e incluirlo (si es del caso) a vehículos en reposo, en el momento que lo requiera el asegurado. Se determinará en que momento, por los movimientos por inclusiones, adiciones y exclusiones, se efectuará el ajuste para determinar el cobro adicional y/o la devolución de primas a la Entidad, según el caso. Siempre y cuando la solicitud la realice el asegurado con detalle del parque automotor a modificar</t>
  </si>
  <si>
    <t>Combustión espontánea - Implosión; por ocurrencia de un evento amparado en la póliza</t>
  </si>
  <si>
    <t xml:space="preserve">Ciclón, vientos, tempestad, avenida inundación, anegación, desbordamiento y alza de nivel de aguas, enfangamiento, hundimiento o deslizamiento del terreno, derrumbes, desprendimiento de tierras o de rocas, granizadas, heladas, aludes, deshielos. </t>
  </si>
  <si>
    <t>responsabilidad civil extracontractual límite hasta el 30% del valor asegurado de cada máquina</t>
  </si>
  <si>
    <t>Cláusula de protección bancaria, incluyendo cheques o giros a:
Personas ficticias
Cobro o endoso por terceras personas
Pago de salarios cobrado o endosado por terceras personas
Opera bajo la no responsabilidad por parte de la Entidad Bancaria
Siempre y cuando sea por personal que ocupe un cargo en la entidad asegurada, sublimite 50% valor asegurado</t>
  </si>
  <si>
    <t>Responsabilidad civil cruzada, sublimite 50% valor asegurado evento/vigencia; Opera en exceso de las pólizas que los contratistas y/o subcontratistas puedan tener contratadas. Queda cubierta la responsabilidad civil extracontractual que recae sobre el asegurado en forma directa por daños causados por un contratista a otro, a consecuencia de las labores previamente contratadas por el asegurado</t>
  </si>
  <si>
    <t>Responsabilidad civil por incendio y explosión, sublimite 30% Valor Asegurado evento/vigencia; se excluyen eventos donde la causa sea por un evento de la naturaleza</t>
  </si>
  <si>
    <t>Responsabilidad civil por inundación, se excluyen eventos donde la causa sea por un evento de la naturaleza sublimite 30% Valor asegurado evento/vigencia</t>
  </si>
  <si>
    <t>Responsabilidad civil por daños a bienes de empleados y visitantes, excluyendo dineros y joyas. Para vehículos operará en exceso de otros vehículos Para que la cobertura opere se requiere demostrar el ingreso del bien al inmueble a través del registro en portería o mediante cualquier otro medio idóneo. Sublímite 5% evento, 20% vigencia</t>
  </si>
  <si>
    <t>Estas pólizas dependen de las condiciones o solicitudes que se realicen dentro de los contratos, Teniendo en cuenta que se requiere expedir las pólizas de cumplimiento necesarias durante la ejecución del contrato, quien se presente para el presente proceso debe tener aprobado y comercializar las pólizas de cumplimiento, so pena de rechazo de su oferta. El oferente seleccionado se compromete a expedir las pólizas requeridas para los convenios y/o contratos interadministrativos. La Entidad entregará los documentos que respalden este tipo de pólizas como contragarantías (pagaré y carta de instrucciones), certificado de disponibilidad presupuestal como una adición al contrato de seguros, acta de posesión del alcalde y estados financieros, y demás requeridos según sea el caso; acorde a la política de la aseguradora</t>
  </si>
  <si>
    <t>MUNICIPIO</t>
  </si>
  <si>
    <t>DEPARTAMENTO</t>
  </si>
  <si>
    <t>USO DE RIESGO</t>
  </si>
  <si>
    <t xml:space="preserve">DIRECCION </t>
  </si>
  <si>
    <t xml:space="preserve"> VALOR ASEGURADO EN EDIFICACION </t>
  </si>
  <si>
    <t>RANGO DE CONSTRUCCIÓN</t>
  </si>
  <si>
    <t>TIPO ESTRUCTURAL</t>
  </si>
  <si>
    <t>No DE PISOS</t>
  </si>
  <si>
    <t>CUNDINAMARCA</t>
  </si>
  <si>
    <t>SALON COMUNAL LAS PIEDRAS</t>
  </si>
  <si>
    <t>CALLE 3A No. 9-40</t>
  </si>
  <si>
    <t>Entre 1998 y 2010</t>
  </si>
  <si>
    <t>CONCRETO</t>
  </si>
  <si>
    <t>SALON COMUNAL  VILLA DEL PRADO</t>
  </si>
  <si>
    <t>CARRERA 5C No. 1E-12 LOTE 4 MZ D</t>
  </si>
  <si>
    <t>SALON COMUNAL SAN RAFAEL 2</t>
  </si>
  <si>
    <t>CARRERA 5 POR CALLE 2 ESTE</t>
  </si>
  <si>
    <t>SALON COMUNAL SANTA RITA</t>
  </si>
  <si>
    <t>CALLE 11 No. 5-48</t>
  </si>
  <si>
    <t>SALON COMUNAL LA CAMPIÑA</t>
  </si>
  <si>
    <t>SALON COMUNAL LA PEPITA</t>
  </si>
  <si>
    <t>TRANSVERSAL 2B SUR No. 4A-38</t>
  </si>
  <si>
    <t>SALON COMUNAL VILLA NUEVA</t>
  </si>
  <si>
    <t xml:space="preserve">CALLE 7 1 39 </t>
  </si>
  <si>
    <t>SALON COMUNAL LOS LAURELES</t>
  </si>
  <si>
    <t>CARRERA 6 POR CALLE 13A</t>
  </si>
  <si>
    <t>SALON COMUNAL Y JARDIN INFANTIL EL PARAISO</t>
  </si>
  <si>
    <t>CARRERA 2 SUR No.2-50 ESTE</t>
  </si>
  <si>
    <t>SALON COMUNAL SAN AGUSTIN</t>
  </si>
  <si>
    <t>Entre 1998 y 2011</t>
  </si>
  <si>
    <t>CENTRO DE ATENCION ADULTO MAYOR</t>
  </si>
  <si>
    <t>Entre 1998 y 2019</t>
  </si>
  <si>
    <t>SALON COMUNAL DANIEL ORTEGA</t>
  </si>
  <si>
    <t>INSPECCIÓN DE TRANSITO</t>
  </si>
  <si>
    <t>SALON COMUNAL BARRIO LAS MERCEDES</t>
  </si>
  <si>
    <t>SALON COMUNAL CARTAGENITA</t>
  </si>
  <si>
    <t>SALON COMUNAL DOS CAMINOS</t>
  </si>
  <si>
    <t>PORTAL DE MARIA</t>
  </si>
  <si>
    <t>CONSTRUCCION LOTE K 3A SUR 22B 12 ESTE</t>
  </si>
  <si>
    <t>CONSTRUCCION LOTE C 22D ESTE 2A 40 SUR C 23 ESTE 2A 36</t>
  </si>
  <si>
    <t>CONSTRUCCION PREDIO DONACION DE PAGO IMPUESTO PREDIAL CEDULA CATASTRAL 01-00-0168-0026-000</t>
  </si>
  <si>
    <t xml:space="preserve">CONSTRUCCION LOTE LT ZONA I ALAMOS </t>
  </si>
  <si>
    <t>CONSTRUCCION LOTE SALON COMUNAL CALLE 14D 11-55</t>
  </si>
  <si>
    <t>SALON COMUNAL CHAPINERO</t>
  </si>
  <si>
    <t>CONSTRUCCION TANQUE ACUEDUCTO</t>
  </si>
  <si>
    <t>CARRERA 4 CALLE 5</t>
  </si>
  <si>
    <t>CONSTRUCCION LOTE MONUMENTO</t>
  </si>
  <si>
    <t>CARRERA 4 POR CALLES 5B 15 ESTE</t>
  </si>
  <si>
    <t>CONSTRUCCION LOTE CAPILLA</t>
  </si>
  <si>
    <t>CONSTRUCCION LOTE LA ÑAPA</t>
  </si>
  <si>
    <t>LA ÑAPA (CRA 3 SUR # 3-48)</t>
  </si>
  <si>
    <t>CONSTRUCCION PLAZA DE MERCADO</t>
  </si>
  <si>
    <t>PLAZA DE MERCADO</t>
  </si>
  <si>
    <t>CONSTRUCCION SEDE COMUNAL</t>
  </si>
  <si>
    <t>CARRERA 4 CALLE 5B</t>
  </si>
  <si>
    <t>CONTRUCCION LOTE SALON COMUNAL PUENTE</t>
  </si>
  <si>
    <t>CONSTRUCCION TERRENO PLAZA DE FERIAS</t>
  </si>
  <si>
    <t>SALON COMUNAL Y CUARTO DE TRANSFERENCIA EL PORTAL DE MARIA</t>
  </si>
  <si>
    <t>SALON COMUNAL LOS MOLINOS</t>
  </si>
  <si>
    <t>LOTE No 11 MANZANA A - CARRERA 4 No 16-34 (BARRIO LOS MOLINOS)</t>
  </si>
  <si>
    <t>SALON EQUIPAMENTO COMUNAL</t>
  </si>
  <si>
    <t>CONSTRUCCION LOTE DE TERRENO</t>
  </si>
  <si>
    <t>SALON COMUNAL BARRIO LA CONCEPCION</t>
  </si>
  <si>
    <t>SALON COMUNAL LAS LAJAS</t>
  </si>
  <si>
    <t>ANCIANATO HOGAR LA MILAGROSA</t>
  </si>
  <si>
    <t>SALON COMUNAL BARRIO PENSILVANIA</t>
  </si>
  <si>
    <t>CONSTRUCCION LOTE EL AMARILLO</t>
  </si>
  <si>
    <t>CONSTRUCCION LOTE BUENOS AIRES</t>
  </si>
  <si>
    <t>CONSTRUCCION LOTES DE INTERES HIDRICO</t>
  </si>
  <si>
    <t>CONSTRUCCION RESERVA HIDRICA</t>
  </si>
  <si>
    <t>CONSTRUCCION RESERVA FORESTAL</t>
  </si>
  <si>
    <t>CONSTRUCCION EN LOTE DE TERRENO</t>
  </si>
  <si>
    <t>SALON COMUNAL Y JARDIN INFANTIL</t>
  </si>
  <si>
    <t>SALON COMUNAL ZONA VERDE M 36</t>
  </si>
  <si>
    <t>SALON COMUNAL ZAMBRANO CAMADER</t>
  </si>
  <si>
    <t>SALON CENTRO DE VIDA SENSORIAL</t>
  </si>
  <si>
    <t>EDIFICACION PLANTA DE BOMBEO</t>
  </si>
  <si>
    <t>SALON COMUNAL MANABLANCA</t>
  </si>
  <si>
    <t>EDIFICACION DE LA ESCUELA JUAN XXIII</t>
  </si>
  <si>
    <t>JUAN XXIII</t>
  </si>
  <si>
    <t>SALON COMUNAL ZONA VERDE</t>
  </si>
  <si>
    <t>SALON COMUNAL EL EDEN</t>
  </si>
  <si>
    <t>SALON COMUNAL SAN CRISTOBAL</t>
  </si>
  <si>
    <t>ESTACION COMANDO DE POLICIA</t>
  </si>
  <si>
    <t>CENTRO INTEGRAL POBLACION DISCAPACITADA</t>
  </si>
  <si>
    <t>SALON COMUNAL BARRIO EL RINCON</t>
  </si>
  <si>
    <t>SALON COMUNAL BARRIO ARBOLEDA</t>
  </si>
  <si>
    <t>SALON COMUNAL BARRIO LLANO DEL TUNJO</t>
  </si>
  <si>
    <t>CIC CENTRO DE INTEGRACION CIUDADANA FACATATIVA</t>
  </si>
  <si>
    <t>HOGAR MULTIPLE BARRIO SAN BENITO</t>
  </si>
  <si>
    <t>CASA DE CULTURA ABELARDO FORERO BENAVIDES / ALCALDIA ANTIGUA</t>
  </si>
  <si>
    <t>CASA DE GOBIERNO MUNICIPAL</t>
  </si>
  <si>
    <t xml:space="preserve">SECRETARIA DE EDUCACIÓN </t>
  </si>
  <si>
    <t>I.E.M</t>
  </si>
  <si>
    <t>ZONA EDUCATIVA MZ D ISMAEL AREVALO CARRERA 3 SUR 6-81</t>
  </si>
  <si>
    <t>CONCENTRACIÓN  ESCOLAR SAN CRISTOBAL</t>
  </si>
  <si>
    <t>SAN CRISTOBAL (SEDE MANUELA) CARRERA 1 SUR 10A-14</t>
  </si>
  <si>
    <t>LA ARBOLEDA CALLE 3B ESTE CARRERA 7</t>
  </si>
  <si>
    <t>CENTRO DE EDUCACION ESPECIAL MANUEL GONZALEZ</t>
  </si>
  <si>
    <t>SILVERIA ESPINOZA</t>
  </si>
  <si>
    <t>I.E.M BERMEO (SEDE JUAN XXIII)</t>
  </si>
  <si>
    <t>PUEBLO VIEJO (SEDE TECNICO)</t>
  </si>
  <si>
    <t>CARTAGENITA CARRERA 2 1-207</t>
  </si>
  <si>
    <t>I.E.M SANTA SOFIA</t>
  </si>
  <si>
    <t>I.E.M PASO ANCHO  (SEDE JUAN XXIII)</t>
  </si>
  <si>
    <t>I.E.M TIERRA MORADA  (SEDE JUAN XXIII)</t>
  </si>
  <si>
    <t>I.EM. NEMESIO NIETO (SEDE POLICARPA)</t>
  </si>
  <si>
    <t>ESCUELA DE MANCILLA PUEBLO VIEJO</t>
  </si>
  <si>
    <t>RAFAEL POMBO CALLE 9 CON CARRERA 3</t>
  </si>
  <si>
    <t>COMEDOR ESCOLAR SANTA RITA/ CENTRO NUTRICIONAL MATERNO INFANTIL</t>
  </si>
  <si>
    <t>LOS MOLINOS (SEDE MANUELA) CARRERA 4 CARRERA 4A</t>
  </si>
  <si>
    <t>I.E.M POLICARPA SALAVARRIETA</t>
  </si>
  <si>
    <t>IEM MANABLANCA</t>
  </si>
  <si>
    <t>DEPARTAMENTAL CARTAGENITA</t>
  </si>
  <si>
    <t>INSTITUTO TECNICO INDUSTRIAL - BARRIO SANTA RITA</t>
  </si>
  <si>
    <t>MANUELA AYALA DE GAITAN</t>
  </si>
  <si>
    <t>COLEGIO COMERCIAL SANTA RITA</t>
  </si>
  <si>
    <t>HOGAR INFANTIL " MI PEQUEÑA ALDEA"</t>
  </si>
  <si>
    <t>CAFETERIA IEM JOHN F. KENNEDY</t>
  </si>
  <si>
    <t>LA CONCEPCION (SEDE EMILIO)</t>
  </si>
  <si>
    <t>JARIN INFANTIL DEPARTAMENTAL LOS LAURELES</t>
  </si>
  <si>
    <t>JARDIN INFANTIL ZAMBRANO CAMADER</t>
  </si>
  <si>
    <t>MARIA AZUERO DE GAITAN (SEDE POLICARPA)</t>
  </si>
  <si>
    <t>CENTRO EDUCATIVO LOS MOLINOS</t>
  </si>
  <si>
    <t>JARDIN SOCIAL MANABLANCA (SECRETARIA DLLO SOCIAL)</t>
  </si>
  <si>
    <t>JARDIN INFANTIL DOS CAMINOS</t>
  </si>
  <si>
    <t>JARDIN INFANTIL SAN CARLOS</t>
  </si>
  <si>
    <t>HOGAR MULTIPLE URBANIZACION EL PRADO</t>
  </si>
  <si>
    <t>JARDIN INFANTIL HUELLITAS DE ALEGRIA</t>
  </si>
  <si>
    <t>CENTRO DE SALUD MANABLANCA</t>
  </si>
  <si>
    <t>CENTRO DE SALUD LOS MOLINOS</t>
  </si>
  <si>
    <t>CENTRO DE SALUD TIERRA GRATA</t>
  </si>
  <si>
    <t>TIERRA GRATA</t>
  </si>
  <si>
    <t>CENTRO DE SALUD CARTAGENITA</t>
  </si>
  <si>
    <t>ZONA VERDE MZ CANCHA MULTIPLE</t>
  </si>
  <si>
    <t>CANCHA MULTIPLE</t>
  </si>
  <si>
    <t>PARQUE EL COPIHUE</t>
  </si>
  <si>
    <t>PARQUE ZONA ESCOLAR EL BOSQUE</t>
  </si>
  <si>
    <t>POLIDEPORTIVO CHAPINERO CENTRO COLISEO</t>
  </si>
  <si>
    <t>POLIDEPORTIVO MOYANO</t>
  </si>
  <si>
    <t>CANCHA ESCUELA BERMEO</t>
  </si>
  <si>
    <t>POLIDEPORTIVO MANABLANCA IV SECTOR</t>
  </si>
  <si>
    <t>POLIDEPORTIVO BARRIO NUEVO COPIHUE</t>
  </si>
  <si>
    <t>POLIDEPORTIVOS IEM JOHN F. KENNEDY y IEM MANUELA AYALA</t>
  </si>
  <si>
    <t>TIERRA MORADA PRADO PASO ANCHO</t>
  </si>
  <si>
    <t>POLIDEPORTIVO CARRERA 9</t>
  </si>
  <si>
    <t>POLIDEPORTIVO SEDE IEM MANUELA AYALA DE GAITAN VEREDA MANCILLA</t>
  </si>
  <si>
    <t>ZONA VERDE PARQUE PARAISO</t>
  </si>
  <si>
    <t>PARQUE INFANTIL VILLA DEL PRADO</t>
  </si>
  <si>
    <t>CANCHAS MULTIPLES Y ZONA VERDE URBANIZACION LOS MONARCAS</t>
  </si>
  <si>
    <t>ZONA VERDE PARQUE LOS OLIVOS</t>
  </si>
  <si>
    <t>ZONA VERDE 1 PARQUE LA ARBOLEDA</t>
  </si>
  <si>
    <t>ZONA VERDE 2 PARQUE LA ARBOLEDA</t>
  </si>
  <si>
    <t>ZONA VERDE MZ 37 JUEGOS INFANTILES</t>
  </si>
  <si>
    <t>PARQUE LOTE ZONA VERDE No. 5</t>
  </si>
  <si>
    <t>PARQUE DE LOS JUEGOS INFANTILES</t>
  </si>
  <si>
    <t>ZONA ESCOLAR INSTITUCIONAL 1</t>
  </si>
  <si>
    <t>ZONA VERDE 2A OMNICENTRO JUEGOS INFANTILES</t>
  </si>
  <si>
    <t>PARQUE Y CANCHA MULTIPLE LA CONVENCIÓN</t>
  </si>
  <si>
    <t>CANCHA MULTIPLE ZONA VERDE COMUNAL LOTE 1 CALLE 10</t>
  </si>
  <si>
    <t>JARDIN INFANTIL DEPARTAMENTAL LOS LAURELES</t>
  </si>
  <si>
    <t>ZONA VERDE Y SALON COMUNAL Y CANCHA MULTIPLE</t>
  </si>
  <si>
    <t>CANCHA CONCENTRACION ESCOLAR  LOS MOLINOS</t>
  </si>
  <si>
    <t>CANCHA JARDIN INFANTIL ZAMBRANO CAMADER</t>
  </si>
  <si>
    <t>CANCHA MULTIPLE Y ZONA VERDE INSTITUCIONAL</t>
  </si>
  <si>
    <t>CANCHA DE BASKEETBALL LOS LAURELES</t>
  </si>
  <si>
    <t>JUEGOS INFANTILES LOS LAURELES</t>
  </si>
  <si>
    <t>INSTALACIONES DEPORTIVAS Y RECREATIVAS LOS CEREZOS</t>
  </si>
  <si>
    <t>CANCHA COMUNAL URBANIZACION SAN AGUSTIN</t>
  </si>
  <si>
    <t>CANCHA COLEGIO SILVERIA ESPINOSA</t>
  </si>
  <si>
    <t>CANCHA ESCULA MARIA AZUERO</t>
  </si>
  <si>
    <t>PARQUE INFANTIL ESCUELA SANTA SOFIA</t>
  </si>
  <si>
    <t>CANCHA MULTIPLE ESCUELA PASO ANCHO</t>
  </si>
  <si>
    <t>CANCHA ESCUELA TIERRA MORADA</t>
  </si>
  <si>
    <t>CANCHA ESCUELA NEMESIO NIETO</t>
  </si>
  <si>
    <t>CANCHA ESCUELA MANCILLA - PUEBLO VIEJO</t>
  </si>
  <si>
    <t>PARQUE LOS MOLINOS</t>
  </si>
  <si>
    <t>PARQUE INFANTIL LAS TENERIAS</t>
  </si>
  <si>
    <t>CONSTRUCCION PARQUE I.E.M. RAFAEL POMBO</t>
  </si>
  <si>
    <t>CONSTRUCCION COMPLEJO DEPORTIVO</t>
  </si>
  <si>
    <t>CANCHAS MULTIPLES PARQUE SANTA RITA</t>
  </si>
  <si>
    <t>SANTA RITA</t>
  </si>
  <si>
    <t>CERRAMIENTO ESTADIO MUNICIPAL</t>
  </si>
  <si>
    <t>ESTADIO MUNICIPAL</t>
  </si>
  <si>
    <t>POLIDEPORTIVO BARRIO SAN RAFAEL</t>
  </si>
  <si>
    <t>POLIDEPORTIVO BARRIO MANABLANCA II SECTOR</t>
  </si>
  <si>
    <t>MANABLANCA II SECTOR</t>
  </si>
  <si>
    <t>POLIDEPORTIVO BARRIO CHICO II SECTOR</t>
  </si>
  <si>
    <t>POLIDEPORTIVO BARRIO BRASILIA</t>
  </si>
  <si>
    <t>POLIDEPORTIVO BARRIO TISQUESUSA</t>
  </si>
  <si>
    <t>POLIDEPORTIVO BARRIO LA PAZ</t>
  </si>
  <si>
    <t>POLIDEPORTIVO BARRIO EL EDEN</t>
  </si>
  <si>
    <t>ZONA RECREATIVA BARRIO LAS PIEDRAS</t>
  </si>
  <si>
    <t>POLIDEPORTIVO Y PARQUE INFANTIL LA PEPITA</t>
  </si>
  <si>
    <t>ZONA DEPORTIVA Y RECREATIVA BARRIO LA RIVERA</t>
  </si>
  <si>
    <t>CANCHA MULTIPLE BARRIO LAS LAJAS</t>
  </si>
  <si>
    <t>POLIDEPORTIVO CENTRO DE DISCAPACIDAD MANUEL GONZALEZ CORREAL</t>
  </si>
  <si>
    <t>ESCENARIO DEPORTIVO SKETTE PARK</t>
  </si>
  <si>
    <t>PARQUE BIOSALUDABLE Y PARQUE INFANTIL SECTOR SAN BENITO</t>
  </si>
  <si>
    <t>POLIDEPORTIVO Y PARQUE INFANTIL MARIA ANGELICA</t>
  </si>
  <si>
    <t>POLIDEPORTIVO JUAN PABLO II</t>
  </si>
  <si>
    <t>POLIDEPORTIVO POLICARPA SALAVARRIETA</t>
  </si>
  <si>
    <t>BIENESTAR FAMILAR</t>
  </si>
  <si>
    <t>EQUIPAMIENTO COMUNAL</t>
  </si>
  <si>
    <t>TALLERES IT INDUSTRIAL</t>
  </si>
  <si>
    <t>JARDIN SANTA MARTA (DLLO SOCIAL)</t>
  </si>
  <si>
    <t>INVERNADEROS</t>
  </si>
  <si>
    <t>LIGA CONTRA EL CANCER</t>
  </si>
  <si>
    <t>PARQ. ARQUEOLOGICO PIEDRAS DEL TUNJO</t>
  </si>
  <si>
    <t>POLIDEPORTIVO EL JARDIN</t>
  </si>
  <si>
    <t>PUESTO DE MONTA</t>
  </si>
  <si>
    <t>TANQUE DE ALMACENAMIENTO Y DISTRIBUCION DE AGUA POTABLE AREA URBANA</t>
  </si>
  <si>
    <t>LOTE SERVICIOS PUBLICOS</t>
  </si>
  <si>
    <t>TANQUE MANABLANCA</t>
  </si>
  <si>
    <t>ESTACION FERREA</t>
  </si>
  <si>
    <t>Entre 1998 y 2020</t>
  </si>
  <si>
    <t>CASA DE LAS BELLAS ARTES</t>
  </si>
  <si>
    <t>Entre 1998 y 2021</t>
  </si>
  <si>
    <t>Entre 1998 y 2022</t>
  </si>
  <si>
    <t>TOTAL VALOR ASEGURADO</t>
  </si>
  <si>
    <t>NOTA ACLARATORIA</t>
  </si>
  <si>
    <t>INMUEBLE</t>
  </si>
  <si>
    <t>NIT</t>
  </si>
  <si>
    <t>DEPARTAMENTO DE CUNDINAMARCA</t>
  </si>
  <si>
    <t>899,999,114-0</t>
  </si>
  <si>
    <t>PARQUE ARQUEOLOGICO PIEDRAS DEL TUNJO</t>
  </si>
  <si>
    <t>INSTITUTO NACIONAL DE VIAS</t>
  </si>
  <si>
    <t>800,215,807-2</t>
  </si>
  <si>
    <t>CONTENIDOS ESPECIALES</t>
  </si>
  <si>
    <t>TOTAL MAQUINARIA - HERRAMIENTAS</t>
  </si>
  <si>
    <t>EQUIPO MÉDICO</t>
  </si>
  <si>
    <t>IQK98C</t>
  </si>
  <si>
    <t>KHZ95</t>
  </si>
  <si>
    <t>KHZ96</t>
  </si>
  <si>
    <t>IQG22C</t>
  </si>
  <si>
    <t>XTZ [1] 250 MT 250CC</t>
  </si>
  <si>
    <t>DT 125 ESPECIAL</t>
  </si>
  <si>
    <t>DT.175.CROSS</t>
  </si>
  <si>
    <t>XTZ250</t>
  </si>
  <si>
    <t>G3F2E004618</t>
  </si>
  <si>
    <t>9FKDG2818J2004618</t>
  </si>
  <si>
    <t>3TL050301</t>
  </si>
  <si>
    <t>3TK009879</t>
  </si>
  <si>
    <t>G391E006175</t>
  </si>
  <si>
    <t>9FKKG0410E2006175</t>
  </si>
  <si>
    <t>OIB348</t>
  </si>
  <si>
    <t>OJW045</t>
  </si>
  <si>
    <t>OJW048</t>
  </si>
  <si>
    <t>OJW055</t>
  </si>
  <si>
    <t>OJW051</t>
  </si>
  <si>
    <t>OIB481</t>
  </si>
  <si>
    <t>OIB463</t>
  </si>
  <si>
    <t>JEEP WILLYS</t>
  </si>
  <si>
    <t>GRAN CHEROKEE LAREDO</t>
  </si>
  <si>
    <t>JAC</t>
  </si>
  <si>
    <t>PICK UP HFC 1037 T6</t>
  </si>
  <si>
    <t>NISSAN</t>
  </si>
  <si>
    <t>NP 300 FRONTIER 2.5 L MT D22/NP300</t>
  </si>
  <si>
    <t>RENAULT</t>
  </si>
  <si>
    <t>TRAFIC 2.0 L MT AA dsl</t>
  </si>
  <si>
    <t xml:space="preserve">SPARK </t>
  </si>
  <si>
    <t>AUTOMÓVIL</t>
  </si>
  <si>
    <t>MAZDA</t>
  </si>
  <si>
    <t>B2200</t>
  </si>
  <si>
    <t>D21 2.4L MT 2400CC 4X2 D</t>
  </si>
  <si>
    <t>8Y2FJ33VASV087225</t>
  </si>
  <si>
    <t>M3009052</t>
  </si>
  <si>
    <t>LJ11PAB3XNC091096</t>
  </si>
  <si>
    <t>YD25-359714T</t>
  </si>
  <si>
    <t>3N6PD23Y4ZK904002</t>
  </si>
  <si>
    <t>M9RM786C205661</t>
  </si>
  <si>
    <t>VF1FLBUDCFY777066</t>
  </si>
  <si>
    <t>B10S1954044KC2</t>
  </si>
  <si>
    <t>9GAMM5100DB052630</t>
  </si>
  <si>
    <t>F2232514</t>
  </si>
  <si>
    <t>9F JUN 832040101342</t>
  </si>
  <si>
    <t>KA24910544M</t>
  </si>
  <si>
    <t>3N6CD13SXZK016245</t>
  </si>
  <si>
    <t>TOMADOR/ ASEGURADO/ BENEFICIARIO: MUNICIPIO DE FACATATIVÁ</t>
  </si>
  <si>
    <t>MAQUINARIA/EQUIPO</t>
  </si>
  <si>
    <t>VR. ASEGURADO</t>
  </si>
  <si>
    <t>GRUA</t>
  </si>
  <si>
    <t>AMCO</t>
  </si>
  <si>
    <t>OJF583</t>
  </si>
  <si>
    <t>VERA RE 105/35 4.6 TM</t>
  </si>
  <si>
    <t>MINICARGADOR</t>
  </si>
  <si>
    <t>NEW HOLLAND</t>
  </si>
  <si>
    <t>TL07598</t>
  </si>
  <si>
    <t>L170</t>
  </si>
  <si>
    <t>N7M471627</t>
  </si>
  <si>
    <t>MOTONIVELADORA</t>
  </si>
  <si>
    <t>570B</t>
  </si>
  <si>
    <t>TO6059T-439329</t>
  </si>
  <si>
    <t>DW570BX-544380</t>
  </si>
  <si>
    <t>RETROEXCAVADORA</t>
  </si>
  <si>
    <t>120052D2</t>
  </si>
  <si>
    <t>DW690EL547562</t>
  </si>
  <si>
    <t>510 D</t>
  </si>
  <si>
    <t>TO4045T-504740</t>
  </si>
  <si>
    <t>TO510DG-811422</t>
  </si>
  <si>
    <t>410G</t>
  </si>
  <si>
    <t>PE4045T543497</t>
  </si>
  <si>
    <t>T0410GX954699</t>
  </si>
  <si>
    <t>RODILLO COMPACTADOR</t>
  </si>
  <si>
    <t>EQUIMACO</t>
  </si>
  <si>
    <t>VIBROCOMPACTADOR</t>
  </si>
  <si>
    <t>INGERSOLL RAND</t>
  </si>
  <si>
    <t>TL7001</t>
  </si>
  <si>
    <t>DD24</t>
  </si>
  <si>
    <t>MUNICIPIO DE FACATATIVÁ</t>
  </si>
  <si>
    <t>VIV26D (infancia), VIV24D, VIV23D (la paz), VIV25D (cti FACATATIVÁ)</t>
  </si>
  <si>
    <t>AK 180 ZW</t>
  </si>
  <si>
    <t>ECO DELUXE 100CC</t>
  </si>
  <si>
    <t>ECO DELUXE MEC 100 CC</t>
  </si>
  <si>
    <t>GS 150R</t>
  </si>
  <si>
    <t xml:space="preserve">MOTOCICLETA </t>
  </si>
  <si>
    <t>BEST.125 BEST.125</t>
  </si>
  <si>
    <t>DR 650 DR 650</t>
  </si>
  <si>
    <t>TS 185</t>
  </si>
  <si>
    <t>TS 185 CROSS TS 185</t>
  </si>
  <si>
    <t>GN.125.H 125CC GN 125</t>
  </si>
  <si>
    <t>AX4</t>
  </si>
  <si>
    <t>CARGUERO 200 ZW [BAJO] MT 200CC</t>
  </si>
  <si>
    <t>AK200ZW</t>
  </si>
  <si>
    <t>AK110S(1) MT 110 CC</t>
  </si>
  <si>
    <t>XRE 300 MT 300 CC ABS</t>
  </si>
  <si>
    <t>XR 125L MT 125 CC</t>
  </si>
  <si>
    <t>TTR0200</t>
  </si>
  <si>
    <t>789ABA</t>
  </si>
  <si>
    <t>IQG09C</t>
  </si>
  <si>
    <t>IQG10C</t>
  </si>
  <si>
    <t>CTN46C</t>
  </si>
  <si>
    <t>WML78A</t>
  </si>
  <si>
    <t>WMT56A</t>
  </si>
  <si>
    <t>WMT62A</t>
  </si>
  <si>
    <t>WMT63A</t>
  </si>
  <si>
    <t>WMH24A</t>
  </si>
  <si>
    <t>IQG94C</t>
  </si>
  <si>
    <t>571ABP</t>
  </si>
  <si>
    <t>IQN24C</t>
  </si>
  <si>
    <t>586ABP</t>
  </si>
  <si>
    <t>IQG91C</t>
  </si>
  <si>
    <t>IQI47C</t>
  </si>
  <si>
    <t>IQI48C</t>
  </si>
  <si>
    <t>IQI49C</t>
  </si>
  <si>
    <t>IQG92C</t>
  </si>
  <si>
    <t>IQN48C</t>
  </si>
  <si>
    <t>IQN49C</t>
  </si>
  <si>
    <t>IQN50C</t>
  </si>
  <si>
    <t>IQN51C</t>
  </si>
  <si>
    <t>IQN52C</t>
  </si>
  <si>
    <t>IQN53C</t>
  </si>
  <si>
    <t>IQN54C</t>
  </si>
  <si>
    <t>PUJ44D</t>
  </si>
  <si>
    <t>IQG20C</t>
  </si>
  <si>
    <t>IQG21C</t>
  </si>
  <si>
    <t>IQN29C</t>
  </si>
  <si>
    <t>IQN89C</t>
  </si>
  <si>
    <t>IQN90C</t>
  </si>
  <si>
    <t>IQN91C</t>
  </si>
  <si>
    <t>IQN92C</t>
  </si>
  <si>
    <t>IQN93C</t>
  </si>
  <si>
    <t xml:space="preserve">ZS159QMK8E100100 </t>
  </si>
  <si>
    <t>HA11EDC9D08586</t>
  </si>
  <si>
    <t>9FMHA1129DF022677</t>
  </si>
  <si>
    <t>HA11EDC9H20413</t>
  </si>
  <si>
    <t>9FMHA1129DF025269</t>
  </si>
  <si>
    <t xml:space="preserve">G423-187192 </t>
  </si>
  <si>
    <t>F453TH615844</t>
  </si>
  <si>
    <t>9FSBF44P36C115515</t>
  </si>
  <si>
    <t>P409138128</t>
  </si>
  <si>
    <t>9FSSP46A48C105178</t>
  </si>
  <si>
    <t>TS1852183954</t>
  </si>
  <si>
    <t>9FSSG11A09C031409</t>
  </si>
  <si>
    <t>TS1852184269</t>
  </si>
  <si>
    <t>9FSSG11A19C031547</t>
  </si>
  <si>
    <t>157FMI3D062913</t>
  </si>
  <si>
    <t>9FSNF41A46C108733</t>
  </si>
  <si>
    <t>E467178315</t>
  </si>
  <si>
    <t>9FSNE43BXEC125897</t>
  </si>
  <si>
    <t>ZS163QML8K100538</t>
  </si>
  <si>
    <t>9F2A42000K5000500</t>
  </si>
  <si>
    <t>E3Y2E032558</t>
  </si>
  <si>
    <t>9FKDE0929K2032558</t>
  </si>
  <si>
    <t>ZS163QML8K100841</t>
  </si>
  <si>
    <t>9F2A4200XL5000229</t>
  </si>
  <si>
    <t>G391E010162</t>
  </si>
  <si>
    <t>9FKKG0419F2010162</t>
  </si>
  <si>
    <t>9FKKG0414G2012516</t>
  </si>
  <si>
    <t>G391E009310</t>
  </si>
  <si>
    <t>9FKKG0412G2009310</t>
  </si>
  <si>
    <t>G391E013228</t>
  </si>
  <si>
    <t>9FKKG0414G2013228</t>
  </si>
  <si>
    <t>152FMHIA083121</t>
  </si>
  <si>
    <t>9F2A11101BBC08164</t>
  </si>
  <si>
    <t>ND12E2N201036</t>
  </si>
  <si>
    <t>9C2ND1220NR201010</t>
  </si>
  <si>
    <t>ND12E2N201016</t>
  </si>
  <si>
    <t>9C2ND1220NR201016</t>
  </si>
  <si>
    <t>ND12E2N201071</t>
  </si>
  <si>
    <t>9C2ND1220NR201048</t>
  </si>
  <si>
    <t>ND12E2N200935</t>
  </si>
  <si>
    <t>9C2ND1220NR200920</t>
  </si>
  <si>
    <t>ND12E2N200945</t>
  </si>
  <si>
    <t>9C2ND1220NR200930</t>
  </si>
  <si>
    <t>ND12E2N201000</t>
  </si>
  <si>
    <t>9C2ND1220NR200980</t>
  </si>
  <si>
    <t>JD21E-2267845</t>
  </si>
  <si>
    <t>9FMJD2120FF002724</t>
  </si>
  <si>
    <t>G391E006169</t>
  </si>
  <si>
    <t>9FKKG0415E2006169</t>
  </si>
  <si>
    <t>G391E006116</t>
  </si>
  <si>
    <t>9FKKG0416E2006116</t>
  </si>
  <si>
    <t>E3Y2E0405553</t>
  </si>
  <si>
    <t>9FKDE0924L2040553</t>
  </si>
  <si>
    <t>163FMLVQ115556</t>
  </si>
  <si>
    <t>163FMLVQ11545</t>
  </si>
  <si>
    <t>163FMLVQ139221</t>
  </si>
  <si>
    <t>163FMLVQ139119</t>
  </si>
  <si>
    <t>163FMLVQ139202</t>
  </si>
  <si>
    <t>DQA782</t>
  </si>
  <si>
    <t>OIB343</t>
  </si>
  <si>
    <t>OIB434</t>
  </si>
  <si>
    <t>OIB482</t>
  </si>
  <si>
    <t>OIB495</t>
  </si>
  <si>
    <t>OJW003</t>
  </si>
  <si>
    <t>OJW008</t>
  </si>
  <si>
    <t>OJW067</t>
  </si>
  <si>
    <t>OJW063</t>
  </si>
  <si>
    <t>OJW020</t>
  </si>
  <si>
    <t>OJW027</t>
  </si>
  <si>
    <t>OJW047</t>
  </si>
  <si>
    <t>OJW053</t>
  </si>
  <si>
    <t>OJW054</t>
  </si>
  <si>
    <t>OJW039</t>
  </si>
  <si>
    <t>OJW041</t>
  </si>
  <si>
    <t>OJW042</t>
  </si>
  <si>
    <t>OJW040</t>
  </si>
  <si>
    <t>OJW015</t>
  </si>
  <si>
    <t>OJW013</t>
  </si>
  <si>
    <t>OJW069</t>
  </si>
  <si>
    <t>OJW061</t>
  </si>
  <si>
    <t>OJW070</t>
  </si>
  <si>
    <t>GZM901</t>
  </si>
  <si>
    <t>OIB404</t>
  </si>
  <si>
    <t>OJW014</t>
  </si>
  <si>
    <t>OJW016</t>
  </si>
  <si>
    <t>OJW017</t>
  </si>
  <si>
    <t>OJW018</t>
  </si>
  <si>
    <t xml:space="preserve">LUV-2.3-4X2 ESTACAS LUV-2.3-4X2 </t>
  </si>
  <si>
    <t>PICKUP</t>
  </si>
  <si>
    <t>LUV-2.3-4X2 TFR dsl</t>
  </si>
  <si>
    <t>L 300 VAN PANEL L 300</t>
  </si>
  <si>
    <t>B26DC3 4X4</t>
  </si>
  <si>
    <t>PRADO.4 X4 VXM</t>
  </si>
  <si>
    <t>BT50 B22DC7</t>
  </si>
  <si>
    <t>HYUNDAI</t>
  </si>
  <si>
    <t xml:space="preserve">HD 72 MT 3900CC </t>
  </si>
  <si>
    <t>FORTUNER SR5 MT 3000CC FORTUNER</t>
  </si>
  <si>
    <t>NP 300 FRONTIER 2.4 L D22/NP300 gsl</t>
  </si>
  <si>
    <t>PRADO LC 150 TX dsl</t>
  </si>
  <si>
    <t xml:space="preserve">D22/AX FRONTIER TURBO DIESEL 4X2 </t>
  </si>
  <si>
    <t>DFSK</t>
  </si>
  <si>
    <t>EQ6450PF1   9 PASAJEROS</t>
  </si>
  <si>
    <t>L200 [5] 2.5L MT 2500CC TD 4X</t>
  </si>
  <si>
    <t>MV607SBA4X2</t>
  </si>
  <si>
    <t xml:space="preserve">LUV STD (TFR) MT 2300CC 4X2 </t>
  </si>
  <si>
    <t>KODIAK 241 MT 7200CC TD 4X</t>
  </si>
  <si>
    <t>NHR (3) 700P REWARD (10 MT3000CC TD 4X</t>
  </si>
  <si>
    <t>TS95260228</t>
  </si>
  <si>
    <t>TS95271014</t>
  </si>
  <si>
    <t>4G63TB3050</t>
  </si>
  <si>
    <t>8X1P13VJLVC000157</t>
  </si>
  <si>
    <t>G6315231</t>
  </si>
  <si>
    <t>9FJUN84G1401991</t>
  </si>
  <si>
    <t>9FH11VJ9559011917</t>
  </si>
  <si>
    <t>F2844652</t>
  </si>
  <si>
    <t>9FJUN832280204185</t>
  </si>
  <si>
    <t>D4DB8349795</t>
  </si>
  <si>
    <t>KMFGA17BP8C900512</t>
  </si>
  <si>
    <t>LWNF220331079</t>
  </si>
  <si>
    <t>9BG148DK0NC444954</t>
  </si>
  <si>
    <t>LWNF212321028</t>
  </si>
  <si>
    <t>9BG148DK0NC444831</t>
  </si>
  <si>
    <t>D4DB8376565</t>
  </si>
  <si>
    <t>KMFGA17BP9C900636</t>
  </si>
  <si>
    <t>1KD7930954</t>
  </si>
  <si>
    <t>MR0YZ59G5A0093851</t>
  </si>
  <si>
    <t>KA24-620178A</t>
  </si>
  <si>
    <t>3N6DD23T3ZK921719</t>
  </si>
  <si>
    <t>1KD2392700</t>
  </si>
  <si>
    <t>JTEBH3FJ2E5072312</t>
  </si>
  <si>
    <t>2TR7692963</t>
  </si>
  <si>
    <t>MR0CX12G1E0115255</t>
  </si>
  <si>
    <t>YD25-269485T</t>
  </si>
  <si>
    <t>3N6PD23Y7ZK879838</t>
  </si>
  <si>
    <t>YD25268199T</t>
  </si>
  <si>
    <t>3N6PD23Y1ZK879835</t>
  </si>
  <si>
    <t>YD25268190T</t>
  </si>
  <si>
    <t>3N6PD23Y4ZK879781</t>
  </si>
  <si>
    <t>YD25268200T</t>
  </si>
  <si>
    <t>3N6PD23Y9ZK879792</t>
  </si>
  <si>
    <t>DK150617218243</t>
  </si>
  <si>
    <t>LVZX42KB9J9A01374</t>
  </si>
  <si>
    <t>D4DB8378135</t>
  </si>
  <si>
    <t>KMFGA17BP9C900674</t>
  </si>
  <si>
    <t>DK150617107294</t>
  </si>
  <si>
    <t>LVZX42KB1J9A00445</t>
  </si>
  <si>
    <t>2X6057</t>
  </si>
  <si>
    <t>9GDNLR773JB001361</t>
  </si>
  <si>
    <t>4D56UAU6039</t>
  </si>
  <si>
    <t>MMBJNKL30KH004164</t>
  </si>
  <si>
    <t>3HAEUMMR0PL620186</t>
  </si>
  <si>
    <t>TS9633127</t>
  </si>
  <si>
    <t>9SZ41161</t>
  </si>
  <si>
    <t>9GDV7H4C69B010261</t>
  </si>
  <si>
    <t>9SZ41817</t>
  </si>
  <si>
    <t>9GDP7H1C09B110143</t>
  </si>
  <si>
    <t>9SZ40360</t>
  </si>
  <si>
    <t>9GDV7H4C29B010015</t>
  </si>
  <si>
    <t>9SZ41824</t>
  </si>
  <si>
    <t>9GDP7H1C29B110144</t>
  </si>
  <si>
    <t>XTZ(1) 250MT 250CC</t>
  </si>
  <si>
    <t>previsor</t>
  </si>
  <si>
    <t>Polic</t>
  </si>
  <si>
    <t>azul</t>
  </si>
  <si>
    <t>Azul</t>
  </si>
  <si>
    <t>9F2B22008PB007391</t>
  </si>
  <si>
    <t>9F2B22006PB007406</t>
  </si>
  <si>
    <t>9F2B22006PB007390</t>
  </si>
  <si>
    <t>TTR0200 EIII</t>
  </si>
  <si>
    <t>9F2B22007PB007396</t>
  </si>
  <si>
    <t>blanco</t>
  </si>
  <si>
    <t>KODIAK190 MT 7200CC TD 4X</t>
  </si>
  <si>
    <t>KODIAK241 MT 7200CC TD 4X</t>
  </si>
  <si>
    <t>HILUX 7 FL IMV MT 2.7 pick up</t>
  </si>
  <si>
    <t>CAMABAJA</t>
  </si>
  <si>
    <t>FRESADORA DEUTZ</t>
  </si>
  <si>
    <t xml:space="preserve">IRRIGADOR </t>
  </si>
  <si>
    <t>PAVIMENTADORA</t>
  </si>
  <si>
    <t>TRACTOR</t>
  </si>
  <si>
    <t>TALLERES JAGAP S.A.S</t>
  </si>
  <si>
    <t>WIRTGEN</t>
  </si>
  <si>
    <t>LEE BOY</t>
  </si>
  <si>
    <t>VOGELE</t>
  </si>
  <si>
    <t>CATERPILAR</t>
  </si>
  <si>
    <t>MASSEY FERGUSON</t>
  </si>
  <si>
    <t>HAMM</t>
  </si>
  <si>
    <t>INTENSUS</t>
  </si>
  <si>
    <t xml:space="preserve">DYNAPAC </t>
  </si>
  <si>
    <t>2 EJES S2O487</t>
  </si>
  <si>
    <t>W-100</t>
  </si>
  <si>
    <t>HONDA 5.5HP L250</t>
  </si>
  <si>
    <t>1845C</t>
  </si>
  <si>
    <t>1300-3AB 340-3TV</t>
  </si>
  <si>
    <t>416E</t>
  </si>
  <si>
    <t>MF291</t>
  </si>
  <si>
    <t>M9540DT</t>
  </si>
  <si>
    <t>ARTICULADO DEUTZ DIESEL 150 14396KW HD 075K</t>
  </si>
  <si>
    <t>CV 80</t>
  </si>
  <si>
    <t>Ca 15</t>
  </si>
  <si>
    <t>IRF</t>
  </si>
  <si>
    <t>31 PSJ</t>
  </si>
  <si>
    <t>9 PSJ</t>
  </si>
  <si>
    <t>TM</t>
  </si>
  <si>
    <t>ALCALDE</t>
  </si>
  <si>
    <t>DIRECCION OPERATIVA DE PARTICIPACION COMUNITARIA</t>
  </si>
  <si>
    <t>OFICINA DE CONTROL INTERNO</t>
  </si>
  <si>
    <t>OFICINA ASESORA DE PRENSA Y COMUNICACIONES</t>
  </si>
  <si>
    <t>SECRETARIA DE DESARROLLO ECONOMICO</t>
  </si>
  <si>
    <t>SECRETARIA DE EDUCACION</t>
  </si>
  <si>
    <t>SECRETARIA DE GOBIERNO</t>
  </si>
  <si>
    <t>SECRETARIA DE HACIENDA</t>
  </si>
  <si>
    <t>DIRECCION TECNICA Y OPERATIVA DE OBRAS PUBLICAS</t>
  </si>
  <si>
    <t>SECRETARIA DE PLANEACION</t>
  </si>
  <si>
    <t>DIRECCION DE PLANIFICACION DEL DESARROLLO</t>
  </si>
  <si>
    <t>SECRETARIA DE SALUD</t>
  </si>
  <si>
    <t>DIRECCION DE SALUD PUBLICA</t>
  </si>
  <si>
    <t>SECRETARIA GENERAL</t>
  </si>
  <si>
    <t>SECRETARIA JURIDICA</t>
  </si>
  <si>
    <t>SECRETARIA PRIVADA</t>
  </si>
  <si>
    <t>ASESOR</t>
  </si>
  <si>
    <t>Póliza 1 $200,000,000</t>
  </si>
  <si>
    <t>Institución Educativa Municipal Silveria Espinosa de Rendón</t>
  </si>
  <si>
    <t>Institución Educativa Municipal Agropecuario Policarpa Salavarrieta</t>
  </si>
  <si>
    <t>Institución Educativa Municipal La Arboleda</t>
  </si>
  <si>
    <t>Institución Educativa Municipal Emilio Cifuentes</t>
  </si>
  <si>
    <t>Institución Educativa Municipal Juan XXIII</t>
  </si>
  <si>
    <t>Institución Educativa Municipal Manablanca</t>
  </si>
  <si>
    <t>Institución Educativa Municipal Cartagena</t>
  </si>
  <si>
    <t>Institución Educativa Municipal John Fitzgerald Kennedy</t>
  </si>
  <si>
    <t>Institución Educativa Municipal Manuela Ayala de Gaitán</t>
  </si>
  <si>
    <t>Institución Educativa Municipal Técnico Comercial Santa Rita</t>
  </si>
  <si>
    <t>Institución Educativa Municipal Técnico Industrial</t>
  </si>
  <si>
    <t>TRANSPORTE MERCANCÍAS</t>
  </si>
  <si>
    <t>TR DAÑOS MAT ESTATAL</t>
  </si>
  <si>
    <t>RC SERVIDORES PUBLIC</t>
  </si>
  <si>
    <t>HURTO SIMPLE</t>
  </si>
  <si>
    <t xml:space="preserve"> HURTO SIMPLE</t>
  </si>
  <si>
    <t xml:space="preserve"> AMIT</t>
  </si>
  <si>
    <t>HURTO CALIFICADO</t>
  </si>
  <si>
    <t xml:space="preserve"> ACTOS INCORRECTOS DE LOS SERVIDORES PUBLICOS</t>
  </si>
  <si>
    <t>ACTOS INCORRECTOS DE LOS SERVIDORES PUBLICOS</t>
  </si>
  <si>
    <t>ASONADA, MOTIN C.C. HUELGA ACTOS MAL INTENCIONADOS DE TERCEROS Y TERRORISMO</t>
  </si>
  <si>
    <t>ACTOS MAL INTENCIONADOS DE TERCEROS</t>
  </si>
  <si>
    <t>BASICO - INCENDIO TODO RIESGO</t>
  </si>
  <si>
    <t>HUELGA, ASONADA, MOTIN, CONMOCION CIVIL</t>
  </si>
  <si>
    <t>OJW010</t>
  </si>
  <si>
    <t>Alcalde</t>
  </si>
  <si>
    <t>Secretario privado</t>
  </si>
  <si>
    <t>Secretaría General</t>
  </si>
  <si>
    <t>Dirección de la Función Pública y Asuntos Administrativos</t>
  </si>
  <si>
    <t>Secretaria de Hacienda</t>
  </si>
  <si>
    <t>Direccion Financiera y de Rentas</t>
  </si>
  <si>
    <t>Bombas sumergibles y para pozos profundos sublimite $ 100.000.000 evento / vigencia; amparo por eventos cubiertos dentro del seguro</t>
  </si>
  <si>
    <t>Daños a calderas u otros aparatos generadores de vapor por falta de agua; sublimite $100,000,000 evento/vigencia</t>
  </si>
  <si>
    <t>Equipos de climatización siempre y cuando exista contrato de mantenimiento preventivo y correctivo vigente sublímite a $100,000,000, el sistema debe contar con:
- sistema de preselección de rangos de temperatura
- Sensores independientes que indiquen mediante alarma cuando los rangos estén por fuera de los preestablecidos, con su respectivo mantenimiento periódico y con activación máximo a 15 minutos posterior a la lectura fuera de los rangos</t>
  </si>
  <si>
    <t>Cobertura para conjuntos: 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límite $300,000,000 evento/vigencia</t>
  </si>
  <si>
    <t>SOFTWARE</t>
  </si>
  <si>
    <t>Cobertura para títulos valores, obras de arte y dineros dentro y fuera de caja fuerte, Sublímite $20.000.000 evento y/o vigencia.</t>
  </si>
  <si>
    <t>Daños a causa de instalaciones de Equipos de climatización siempre y cuando exista contrato de mantenimiento preventivo y correctivo vigente sublímite a $100,000,000</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</si>
  <si>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-Sublímite único combinado de 20% Valor Asegurado evento/vigencia</t>
  </si>
  <si>
    <t>Movilización de bienes o equipos para su uso; 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mientras se encuentran fuera de edificios o también en vehículos transportadores, siempre y cuando tales bienes no se hallen amparados bajo un seguro de transportes; de acuerdo a sus respectivas condiciones y durante el tiempo que permanezca en dicha situación dentro del Territorio Nacional, hasta por un límite de $1.200.000.000 evento/vigencia</t>
  </si>
  <si>
    <t>No aplicación de deducible (Límite Agregado de Indemnización). Para cualquier daño y/o pérdida cuyo valor, individualmente considerada por caso, no sea superior a la suma de $10.000.000; No aplicarán  deducibles, con un límite agregado de $30.000.000. Una vez alcanzado este límite con estas pérdidas, se aplicarán los deducibles previstos en la póliza. No aplica para AMIT - Terremoto</t>
  </si>
  <si>
    <t>No tasación o inventario, reclamación inferior a $100,000,000</t>
  </si>
  <si>
    <t>Reparaciones sin previa autorización para cualquier bien asegurado. Sublimite $50.000.000 evento/vigencia</t>
  </si>
  <si>
    <t>Labores y materiales, aviso a 90 días; sublimite $500,000,000</t>
  </si>
  <si>
    <t>Incremento en costos de operación; limite $ 50.000.000 mensuales por 6 meses; opera para equipo eléctrico y electrónico / móvil y portátil</t>
  </si>
  <si>
    <t>Amparo automático de nuevos accesorios y equipos, hasta $50,000,000 y 90 días de aviso. Con cobro de prima a prorrata, con las tasas contratadas.</t>
  </si>
  <si>
    <t>Labores y materiales: La entidad podrá efectuar las alteraciones y/o reparaciones del riesgo que considere necesarias para el funcionamiento adecuado. Si estas modificaciones varían sustancial, objetiva y materialmente estos riesgos, la entidad dará aviso a la Aseguradora Adjudicataria dentro de los 90 días a partir de la finalización de estas modificaciones. sublimite $200,000,000; Derivado de un siniestro relacionado con un amparo otorgado, súbito e imprevisto</t>
  </si>
  <si>
    <t>Cajas menores sin aplicación de deducibles; sublímite al 10% valor asegurado evento/vigencia</t>
  </si>
  <si>
    <t>Concurrencia de deducibles en coexistencia de coberturas (IRF): Queda entendido, convenido y aceptado que en el evento de presentarse un siniestro amparado por éste seguro y por el seguro de Infidelidad y riesgos financieros, se liquidará e indemnizará la pérdida aplicando únicamente el menor deducible de los dos Seguros contratados. Si es contratada</t>
  </si>
  <si>
    <t xml:space="preserve">Perjuicios o detrimentos patrimoniales, límite Asegurado, $500.000.000 evento / vigencia, combinado con gastos de defensa.
Ampara los perjuicios o detrimentos patrimoniales causados a terceros (incluido el estado) y a la entidad, como consecuencia de decisiones de gestiones incorrectas, culposas, reales o presuntas, pero no dolosas, adoptadas y/o ejecutadas o inejecutadas por los Servidores Públicos y/o funcionaros con regímenes de responsabilidad similares a los de los servidores públicos, cuyos cargos sean relacionados por la Entidad.
La presente póliza aplica Ley y Jurisdicción Colombiana </t>
  </si>
  <si>
    <t>Gastos de defensa: 
Sublímite de 5% V.A. evento / 15% V.A. Cargo / 50% V.A. Vigencia. 
Mediante esta cobertura se amparan los Gastos de defensa, (honorarios profesionales de abogados defensores y cauciones judiciales), en cualquier indagación, y/o en cualquier investigación preliminar iniciada a instancias de su gestión y/o en cualquier proceso civil (incluidos, los artículos 64 y 65 del Código General del Proceso y la Ley 1564 de 2012),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y en general los incurridos para defenderse en cualquier tipo de investigación o proceso adelantados por cualquier Organismo o ente de investigación, según los límites por: tipos de procesos y etapas procesales establecidos. Estos serán efectivos siempre y cuando en la reclamación este individualizado el cargo, la persona, y la conducta a investigar gocen de cobertura. Sin limitarse la cobertura por etapas del proceso. El sublímite para gastos de defensa forma parte del valor asegurado y no en adición a este.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t>
  </si>
  <si>
    <t>PÓLIZA DE INFIDELIDAD Y RIESGOS FINANCIEROS</t>
  </si>
  <si>
    <t>AMPAROS Y COBERTURAS</t>
  </si>
  <si>
    <t>Infidelidad de empleados*</t>
  </si>
  <si>
    <t>Predios*</t>
  </si>
  <si>
    <t>Tránsito*</t>
  </si>
  <si>
    <t>Falsificación*</t>
  </si>
  <si>
    <t>Falsificación extendida*</t>
  </si>
  <si>
    <t>Giros postales y Moneda Falsificada*</t>
  </si>
  <si>
    <t>Sistemas de Computación/Informática,**</t>
  </si>
  <si>
    <t>Programas Electrónicos de Computación,**</t>
  </si>
  <si>
    <t>Medios Electrónicos de Información,**</t>
  </si>
  <si>
    <t>Virus en el Computador, **</t>
  </si>
  <si>
    <t>Comunicaciones / Mensajes Electrónicos y por Facsímile,**</t>
  </si>
  <si>
    <t>Transmisiones Electrónicas,**</t>
  </si>
  <si>
    <t>Transferencias iniciadas por voz **</t>
  </si>
  <si>
    <t>Operaciones bancarias por Internet del asegurado *</t>
  </si>
  <si>
    <t>Anexo de costos de limpieza ; sublimite 10% valor asegurado</t>
  </si>
  <si>
    <t>Amparo de incendio, terremoto y otros fenómenos de la naturaleza para dinero y títulos valores; para pérdidas derividas de infidelidad de empleados y/o contratistas</t>
  </si>
  <si>
    <t>Endoso falsificación de Télex codificado.</t>
  </si>
  <si>
    <t>Fraude en transferencias de fondos; según ENDOSO LSW 983</t>
  </si>
  <si>
    <t>Pérdida de derecho de suscripción* sublimitado a 30% valor asegurado</t>
  </si>
  <si>
    <t>* Según texto DHP84</t>
  </si>
  <si>
    <t>** texto LSW983</t>
  </si>
  <si>
    <t>*** según NMA1386</t>
  </si>
  <si>
    <t>CLAUSULAS OBLIGATORIAS. IRF</t>
  </si>
  <si>
    <t>Amparo automatico para nuevos funcionarios, predios y operaciones; siempre y cuando se conserven las mismas seguridades sobre los predios y controles sobre los empleados informados en el formulario. Sin embargo, las fusiones y/o adquisiciones deberán ser reportadas para su respectivo estudio y aprobación y cobro de prima adicional a ser convenida; sublimitado a 50% valor asegurado</t>
  </si>
  <si>
    <t>Clausula de aplicación de condiciones particulares</t>
  </si>
  <si>
    <t>Cláusula de proteccion bancaria; siempre que el banco o entidad financiera compruebe que no es responsable por dicho pago</t>
  </si>
  <si>
    <t>Concurrencia de amparos, cláusulas y/o condiciones</t>
  </si>
  <si>
    <t>Concurrencia de deducibles en coexistencia de coberturas</t>
  </si>
  <si>
    <t xml:space="preserve">Conocimiento del riesgo </t>
  </si>
  <si>
    <t>Definicion de empleados extendida y ampliada</t>
  </si>
  <si>
    <t>* Errores, omisiones e inexactitudes no intenionales: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</si>
  <si>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Limite geográfico mundial; aplica nivel mundial únicamente la sección de crimines de computador, las demás aplica únicamente el territorio colombiano</t>
  </si>
  <si>
    <t>Pago de la indemnización.</t>
  </si>
  <si>
    <t>Pago del siniestro sin descontar del valor a indemnizar las prestaciones sociales del funcionario</t>
  </si>
  <si>
    <t>Perdidas causadas por personal temporal; sublimitado al 50% del valor asegurado</t>
  </si>
  <si>
    <t>Perdidas ocasionadas por personal de firmas especializadas o personal con contrato de prestacion de servicios; sublimitado al 50% del valor asegurado</t>
  </si>
  <si>
    <t>Perdidas por personal no identificado;  sublimitado al 50% del valor asegurado</t>
  </si>
  <si>
    <t>Salvamento y recuperación</t>
  </si>
  <si>
    <t>Solucion de conflictos</t>
  </si>
  <si>
    <t>Cajas de Seguridad*</t>
  </si>
  <si>
    <t>Títulos Valores Electrónicos**</t>
  </si>
  <si>
    <t>Amparo de HMACC, AMIT; siempre y cuando sea derivado de un acto de infidelidad; sublimite 20% valor asegurado</t>
  </si>
  <si>
    <t>Actos de autoridad</t>
  </si>
  <si>
    <t>TRANSPORTE DE MERCANCÍAS</t>
  </si>
  <si>
    <t>COBERTURA</t>
  </si>
  <si>
    <t>Marítimo, Aéreo, terrestre, fluvial y férreo 
En el modo terrestre, carro-tanques, camiones, camionetas, furgones, furgonetas o tracto-camiones, siempre que se encuentren debidamente adaptados para la logística del embalaje acorde a las normas nacionales o internacionales que rijan al momento de aplicación de la logística para el despacho; así como también que estén debidamente autorizados y acreditados por las autoridades competentes respectivas cuando corresponda, incluida la revisión técnico-mecánica</t>
  </si>
  <si>
    <t>Todo Riesgo Perdida Total</t>
  </si>
  <si>
    <t>Pérdida total o parcial</t>
  </si>
  <si>
    <t>Avería Particular</t>
  </si>
  <si>
    <t>Tipo de Empaque y Embalaje:
El empaque o embajale de los bienes transportados será acorde a las características de los mismos, incluyendo insumos agrícolas y productos agropecuarios, cumpliendo con los estándares de la Agencia para el empaque, embalaje, sujeciones y seguridades</t>
  </si>
  <si>
    <t>Falta de Entrega</t>
  </si>
  <si>
    <t>Huelga AMCCoP, AMIT incluyendo actos terroristas y de movimientos subversivos</t>
  </si>
  <si>
    <t>Saqueo</t>
  </si>
  <si>
    <t>Operaciones de cargue y descargue</t>
  </si>
  <si>
    <t>Guerra Internacional</t>
  </si>
  <si>
    <t>Lucro Cesante 10% del valor base de indemnización, sin cobro de prima</t>
  </si>
  <si>
    <t>Hurto y Hurto Calificado</t>
  </si>
  <si>
    <t>Cobertura y Permanencia en lugares iníciales, intermedios o finales (el número de días podrá ser hasta 3 días en cada lugar)</t>
  </si>
  <si>
    <t>* Si se requiere de algún ajuste en el presupuesto de movilización, será informado a la aseguradora y se realizará el cobro de prima o devolución correspondiente.</t>
  </si>
  <si>
    <t>CLÁUSULAS</t>
  </si>
  <si>
    <t>Actos de autoridad; excluye embargo y confiscación</t>
  </si>
  <si>
    <t>Ampliación del aviso de siniestro a 90 días</t>
  </si>
  <si>
    <t>AMPLIACIÓN DE LA VIGENCIA DEL DESPACHO: 
Todo despacho que haya iniciado su movilización antes de la fecha y hora de finalización de la vigencia del seguro, cuenta con cobertura hasta su destino final en el sitio de entrega convenido e indicado en los documentos de transporte más su permanencia, sin importar la finalización de la vigencia de la póliza. Se exceptúan los despachos que hayan sido planillados sin haber iniciado su movilización antes de culminar la vigencia del seguro, los cuales no gozan de cobertura</t>
  </si>
  <si>
    <t>Anticipo de indemnización 50% previa ocurrencia y cuantía de la perdida</t>
  </si>
  <si>
    <t>Bienes bajo cuidado, tenencia, control y custodia. Queda entendido, convenido y aceptado que la Aseguradora indemnizará las pérdidas ocasionadas por cualquier siniestro amparado bajo la presente póliza, que afecte bienes que sin ser de propiedad del asegurado, estén a bajo la responsabilidad, cuidado, tenencia, control o custodia del mismo.</t>
  </si>
  <si>
    <t>Falta de aplicaciones a la póliza. Queda entendido, convenido y aceptado que la presente póliza no vencerá o terminará automáticamente por falta de aplicaciones y/o avisos de reportes durante su vigencia.</t>
  </si>
  <si>
    <t>Gastos adicionales para demostrar el siniestro y su cuantía; Sublimite combinado de Gastos</t>
  </si>
  <si>
    <t>Gastos adicionales de preservación de bienes; Sublimite combinado de Gastos</t>
  </si>
  <si>
    <t>Gastos adicionales extraordinarios por tiempo extra, trabajo nocturno, trabajo en días feriados; Sublimite combinado de Gastos</t>
  </si>
  <si>
    <t>Gastos adicionales de remoción de escombros; Sublimite combinado de Gastos</t>
  </si>
  <si>
    <t>Gastos adicionales; Sublimite combinado de Gastos</t>
  </si>
  <si>
    <t>Honorarios profesionales, revisores, contadores, auditores; Sublimite combinado de Gastos</t>
  </si>
  <si>
    <t>Liquidación a prorrata para prórroga de la vigencia</t>
  </si>
  <si>
    <t>Movilización Diurna y Nocturna cualquier día de la semana (No aplicación de restricción de horario de transporte)</t>
  </si>
  <si>
    <t>No aplicación de cláusulas de garantía</t>
  </si>
  <si>
    <t>No restricción de medios de transporte siempre y cuando cumplan con los requisitos establecidos conforme a la ley</t>
  </si>
  <si>
    <t>Pago de arrendamientos con ocasión de un traslado a consecuencia de un siniestro</t>
  </si>
  <si>
    <t>Pago de indemnización directamente a contratistas o proveedores, en común acuerdo con la aseguradora</t>
  </si>
  <si>
    <t>Pago de indemnización a valor de reposición</t>
  </si>
  <si>
    <t>Permanencia automática en lugares iniciales, finales e intermedios. Opera en exceso de las pólizas propias de los bienes, máximo 30 días</t>
  </si>
  <si>
    <t>PRINCIPIO Y FIN DE SEGURO EN CADA DESPACHO:
Toda movilización o transporte de un despacho que el asegurado lleve a cabo, inicia con las operaciones de cargue o envasado en la bodega, fábrica o sitio de almacenamiento de la carga en cualquier lugar según trayectos asegurados (incluye puerto o aeropuerto). 
La cobertura para el despacho culmina con la entrega de las mercancías en sitio de destino según documento de transporte incluyendo el descargue o desenvasado. 
A efectos de la cobertura para las permanencias se debe observar los tiempos acordados para cada modo y medio de transporte</t>
  </si>
  <si>
    <t>Solución de conflictos</t>
  </si>
  <si>
    <t>Trayectos múltiples</t>
  </si>
  <si>
    <t>TRAYECTOS ASEGURADOS:
* Nacionales: 
Desde bodegas o sitio de almacenamiento del asegurado o sus clientes, hasta su destino final en cualquier lugar de la República de Colombia y viceversa.
- Urbanos: 
Despachos iniciados en las bodegas o lugares de almacenamiento del asegurado o de sus clientes y hasta su destino final dentro del mismo perímetro considerado como urbano en la planeación urbanística y/o el Plan de Ordenamiento Territorial de cualquier ciudad colombiana y entre dependencias del asegurado que estén dentro de este espacio
- Internacional: se validará con la aseguradora acorde a los requisitos correspondientes para validar la posibilidad de suscripción, bajo políticas de la aseguradora adjudicataria</t>
  </si>
  <si>
    <t>Variaciones del riesgo: La compañía autoriza a la entidad para efectuar las modificaciones del riesgo que juzgue necesarias para el funcionamiento de su actividad o negocio. Cuando tales modificaciones varíen sustancial, objetiva y materialmente los riesgos conocidos y aceptados por la compañía, la entidad dará aviso de ellas a la a la Aseguradora dentro de los 60 días a partir del inicio de estas modificaciones, sí éstos constituyen agravación de los riesgos cubiertos por la póliza.</t>
  </si>
  <si>
    <t>Bienes que por su naturaleza deban transportarse y conservarse en condiciones de refrigeración, congelación o calefacción. Incluye:
	Solicitar Ficha Técnica (nota técnica) del producto congelado o refrigerado que permita identificar las condiciones técnicas del manejo de producto y niveles del frío requeridos por cada uno.
	Garantizar el adecuado estado técnico mecánico del vehículo y del equipo de refrigeración del furgón o de la unidad de carga (Thermo king)
	Realizar el procedimiento de alistamiento de la unidad de carga a las condiciones de frio requeridas para el transporte.
	Los medios de transporte que posean sistema de refrigeración o congelación, deben contar con un adecuado funcionamiento que garantice el mantenimiento de las temperaturas requeridas para la conservación de los alimentos o sus materias primas, contando con indicadores y sistemas de registro
•	Se permite transportar conjuntamente en un mismo vehículo, alimentos con diferente riesgo en salud pública siempre y cuando se encuentren debidamente envasados, protegidos y se evite la contaminación cruzada.
•	Se prohíbe disponer los alimentos directamente sobre el piso de los medios de transporte. Para este fin se utilizarán los recipientes, canastillas, o implementos de material sanitario, de manera que aíslen el producto de toda posibilidad de contaminación.
•	Se prohíbe transportar conjuntamente en un mismo vehículo alimentos o materias primas con sustancias, elementos o productos que por su naturaleza representen riesgo de contaminación del alimento o la materia prima.</t>
  </si>
  <si>
    <t>Bienes que por su naturaleza deban transportarse y conservarse en condiciones de refrigeración, congelación o calefacción.
•	La limpieza, lavado y desinfección de equipos y utensilios, se hará en tal forma y con implementos o productos que no generen ni dejen sustancias peligrosas durante su uso
•	Higiene personal: Los manipuladores de alimentos deben cumplir con las prácticas higiénicas necesarias (no consumir alimentos o bebidas, ni fumar) durante el transporte y manipulación de los alimentos, evitando la contaminación de los alimentos, superficies de contacto, materiales de envase y embalaje. Deben mantener las uñas cortas, limpias y sin esmalte
	La Entidad en el recibo y la entrega de la carga debe verificar que se mantenga la cadena de frio (nivel de temperatura requerido) desde el sitio de cargue hasta la unidad de transporte y viceversa.
	La Entidad debe verificar que en la acomodación del producto en la unidad de cargue, se dejen las espacios mínimos requeridos para mantener la circulación del  aire que genera el nivel de enfriamiento requerido.
	La Entidad debe definir con el cliente, plan de contingencia para cuando la carga no sea recibida en destino final.
	La Entidad debe controlar el nivel de la línea de frio, una vez terminada la movilización entregara una copia del termo-registro  al cliente, que prueba el nivel de frio de origen a destino final (documento que debe ser presentado en caso de una pérdida).
	El acuerdo comercial con el cliente debe establecer tiempo de recibo, transporte y entrega máximos. En caso de daño del producto por vicio propio, debido a sus características propias o naturales, no hay cobertura en el contrato de seguro de transporte.
	La unidad de carga debe cumplir con lo establecido en la resolución 2505 de 2004.
	La empresa debe tener un cronograma de mantenimiento preventivo y correctivo de las unidades de carga</t>
  </si>
  <si>
    <t>Gastos Adicionales, sublímite único combinado para las siguientes clausulas: Queda entendido, convenido y aceptado, que para las siguientes clausulas denominadas gastos adicionales, se establece un límite único combinado de 20% Valor Asegurado evento/vigencia; Hasta el 100% de los demostrados con máximo 60% del LMR*D</t>
  </si>
  <si>
    <t>JOHN DEERE</t>
  </si>
  <si>
    <t>EXCAVADORA</t>
  </si>
  <si>
    <t>690EL</t>
  </si>
  <si>
    <t>G180</t>
  </si>
  <si>
    <t>H1871399</t>
  </si>
  <si>
    <t>641B532844A</t>
  </si>
  <si>
    <t>678B345</t>
  </si>
  <si>
    <t>IQN38C</t>
  </si>
  <si>
    <t>IQN39C</t>
  </si>
  <si>
    <t>IQN40C</t>
  </si>
  <si>
    <t>IQN41C</t>
  </si>
  <si>
    <t>IQN42C</t>
  </si>
  <si>
    <t>IQN44C</t>
  </si>
  <si>
    <t>ND12E2N200562</t>
  </si>
  <si>
    <t>9C2ND1220NR200590</t>
  </si>
  <si>
    <t>ND12E2N200628</t>
  </si>
  <si>
    <t>9C2ND1220NR200599</t>
  </si>
  <si>
    <t>ND12E2N200651</t>
  </si>
  <si>
    <t>9C2ND1220NR200631</t>
  </si>
  <si>
    <t>ND12E2N200762</t>
  </si>
  <si>
    <t>9C2ND1220NR200747</t>
  </si>
  <si>
    <t>ND12E2N200816</t>
  </si>
  <si>
    <t>9C2ND1220NR200800</t>
  </si>
  <si>
    <t>ND12E2N200175</t>
  </si>
  <si>
    <t>9C2ND1220NR200158</t>
  </si>
  <si>
    <t>VACUNAS</t>
  </si>
  <si>
    <t>EDIFICACION VILLA OLIMPICA LA SELVA</t>
  </si>
  <si>
    <t>EDIFICIO TEATRO MUNICIPAL</t>
  </si>
  <si>
    <t>OFICINAS S.O.P., DESARROLLO AGROPECUARIO, ALMACEN GENERAL, ARCHIVO CENTRAL, CONTROL INTERNO DISCIPLINARIO, PATIOS S.O.P., EMDESARROLLO</t>
  </si>
  <si>
    <t>CENTRO EDUCATIVO ISMAEL AREVALO</t>
  </si>
  <si>
    <t>COLEGIO BASICO LA ARBOLEDA</t>
  </si>
  <si>
    <t>INSTITUCION EDUCATIVA ESPECIAL ANUEL GONZALEZ C</t>
  </si>
  <si>
    <t>COLEGIO SILVERIA ESPINOSA DE RENDON</t>
  </si>
  <si>
    <t>ESCUELA BERMEO</t>
  </si>
  <si>
    <t>INSTITUTO TECNICO DE PUEBLO VIEJO</t>
  </si>
  <si>
    <t>ESCUELA DE CARTAGENITA SEDE ANTIGUA / COLEGIO CARTAGENITA</t>
  </si>
  <si>
    <t>ESCUELA DE SANTA SOFIA</t>
  </si>
  <si>
    <t>ESCUELA DE PASO ANCHO</t>
  </si>
  <si>
    <t>ESCUELA DE TIERRA MORADA</t>
  </si>
  <si>
    <t>ESCUELA NEMESIO NIETO</t>
  </si>
  <si>
    <t>CONCENTRACION RAFAEL POMBO</t>
  </si>
  <si>
    <t>CONCENTRACION ESCOLAR LOS MOLINOS</t>
  </si>
  <si>
    <t>COLEGIO BASICO POLICARPA</t>
  </si>
  <si>
    <t>CENTRO EDUCATIVO DE MANABLANCA</t>
  </si>
  <si>
    <t>INSTITUCION EDUCATIVA DEPARTAMENTAL DE CARTAGENITA</t>
  </si>
  <si>
    <t>INSTITUTO TECNICO INDUSTRIAL</t>
  </si>
  <si>
    <t>INSTITUCION EDUCATIVA MANUELA AYALA DE GAITAN</t>
  </si>
  <si>
    <t>COLEGIO COMERCIAL SANTA RITA / INSTITUTO TECNICO COMERCIAL SANTA RITA</t>
  </si>
  <si>
    <t>CENTRO EDUCATIVO LA CONCEPCION</t>
  </si>
  <si>
    <t>I.E.M. JOHN F. KENNEDY SEDE PRINCIPAL</t>
  </si>
  <si>
    <t>JARDIN  INFANTIL DEPARTAMENTAL CALLE 15 6 56 I.E.M. MANUELA AYALA DE GAITAN</t>
  </si>
  <si>
    <t>I.E.M. PATRICIA CIFUENTES</t>
  </si>
  <si>
    <t>I.E.M. EMILIO CIFUENTES BARRIO LAS PIEDRAS</t>
  </si>
  <si>
    <t>SEDE I.E.M. MANUELA AYALA DE GAITAN VEREDA MANCILLA</t>
  </si>
  <si>
    <t>CENTRO EDUCATIVO ALFONSO LOPEZ</t>
  </si>
  <si>
    <t>ESCUELA MARIA AZUERO</t>
  </si>
  <si>
    <t>ESCUELA JUAN XXIII</t>
  </si>
  <si>
    <t>JARDIN SOCIAL MUNICIPIO DE FACATATIVA</t>
  </si>
  <si>
    <t>CONCENTRACION ESCOLAR DEUDORO APONTE</t>
  </si>
  <si>
    <t>I.E.M. ARBOLEDA SEDE JUAN PABLO II</t>
  </si>
  <si>
    <t>PARQUE INFANTIL QUINTO SECTOR SAN ANTONIO ALTO</t>
  </si>
  <si>
    <t>CANCHA MULTIPLE  ESCUELA SAN CRISTOBAL</t>
  </si>
  <si>
    <t>POLIDEPORTIVO CARTAGENITA CONTIGUO COLEGIO DEPARTAMENTAL</t>
  </si>
  <si>
    <t>POLIDEPORTIVO  VEREDA TIERRA GRATA</t>
  </si>
  <si>
    <t>TANQUE DE ALMACENAMIENTO  TIERRA MORADA PASO ANCHO</t>
  </si>
  <si>
    <t>ZONA VERDE Y POLIDEPORTIVO BARRIO LA ESMERALDA</t>
  </si>
  <si>
    <t>POLIDEPORTIVO BARRIO JUAN PABLO II</t>
  </si>
  <si>
    <t>POLIDEPORTIVO I.E.M. POLICARPA SALAVARRIETA</t>
  </si>
  <si>
    <t>SEDE TALLERES</t>
  </si>
  <si>
    <t>CONCENTRACION ESCOLAR RAFAEL POMBO  INSTITUTO INDUSTRIAL</t>
  </si>
  <si>
    <t>INFRAESTRUCTURA PARA LA MUSICA</t>
  </si>
  <si>
    <t>FINCA EL REGALO-LA DESPENSA / EDIFICACION VILLA OLIMPICA</t>
  </si>
  <si>
    <t>CRA 6 # 6 A - 05 / SALON COMUNAL DANIEL ORTEGA</t>
  </si>
  <si>
    <t>CARRERA 3 NO. 1-34 / INSPECCION DE TRANSITO</t>
  </si>
  <si>
    <t>CALLE 7 NO. 2-49/61/63 / TEATRO MUNICIPAL</t>
  </si>
  <si>
    <t>CALLE 5 NO. 15-57 / SALON COMUNAL DOS CAMINOS</t>
  </si>
  <si>
    <t>CARRERA 7 CON CALLE 13A Y 14 ALAMOS</t>
  </si>
  <si>
    <t>CARRERA 6 4 88/90 / SALON COMUNAL BARRIO CHAPINERO</t>
  </si>
  <si>
    <t>CALLE 6A ESTE 5B 26 / CONSTRUCCION LA CAPILLA</t>
  </si>
  <si>
    <t>CONSTRUCCION TERRENO PLAZA DE FERIAS (DESARROLLO SOCIAL)</t>
  </si>
  <si>
    <t>SUPER MANZANA I/ POLIGONO 10 / SALON COMUNAL Y CUARTO DE TRANSFERENCIA EL PORTAL DE MARIA</t>
  </si>
  <si>
    <t>CARTAGENITA PESEBRE / CONSTRUCCION LOTE</t>
  </si>
  <si>
    <t>CRA 14 # 11 A - 04 SALON COMUNAL LA CONCEPCION</t>
  </si>
  <si>
    <t>CALLE 10 20-35 / SALON COMUNAL LAS LAJAS</t>
  </si>
  <si>
    <t>CARRERA 6 6 50 / HOGAR LA MILAGROSA</t>
  </si>
  <si>
    <t>CALLE 13 9-25 SALON COMUNAL PENSILVANIA</t>
  </si>
  <si>
    <t>VEREDA TIERRA MORADA / CONSTRUCCION LOTE EL AMARILLO</t>
  </si>
  <si>
    <t>VEREDA CUATRO ESQUINAS DE BERMEO CONSTRUCCION LOTE BUENOS AIRES</t>
  </si>
  <si>
    <t>HATO GRANDE Y CHICO / CONSTRUCCION LOTE INTERES HIDRICO</t>
  </si>
  <si>
    <t>FINCA SAN ANTONIO DE PADUA CONSTRUCCION RESERVA HIDRICA</t>
  </si>
  <si>
    <t>LA FORTUNA / CONSTRUCCION RESERVA FORESTAL</t>
  </si>
  <si>
    <t>EL PORVENIR / CONSTRUCCION LOTE</t>
  </si>
  <si>
    <t>CALLE 2E #1B-42 SUR / SALON COMUNAL Y JARDIN INFANTIL</t>
  </si>
  <si>
    <t>ZAMBRANO CAMADER SALON COMUNAL</t>
  </si>
  <si>
    <t>PARQUE DE LOS NIÑOS / CENTRO DE VIDA SESORIAL</t>
  </si>
  <si>
    <t>SAN ANTONIO / EDIFICACION PLANTA DE BOMBEO</t>
  </si>
  <si>
    <t>MANABLANCA SALON COMUNAL</t>
  </si>
  <si>
    <t>JUAN XXIII / EDIFICACION ESCUELA</t>
  </si>
  <si>
    <t>CARRERA 2 SUR NO. 5A-37 / SALON COMUNAL EL EDEN</t>
  </si>
  <si>
    <t>EL PRADO SECTOR SANTA MARTHA / CENTRO COMUNITARIO</t>
  </si>
  <si>
    <t>SAN CRISTOBAL/ SALON COMUNAL</t>
  </si>
  <si>
    <t>MANABLANCA / CENTRO INTEGRAL POBLACION DISCAPACITADA</t>
  </si>
  <si>
    <t>EL RINCON / SALON COMUNAL</t>
  </si>
  <si>
    <t>ARBOLEDA / SALON COMUNAL</t>
  </si>
  <si>
    <t>BARRIO TISQUESUSA / CAI</t>
  </si>
  <si>
    <t>LLANO DEL TUNJO / SALON COMUNAL</t>
  </si>
  <si>
    <t>SECTOR MANABLANCA CARTAGENITA / CENTRO DIA</t>
  </si>
  <si>
    <t>CALLE 21 E # 1 - 25 SUR / HOGAR MULTIPLE</t>
  </si>
  <si>
    <t>CALLE 5 NO. 1-49/53/57/65/69/73 / CASA DE CULTURA</t>
  </si>
  <si>
    <t>CARRERA 3 NO. 5 68 / CALLE 6 NO. 3-22/46 / CASA DE GOBIERNO</t>
  </si>
  <si>
    <t>SECRETARIA DE OBRAS PUBLICAS CALLE 15 NO. 7-73</t>
  </si>
  <si>
    <t>CALLE 7 POR CARRERA 11 Y 12 S. EDUCACION, BIBLIOTECA</t>
  </si>
  <si>
    <t>CALLE 11A NO. 7-75</t>
  </si>
  <si>
    <t>CARRERA 8 NO. 12A-41</t>
  </si>
  <si>
    <t>JOHN F. KENNEDY CARRERA 1B SUR</t>
  </si>
  <si>
    <t>JARDIN INFANTIL DEPARTAMENTAL (SEDE MANUELA) CALLE</t>
  </si>
  <si>
    <t>CRA 2A NO. 13-21 / MOLINOS</t>
  </si>
  <si>
    <t>DIAGONAL 2A POR T5 POR CARRERA 1/ CENTRO SALUD CARTAGENITA</t>
  </si>
  <si>
    <t>CALLE 13A ENTRE CARRERA 10 Y 11 PARQUE COPIHUE</t>
  </si>
  <si>
    <t>CARRERA 9 10C 67 POLIDEPORTIVO</t>
  </si>
  <si>
    <t>CALLE 2 ESTE Y CARRERA 1A Y 1B SUR / CANCHA MULTIPLE CONVENCION</t>
  </si>
  <si>
    <t>LT 1 CALLE 10/ CANCHA MULTIPLE</t>
  </si>
  <si>
    <t>ZAMBRANO CAMADER/ JARDIN INFANTIL</t>
  </si>
  <si>
    <t>LOS CEREZOS / INSTALACIONES DEPORTIVAS</t>
  </si>
  <si>
    <t>SAN AGUSTIN / CAHCHA COMUNAL</t>
  </si>
  <si>
    <t>SILVERIA ESPINOSA / CANCHA</t>
  </si>
  <si>
    <t>SAN RAFAEL/ POLIDEPROTIVO</t>
  </si>
  <si>
    <t>POLIDEPORTIVO CENTRO DE DISCAPACIDAD MANUEL GONZAL</t>
  </si>
  <si>
    <t>PARQUE BIOSALUDABLE Y PARQUE INFANTIL SECTOR SAN B</t>
  </si>
  <si>
    <t>CALLE 12 NO. 7-73 / CARRERA 8 NO. 12-10 / LIGA DE LUCHA CONTRA EL CANCER</t>
  </si>
  <si>
    <t>PARQUE / PUESTO DE MONTA</t>
  </si>
  <si>
    <t xml:space="preserve">CARRERA 1 No. 5-43 y CALLE 7 No. 1-42 </t>
  </si>
  <si>
    <t>CALLE 15 NO. 8-45</t>
  </si>
  <si>
    <t>CARRERA 1 SUR 15 121</t>
  </si>
  <si>
    <t>+C11</t>
  </si>
  <si>
    <t>COB. TERRENOS</t>
  </si>
  <si>
    <t>AD. NORMAS SISMORRESISTENCIA</t>
  </si>
  <si>
    <t>MERCANCÍAS</t>
  </si>
  <si>
    <t>9FSNG49D2FC103607</t>
  </si>
  <si>
    <t>9F2B22005PB007395</t>
  </si>
  <si>
    <t>9F2A21804E5104688</t>
  </si>
  <si>
    <t>REV REN PRO</t>
  </si>
  <si>
    <t>ND12E2N202425</t>
  </si>
  <si>
    <t>9C2ND1220NR202422</t>
  </si>
  <si>
    <t>VENCIDO</t>
  </si>
  <si>
    <t>PICK UP COLORADO DC</t>
  </si>
  <si>
    <t>28 PSJ</t>
  </si>
  <si>
    <t>Póliza 2 $200,000,000
Rector y Pagador</t>
  </si>
  <si>
    <t>NOMBRE</t>
  </si>
  <si>
    <t>CEDULA</t>
  </si>
  <si>
    <t>FECHA NACIMIENTO</t>
  </si>
  <si>
    <t>Valor por Asegurado: 20 Salarios</t>
  </si>
  <si>
    <t>CASAS ALVARADO LUIS CARLOS</t>
  </si>
  <si>
    <t>JHON JAIRO MONROY VELANDIA</t>
  </si>
  <si>
    <t>AVILA SUAREZ JOHAN MANUEL</t>
  </si>
  <si>
    <t xml:space="preserve">BARRERA MIGUEL ÁNGEL  </t>
  </si>
  <si>
    <t>COLMENARES DANNY JAVIER</t>
  </si>
  <si>
    <t xml:space="preserve">ESCOBAR CHAVES ANDRÉS FELIPE </t>
  </si>
  <si>
    <t xml:space="preserve">FERNÁNDEZ ACERO OSCAR FERNANDO </t>
  </si>
  <si>
    <t xml:space="preserve">FRANCO MARTÍNEZ ANDERSON DE JESÚS </t>
  </si>
  <si>
    <t>GUEVARA MARTINEZ CAMILO ANDRES</t>
  </si>
  <si>
    <t>MORALES GUTIERREZ DIANA MARCELA</t>
  </si>
  <si>
    <t>MURCIA REYES JORGE ORLANDO</t>
  </si>
  <si>
    <t>PACHON LUGO YINNA PAOLA</t>
  </si>
  <si>
    <t xml:space="preserve">PERDIGON ROCHA DAVID ERNESTO </t>
  </si>
  <si>
    <t>QUIROGA GARCIA ÁNGEL MATEO</t>
  </si>
  <si>
    <t xml:space="preserve">RÍOS BENAVIDES YOHAN SEBASTIÁN </t>
  </si>
  <si>
    <t xml:space="preserve">RIVERA SALGADO GUSTAVO ANDRÉS </t>
  </si>
  <si>
    <t>TRIVIÑO MONTOYA JAIRO ARMANDO</t>
  </si>
  <si>
    <t>VILLAMIL RIVERA PEDRO NEL</t>
  </si>
  <si>
    <t>PERSONERO</t>
  </si>
  <si>
    <t>CONCEJAL</t>
  </si>
  <si>
    <t>Sueldo del alcalde $16,713,894</t>
  </si>
  <si>
    <t>FERREA 2-5-27</t>
  </si>
  <si>
    <t>Mejoras locativas: Todas aquellas mejoras a los inmuebles realizadas por La Entidad, aún en el caso de que la misma no sea propietaria, para adecuarlos a sus necesidades, tales como alfombras, tapetes, cortinas, divisiones modulares, tapizados, enchapes, mejoras eléctricas, cielos rasos, incluyendo las divisiones internas de que estén dotadas las edificaciones, etc.</t>
  </si>
  <si>
    <t>Muebles y enseres: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t>
  </si>
  <si>
    <t>Equipo y Maquinaría en general: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extractores de olores, motores de control de puertas, o sitios de acceso, compresores; equipos móviles para extinción de incendios; ascensores, grúas, malacates, maquinaria, calderas, y en general todo elemento correspondiente a maquinaria, herramienta y equipo, aunque no se haya determinado específicamente, de propiedad del asegurado o por los cuales sea responsable.</t>
  </si>
  <si>
    <t>Máquinas y equipos de oficina en general: las máquinas manuales de escribir, sumar, calcular y protección de cheques; electrodomésticos, relojes de control de personal y de celaduría, alarmas, sistemas de seguridad de toda clase (que no sean electrónicos); batería de cocina, útiles de escritorio y papelería, artículos decorativos y de ornamentación, y los demás similares aunque no se hayan determinado específicamente, de propiedad del asegurado o por los cuales sea responsable.</t>
  </si>
  <si>
    <t>Equipos eléctricos y electrónicos: 
Equipos y máquinas de oficina: eléctricas o electrónicas, tales como, como de sumar, calcular, de escribir, equipos de computo (computadoras considerados integralmente con todos sus accesorios de computación o procesamiento electrónico de datos, con todos sus accesorios y equipos periféricos, como son: CPU, pantallas, filtros, monitores, mouse, reguladores de voltaje, scanner, plotters, servidores, impresoras; protectores de cheques, fotocopiadoras, electrodomésticos eléctricos y electrónicos, equipos de comunicación e intercomunicación y de fax, relojes de control de personal y de celaduría, redes lógicas, equipos eléctricos y electrónicos de laboratorio (físicos, químicos, eléctricos y contención de líquidos), de ingeniería e investigación y equipos protectores para todos éstos y en general todos.</t>
  </si>
  <si>
    <t>Dineros, monedas, cheques, bonos, obras de arte, artículos preciosos y títulos valores, documentos negociables dentro y fuera de caja fuerte en predios del asegurado. No obstante las exclusiones generales de la póliza, mediante la inclusión de esta cláusula, la compañía asume las indemnizaciones por pérdidas y/o daños de estos bienes dentro y fuera de cofres, cajas fuertes y bóvedas como consecuencia de un siniestro amparado por este seguro.</t>
  </si>
  <si>
    <t>Acción directa de la energía eléctrica como consecuencia de: corto circuito, arco voltaico y otros efectos similares, así como la acción indirecta de la electricidad atmosférica por acción directa o indirecta debido a perturbaciones eléctricas consecuentes a la caída del rayo en las proximidades de los predios del asegurado, en concordancia con el objeto del seguro.</t>
  </si>
  <si>
    <t>Daño Interno y Rotura de Maquinaria (Cuando sea aplicable incluyendo Marcas de Fabrica, Fallo en los dispositivos de regulación y control, Fuerza Centrífuga), Siempre y cuando sea derivado de un evento cubierto por la póliza; se extiende a cubrir los daños y/o pérdidas que sufran tubos, válvulas, baterías, rodamientos, filtros, anillos, camisas y pistones, cadenas y cables de acero, bandas de transmisión y transportadoras, rodillos y demás partes bienes o partes que por su uso o naturaleza están expuestos a desgaste, de vida útil corta o cambio frecuente o periódico</t>
  </si>
  <si>
    <t>Daños por fallas en la energía</t>
  </si>
  <si>
    <t>Cobertura para equipos  móviles y portátiles</t>
  </si>
  <si>
    <t>Extensión de la Cobertura para equipos  móviles y portátiles durante su movilización, incluyendo trayecto exterior; ampara eventos cubiertos dentro de la póliza</t>
  </si>
  <si>
    <t>Actos de autoridad, excluyendo la confiscación, apropiación, embargos o requisición; La destrucción ordenada por actos de autoridad competente con el fin de prevenir la extensión y aminorar las consecuencias provenientes de la ocurrencia de cualquiera de los riesgos amparados por esta póliza</t>
  </si>
  <si>
    <t>¨  Arbitramento o Cláusula Compromisoria. las diferencias o controversias que ocurrieren entre las partes con motivo de la ejecución, terminación y liquidación del contrato, sean solucionadas por los mecanismos de solución de conflictos contemplados en la Ley, como lo son la transacción, conciliación o amigable composición; en caso de fracasar los mecanismos antes mencionados, El asegurado y la compañía convienen en someter a un tribunal de arbitramento las diferencia que surjan como motivo de la aplicación de las clausulas y condiciones de esta póliza y a no intentar demanda o acción alguna de otra naturaleza. El tribunal tendrá como sede la ciudad de suscripción del contrato y fallará en derecho. Los árbitros serán nombrados siguiendo el procedimiento que para tal fin se establece en el decreto 2279 de 1989 o en la norma que lo reemplace haya estipulado</t>
  </si>
  <si>
    <t>Conocimiento del riesgo previa inspección;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</si>
  <si>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Elementos dañados o gastado,: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20% valor asegurado evento/vigencia</t>
  </si>
  <si>
    <t>Gastos extraordinarios por tiempo extra, trabajo nocturno, trabajo en días feriados, hasta el 100% de los gastos demostrados; Sublimite combinado de Gastos</t>
  </si>
  <si>
    <t>Gastos para reposición, reconstrucción y/o reinstalación de software, como consecuencia de un evento amparado en la póliza; Sublimite Combinado de Gastos, Incluye cobertura para Software</t>
  </si>
  <si>
    <t>Reconstrucción de archivos: la Compañía indemnizará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La cobertura se otorga de acuerdo con el sublímite establecido. Sublimite combinado de gastos, sin deducible; Incluye aquellos documentos pendientes por pagar como recibos y formularios</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</si>
  <si>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</si>
  <si>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Sistema flotante para mercancías (Almacen, inventario, insumos): la suma asegurada del ítem  "consumibles" representa la  responsabilidad de la compañía por evento y vigencia. El cobro de la prima se realizará sobre el 100% del límite asegurado Durante la vigencia del seguro, el asegurado podrá solicitar a la compañía de seguros el aumento o disminución del límite asegurado y el ajuste en la prima se efectuará a la misma tasa establecida para la póliza.</t>
  </si>
  <si>
    <t>Traslado temporal de bienes y equipos hasta el 10% del valor asegurado: 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incluye permanencia en predios de terceros, aviso 90 días.</t>
  </si>
  <si>
    <t>TABLA DE DEMERITO 
No aplicación de demérito por uso y/o mejora tecnológica, o por cualquier otro concepto para los riesgos de incendio, sustracción y anexos.
Para Rotura de maquinaria
Rango      % Max depreciación Acumulada
0-5 años    0%
5-8 años  1-10%
8-12 años 10-15%
12-15 años 16-20%
&gt;15 años   20%
Equipos Eléctricos - Electrónicos
Rango      % Max depreciación Acumulada
0-7 años    0%
&gt;7 años    15%</t>
  </si>
  <si>
    <t>Responsabilidad civil extracontractual: incluidos perjuicios patrimoniales y extrapatrimoniales, lucro cesante y daños morales</t>
  </si>
  <si>
    <t>Ninguna de las coberturas de la Póliza debe contemplar exclusiones:
Cuando los remolques se encuentren enganchados a un remolcador no asegurado por la presente Póliza.
Transporte del Vehículo asegurado en grúa o en cualquier otro vehículo de transporte de carga sin autorización expresa de la Compañía de Seguros o cuando el Vehículo asegurado remolque a otro vehículo, o cuando el Vehículo asegurado sea remolcado por otro Vehículo.</t>
  </si>
  <si>
    <t>Accidentes Personales para el conductor $ 40.000.000 (Excluye Motocicletas - Ambulancias)</t>
  </si>
  <si>
    <t>Pérdida total por daños (incluidos actos terroristas) según valores de la guía Fasecolda; dentro de las políticas de la aseguradora y sin entrar en conflicto con las demás cláusulas y coberturas pactadas; la indemnización se realizará sobre el valor comercial del vehículo según la guía de Fasecolda vigente a la fecha del reclamo</t>
  </si>
  <si>
    <t>Pérdida parcial por daños, incluidos actos terroristas en exceso de la póliza que otorga el gobierno nacional; dentro de las políticas de la aseguradora y sin entrar en conflicto con las demás cláusulas y coberturas pactadas</t>
  </si>
  <si>
    <t>Pérdida parcial o total por hurto o hurto calificado (incluidos actos terroristas) según valores de la guía Fasecolda; dentro de las políticas de la aseguradora y sin entrar en conflicto con las demás cláusulas y coberturas pactadas</t>
  </si>
  <si>
    <t>Reembolso por tiempo en el taller - indemnización: En caso de presentarse una pérdida amparada por daños o por hurto, parcial o total, el asegurado recibirá de la Aseguradora la suma diaria de:
VEHÍCULOS PESADOS: 10 SMDLV,
En el caso de pérdidas parciales, quedando el vehículo a disposición de la aseguradora y/o no se pueda movilizar por sus propios medios, se hará efectiva la liquidación de lucro cesante a partir del onceavo (11) día hábil, contados a partir de la fecha del ingreso del vehículo al taller, que terminarán en el momento de la entrega del vehículo, o aviso por escrito indicando que el vehículo se encuentra debidamente reparado por parte del taller, sin exceder en ningún caso los diez (10) días. El valor máximo indemnizable será de cien (100) S.M.L.D.V.
Para el caso de las pérdidas totales, se hace efectiva la liquidación a partir del día diez (10) hábiles después de la legalización del siniestro y entrega definitiva de los documentos requeridos autorizado por las partes, y terminará cuando se haga efectiva la indemnización o la restitución del vehículo al asegurado, siempre y cuando éste haya cumplido sus obligaciones para obtener la restitución, sin exceder en ningún caso de quince (15) días.
Para efectos de determinar la fecha de inicio de liquidación del reembolso en las pérdidas menores, debe tomarse la última fecha que ocurra entre la fecha de formalización del reclamo y la fecha de entrada al taller del vehículo, siendo necesario que se hubieran cumplido ambas condiciones.
Nota: La indemnización  se realizará mediante reembolso, demostrando la documentación de soporte (facturas) para el respectivo pago - Aplica solo para Vehículos Pesados</t>
  </si>
  <si>
    <t>Gastos de transporte por pérdidas totales daños y hurto, $32.000 diarios hasta por 60 días; a partir del ingreso del vehículo al taller; aplica solo para vehículos livianos (Excluye ambulancias)</t>
  </si>
  <si>
    <t>Eliminación de la exclusión por pérdidas, daños o perjuicios causados al vehículo, o con el vehículo, en maniobras de cargue y/o descargue; aplica para eventos súbitos e imprevistos</t>
  </si>
  <si>
    <t>Errores, Omisiones e inexactitudes no intencionales, errores involuntarios en las características del vehículo, aviso 90 días al inicio de vigencia</t>
  </si>
  <si>
    <t xml:space="preserve">Primera opción de compra para el asegurado por perdidas totales por daños y hurto del vehículo </t>
  </si>
  <si>
    <t>Restablecimiento automático del valor asegurado de responsabilidad civil con cobro de prima</t>
  </si>
  <si>
    <t>Amparo automático de nuevos vehículos cero (0) kilómetros,  hasta $500,000,000 y 90 días de aviso. Con cobro de prima a prorrata, con las tasas contratadas.</t>
  </si>
  <si>
    <t>Amparo automático para vehículos que por error u omisión no se hayan informado al inicio del seguro, hasta 90 días; $ 300.000.000. Con cobro de prima a prorrata, con las tasas contratadas.</t>
  </si>
  <si>
    <t>Amparo automático para equipos y maquinaria adquiridos o recibidos, sean nuevos o usados, bajo cuidado, tenencia, control o custodia, aviso 90 días. sublimite $ 500.000.000; con cobro de prima a prorrata, usando las tasas originalmente contratadas.</t>
  </si>
  <si>
    <t>Amparo automático para equipos y maquinaria que por error u omisión no se hayan informado al inicio del seguro, aviso 90 días contados desde el inicio de la vigencia de la póliza. sublimite $500,000,000; con cobro de prima a prorrata, usando las tasas originalmente contratadas.</t>
  </si>
  <si>
    <t>Ampliación para el aviso de siniestro a 90 días; 10 días para AMIT-HMACCP-Terrorismo</t>
  </si>
  <si>
    <t>Gastos extraordinarios por tiempo extra, trabajo nocturno, trabajo en días feriados, hasta el 100% de los gastos demostrados. Sublimite de Gastos Combinado</t>
  </si>
  <si>
    <t>Índice variable al 5%; a prorrata</t>
  </si>
  <si>
    <t>No aplicación de demérito, en caso de pérdida parcial que afecte los bienes asegurados por la presente póliza, el ajuste de pérdidas parciales se hará sin tener en cuenta el demérito por uso, los deméritos tecnológicos o cualquier otro tipo de deméritos y se tomará como base de indemnización el valor de reposición a nuevo de un equipo de similares características y capacidad. Se otorga para bienes no mayores a 10 años.</t>
  </si>
  <si>
    <t>Opción de reposición o reparación del bien y no indemnización en dinero, bajo políticas de la aseguradora y sin entrar en conflicto con las coberturas y cláusulas aquí pactadas. Aplica para bienes con modelo igual o inferior a 5 años de antigüedad</t>
  </si>
  <si>
    <t>Primera opción de compra del salvamento</t>
  </si>
  <si>
    <t>TABLA DE DEMERITO para pérdidas totales
Rango      % Max depreciación - Max depreciación acumulada
0-10 años    0%
10-15 años  1-10%
15-20 años 11-15%
20-25 años 16-25%
&gt;25 años   25%</t>
  </si>
  <si>
    <t>Gastos de rendición y reconstrucción de cuentas; sublimite 20% Valor Asegurado, hace parte del valor asegurado</t>
  </si>
  <si>
    <t>Pérdidas por empleados no identificados al 50% del valor asegurado; siempre y cuando las pruebas presentadas permitan tener la certeza de que las pérdidas fueron causadas únicamente por uno o varios empleados/contratistas de la entidad asegurada</t>
  </si>
  <si>
    <t>Bienes bajo cuidado, tenencia o control, se indemnizarán los daños ocasionados a este tipo de bienes de propiedad o bajo responsabilidad de la entidad, sublimite $120,000,000; cobertura opera en exceso de las pólizas que el propietario de dichos bienes tenga contratadas</t>
  </si>
  <si>
    <t>Bienes de propiedad de terceros, sublimite $100,000,000; Estas coberturas operan en exceso de las pólizas que el propietario de dichos bienes tenga contratadas (excluye dinero y joyas); cobertura opera en exceso de las pólizas que el propietario de dichos bienes tenga contratadas</t>
  </si>
  <si>
    <t>¨  Gastos extraordinarios por tiempo extra, trabajo nocturno, trabajo en días feriados, Sublimite combinado de gastos</t>
  </si>
  <si>
    <t>Reclamación directa; siempre y cuando se demuestre la ocurrencia y cuantía;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(Ocurrido en la vigencia), sin embargo el término prescriptivo ordinario sólo principiará a contarse cuando la Entidad asegurada por si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t>
  </si>
  <si>
    <t>Alimentos y bebidas; Se ampara la responsabilidad civil que sea imputable al asegurado como consecuencia de daños o lesiones a terceros ocasionados únicamente por los productos suministrados por el asegurado. Los riesgos de daños procedentes de entregas y suministros que hayan sido efectuados con anterioridad al inicio de vigencia de la presente póliza no serán objeto de la cobertura de este seguro. Cuando haya varios daños derivados de la misma o igual causa, se considerarán como ocurridos en el momento en que el primero de dichos acontecimientos haya tenido lugar con independencia de su ocurrencia real. Opera en Exceso de la RCE de los contratistas y/o proveedores que lo suministran (en caso de ser requerida por la entidad)</t>
  </si>
  <si>
    <t>Bienes bajo cuidado, tenencia, control y custodia,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sublimite al 30% del valor asegurado evento/vigencia.</t>
  </si>
  <si>
    <t>Daños y hurto de vehículos de terceros y funcionarios en predios del asegurado sublímite 30% valor asegurado, opera en exceso de las pólizas propias de los vehículos</t>
  </si>
  <si>
    <t>Daños y lesiones que se causen a bienes y a terceros durante la realización de algún evento, capacitación, conferencia, etc., organizada por la entidad. Durante la vigencia de la póliza</t>
  </si>
  <si>
    <t>Responsabilidad civil derivada de montajes, construcciones y obras civiles para el mantenimiento, reparación o ampliación de predios. Sublimite 20% evento/50% vigencia; excluye ALOP y errores de diseño</t>
  </si>
  <si>
    <t>Responsabilidad civil de vehículos propios y no propios, Sublimite 20% evento/50% vigencia, opera en exceso de las pólizas automóviles que tengan los vehículos (incluyendo SOAT), incluidos los vehículos de los funcionarios en desarrollo de actividades para el asegurado</t>
  </si>
  <si>
    <t>Responsabilidad Civil Productos (o trabajos o servicios) terminados, sublimite 20% evento/50% vigencia; daños materiales o personales causados por: Productos fabricados, entregados y suministrados o Trabajos o servicios ejecutados dentro o fuera de los predios asegurados durante la vigencia de la póliza por el asegurado en el giro normal de sus actividades. Se entiende por productos, trabajos o servicios objeto de este seguro, aquellos sobre los cuales el asegurado definitivamente haya perdido el control físico después de la entrega, el suministro o la ejecución.</t>
  </si>
  <si>
    <t>Responsabilidad civil derivada del transporte y manipulación de mercancías, únicamente si tiene que ver con la actividad del asegurado (incluyendo materiales azarosos y combustibles). Este amparo se limita a cubrir los daños que se cause a terceros durante el transporte y manipulación, queda excluido cualquier daño a la mercancía manipulada y/o transportada y al vehículo transportador. Incluye materiales azarosos siempre y cuando sean utilizados para la actividad asegurada, se incluye el cargue y descargue, se excluye daños a la carga y al vehículo transportador, opera en exceso de las pólizas obligatorias que pueda tener el asegurado para el desarrollo de dicha actividad, en caso de contar con póliza opera en exceso de los montos establecidos en el decreto reglamentario que regula la materia</t>
  </si>
  <si>
    <t>Gastos médicos (incluye traslado de víctimas) Sublimite de 5% persona / 40% valor asegurado vigencia; opera por reembolso; sin aplicación de deducible; Este amparo se entiende como aquellos gastos médicos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en que se incurran hasta 60 días calendarios siguientes al hecho externo imputable al asegurado, incluye personal del asegurado. El amparo que mediante esta sección se otorga es independiente del de Responsabilidad y por consiguiente, los pagos que por dicho concepto se realizan, en ningún caso pueden ser interpretados como aceptación tácita de responsabilidad.</t>
  </si>
  <si>
    <t>Propietarios, arrendatarios y poseedores al 100% del valor asegurado. Se amparan los gastos que el asegurado este legalmente obligado a pagar por cualquier ocurrencia de pérdida, no excluida en las condiciones absolutas de la póliza (Sin entrar en conflicto con las condiciones técnicas básicas establecidas), que surja en su calidad de propietario, arrendatario o poseedor.</t>
  </si>
  <si>
    <t>Actividades propias del asegurado que realicen sus empleados, directivos, representantes, empleados temporales, ocasionales o transitorios; excluye RC profesional</t>
  </si>
  <si>
    <t>Gastos adicionales;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20% valor asegurado evento/vigencia</t>
  </si>
  <si>
    <t>* Los siguientes sublímites de honorarios profesionales de abogados, operan, pero no limitan, bajo la modalidad Persona / Proceso:
Procesos de Investigaciones Preliminares. Según tipo de proceso:
·         Definición para Procesos Fiscales. Ley 610 de 2000.La investigación preliminar para este tipo de procesos es la fase de instrucción comprendida entre la iniciación de una investigación de oficio, por solicitud de las entidades vigiladas, o por denuncias o quejas presentadas por cualquier persona u organización ciudadana, hasta antes de abrirse formalmente el proceso (Artículo 39)
·         Definición para Procesos Disciplinarios. Ley 1952 de 2019 (Código Único Disciplinario). La investigación preliminar para este tipo de procesos es la fase de instrucción iniciada en caso de duda sobre la procedencia de la investigación disciplinaria, cuyo objeto es verificar la ocurrencia de la conducta, determinar si es constitutiva de falta disciplinaria o si se ha actuado al amparo de una causal de exclusión de la responsabilidad. (Artículo 150)
·         Definición para Procesos Penales. Sistema Inquisitivo (Ley 600 de 2000). Toda la etapa de investigación previa (Art. 322 y s.s.) adelantada por la Fiscalía de acuerdo con el procedimiento establecido hasta antes del auto de formulación de imputación (Art. 331 y s.s.) Sistema Acusatorio (Ley 906 de 2004). Toda la etapa de instrucción adelantada por la Fiscalía de acuerdo con el procedimiento establecido para el sistema penal acusatorio hasta antes del auto de formulación de imputación (Art. 286 y s.s.)
·         Definición para Procesos ante Otros Organismos. Toda la etapa de investigación preliminar adelantada contra un servidor público y/o funcionario con responsabilidades similares, adelantada por un organismo oficial, antes de que exista decisión de vinculación definitiva a un proceso.
·         Definición para Procesos Civiles. De acuerdo con la Ley 678 de 2001. Todas las actuaciones tendientes a definir la procedencia de la acción de repetición o llamamiento en garantía con fines de repetición, iniciada por el comité de conciliaciones de la respectiva entidad en arreglo a lo establecido por el artículo 4 de la Ley 678 de 2001, reglamentaria del artículo 90 de la C.N.
La compañía de seguros no podrá realizar acuerdos conciliatorios sin el consentimiento escrito del funcionario asegurado.</t>
  </si>
  <si>
    <t>·         Definición para Procesos Verbales Sumarios en lo disciplinario
De conformidad con lo establecido por el Código Único Disciplinario – LEY 1952 DE 2019, Ley 1474 de 201 ESTATUTO ANTICORRUPCIÓN, el procedimiento verbal se adelantará contra los Servidores públicos en los que el sujeto disciplinable sea sorprendido en el momento de la comisión de la falta o con elementos, efectos o instrumentos que provengan de la ejecución de la conducta, cuando haya confesión y en todo caso cuando la falta sea leve. También se aplicará el procedimiento verbal para las faltas gravísimas contempladas en el artículo 48 Numerales:
2, 4, 17, 18, 19, 20, 21, 22, 23, 32, 33, 35, 36, 39, 46, 47, 48, 52, 54, 55, 56, 57, 58, 59 y 65 de la Ley 734 de 2002.
De conformidad con lo establecido por el artículo 175 del Código Único Disciplinario- Ley 734 de 2002, modificado por el artículo 58 de la Ley 1474 de 2011- Estatuto Anticorrupción- el Procedimiento verbal Disciplinario comienza con el auto que ordenará adelantar proceso verbal y citar a audiencia al posible responsable y concluye con la decisión notificada en estrados una vez surtida la audiencia la práctica de pruebas y la presentación de alegatos de conclusión.
La defensa de este proceso incluirá la interposición de los recursos establecidos por el artículo 180 de la Ley 734 de 2002- modificado por el artículo 59 de la Ley 1474 de 2011- Estatuto Anticorrupción-</t>
  </si>
  <si>
    <t>* SISTEMA CLAIM MADE:
La presente póliza otorga cobertura para los procesos y/o investigaciones iniciados contra los funcionarios asegurados, siempre que hayan sido notificadas a los funcionarios asegurados y/o a la entidad tomadora/beneficiaria dentro de la vigencia de la póliza, por hechos ocurridos dentro de la vigencia o del periodo de retroactividad otorgado por la compañía de seguros.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Queda entendido y acordado que se excluyen los procesos, investigaciones y/o reclamos notificados a los funcionarios y/o la entidad, previo al inicio de la vigencia y aquellos previamente notificados y/o reclamados a una póliza anterior.</t>
  </si>
  <si>
    <t>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t>
  </si>
  <si>
    <t>Modificación en las leyes existentes o introducción de nueva legislación. 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t>
  </si>
  <si>
    <t>Otros costos procesales, incluyendo Cauciones judiciales. Se amparan otros costos procesales según la definición jurídica, incluidas cauciones judiciales y agencias en derecho, diferentes a honorarios profesionales de abogados, en que deban incurrir los asegurados dentro de los respectivos procesos. Sublímite Aplicable: 
$20.000.000 evento /  $100,000,000 vigencia, estos hacen parte del sublímite establecido para el amparo de Gastos de defensa
Para la constitución de las cauciones se tendrá una tasa máxima del 12%. No obstante, la aseguradora no estará obligada a constituir dicha caución; se cubre el costo de las cauciones judiciales mas no la expedición de estas</t>
  </si>
  <si>
    <t>Gastos y costas judiciales por honorarios profesionales en reclamaciones que se generen con ocasión de citaciones a audiencias de conciliación extrajudicial ante la autoridad judicial o entes debidamente facultados para celebrarlas.  $20.000.000 evento /  $100,0000,000 vigencia, hace parte del sublímite establecido para el amparo de Gastos de defensa; el amparo se dará cuando en la investigación se tenga identificado alguno de los cargos o funcionarios asegurados</t>
  </si>
  <si>
    <t>Gastos y costas judiciales por honorarios profesionales en que incurran los funcionarios para ejercer su defensa, en  cualquier indagación y/o investigación y/o proceso y/o actuación extraprocesal adelantadas por Órganos u Oficinas de Control Interno. $20,000,000 evento /  $100,000,000 vigencia, hace parte del sublímite establecido para el amparo de Gastos de defensa; el amparo se dará cuando en la investigación se tenga identificado alguno de los cargos o funcionarios asegurados</t>
  </si>
  <si>
    <t>Gastos de Defensa  para las imputaciones por injuria y calumnia. $20,000,000 evento /  $100,000,000 vigencia, este amparo operará por reembolso en la medida en que el procesado sea absuelto y el valor asegurado pactado para este amparo, hace parte del sublímite establecido para el amparo de Gastos de defensa, no en adición a este ni al límite asegurado</t>
  </si>
  <si>
    <t>PÓLIZA DE ACCIDENTES PERSONALES (PASAJEROS) - RC CONTRACTUAL 100 SMMLV</t>
  </si>
  <si>
    <t>Cualquier vehículo propio, de terceros o de firma especializada, ya sea terrestre, férreo, aéreo, chárter, marítimo y fluvial (incluso para las marítimas y fluviales que se encuentren clasificadas por las autoridades competentes), y cualquier otro que el asegurado deba utilizar para el transporte de los bienes objeto de este seguro, aclarando que la póliza cubre todo tipo de medio de movilización sin excepción y sin restricción de horarios para la movilización, incluido los bienes transportados en vehículos arrendados, de funcionarios o contratistas de la entidad o de terceros. Sujeto a que el medio de transporte cumplan con los diferentes parámetros que permita la movilización adecuada de los elementos.</t>
  </si>
  <si>
    <t>Se ampara cualquier despacho hasta el límite asegurado sin que se requiera suministro de relaciones periódicas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</si>
  <si>
    <t>Apertura de Mercancías: El asegurado dará aviso a la Compañía Aseguradora, sobre la llegada de la mercancías al destino final, dentro de los 10 días siguientes a la llegada de mercancía al destino final, únicamente para los casos en que existan indicios de siniestro. Si transcurridos ocho (8) horas hábiles desde la fecha del aviso, no se ha hecho presente el reconocedor, el asegurado quedará exonerado de esta obligación y la Compañía Aseguradora aceptará el acta de reconocimiento levantada por éste.</t>
  </si>
  <si>
    <t>Bienes transportados en vehículos arrendados por el asegurado, incluidos de firmas no especializadas.
Bienes transportados en vehículos del asegurado o de funcionarios o de terceros no afiliados a firmas especializadas.
Bienes transportados en condiciones chárter</t>
  </si>
  <si>
    <t>Gastos por pago de arrendamientos con ocasión de un traslado a consecuencia de un siniestro; Sublimite combinado de Gastos</t>
  </si>
  <si>
    <t>Operación de la póliza: Se ampara cualquier movilización hasta por el límite de despacho señalado en la póliza; sin que se requiera efectuar reportes ni ajustes periódicos.</t>
  </si>
  <si>
    <t>Límite por Despacho: $120,000,000</t>
  </si>
  <si>
    <t>Presupuesto de movilización: $1,200,000,000</t>
  </si>
  <si>
    <t>NOTA PARA TODOS LOS RAMOS</t>
  </si>
  <si>
    <t>Los amparos y/o clausulas cuyos textos o alcances no estén definidos en la ficha técnica, operan según clausulado de la compañía de seguros adjudicataria del proceso, sin ir en contravía de las condiciones particularmente solicitadas y ofertadas en el proceso</t>
  </si>
  <si>
    <t>PYME</t>
  </si>
  <si>
    <t>R. CIVIL EXTRAC.</t>
  </si>
  <si>
    <t>AUTOMÓVILES LIV. COL</t>
  </si>
  <si>
    <t>MANEJO</t>
  </si>
  <si>
    <t>R. CIVIL</t>
  </si>
  <si>
    <t>PREDIOS, LABORES Y OPERACIONES RCE</t>
  </si>
  <si>
    <t>PERDIDA TOTAL Y/O DESTRUCCION TOTAL</t>
  </si>
  <si>
    <t>ASISTENCIA JURIDICA</t>
  </si>
  <si>
    <t>EMPLEADOS PUBLICOS</t>
  </si>
  <si>
    <t>ERRORES U OMISIONES</t>
  </si>
  <si>
    <t>,RESPONSABILIDAD CIVIL EXTRACONTRACTUAL</t>
  </si>
  <si>
    <t>BASICO SUSTRACCION CON VIOLENCIA</t>
  </si>
  <si>
    <t>DAÑOS PARCIALES DE MENOR CUANTIA</t>
  </si>
  <si>
    <t>28/04/2021</t>
  </si>
  <si>
    <t>28/05/2021</t>
  </si>
  <si>
    <t>29/05/2021</t>
  </si>
  <si>
    <t>03/05/2021</t>
  </si>
  <si>
    <t>29/06/2021</t>
  </si>
  <si>
    <t>09/07/2023</t>
  </si>
  <si>
    <t>11/04/2024</t>
  </si>
  <si>
    <t>19/08/2022</t>
  </si>
  <si>
    <t>17/08/2022</t>
  </si>
  <si>
    <t>07/04/2024</t>
  </si>
  <si>
    <t>01/04/2024</t>
  </si>
  <si>
    <t>11/01/2025</t>
  </si>
  <si>
    <t>10/12/2024</t>
  </si>
  <si>
    <t>05/07/2025</t>
  </si>
  <si>
    <t>CU. ENTIDAD.EST.</t>
  </si>
  <si>
    <t>CUMPLIMIENTO DEL CONTRATO</t>
  </si>
  <si>
    <t>11/05/2026</t>
  </si>
  <si>
    <t>r</t>
  </si>
  <si>
    <t>CANCHA ESCUELA MARIA AZUERO</t>
  </si>
  <si>
    <t>CENTRO COMUNITARIO EL PRADO SECTOR SANTA MARTHA</t>
  </si>
  <si>
    <t xml:space="preserve">CENTRO DE ATENCION INMEDIATA </t>
  </si>
  <si>
    <t>CENTRO DIA ADULTO MAYOR MANABLANCA / CARTAGENITA</t>
  </si>
  <si>
    <t>A PARTIR DEL 02-05-2027 VIGENCIA 1 AÑO; BENEFICIARIO INVIAS</t>
  </si>
  <si>
    <t>BENEFICIARIO DEPARTAMENTO DE CUNDINAMARCA</t>
  </si>
  <si>
    <t>MINISTERIO DE LAS CULTURAS, LAS ARTES Y LOS SABERES</t>
  </si>
  <si>
    <t>830.034.348-5</t>
  </si>
  <si>
    <t>Polideportivo I.E.M Manablanca</t>
  </si>
  <si>
    <t>Cancha Sintetica Barrio Portal de María N° mat. 156-120525</t>
  </si>
  <si>
    <t>Parque recreativo de mascotas y pista de Pumptrack</t>
  </si>
  <si>
    <t>Edificacion Jardín Social "Aprendamos a Construir" matricula inmobiliaria 156120527</t>
  </si>
  <si>
    <t>Tanque de Almacenamiento Tierra Morada Prado Paso Ancho N° Mat. 156-55628  156-110541</t>
  </si>
  <si>
    <t>Instalaciones deportivas y recreacionales (Barrio Pensilvania)</t>
  </si>
  <si>
    <t>Canchas Multiples y Zona verde Urbanización los Monarcas</t>
  </si>
  <si>
    <t>Zona Verde Salón Comunal y Cancha Multiple  (Barrio Pensilvania)</t>
  </si>
  <si>
    <t>Tanque de Acueducto Chico II Sector</t>
  </si>
  <si>
    <t>Tanqe de Publo Viejo</t>
  </si>
  <si>
    <t>OJW076</t>
  </si>
  <si>
    <t>OJW083</t>
  </si>
  <si>
    <t>STARIA</t>
  </si>
  <si>
    <t>FORD</t>
  </si>
  <si>
    <t>D4HBSH058406</t>
  </si>
  <si>
    <t>KMJYD371ATU247561</t>
  </si>
  <si>
    <t>P02X T J005691</t>
  </si>
  <si>
    <t>8AFBR01EXTJ005691</t>
  </si>
  <si>
    <t>IQN43C</t>
  </si>
  <si>
    <t>IQN94C</t>
  </si>
  <si>
    <t>IQN95C</t>
  </si>
  <si>
    <t>IQN96C</t>
  </si>
  <si>
    <t>9F2C82004VB003130</t>
  </si>
  <si>
    <t>9F2C82001VB002680</t>
  </si>
  <si>
    <t>VDE LIMÓN</t>
  </si>
  <si>
    <t>G391E012516</t>
  </si>
  <si>
    <t>AK200DS+</t>
  </si>
  <si>
    <t>VDE MATE</t>
  </si>
  <si>
    <t>163FML363631Q5</t>
  </si>
  <si>
    <t>163FML495969Q5</t>
  </si>
  <si>
    <t>163FML495971Q5</t>
  </si>
  <si>
    <t>9F2C82000VB002668</t>
  </si>
  <si>
    <t>9FJUN832040101342</t>
  </si>
  <si>
    <t>DBL CAB</t>
  </si>
  <si>
    <t>DSL</t>
  </si>
  <si>
    <t>9C2ND1220NR200859</t>
  </si>
  <si>
    <t>ND12E2N200855</t>
  </si>
  <si>
    <t>RANGER DOB CAB</t>
  </si>
  <si>
    <t>VAN 9 PSJ</t>
  </si>
  <si>
    <t>VAN</t>
  </si>
  <si>
    <t>OFICINA DE CONTROL DISCIPLINARIO INTERNO</t>
  </si>
  <si>
    <t>SECRETARIA DE DESARROLLO AGROPECUARIO Y AMBIENTE</t>
  </si>
  <si>
    <t>DIRECCION DE PROTECCION Y BIENESTAR ANIMAL</t>
  </si>
  <si>
    <t>SECRETARIA DE COORDINACION INSTITUCIONAL</t>
  </si>
  <si>
    <t>SECRETARIA DE CULTURA</t>
  </si>
  <si>
    <t>SECRETARIA DE INTEGRACION Y DESARROLLO SOCIAL</t>
  </si>
  <si>
    <t xml:space="preserve">DIRECCION DE LA MUJER </t>
  </si>
  <si>
    <t>DIRECCION OPERATIVA DE JUVENTUD</t>
  </si>
  <si>
    <t>DIRECCION DE TURISMO</t>
  </si>
  <si>
    <t>DIRECCION ADMINISTRATIVA Y FINANCIERA</t>
  </si>
  <si>
    <t>DIRECCION DE CALIDAD Y COBERTURA</t>
  </si>
  <si>
    <t>SECRETARIA DE SEGURIDAD Y CONVIVENCIA</t>
  </si>
  <si>
    <t>DIRECCION OPERATIVA DE SEGURIDAD</t>
  </si>
  <si>
    <t>DIRECCION FINANCIERA Y DE RENTAS</t>
  </si>
  <si>
    <t>SECRETARIA DE INFRAESTRUCTURA Y OBRAS PUBLICAS</t>
  </si>
  <si>
    <t>DIRECCION DE GESTION DE SERVICIOS PUBLICOS</t>
  </si>
  <si>
    <t>DIRECCION DE TECNOLOGIAS DE LA INFORMACION Y LAS COMUNICACIONES</t>
  </si>
  <si>
    <t>SECRETARIA DE MOVILIDAD  TRANSITO Y TRANSPORTE</t>
  </si>
  <si>
    <t>DIRECCION DE TRAMITES Y SERVICIOS DE TRANSITO Y TRANSPORTE</t>
  </si>
  <si>
    <t>DIRECCION TECNICA Y OPERATIVA DE TRANSITO Y TRANSPORTE</t>
  </si>
  <si>
    <t>SECRETARIA DE ORDENAMIENTO TERRITORIAL Y URBANISMO</t>
  </si>
  <si>
    <t>DIRECCION DE ATENCION Y RELACION CON EL CIUDADANO</t>
  </si>
  <si>
    <t>DIRECCIÓN DE LA FUNCIÓN PÚBLICA</t>
  </si>
  <si>
    <t>ALMACENISTA GENERAL</t>
  </si>
  <si>
    <t>SECRETARIA DE GESTION CONTRACTUAL</t>
  </si>
  <si>
    <t>&gt; 950 funcionarios - contratistas</t>
  </si>
  <si>
    <t>Almacenista General</t>
  </si>
  <si>
    <t>Director de Turismo</t>
  </si>
  <si>
    <t>Auxiliar Administrativo 407 - Grado 5</t>
  </si>
  <si>
    <t>MEJIA URQUIJO JUAN PABLO</t>
  </si>
  <si>
    <t>10 Vehículos</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</si>
  <si>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 resistentes vigentes al momento de efectuarse la reparación o reconstrucción del bien asegurado; Sublimite de $22.811.342.779 evento / vigencia sin aplicación de deducible</t>
  </si>
  <si>
    <t>Daños a bienes de terceros hasta $ 1.000.000.000</t>
  </si>
  <si>
    <t>Muerte o lesiones a una persona hasta $ 1.000.000.000</t>
  </si>
  <si>
    <t>Daños a bienes de terceros hasta $ 1.000.000.000 (Vehículos pesados)</t>
  </si>
  <si>
    <t>Muerte o lesiones a una persona hasta $ 1.000.000.000 (Vehículos pesados)</t>
  </si>
  <si>
    <t>Muerte o lesiones a dos o más personas hasta $ 2.000.000.000</t>
  </si>
  <si>
    <t>Muerte o lesiones a dos o más personas hasta $ 2.000.000.000 (Vehículos pesados)</t>
  </si>
  <si>
    <t>Bienes bajo cuidado, tenencia o control, se indemnizarán los daños ocasionados a este tipo de bienes por maquinaria de propiedad o bajo responsabilidad de la entidad, sublimite $300,000,000; con cobro de prima adicional a prorrata según condiciones de seguro</t>
  </si>
  <si>
    <t>Extensión de responsabilidad civil cuando el equipo o maquinaria no este siendo utilizado. sublímite $ 300.000.000 evento / vigencia</t>
  </si>
  <si>
    <t>Gastos; Aplica para los siguientes gastos: 
- Estos gastos se encuentran contenidos en el límite máximo de indemnización pactado. 
- Para los gastos relacionados a continuación no aplican deducibles:
- Los límites asegurados para los Gastos adicionales están contemplados dentro del valor total asegurado. 
-Sublimite combinado de $600,000,000 evento/vigencia</t>
  </si>
  <si>
    <t>Desapariciones Misteriosas; sublimite $20,000,000; se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Siempre que se acredite en el reclamo que las pérdidas fueron causadas por la intervención de uno o más empleados</t>
  </si>
  <si>
    <t>Faltantes de Inventario, atribuibles a funcionarios de la Entidad siempre y cuando tales pérdidas sean consecuencia de delitos amparados en este seguro. Se otorga esta cobertura hasta por $5,000,000.evento / vigencia.</t>
  </si>
  <si>
    <t>No aplicación de deducible (Límite Agregado de Indemnización). Para cualquier daño y/o pérdida cuyo valor, individualmente considerada por caso, no sea superior a la suma de $5.000.000; No aplicarán  deducibles, con un límite agregado de $20.000.000. Una vez alcanzado este límite con estas pérdidas, se aplicarán los deducibles previstos en la póliza.</t>
  </si>
  <si>
    <t>Extensión de cobertura a aprendices que se encuentren en las instalaciones, predios o actividades desarrolladas por la entidad, en desarrollo de actividades propias de la entidad; operará en exceso de la cobertura otorgada por los demás seguros, sublímite $100,000,000 evento/vigencia</t>
  </si>
  <si>
    <t>No aplicación de deducible (Límite Agregado de Indemnización). Para cualquier daño y/o pérdida cuyo valor, individualmente considerada por caso, no sea superior a la suma de $10.000.000; No aplicarán deducibles, con un límite agregado de $30.000.000. Una vez alcanzado este límite con estas pérdidas, se aplicarán los deducibles previstos en la póliza.</t>
  </si>
  <si>
    <t>Índice variable al 5% a prorrata:
EDIFICACIONES
TOTAL MAQUINARIA - HERRAMIENTAS
MUEBLES Y ENSERES - CONTENIDOS
VEHÍCULOS REPOSO
MERCANCÍAS</t>
  </si>
  <si>
    <t>CAMIÓN</t>
  </si>
  <si>
    <t>Accidentes Personales - Bus pasajeros OJW008 -OJW020 - OJW015-OJW069 - OIB434-OJW047  -OJW003; OIB404 - OJW013 - OJW076</t>
  </si>
  <si>
    <t>Bienes Asegurados:
Toda propiedad real o personal, bienes materiales de propiedad de La Entidad,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 los utilizados en desarrollo del objeto social de La Entidad, consistentes principalmente pero no limitados en los siguientes:</t>
  </si>
  <si>
    <t xml:space="preserve">Edificios, estructuras, cimientos, muros de contención, cercas, escaleras externas, patios y otras construcciones separadas de las edificaciones (vías de acceso, caminos y obras de arte en obras civiles todas dentro de predios),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electrónicas, de comunicación, para conducción de gas, y de aire acondicionado, ascensores, ductos, mallas, chimeneas, patios, aceras, instalaciones permanentes, de protección contra incendio, alarmas, cámaras y circuitos cerrados de televisión y demás instalaciones que se hallen o no por debajo del nivel del suelo y/o subterráneas, vidrios internos y externos que conforman y hacen parte de las construcciones, rampas de acceso, tanques de almacenamiento, de propiedad de la entidad.
Se consideran cimientos aquellas partes del edificio que se encuentran completamente bajo el nivel de la parte más baja de la edificación a la que se tiene acceso.
El valor asegurado incluye el costo de los honorarios por dirección de obra y/o interventoría, pero excluye el costo de estudio de suelos, cimientos, excavaciones, preparación del terreno y honorarios por diseño de planos. 
Se incluyen igualmente los costos de adaptación de las estructuras siniestradas, al último Código de Construcciones Sismo resistentes en Colombia. </t>
  </si>
  <si>
    <t>Daños o Perdidas por Actos mal intencionados de terceros AMIT - Terrorismo</t>
  </si>
  <si>
    <t>Amparo automático para cambios de ubicación del riesgo, aviso 90 días; previa inspección, sublimitado a 20% valor asegurado, Incluyendo bienes en ferias, eventos y exposiciones en el territorio nacional</t>
  </si>
  <si>
    <t>Cobertura para riesgos de Influencia Atmosférica.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</si>
  <si>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t>Errores, omisiones e inexactitudes no intencionales: en caso que el tomador hubiera cometido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</si>
  <si>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Asistencia técnica y/o jurídica en el sitio del accidente; opera de acuerdo a clausulado de la aseguradora. En caso de que la Entidad deba contratar la asistencia, por razón a la no prestación inmediata de la asistencia jurídica, la aseguradora se obliga a pagar los costos generados, hasta el límite asegurado ofrecido para este amparo.</t>
  </si>
  <si>
    <t>Autorización de reparaciones en talleres de primera línea según la marca y modelo (máximo 8 años de antigüedad) del vehículo afectado; máximo 3 días hábiles después de formalizar la reclamación, para todos los casos; bajo políticas de la aseguradora y sin entrar en conflicto con las demás cláusulas y coberturas pactadas
Para los vehículos de mayor antigüedad a 8 años, se requiere igualmente autorización máximo en 3 días hábiles para la reparación</t>
  </si>
  <si>
    <t>Gastos de grúa (asistencia en viaje) incluido transporte y protección de los vehículos (incluidos los de bodegaje); dentro de las políticas de la aseguradora y sin entrar en conflicto con las demás cláusulas y coberturas pactadas. No aplica para Motocicletas ni la carga de vehículos pesados. El traslado se realizará al lugar de conveniencia del asegurado. Sin limite alguno en cuanto a número de kilómetros o perímetro para los vehículos asegurados. En caso de que la Entidad deba contratar la asistencia, por razón a la no prestación inmediata de la asistencia jurídica, la aseguradora se obliga a pagar los costos generados, hasta el límite asegurado ofrecido para este amparo</t>
  </si>
  <si>
    <t>No aplicación de infraseguro o seguro insuficiente para los reclamos de que afecten la cobertura de pérdida parcial por hurto</t>
  </si>
  <si>
    <t>No concurrencia de deducibles, amparos, cláusulas</t>
  </si>
  <si>
    <t>No inspección para vehículos nuevos</t>
  </si>
  <si>
    <t>Reparaciones de los vehículos asegurados en talleres concesionarios autorizados según la marca para modelos de 8 años en adelante</t>
  </si>
  <si>
    <t>Cobertura para daño interno; opera siempre y cuando ocurra por evento amparado en la póliza</t>
  </si>
  <si>
    <t>¨  Definición de personal asegurado trabajador y empleado. El término "trabajador o empleado" y estén bajo el control y dependencia del asegurado, utilizado en la póliza significará:
1) La persona natural que, dentro del desempeño del cargo asegurado, presta su servicio a la Entidad, vinculada a éste mediante contrato de trabajo, orden de trabajo o mediante nombramiento por decreto o resolución.
2) Contratistas bajo la Prestación de Servicios Profesionales para el apoyo a la gestión.
3) Los asesores y consultores que desarrollan funciones en la Entidad.
4) Estudiantes o Practicantes mientras estén prosiguiendo estudios o deberes en los predios de a Entidad.
5) Empleados de seguridad y contratistas y sus empleados, mientras dichos contratistas estén desarrollando servicios temporales para la Entidad.
6) Los trabajadores suministrados por compañías especializadas para desarrollar trabajos propios del asegurado y bajo supervisión en cualquiera de las oficinas o predios de la Entidad.
7) Empleados de seguridad y contratistas y sus empleados, mientras dichos contratistas estén desarrollando servicios temporales para el asegurado.
8)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
9) Abogados contratados por el asegurado para la prestación de servicios para el mismo y los empleados de dichos abogados, mientras estén prestando servicios para el asegurado.
10) Cualquier persona o compañía empleada por el asegurado para prestar servicios profesionales en cualquier rama de su especialidad mientras estan prestando servicios a la Entidad.</t>
  </si>
  <si>
    <t>Fraude de terceros por computador - Internet</t>
  </si>
  <si>
    <t>PÓLIZA DE VIDA GRUPO CONCEJALES ALCALDE Y PERSONERO</t>
  </si>
  <si>
    <t>AMPAROS Y/O COBERTURAS OBLIGATORIAS. VG</t>
  </si>
  <si>
    <t>* MUERTE POR CUALQUIER CAUSA NO EXCLUIDA: En caso de fallecimiento se deberá cumplir con la totalidad de la suma pactada, incluyendo homicidio y suicidio. (20 salarios del alcalde); excluye guerra y terrorismo activo, participación como sujeto activo.</t>
  </si>
  <si>
    <t>* INCAPACIDAD TOTAL Y PERMANENTE, BENEFICIOS DE DESMEMBRACIÓN: el futuro contratista deberá pagar la suma estipulada en el eventual caso que ocasione la incapacidad total y/o permanente, desmembración sufrida (operará con los porcentajes establecidos por el clausulado y políticas de la entidad). 100% cobertura. El riesgo de incapacidad total y permanente, que al ser calificada de acuerdo con los criterios establecidos en el manual único de calificación de invalidez (decreto 1507 de 2014, o aquel vigente al momento de la calificación de la invalidez) sea igual o superior al 50% de la pérdida de la capacidad laboral, siempre y cuando el evento generador y la fecha de estructuración de la misma se produzcan dentro de la vigencia de la póliza</t>
  </si>
  <si>
    <t xml:space="preserve">* INDEMNIZACIÓN ADICIONAL POR MUERTE ACCIDENTAL: en el eventual caso que se presente la lesión corporal causada por accidente que tenga como consecuencia directa e independiente de otra causa. 100% cobertura </t>
  </si>
  <si>
    <t>* ENFERMEDADES GRAVES, tales como: 1) Infarto de Miocardio. 2) Cáncer 3) Accidente cerebro-vascular 4) Insuficiencia renal crónica 5) Esclerosis múltiple 6) Afectación de las arterias coronarias que requiera cirugía de revascularización Cardiaca (BY- PASS). 7) Trasplante de órganos vitales. 50% valor asegurado, opera como anticipo del amparo básico</t>
  </si>
  <si>
    <t>* GASTOS DE TRASLADO POR ASEGURADO: De acuerdo a políticas de la aseguradora, incluye muerte del asegurado para traslado del féretro, sublimite hasta $500,000. Opera por reembolso</t>
  </si>
  <si>
    <t>* RENTA DIARIA POR HOSPITALIZACIÓN: De acuerdo a las políticas de la aseguradora, opera a partir del tercer día de hospitalización, máximo 30 días continuos o discontinuos por evento y hasta tres eventos por vigencia. Sublimite hasta $60.000 por día. Opera por reembolso</t>
  </si>
  <si>
    <t>En vista de la situación respecto a la epidemia por Covid-19, y no obstante lo dicho en las condiciones generales de la póliza, la compañía se obliga a gestionar las reclamaciones presentadas como consecuencia directa y exclusiva del amparo básico de Muerte. Esto concerniente a la garantía de Vida Grupo, para asegurados menores de 60 años; aplica únicamente para COVID-19 SARS COV-2.</t>
  </si>
  <si>
    <t>no aplica para pandemias, y aplica únicamente para COVID-19 SARS COV-2.</t>
  </si>
  <si>
    <t>CLAUSULAS OBLIGATORIAS. VG</t>
  </si>
  <si>
    <t>Actualización automática del valor asegurado</t>
  </si>
  <si>
    <t>Amparo automático para asegurados que por error u omisión no se hayan informado al inicio del seguro 90 días, con cobro de prima adicional</t>
  </si>
  <si>
    <t>Amparo automático para nuevos asegurados 90 días, con cobro de prima adicional</t>
  </si>
  <si>
    <t>Ampliación del plazo para aviso de siniestro 90 días</t>
  </si>
  <si>
    <t>Anticipo de indemnización 50%</t>
  </si>
  <si>
    <t>Aplicación de tasa única para todos los asegurados</t>
  </si>
  <si>
    <t>Continuidad de cobertura: continuidad a la póliza de vida grupo expedida por otra aseguradora siempre y cuando el traslado se haya efectuado sin interrupción alguna, respecto de la anterior aseguradora. Para el otorgamiento de esta condición, será necesario que el tomador suministre información correspondiente a la Declaración de Asegurabilidad, fecha de ingreso a la póliza y la totalidad de las condiciones de cobertura definidas para cada asegurado. Aplicará a los asegurados de la póliza de vida grupo de la anterior aseguradora al momento de finalización de tal contrato</t>
  </si>
  <si>
    <t>Designación de beneficiarios</t>
  </si>
  <si>
    <t>Eliminación de la declaración de buen estado de salud</t>
  </si>
  <si>
    <t>Extensión de amparo a muerte presunta por desaparición, siempre y cuando sea declarado por el ente correspondiente, bajo el cumplimiento de los requisitos del artículo 97 del código civil y previa constitución de la caución consagrada en el art. 1145 del Código de Comercio. La aseguradora pagará con la presentación del fallo ejecutoriado. Para efecto de la fecha de ocurrencia del siniestro ésta corresponderá a la fecha de declaratoria de muerte del asegurado fijada por el juez, de acuerdo con el aviso presentado ante la autoridad competente</t>
  </si>
  <si>
    <t>No aplicación de preexistencias</t>
  </si>
  <si>
    <t>No aplicación de recargos por oficio o actividad</t>
  </si>
  <si>
    <t>No exigencia de requisitos de asegurabilidad, sin embargo los asegurados podrán diligenciar voluntariamente el formulario de asegurabilidad y definición de beneficiarios.</t>
  </si>
  <si>
    <t>No exigencia de solicitud de seguro ni pruebas de asegurabilidad</t>
  </si>
  <si>
    <t>No limitación de edad máxima de ingreso</t>
  </si>
  <si>
    <t>Operación de la póliza cobro de prima anual o vigencia, los cobros adicionales operaran bajo las condiciones de forma de pago</t>
  </si>
  <si>
    <t xml:space="preserve">* AUXILIO FUNERARIO: El contratista deberá reconocer por la muerte de cualquiera de las personas amparadas la suma asegurada contratada como un auxilio funerario. $5.000.000 </t>
  </si>
  <si>
    <t>* GASTOS MÉDICOS POR ACCIDENTE: $10.000.000; incluyendo tratamiento VIH. operará por reembolso, la aseguradora podrá prestar los servicios atención médica a través de IPS con las cuales tenga acuerdos. El tratamiento de VIH se dará solo hasta el valor indicado en la caratula de la póliza y sometido a la presentación de facturas originales de una entidad debidamente autorizada para el manejo de la situación, opera únicamente por reembolso</t>
  </si>
  <si>
    <t>Asistencia en viaje (Premium y/o Plus y/o Elite y/o Preferente acorde a la denominación de la aseguradora); dentro de las políticas de la aseguradora y sin entrar en conflicto con las demás cláusulas y coberturas pactadas. Incluye el traslado de pasajeros de los vehículos afectados y/o varados con cobertura nacional. sin limite alguno en cuanto a número de kilómetros o perímetro para los vehículos asegurados y hasta 5 servicios por vehículo asegurado en caso de requerirse. En caso de que la Entidad deba contratar la asistencia, por razón a la no prestación inmediata de la asistencia jurídica, la aseguradora se obliga a pagar los costos generados, hasta el límite asegurado ofrecido para este amparo</t>
  </si>
  <si>
    <t>Servicio de trámite de traspaso; hasta por $ 20.000.000, valor que será descontado en la indemnización del vehículo; no incluye deudas que el asegurado pudiera tener por impuestos, multas, embargos, etc.
Corresponde al pago de proveedores que realicen la gestión del trámite relacionadas con el proceso de transferencia de propiedad, los cuales pueden ser asignados o sugeridos por la aseguradora o a elección del proveedor, valor que se descontará de la indemnización.</t>
  </si>
  <si>
    <t>Subrogación: 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
Dicha renuncia no aplicará respecto de empleados, funcionarios, contratistas o cualquier persona responsable de actos dolosos, fraudulentos, deshonestos o constitutivos de delito que hayan dado origen al siniestro</t>
  </si>
  <si>
    <t>Restablecimiento automático del valor asegurado, hasta una vez y con cobro de prima adicional; siempre y cuando el asegurado lo solicite durante la vigencia de la póliza; se otorgará una vez se agote el límite inicialmente contratado</t>
  </si>
  <si>
    <t>Fecha de Retroactividad: a partir de la fecha de expedición de la primera póliza contratada por la Entidad con vigencia inentirrumpida (01-01-2020).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</si>
  <si>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Extensión de Cobertura para Miembros de Junta Directiva; bajo condicionado HANC 70 por actos fraudulentos o deshonestos</t>
  </si>
  <si>
    <t>Costos legales y gastos de honorarios profesionales; sublimite 20% valor asegurado, hacen parte del límite asegurado</t>
  </si>
  <si>
    <t>Exclusión absoluta de pfas (compuestos perfluorados, sustancias perfluoroalquilicas y polifluoroalquilicas)
Por medio de la presente clausula se entiende y se acuerda que queda expresamente excluidas y no cubiertas las pérdidas de pfas, según se definen en este documento.
Cualquier lesión corporal, daño a la propiedad, lesión personal ,  daños por injuria y calumnia y por violación de los derechos de propiedad intelectual , pérdidas de cualquier tipo, daños, compensaciones,  enfermedades, muertes, pagos médicos, costos de defensa, otros tipos de costos, gastos o cualquier otra responsabilidad  directa o indirectamente e independientemente de cualquier otra causa que contribuya al mismo tiempo o en cualquier secuencia, que se origine, cause, surja, contribuya a, resulte de, o de otro modo esté relacionado con las propiedades contaminantes, patógenas, tóxicas u otras propiedades peligrosas reales, supuestas o amenazadas de las pfas; y
Todas y cada una de las pérdidas, costos y gastos resultantes de cualquier reclamación, litigio, disputa, arbitraje, investigación o cualquier otro procedimiento legal o resolución de disputas, en su totalidad o en parte, directa o indirectamente causados por, que surjan de, que resulten de, basados en o de alguna manera relacionado con cualquiera de las siguientes conductas, incluidas, pero no limitadas a:
Inhalación, ingestión, consumo, contacto, exposición, existencia o presencia de productos o materiales que contienen pfas, real, supuesta o amenazada; o
Diseño, fabricación, producción, uso, venta, instalación, comercialización, retirada, distribución, manipulación, embalaje, almacenamiento, comercialización, procesamiento o 
Cualquier otra actividad comercial similar relacionada con productos o materiales que contienen pfas; o
Realizar pruebas, monitorear, limpiar, reducir, eliminar, contener, tratar, desintoxicar, neutralizar, remediar, eliminar o de cualquier manera responder o evaluar los efectos de productos o materiales que contienen pfas; o
No informar a las autoridades sobre cualquier producto o material que contenga pfas; o
No advertir sobre las posibles consecuencias derivadas de, o la insuficiencia de cualquier advertencia, en relación con cualquiera de las conductas descritas en a) a d) anteriores.
Definiciónes:
Para efectos de esta cláusula “pfas" significa:
Compuestos perfluorados, sustancias perfluoroalquiladas y polifluoroalquiladas en cualquier forma, incluidos, entre otros:
Cualquier molécula orgánica, sal, radical libre o ion, cuya composición incluya al menos un grupo metilo perfluorado (-cf3); o grupo metileno perfluorado (-cf2-); o
Cualquier degradación de cualquier molécula orgánica, sal, radical libre o ion, su composición; o
Cualquier bien, producto o material que tenga la misma fórmula o estructura química o similar a dichos compuestos perfluorados, sustancias perfluoroalquilo y polifluoroalquilo; o
Su presencia o uso en cualquier aleación, subproducto, compuesto u otro material o residuo que incluya o se derive de dichos compuestos o sustancias</t>
  </si>
  <si>
    <t>Exclusión por evento cibernético 
Se excluye cualquier perdida o reclamo originado por, basado en, relacionado directa o indirectamente con hacking o un evento cibernético, incluyendo, pero no limitado a la obtención, manejo y custodia de datos, datos personales, información confidencial y demás información por la que el asegurado sea legalmente responsable. 
Evento cibernético significa:                      
A. Una violación de la seguridad de la red.                           
B. Uso no autorizado de una red informática.     
C. Un virus de computadora.                     
D. Daño, alteración, robo o destrucción de datos por un ataque cibernético.               
Datos 
Cualquier información numérica, alfabética, gráfica, fotográfica, acústica o de cualquier otro tipo concerniente a personas naturales o jurídicas identificadas o identificables, que son manejados por la sociedad y que son recopilados con un propósito específico y legítimo y que permite la identificación de una persona o compañía.  Cualquier software o datos guardados electrónicamente en un sistema de cómputo. Dato no constituye un bien tangible</t>
  </si>
  <si>
    <t>Cuerpos extraños que se introduzcan en los bienes o los golpeen; en caso de elementos que se puedan ver afectados por esta condición. Aplica para rotura de maquinaria</t>
  </si>
  <si>
    <t>* Periodo de retroactividad: Amparo automático para empleados pasados presentes y futuros, de acuerdo a la retroactividad solicitada.
La Compañía aseguradora únicamente cubrirá hasta el valor asegurado que se tenía contratado para la fecha de ocurrencia del siniestro</t>
  </si>
  <si>
    <t>La modalidad de cobertura del Ramo es por Descubrimiento (artículo 4 de la Ley 389 de 1997), con periodo de Retroactividad a partir de la fecha de expedición de la primera póliza contratada por la Entidad con vigencia inentirrumpida (01-01-2020).
La Compañía aseguradora únicamente cubrirá hasta el valor asegurado que se tenía contratado para la fecha de ocurrencia del siniestro</t>
  </si>
  <si>
    <t>Hundimiento del terreno, siempre y cuando sea súbito e imprevisto y corresponda a un evento amparado por la póliza.</t>
  </si>
  <si>
    <t>Renta: queda entendido, convenido y aceptado que la póliza cubre la perdida de arrendamiento del edificio que se encuentran o puedan ser arrendados / asegurados, causada por cualquiera de los riesgos amparados por este seguro; hasta por el 100% demostrados, $200,000,000 y hasta por 3 meses; sin cobro de prima adicional ni aplicación de deducibles; hace parte del valor asegurado</t>
  </si>
  <si>
    <t>Cobertura para terrenos; Sublimite de $11.405.671.389 evento / vigencia (Adecuación de Terrenos y su estabilización en caso de afectación por un evento amparado por la póliza)</t>
  </si>
  <si>
    <t>Extension de cobertura para estudiantes, practicantes, contratistas, digitadores externos o programadores; sublimite 20% valor asegurado</t>
  </si>
  <si>
    <t>Revocación de la póliza y/o no renovación y/o no prorroga, aviso 60 días, y para AMIT, HMACCP, Sabotaje y Terrorismo 10 días. Sin penalización en cualquier momento de la vigencia de la póliza (La prima de seguro no devengada será liquidada a prorrata)</t>
  </si>
  <si>
    <t>Ampliación del plazo para aviso de siniestro; 70 días</t>
  </si>
  <si>
    <t>Elementos de almacén e inventarios: elementos de consumo, devolutivos nuevos, recuperables, inservibles, papelería, útiles de oficina, equipos en general, repuestos y demás bienes y/o de almacén, contenidos en las diferentes dependencias de La Entidad, incluido material de empaque y de consumo tales como suministros,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
Vacunas tendrán cobertura básica de Incendio / terremoto y daños ocasionados por fallas en la cadena de frío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</si>
</sst>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_);_(&quot;$&quot;\ * \(#,##0\);_(&quot;$&quot;\ * &quot;-&quot;_);_(@_)"/>
    <numFmt numFmtId="165" formatCode="_(&quot;$&quot;\ * #,##0.00_);_(&quot;$&quot;\ * \(#,##0.00\);_(&quot;$&quot;\ * &quot;-&quot;??_);_(@_)"/>
    <numFmt numFmtId="166" formatCode="_(&quot;$&quot;\ * #,##0_);_(&quot;$&quot;\ * \(#,##0\);_(&quot;$&quot;\ * &quot;-&quot;??_);_(@_)"/>
    <numFmt numFmtId="167" formatCode="&quot;$&quot;\ #,##0"/>
    <numFmt numFmtId="168" formatCode="_ &quot;$&quot;\ * #,##0.00_ ;_ &quot;$&quot;\ * \-#,##0.00_ ;_ &quot;$&quot;\ * &quot;-&quot;??_ ;_ @_ "/>
    <numFmt numFmtId="169" formatCode="_-\$* #,##0.00_-;&quot;-$&quot;* #,##0.00_-;_-\$* \-??_-;_-@_-"/>
    <numFmt numFmtId="170" formatCode="_-* #,##0_-;\-* #,##0_-;_-* &quot;-&quot;??_-;_-@_-"/>
  </numFmts>
  <fonts count="4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sz val="11"/>
      <name val="Arial"/>
      <family val="2"/>
    </font>
    <font>
      <sz val="11"/>
      <name val="Arial"/>
      <family val="2"/>
    </font>
    <font>
      <b/>
      <sz val="12"/>
      <name val="Arial"/>
      <family val="2"/>
    </font>
    <font>
      <sz val="11"/>
      <color theme="1"/>
      <name val="Arial"/>
      <family val="2"/>
    </font>
    <font>
      <b/>
      <sz val="14"/>
      <color theme="1"/>
      <name val="Calibri"/>
      <family val="2"/>
      <scheme val="minor"/>
    </font>
    <font>
      <sz val="10"/>
      <name val="Arial"/>
      <family val="2"/>
    </font>
    <font>
      <b/>
      <sz val="12"/>
      <color theme="1"/>
      <name val="Calibri"/>
      <family val="2"/>
      <scheme val="minor"/>
    </font>
    <font>
      <b/>
      <sz val="11"/>
      <color theme="1"/>
      <name val="Arial"/>
      <family val="2"/>
    </font>
    <font>
      <b/>
      <sz val="14"/>
      <name val="Arial"/>
      <family val="2"/>
    </font>
    <font>
      <b/>
      <sz val="14"/>
      <color theme="1"/>
      <name val="Arial"/>
      <family val="2"/>
    </font>
    <font>
      <b/>
      <sz val="12"/>
      <name val="Arial"/>
      <family val="2"/>
    </font>
    <font>
      <sz val="11"/>
      <name val="Arial"/>
      <family val="2"/>
    </font>
    <font>
      <b/>
      <sz val="11"/>
      <name val="Arial"/>
      <family val="2"/>
    </font>
    <font>
      <sz val="11"/>
      <color theme="1"/>
      <name val="Arial"/>
      <family val="2"/>
    </font>
    <font>
      <sz val="11"/>
      <color theme="1"/>
      <name val="Calibri"/>
      <family val="2"/>
      <scheme val="minor"/>
    </font>
    <font>
      <b/>
      <sz val="14"/>
      <color theme="1"/>
      <name val="Arial"/>
      <family val="2"/>
    </font>
    <font>
      <b/>
      <sz val="14"/>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2"/>
      <color theme="1"/>
      <name val="Calibri"/>
      <family val="2"/>
      <scheme val="minor"/>
    </font>
    <font>
      <sz val="11"/>
      <name val="Calibri"/>
      <family val="2"/>
      <scheme val="minor"/>
    </font>
    <font>
      <sz val="8"/>
      <color theme="1"/>
      <name val="Arial"/>
      <family val="2"/>
    </font>
    <font>
      <sz val="11"/>
      <color theme="0"/>
      <name val="Arial"/>
      <family val="2"/>
    </font>
    <font>
      <sz val="11"/>
      <name val="Tahoma"/>
      <family val="2"/>
    </font>
    <font>
      <sz val="7"/>
      <name val="Tahoma"/>
      <family val="2"/>
    </font>
    <font>
      <sz val="8"/>
      <name val="Tahoma"/>
      <family val="2"/>
    </font>
    <font>
      <b/>
      <sz val="10"/>
      <color indexed="8"/>
      <name val="Arial Narrow"/>
      <family val="2"/>
    </font>
    <font>
      <sz val="10"/>
      <name val="Arial"/>
      <family val="2"/>
    </font>
    <font>
      <b/>
      <sz val="10"/>
      <name val="Arial"/>
      <family val="2"/>
    </font>
    <font>
      <sz val="10"/>
      <color indexed="8"/>
      <name val="Arial Narrow"/>
      <family val="2"/>
    </font>
    <font>
      <sz val="10"/>
      <name val="Arial Narrow"/>
      <family val="2"/>
    </font>
    <font>
      <b/>
      <sz val="10"/>
      <name val="Arial Narrow"/>
      <family val="2"/>
    </font>
    <font>
      <sz val="10"/>
      <color rgb="FFFF0000"/>
      <name val="Arial Narrow"/>
      <family val="2"/>
    </font>
    <font>
      <b/>
      <u/>
      <sz val="11"/>
      <color theme="1"/>
      <name val="Calibri"/>
      <family val="2"/>
      <scheme val="minor"/>
    </font>
    <font>
      <sz val="11"/>
      <color rgb="FFFF0000"/>
      <name val="Calibri"/>
      <family val="2"/>
      <scheme val="minor"/>
    </font>
    <font>
      <b/>
      <sz val="11"/>
      <name val="Calibri"/>
      <family val="2"/>
      <scheme val="minor"/>
    </font>
    <font>
      <sz val="12"/>
      <name val="Calibri"/>
      <family val="2"/>
      <scheme val="minor"/>
    </font>
    <font>
      <b/>
      <sz val="16"/>
      <color theme="1"/>
      <name val="Calibri"/>
      <family val="2"/>
      <scheme val="minor"/>
    </font>
    <font>
      <sz val="9"/>
      <color theme="1"/>
      <name val="Calibri"/>
      <family val="2"/>
      <scheme val="minor"/>
    </font>
    <font>
      <sz val="11"/>
      <color rgb="FFFF0000"/>
      <name val="Arial"/>
      <family val="2"/>
    </font>
    <font>
      <sz val="8"/>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79998168889431442"/>
        <bgColor indexed="64"/>
      </patternFill>
    </fill>
  </fills>
  <borders count="3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top style="thin">
        <color auto="1"/>
      </top>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style="medium">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8">
    <xf numFmtId="0" fontId="0" fillId="0" borderId="0"/>
    <xf numFmtId="165" fontId="1" fillId="0" borderId="0" applyFont="0" applyFill="0" applyBorder="0" applyAlignment="0" applyProtection="0"/>
    <xf numFmtId="0" fontId="11" fillId="0" borderId="0"/>
    <xf numFmtId="168" fontId="11" fillId="0" borderId="0" applyFont="0" applyFill="0" applyBorder="0" applyAlignment="0" applyProtection="0"/>
    <xf numFmtId="9" fontId="1" fillId="0" borderId="0" applyFont="0" applyFill="0" applyBorder="0" applyAlignment="0" applyProtection="0"/>
    <xf numFmtId="0" fontId="11" fillId="0" borderId="0"/>
    <xf numFmtId="43" fontId="34" fillId="0" borderId="0" applyFill="0" applyBorder="0" applyAlignment="0" applyProtection="0"/>
    <xf numFmtId="169" fontId="11" fillId="0" borderId="0" applyFill="0" applyBorder="0" applyAlignment="0" applyProtection="0"/>
  </cellStyleXfs>
  <cellXfs count="374">
    <xf numFmtId="0" fontId="0" fillId="0" borderId="0" xfId="0"/>
    <xf numFmtId="0" fontId="0" fillId="0" borderId="1" xfId="0" applyBorder="1"/>
    <xf numFmtId="0" fontId="7" fillId="0" borderId="0" xfId="0" applyFont="1" applyAlignment="1">
      <alignment horizontal="center"/>
    </xf>
    <xf numFmtId="0" fontId="7" fillId="0" borderId="0" xfId="0" applyFont="1"/>
    <xf numFmtId="0" fontId="8" fillId="0" borderId="0" xfId="0" applyFont="1"/>
    <xf numFmtId="0" fontId="6" fillId="0" borderId="0" xfId="0" applyFont="1"/>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0" xfId="0" applyFont="1" applyAlignment="1">
      <alignment horizontal="center" wrapText="1"/>
    </xf>
    <xf numFmtId="0" fontId="7" fillId="0" borderId="5" xfId="0" applyFont="1" applyBorder="1"/>
    <xf numFmtId="0" fontId="9" fillId="0" borderId="1" xfId="0" applyFont="1" applyBorder="1" applyAlignment="1">
      <alignment horizontal="left"/>
    </xf>
    <xf numFmtId="0" fontId="7" fillId="0" borderId="1" xfId="0" applyFont="1" applyBorder="1"/>
    <xf numFmtId="3" fontId="9" fillId="0" borderId="1" xfId="0" applyNumberFormat="1" applyFont="1" applyBorder="1" applyAlignment="1">
      <alignment horizontal="center"/>
    </xf>
    <xf numFmtId="0" fontId="9" fillId="0" borderId="1" xfId="0" applyFont="1" applyBorder="1" applyAlignment="1">
      <alignment horizontal="center"/>
    </xf>
    <xf numFmtId="0" fontId="7" fillId="0" borderId="1" xfId="0" applyFont="1" applyBorder="1" applyAlignment="1">
      <alignment horizontal="center"/>
    </xf>
    <xf numFmtId="0" fontId="9" fillId="0" borderId="0" xfId="0" applyFont="1"/>
    <xf numFmtId="0" fontId="9" fillId="0" borderId="5" xfId="0" applyFont="1" applyBorder="1"/>
    <xf numFmtId="0" fontId="7" fillId="0" borderId="1" xfId="0" applyFont="1" applyBorder="1" applyAlignment="1">
      <alignment horizontal="left"/>
    </xf>
    <xf numFmtId="3" fontId="7" fillId="0" borderId="1" xfId="0" applyNumberFormat="1" applyFont="1" applyBorder="1" applyAlignment="1">
      <alignment horizontal="center"/>
    </xf>
    <xf numFmtId="0" fontId="9" fillId="0" borderId="7" xfId="0" applyFont="1" applyBorder="1"/>
    <xf numFmtId="0" fontId="9" fillId="0" borderId="8" xfId="0" applyFont="1" applyBorder="1" applyAlignment="1">
      <alignment horizontal="left"/>
    </xf>
    <xf numFmtId="0" fontId="7" fillId="0" borderId="8" xfId="0" applyFont="1" applyBorder="1"/>
    <xf numFmtId="3" fontId="9" fillId="0" borderId="8" xfId="0" applyNumberFormat="1" applyFont="1" applyBorder="1" applyAlignment="1">
      <alignment horizontal="center"/>
    </xf>
    <xf numFmtId="0" fontId="9" fillId="0" borderId="8" xfId="0" applyFont="1" applyBorder="1" applyAlignment="1">
      <alignment horizontal="center"/>
    </xf>
    <xf numFmtId="0" fontId="7" fillId="0" borderId="8" xfId="0" applyFont="1" applyBorder="1" applyAlignment="1">
      <alignment horizontal="center"/>
    </xf>
    <xf numFmtId="164" fontId="9" fillId="0" borderId="8" xfId="0" applyNumberFormat="1" applyFont="1" applyBorder="1"/>
    <xf numFmtId="0" fontId="9" fillId="0" borderId="0" xfId="0" applyFont="1" applyAlignment="1">
      <alignment horizontal="left"/>
    </xf>
    <xf numFmtId="3" fontId="9" fillId="0" borderId="0" xfId="0" applyNumberFormat="1" applyFont="1" applyAlignment="1">
      <alignment horizontal="center"/>
    </xf>
    <xf numFmtId="0" fontId="9" fillId="0" borderId="0" xfId="0" applyFont="1" applyAlignment="1">
      <alignment horizontal="center"/>
    </xf>
    <xf numFmtId="164" fontId="9" fillId="0" borderId="0" xfId="0" applyNumberFormat="1" applyFont="1"/>
    <xf numFmtId="166" fontId="7" fillId="0" borderId="0" xfId="1" applyNumberFormat="1" applyFont="1"/>
    <xf numFmtId="167" fontId="9" fillId="0" borderId="1" xfId="0" applyNumberFormat="1" applyFont="1" applyBorder="1"/>
    <xf numFmtId="0" fontId="9" fillId="0" borderId="12" xfId="0" applyFont="1" applyBorder="1" applyAlignment="1">
      <alignment horizontal="left"/>
    </xf>
    <xf numFmtId="0" fontId="9" fillId="0" borderId="12" xfId="0" applyFont="1" applyBorder="1" applyAlignment="1">
      <alignment horizontal="center"/>
    </xf>
    <xf numFmtId="167" fontId="9" fillId="0" borderId="0" xfId="0" applyNumberFormat="1" applyFont="1"/>
    <xf numFmtId="0" fontId="0" fillId="0" borderId="5" xfId="0" applyBorder="1"/>
    <xf numFmtId="0" fontId="0" fillId="0" borderId="7" xfId="0" applyBorder="1"/>
    <xf numFmtId="0" fontId="0" fillId="0" borderId="6" xfId="0" applyBorder="1" applyAlignment="1">
      <alignment wrapText="1"/>
    </xf>
    <xf numFmtId="0" fontId="0" fillId="0" borderId="8" xfId="0" applyBorder="1"/>
    <xf numFmtId="0" fontId="0" fillId="0" borderId="9" xfId="0" applyBorder="1" applyAlignment="1">
      <alignment wrapText="1"/>
    </xf>
    <xf numFmtId="0" fontId="2" fillId="0" borderId="13" xfId="0" applyFont="1" applyBorder="1" applyAlignment="1">
      <alignment horizontal="center" vertical="center" wrapText="1"/>
    </xf>
    <xf numFmtId="0" fontId="0" fillId="0" borderId="13" xfId="0" applyBorder="1" applyAlignment="1">
      <alignment wrapText="1"/>
    </xf>
    <xf numFmtId="0" fontId="0" fillId="0" borderId="13" xfId="0" applyBorder="1"/>
    <xf numFmtId="14" fontId="0" fillId="0" borderId="13" xfId="0" applyNumberFormat="1" applyBorder="1" applyAlignment="1">
      <alignment wrapText="1"/>
    </xf>
    <xf numFmtId="0" fontId="0" fillId="0" borderId="7" xfId="0" applyBorder="1" applyAlignment="1">
      <alignment horizontal="center" vertical="center" wrapText="1"/>
    </xf>
    <xf numFmtId="0" fontId="0" fillId="0" borderId="0" xfId="0" applyAlignment="1">
      <alignment horizontal="center" vertical="center"/>
    </xf>
    <xf numFmtId="167" fontId="0" fillId="0" borderId="0" xfId="0" applyNumberFormat="1" applyAlignment="1">
      <alignment horizontal="center" vertical="center"/>
    </xf>
    <xf numFmtId="166" fontId="9" fillId="0" borderId="0" xfId="1" applyNumberFormat="1" applyFont="1"/>
    <xf numFmtId="14" fontId="9" fillId="0" borderId="1" xfId="0" applyNumberFormat="1" applyFont="1" applyBorder="1"/>
    <xf numFmtId="0" fontId="9" fillId="0" borderId="1" xfId="0" applyFont="1" applyBorder="1"/>
    <xf numFmtId="166" fontId="6" fillId="0" borderId="4" xfId="1" applyNumberFormat="1" applyFont="1" applyBorder="1" applyAlignment="1">
      <alignment horizontal="center" wrapText="1"/>
    </xf>
    <xf numFmtId="166" fontId="9" fillId="0" borderId="6" xfId="1" applyNumberFormat="1" applyFont="1" applyBorder="1"/>
    <xf numFmtId="0" fontId="0" fillId="0" borderId="5" xfId="0" applyBorder="1" applyAlignment="1">
      <alignment horizontal="center" vertical="center" wrapText="1"/>
    </xf>
    <xf numFmtId="167" fontId="0" fillId="0" borderId="1" xfId="0" applyNumberFormat="1" applyBorder="1" applyAlignment="1">
      <alignment horizontal="center" vertical="center" wrapText="1"/>
    </xf>
    <xf numFmtId="0" fontId="6" fillId="0" borderId="4" xfId="0" applyFont="1" applyBorder="1" applyAlignment="1">
      <alignment horizontal="center" wrapText="1"/>
    </xf>
    <xf numFmtId="0" fontId="0" fillId="0" borderId="6" xfId="0" applyBorder="1"/>
    <xf numFmtId="0" fontId="0" fillId="0" borderId="9" xfId="0" applyBorder="1"/>
    <xf numFmtId="164" fontId="9" fillId="0" borderId="14" xfId="0" applyNumberFormat="1" applyFont="1" applyBorder="1" applyAlignment="1">
      <alignment vertical="center"/>
    </xf>
    <xf numFmtId="0" fontId="7" fillId="0" borderId="20" xfId="0" applyFont="1" applyBorder="1"/>
    <xf numFmtId="0" fontId="7" fillId="0" borderId="14" xfId="0" applyFont="1" applyBorder="1" applyAlignment="1">
      <alignment horizontal="left"/>
    </xf>
    <xf numFmtId="0" fontId="7" fillId="0" borderId="14" xfId="0" applyFont="1" applyBorder="1"/>
    <xf numFmtId="0" fontId="9" fillId="0" borderId="14" xfId="0" applyFont="1" applyBorder="1" applyAlignment="1">
      <alignment horizontal="center"/>
    </xf>
    <xf numFmtId="164" fontId="15" fillId="0" borderId="0" xfId="0" applyNumberFormat="1" applyFont="1"/>
    <xf numFmtId="0" fontId="6" fillId="0" borderId="10" xfId="0" applyFont="1" applyBorder="1" applyAlignment="1">
      <alignment horizontal="center" wrapText="1"/>
    </xf>
    <xf numFmtId="0" fontId="7" fillId="0" borderId="0" xfId="0" applyFont="1" applyAlignment="1">
      <alignment wrapText="1"/>
    </xf>
    <xf numFmtId="14" fontId="9" fillId="0" borderId="11" xfId="0" applyNumberFormat="1" applyFont="1" applyBorder="1" applyAlignment="1">
      <alignment wrapText="1"/>
    </xf>
    <xf numFmtId="0" fontId="9" fillId="0" borderId="11" xfId="0" applyFont="1" applyBorder="1" applyAlignment="1">
      <alignment wrapText="1"/>
    </xf>
    <xf numFmtId="0" fontId="9" fillId="0" borderId="0" xfId="0" applyFont="1" applyAlignment="1">
      <alignment wrapText="1"/>
    </xf>
    <xf numFmtId="0" fontId="0" fillId="0" borderId="22" xfId="0" applyBorder="1" applyAlignment="1">
      <alignment wrapText="1"/>
    </xf>
    <xf numFmtId="166" fontId="13" fillId="0" borderId="6" xfId="1" applyNumberFormat="1" applyFont="1" applyBorder="1"/>
    <xf numFmtId="166" fontId="13" fillId="0" borderId="0" xfId="1" applyNumberFormat="1" applyFont="1"/>
    <xf numFmtId="14" fontId="9" fillId="3" borderId="1" xfId="0" applyNumberFormat="1" applyFont="1" applyFill="1" applyBorder="1"/>
    <xf numFmtId="0" fontId="7" fillId="3" borderId="5" xfId="0" applyFont="1" applyFill="1" applyBorder="1"/>
    <xf numFmtId="0" fontId="9" fillId="3" borderId="1" xfId="0" applyFont="1" applyFill="1" applyBorder="1" applyAlignment="1">
      <alignment horizontal="left"/>
    </xf>
    <xf numFmtId="0" fontId="7" fillId="3" borderId="1" xfId="0" applyFont="1" applyFill="1" applyBorder="1"/>
    <xf numFmtId="3" fontId="9" fillId="3" borderId="1" xfId="0" applyNumberFormat="1" applyFont="1" applyFill="1" applyBorder="1" applyAlignment="1">
      <alignment horizontal="center"/>
    </xf>
    <xf numFmtId="0" fontId="9" fillId="3" borderId="1" xfId="0" applyFont="1" applyFill="1" applyBorder="1" applyAlignment="1">
      <alignment horizontal="center"/>
    </xf>
    <xf numFmtId="0" fontId="7" fillId="3" borderId="1" xfId="0" applyFont="1" applyFill="1" applyBorder="1" applyAlignment="1">
      <alignment horizontal="center"/>
    </xf>
    <xf numFmtId="0" fontId="9" fillId="3" borderId="1" xfId="0" applyFont="1" applyFill="1" applyBorder="1"/>
    <xf numFmtId="0" fontId="9" fillId="3" borderId="11" xfId="0" applyFont="1" applyFill="1" applyBorder="1" applyAlignment="1">
      <alignment wrapText="1"/>
    </xf>
    <xf numFmtId="166" fontId="9" fillId="3" borderId="6" xfId="1" applyNumberFormat="1" applyFont="1" applyFill="1" applyBorder="1"/>
    <xf numFmtId="0" fontId="7" fillId="3" borderId="1" xfId="0" applyFont="1" applyFill="1" applyBorder="1" applyAlignment="1">
      <alignment horizontal="left"/>
    </xf>
    <xf numFmtId="3" fontId="7" fillId="3" borderId="1" xfId="0" applyNumberFormat="1" applyFont="1" applyFill="1" applyBorder="1" applyAlignment="1">
      <alignment horizontal="center"/>
    </xf>
    <xf numFmtId="0" fontId="9" fillId="0" borderId="0" xfId="0" applyFont="1" applyAlignment="1">
      <alignment vertical="top" wrapText="1"/>
    </xf>
    <xf numFmtId="0" fontId="17" fillId="0" borderId="0" xfId="0" applyFont="1"/>
    <xf numFmtId="0" fontId="18" fillId="0" borderId="0" xfId="0" applyFont="1"/>
    <xf numFmtId="0" fontId="17" fillId="0" borderId="0" xfId="0" applyFont="1" applyAlignment="1">
      <alignment horizontal="center"/>
    </xf>
    <xf numFmtId="0" fontId="18" fillId="0" borderId="0" xfId="0" applyFont="1" applyAlignment="1">
      <alignment horizontal="center" wrapText="1"/>
    </xf>
    <xf numFmtId="0" fontId="17" fillId="0" borderId="5" xfId="0" applyFont="1" applyBorder="1"/>
    <xf numFmtId="0" fontId="19" fillId="0" borderId="1" xfId="0" applyFont="1" applyBorder="1" applyAlignment="1">
      <alignment horizontal="left"/>
    </xf>
    <xf numFmtId="0" fontId="17" fillId="0" borderId="1" xfId="0" applyFont="1" applyBorder="1"/>
    <xf numFmtId="3" fontId="19" fillId="0" borderId="1" xfId="0" applyNumberFormat="1" applyFont="1" applyBorder="1" applyAlignment="1">
      <alignment horizontal="center"/>
    </xf>
    <xf numFmtId="0" fontId="19" fillId="0" borderId="1" xfId="0" applyFont="1" applyBorder="1" applyAlignment="1">
      <alignment horizontal="center"/>
    </xf>
    <xf numFmtId="167" fontId="19" fillId="0" borderId="1" xfId="0" applyNumberFormat="1" applyFont="1" applyBorder="1"/>
    <xf numFmtId="0" fontId="19" fillId="0" borderId="1" xfId="0" applyFont="1" applyBorder="1"/>
    <xf numFmtId="0" fontId="20" fillId="0" borderId="1" xfId="0" applyFont="1" applyBorder="1"/>
    <xf numFmtId="0" fontId="19" fillId="0" borderId="6" xfId="0" applyFont="1" applyBorder="1"/>
    <xf numFmtId="0" fontId="19" fillId="0" borderId="0" xfId="0" applyFont="1"/>
    <xf numFmtId="0" fontId="19" fillId="0" borderId="5" xfId="0" applyFont="1" applyBorder="1"/>
    <xf numFmtId="0" fontId="17" fillId="0" borderId="1" xfId="0" applyFont="1" applyBorder="1" applyAlignment="1">
      <alignment horizontal="center"/>
    </xf>
    <xf numFmtId="0" fontId="17" fillId="0" borderId="1" xfId="0" applyFont="1" applyBorder="1" applyAlignment="1">
      <alignment horizontal="left"/>
    </xf>
    <xf numFmtId="0" fontId="20" fillId="0" borderId="6" xfId="0" applyFont="1" applyBorder="1"/>
    <xf numFmtId="167" fontId="21" fillId="0" borderId="0" xfId="0" applyNumberFormat="1" applyFont="1"/>
    <xf numFmtId="0" fontId="19" fillId="0" borderId="0" xfId="0" applyFont="1" applyAlignment="1">
      <alignment horizontal="center"/>
    </xf>
    <xf numFmtId="0" fontId="23" fillId="0" borderId="0" xfId="0" applyFont="1"/>
    <xf numFmtId="0" fontId="23" fillId="0" borderId="0" xfId="0" applyFont="1" applyAlignment="1">
      <alignment horizontal="center"/>
    </xf>
    <xf numFmtId="167" fontId="24" fillId="0" borderId="6" xfId="1" applyNumberFormat="1" applyFont="1" applyBorder="1" applyAlignment="1">
      <alignment horizontal="center"/>
    </xf>
    <xf numFmtId="167" fontId="26" fillId="0" borderId="6" xfId="0" applyNumberFormat="1" applyFont="1" applyBorder="1"/>
    <xf numFmtId="167" fontId="26" fillId="0" borderId="9" xfId="0" applyNumberFormat="1" applyFont="1" applyBorder="1"/>
    <xf numFmtId="167" fontId="23" fillId="0" borderId="0" xfId="0" applyNumberFormat="1" applyFont="1"/>
    <xf numFmtId="0" fontId="23" fillId="0" borderId="5" xfId="0" applyFont="1" applyBorder="1"/>
    <xf numFmtId="0" fontId="23" fillId="0" borderId="1" xfId="0" applyFont="1" applyBorder="1"/>
    <xf numFmtId="167" fontId="23" fillId="0" borderId="6" xfId="0" applyNumberFormat="1" applyFont="1" applyBorder="1"/>
    <xf numFmtId="0" fontId="23" fillId="0" borderId="7" xfId="0" applyFont="1" applyBorder="1"/>
    <xf numFmtId="167" fontId="23" fillId="0" borderId="9" xfId="0" applyNumberFormat="1" applyFont="1" applyBorder="1"/>
    <xf numFmtId="167" fontId="23" fillId="0" borderId="4" xfId="0" applyNumberFormat="1" applyFont="1" applyBorder="1"/>
    <xf numFmtId="167" fontId="23" fillId="0" borderId="6" xfId="0" applyNumberFormat="1" applyFont="1" applyBorder="1" applyAlignment="1">
      <alignment horizontal="center" vertical="center"/>
    </xf>
    <xf numFmtId="3" fontId="23" fillId="0" borderId="1" xfId="0" applyNumberFormat="1" applyFont="1" applyBorder="1"/>
    <xf numFmtId="14" fontId="23" fillId="0" borderId="6" xfId="0" applyNumberFormat="1" applyFont="1" applyBorder="1"/>
    <xf numFmtId="3" fontId="23" fillId="0" borderId="8" xfId="0" applyNumberFormat="1" applyFont="1" applyBorder="1"/>
    <xf numFmtId="14" fontId="23" fillId="0" borderId="9" xfId="0" applyNumberFormat="1" applyFont="1" applyBorder="1"/>
    <xf numFmtId="167" fontId="0" fillId="0" borderId="13" xfId="0" applyNumberFormat="1" applyBorder="1" applyAlignment="1">
      <alignment horizontal="right" wrapText="1"/>
    </xf>
    <xf numFmtId="14" fontId="19" fillId="0" borderId="0" xfId="0" applyNumberFormat="1" applyFont="1"/>
    <xf numFmtId="0" fontId="28" fillId="0" borderId="0" xfId="0" applyFont="1"/>
    <xf numFmtId="167" fontId="23" fillId="3" borderId="9" xfId="0" applyNumberFormat="1" applyFont="1" applyFill="1" applyBorder="1"/>
    <xf numFmtId="167" fontId="0" fillId="3" borderId="8" xfId="0" applyNumberFormat="1" applyFill="1" applyBorder="1" applyAlignment="1">
      <alignment horizontal="center" vertical="center" wrapText="1"/>
    </xf>
    <xf numFmtId="0" fontId="2" fillId="0" borderId="21" xfId="0" applyFont="1" applyBorder="1" applyAlignment="1">
      <alignment horizontal="center" vertical="center" wrapText="1"/>
    </xf>
    <xf numFmtId="167" fontId="2" fillId="0" borderId="12" xfId="0" applyNumberFormat="1" applyFont="1" applyBorder="1" applyAlignment="1">
      <alignment horizontal="center" vertical="center" wrapText="1"/>
    </xf>
    <xf numFmtId="0" fontId="0" fillId="0" borderId="4" xfId="0" applyBorder="1" applyAlignment="1">
      <alignment wrapText="1"/>
    </xf>
    <xf numFmtId="14" fontId="9" fillId="0" borderId="0" xfId="0" applyNumberFormat="1" applyFont="1"/>
    <xf numFmtId="167" fontId="23" fillId="0" borderId="0" xfId="0" applyNumberFormat="1" applyFont="1" applyAlignment="1">
      <alignment horizontal="center"/>
    </xf>
    <xf numFmtId="167" fontId="9" fillId="0" borderId="1" xfId="0" applyNumberFormat="1" applyFont="1" applyBorder="1" applyAlignment="1">
      <alignment vertical="center"/>
    </xf>
    <xf numFmtId="14" fontId="17" fillId="0" borderId="0" xfId="0" applyNumberFormat="1" applyFont="1"/>
    <xf numFmtId="14" fontId="18" fillId="0" borderId="0" xfId="0" applyNumberFormat="1" applyFont="1" applyAlignment="1">
      <alignment horizontal="center" wrapText="1"/>
    </xf>
    <xf numFmtId="0" fontId="19" fillId="0" borderId="1" xfId="0" applyFont="1" applyBorder="1" applyAlignment="1">
      <alignment horizontal="left" vertical="center"/>
    </xf>
    <xf numFmtId="0" fontId="17" fillId="0" borderId="1" xfId="0" applyFont="1" applyBorder="1" applyAlignment="1">
      <alignment vertical="center"/>
    </xf>
    <xf numFmtId="3"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167" fontId="19" fillId="0" borderId="1" xfId="0" applyNumberFormat="1" applyFont="1" applyBorder="1" applyAlignment="1">
      <alignment vertical="center"/>
    </xf>
    <xf numFmtId="0" fontId="20" fillId="0" borderId="1" xfId="0" applyFont="1" applyBorder="1" applyAlignment="1">
      <alignment vertical="center"/>
    </xf>
    <xf numFmtId="0" fontId="17" fillId="0" borderId="1" xfId="0" applyFont="1" applyBorder="1" applyAlignment="1">
      <alignment horizontal="left" vertical="center"/>
    </xf>
    <xf numFmtId="3" fontId="17" fillId="0" borderId="1" xfId="0" applyNumberFormat="1" applyFont="1" applyBorder="1" applyAlignment="1">
      <alignment horizontal="center" vertical="center"/>
    </xf>
    <xf numFmtId="0" fontId="7" fillId="0" borderId="1" xfId="0" applyFont="1" applyBorder="1" applyAlignment="1">
      <alignment vertical="center"/>
    </xf>
    <xf numFmtId="3"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center" vertical="center"/>
    </xf>
    <xf numFmtId="0" fontId="9" fillId="0" borderId="1" xfId="0" applyFont="1" applyBorder="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wrapText="1"/>
    </xf>
    <xf numFmtId="3" fontId="7" fillId="0" borderId="1" xfId="0" applyNumberFormat="1" applyFont="1" applyBorder="1" applyAlignment="1">
      <alignment horizontal="center" vertical="center"/>
    </xf>
    <xf numFmtId="167" fontId="7" fillId="0" borderId="1" xfId="0" applyNumberFormat="1" applyFont="1" applyBorder="1" applyAlignment="1">
      <alignment horizontal="right" vertical="center"/>
    </xf>
    <xf numFmtId="0" fontId="27" fillId="0" borderId="1" xfId="0" applyFont="1" applyBorder="1" applyAlignment="1">
      <alignment horizontal="center" vertical="center"/>
    </xf>
    <xf numFmtId="0" fontId="19" fillId="0" borderId="1" xfId="0" applyFont="1" applyBorder="1" applyAlignment="1">
      <alignment vertical="center"/>
    </xf>
    <xf numFmtId="0" fontId="18" fillId="0" borderId="1" xfId="0" applyFont="1" applyBorder="1" applyAlignment="1">
      <alignment horizontal="center" wrapText="1"/>
    </xf>
    <xf numFmtId="0" fontId="19" fillId="0" borderId="1" xfId="0" applyFont="1" applyBorder="1" applyAlignment="1">
      <alignment vertical="center" wrapText="1"/>
    </xf>
    <xf numFmtId="14" fontId="4" fillId="0" borderId="1" xfId="0" applyNumberFormat="1" applyFont="1" applyBorder="1" applyAlignment="1">
      <alignment horizontal="center"/>
    </xf>
    <xf numFmtId="14" fontId="29" fillId="0" borderId="0" xfId="0" applyNumberFormat="1" applyFont="1"/>
    <xf numFmtId="0" fontId="17" fillId="0" borderId="1" xfId="0" applyFont="1" applyBorder="1" applyAlignment="1">
      <alignment horizontal="center" vertical="center"/>
    </xf>
    <xf numFmtId="14" fontId="4" fillId="0" borderId="8" xfId="0" applyNumberFormat="1" applyFont="1" applyBorder="1" applyAlignment="1">
      <alignment horizontal="center"/>
    </xf>
    <xf numFmtId="164" fontId="9" fillId="0" borderId="1" xfId="0" applyNumberFormat="1" applyFont="1" applyBorder="1" applyAlignment="1">
      <alignment vertical="center"/>
    </xf>
    <xf numFmtId="0" fontId="7" fillId="0" borderId="1" xfId="0" applyFont="1" applyBorder="1" applyAlignment="1">
      <alignment horizontal="left" vertical="center"/>
    </xf>
    <xf numFmtId="0" fontId="7" fillId="0" borderId="5" xfId="0" applyFont="1" applyBorder="1" applyAlignment="1">
      <alignment horizontal="center"/>
    </xf>
    <xf numFmtId="0" fontId="9" fillId="0" borderId="6" xfId="0" applyFont="1" applyBorder="1" applyAlignment="1">
      <alignment horizontal="center"/>
    </xf>
    <xf numFmtId="0" fontId="10" fillId="0" borderId="24" xfId="3" applyNumberFormat="1" applyFont="1" applyBorder="1" applyAlignment="1">
      <alignment wrapText="1"/>
    </xf>
    <xf numFmtId="0" fontId="1" fillId="0" borderId="0" xfId="1" applyNumberFormat="1" applyFont="1" applyAlignment="1"/>
    <xf numFmtId="0" fontId="0" fillId="0" borderId="0" xfId="1" applyNumberFormat="1" applyFont="1" applyAlignment="1"/>
    <xf numFmtId="0" fontId="10" fillId="4" borderId="25" xfId="3" applyNumberFormat="1" applyFont="1" applyFill="1" applyBorder="1" applyAlignment="1">
      <alignment wrapText="1"/>
    </xf>
    <xf numFmtId="0" fontId="1" fillId="0" borderId="0" xfId="0" applyFont="1"/>
    <xf numFmtId="0" fontId="12" fillId="4" borderId="26" xfId="3" applyNumberFormat="1" applyFont="1" applyFill="1" applyBorder="1" applyAlignment="1">
      <alignment wrapText="1"/>
    </xf>
    <xf numFmtId="0" fontId="0" fillId="4" borderId="26" xfId="3" applyNumberFormat="1" applyFont="1" applyFill="1" applyBorder="1" applyAlignment="1">
      <alignment wrapText="1"/>
    </xf>
    <xf numFmtId="0" fontId="0" fillId="0" borderId="28" xfId="3" applyNumberFormat="1" applyFont="1" applyBorder="1" applyAlignment="1">
      <alignment wrapText="1"/>
    </xf>
    <xf numFmtId="0" fontId="2" fillId="4" borderId="25" xfId="3" applyNumberFormat="1" applyFont="1" applyFill="1" applyBorder="1" applyAlignment="1">
      <alignment wrapText="1"/>
    </xf>
    <xf numFmtId="0" fontId="9" fillId="0" borderId="0" xfId="1" applyNumberFormat="1" applyFont="1" applyAlignment="1"/>
    <xf numFmtId="0" fontId="2" fillId="4" borderId="26" xfId="3" applyNumberFormat="1" applyFont="1" applyFill="1" applyBorder="1" applyAlignment="1">
      <alignment wrapText="1"/>
    </xf>
    <xf numFmtId="0" fontId="0" fillId="4" borderId="26" xfId="4" applyNumberFormat="1" applyFont="1" applyFill="1" applyBorder="1" applyAlignment="1">
      <alignment wrapText="1"/>
    </xf>
    <xf numFmtId="166" fontId="0" fillId="0" borderId="0" xfId="1" applyNumberFormat="1" applyFont="1"/>
    <xf numFmtId="0" fontId="27" fillId="0" borderId="0" xfId="0" applyFont="1" applyAlignment="1">
      <alignment vertical="top"/>
    </xf>
    <xf numFmtId="0" fontId="0" fillId="0" borderId="28" xfId="0" applyBorder="1" applyAlignment="1">
      <alignment wrapText="1"/>
    </xf>
    <xf numFmtId="0" fontId="10" fillId="5" borderId="25" xfId="0" applyFont="1" applyFill="1" applyBorder="1" applyAlignment="1">
      <alignment wrapText="1"/>
    </xf>
    <xf numFmtId="0" fontId="2" fillId="5" borderId="26" xfId="0" applyFont="1" applyFill="1" applyBorder="1" applyAlignment="1">
      <alignment wrapText="1"/>
    </xf>
    <xf numFmtId="0" fontId="0" fillId="5" borderId="26" xfId="0" applyFill="1" applyBorder="1" applyAlignment="1">
      <alignment wrapText="1"/>
    </xf>
    <xf numFmtId="0" fontId="30" fillId="0" borderId="0" xfId="0" applyFont="1" applyAlignment="1">
      <alignment vertical="top"/>
    </xf>
    <xf numFmtId="0" fontId="31" fillId="0" borderId="0" xfId="1" applyNumberFormat="1" applyFont="1" applyAlignment="1">
      <alignment vertical="top"/>
    </xf>
    <xf numFmtId="0" fontId="31" fillId="0" borderId="0" xfId="0" applyFont="1" applyAlignment="1">
      <alignment vertical="top" wrapText="1"/>
    </xf>
    <xf numFmtId="0" fontId="31" fillId="0" borderId="0" xfId="0" applyFont="1" applyAlignment="1">
      <alignment vertical="top"/>
    </xf>
    <xf numFmtId="0" fontId="30" fillId="0" borderId="0" xfId="0" applyFont="1"/>
    <xf numFmtId="0" fontId="27" fillId="0" borderId="0" xfId="1" applyNumberFormat="1" applyFont="1" applyAlignment="1"/>
    <xf numFmtId="0" fontId="32" fillId="0" borderId="0" xfId="1" applyNumberFormat="1" applyFont="1" applyAlignment="1"/>
    <xf numFmtId="0" fontId="32" fillId="0" borderId="0" xfId="0" applyFont="1"/>
    <xf numFmtId="0" fontId="10" fillId="6" borderId="25" xfId="0" applyFont="1" applyFill="1" applyBorder="1" applyAlignment="1">
      <alignment wrapText="1"/>
    </xf>
    <xf numFmtId="0" fontId="2" fillId="6" borderId="26" xfId="0" applyFont="1" applyFill="1" applyBorder="1" applyAlignment="1">
      <alignment wrapText="1"/>
    </xf>
    <xf numFmtId="0" fontId="0" fillId="6" borderId="26" xfId="0" applyFill="1" applyBorder="1" applyAlignment="1">
      <alignment wrapText="1"/>
    </xf>
    <xf numFmtId="0" fontId="27" fillId="0" borderId="0" xfId="0" applyFont="1"/>
    <xf numFmtId="0" fontId="27" fillId="0" borderId="0" xfId="1" applyNumberFormat="1" applyFont="1" applyAlignment="1">
      <alignment vertical="top"/>
    </xf>
    <xf numFmtId="0" fontId="31" fillId="0" borderId="0" xfId="0" applyFont="1"/>
    <xf numFmtId="0" fontId="31" fillId="0" borderId="0" xfId="1" applyNumberFormat="1" applyFont="1" applyAlignment="1"/>
    <xf numFmtId="0" fontId="0" fillId="0" borderId="29" xfId="0" applyBorder="1" applyAlignment="1">
      <alignment wrapText="1"/>
    </xf>
    <xf numFmtId="0" fontId="10" fillId="7" borderId="25" xfId="0" applyFont="1" applyFill="1" applyBorder="1" applyAlignment="1">
      <alignment wrapText="1"/>
    </xf>
    <xf numFmtId="0" fontId="2" fillId="7" borderId="26" xfId="0" applyFont="1" applyFill="1" applyBorder="1" applyAlignment="1">
      <alignment wrapText="1"/>
    </xf>
    <xf numFmtId="0" fontId="0" fillId="7" borderId="26" xfId="0" applyFill="1" applyBorder="1" applyAlignment="1">
      <alignment wrapText="1"/>
    </xf>
    <xf numFmtId="9" fontId="0" fillId="0" borderId="0" xfId="0" applyNumberFormat="1"/>
    <xf numFmtId="0" fontId="10" fillId="8" borderId="25" xfId="0" applyFont="1" applyFill="1" applyBorder="1" applyAlignment="1">
      <alignment wrapText="1"/>
    </xf>
    <xf numFmtId="0" fontId="2" fillId="8" borderId="26" xfId="0" applyFont="1" applyFill="1" applyBorder="1" applyAlignment="1">
      <alignment wrapText="1"/>
    </xf>
    <xf numFmtId="0" fontId="0" fillId="8" borderId="26" xfId="0" applyFill="1" applyBorder="1" applyAlignment="1">
      <alignment wrapText="1"/>
    </xf>
    <xf numFmtId="0" fontId="10" fillId="9" borderId="25" xfId="0" applyFont="1" applyFill="1" applyBorder="1" applyAlignment="1">
      <alignment wrapText="1"/>
    </xf>
    <xf numFmtId="0" fontId="2" fillId="9" borderId="26" xfId="0" applyFont="1" applyFill="1" applyBorder="1" applyAlignment="1">
      <alignment wrapText="1"/>
    </xf>
    <xf numFmtId="0" fontId="3" fillId="9" borderId="26" xfId="0" applyFont="1" applyFill="1" applyBorder="1" applyAlignment="1">
      <alignment wrapText="1"/>
    </xf>
    <xf numFmtId="0" fontId="0" fillId="9" borderId="26" xfId="0" applyFill="1" applyBorder="1" applyAlignment="1">
      <alignment wrapText="1"/>
    </xf>
    <xf numFmtId="0" fontId="0" fillId="9" borderId="29" xfId="0" applyFill="1" applyBorder="1" applyAlignment="1">
      <alignment wrapText="1"/>
    </xf>
    <xf numFmtId="0" fontId="0" fillId="5" borderId="27" xfId="0" applyFill="1" applyBorder="1" applyAlignment="1">
      <alignment wrapText="1"/>
    </xf>
    <xf numFmtId="0" fontId="10" fillId="10" borderId="25" xfId="0" applyFont="1" applyFill="1" applyBorder="1" applyAlignment="1">
      <alignment wrapText="1"/>
    </xf>
    <xf numFmtId="0" fontId="2" fillId="10" borderId="26" xfId="0" applyFont="1" applyFill="1" applyBorder="1" applyAlignment="1">
      <alignment wrapText="1"/>
    </xf>
    <xf numFmtId="0" fontId="0" fillId="10" borderId="26" xfId="0" applyFill="1" applyBorder="1" applyAlignment="1">
      <alignment wrapText="1"/>
    </xf>
    <xf numFmtId="0" fontId="1" fillId="7" borderId="26" xfId="0" applyFont="1" applyFill="1" applyBorder="1" applyAlignment="1">
      <alignment wrapText="1"/>
    </xf>
    <xf numFmtId="0" fontId="1" fillId="7" borderId="27" xfId="0" applyFont="1" applyFill="1" applyBorder="1" applyAlignment="1">
      <alignment wrapText="1"/>
    </xf>
    <xf numFmtId="0" fontId="0" fillId="0" borderId="0" xfId="0" applyAlignment="1">
      <alignment wrapText="1"/>
    </xf>
    <xf numFmtId="0" fontId="33" fillId="0" borderId="1" xfId="5" applyFont="1" applyBorder="1" applyAlignment="1">
      <alignment horizontal="center" vertical="center" wrapText="1"/>
    </xf>
    <xf numFmtId="0" fontId="33" fillId="0" borderId="1" xfId="5" applyFont="1" applyBorder="1" applyAlignment="1">
      <alignment horizontal="center" vertical="center"/>
    </xf>
    <xf numFmtId="43" fontId="35" fillId="0" borderId="1" xfId="6" applyFont="1" applyFill="1" applyBorder="1" applyAlignment="1">
      <alignment horizontal="center" vertical="center" wrapText="1"/>
    </xf>
    <xf numFmtId="0" fontId="33" fillId="0" borderId="0" xfId="5" applyFont="1" applyAlignment="1">
      <alignment horizontal="center" vertical="center"/>
    </xf>
    <xf numFmtId="0" fontId="36" fillId="0" borderId="1" xfId="5" applyFont="1" applyBorder="1"/>
    <xf numFmtId="0" fontId="36" fillId="0" borderId="1" xfId="5" applyFont="1" applyBorder="1" applyAlignment="1">
      <alignment vertical="center"/>
    </xf>
    <xf numFmtId="49" fontId="37" fillId="0" borderId="1" xfId="5" applyNumberFormat="1" applyFont="1" applyBorder="1" applyAlignment="1">
      <alignment horizontal="left" vertical="center" wrapText="1"/>
    </xf>
    <xf numFmtId="43" fontId="11" fillId="0" borderId="1" xfId="6" applyFont="1" applyFill="1" applyBorder="1" applyAlignment="1" applyProtection="1">
      <alignment horizontal="right" vertical="center" wrapText="1"/>
    </xf>
    <xf numFmtId="0" fontId="36" fillId="0" borderId="1" xfId="5" applyFont="1" applyBorder="1" applyAlignment="1">
      <alignment horizontal="center" vertical="center" wrapText="1"/>
    </xf>
    <xf numFmtId="0" fontId="36" fillId="0" borderId="1" xfId="5" applyFont="1" applyBorder="1" applyAlignment="1">
      <alignment horizontal="center" vertical="center"/>
    </xf>
    <xf numFmtId="0" fontId="36" fillId="0" borderId="0" xfId="5" applyFont="1"/>
    <xf numFmtId="0" fontId="36" fillId="0" borderId="1" xfId="5" applyFont="1" applyBorder="1" applyAlignment="1">
      <alignment horizontal="left"/>
    </xf>
    <xf numFmtId="43" fontId="11" fillId="0" borderId="1" xfId="6" applyFont="1" applyFill="1" applyBorder="1" applyAlignment="1">
      <alignment horizontal="right"/>
    </xf>
    <xf numFmtId="43" fontId="11" fillId="0" borderId="33" xfId="6" applyFont="1" applyFill="1" applyBorder="1" applyAlignment="1" applyProtection="1">
      <alignment horizontal="right" vertical="center"/>
    </xf>
    <xf numFmtId="0" fontId="38" fillId="0" borderId="34" xfId="5" applyFont="1" applyBorder="1" applyAlignment="1">
      <alignment wrapText="1"/>
    </xf>
    <xf numFmtId="0" fontId="36" fillId="0" borderId="14" xfId="5" applyFont="1" applyBorder="1"/>
    <xf numFmtId="3" fontId="36" fillId="0" borderId="0" xfId="5" applyNumberFormat="1" applyFont="1" applyAlignment="1">
      <alignment vertical="center"/>
    </xf>
    <xf numFmtId="0" fontId="36" fillId="0" borderId="0" xfId="5" applyFont="1" applyAlignment="1">
      <alignment horizontal="left"/>
    </xf>
    <xf numFmtId="0" fontId="36" fillId="0" borderId="0" xfId="5" applyFont="1" applyAlignment="1">
      <alignment horizontal="left" wrapText="1"/>
    </xf>
    <xf numFmtId="43" fontId="11" fillId="0" borderId="0" xfId="6" applyFont="1" applyFill="1" applyAlignment="1">
      <alignment horizontal="right"/>
    </xf>
    <xf numFmtId="0" fontId="36" fillId="0" borderId="0" xfId="5" applyFont="1" applyAlignment="1">
      <alignment wrapText="1"/>
    </xf>
    <xf numFmtId="3" fontId="39" fillId="0" borderId="0" xfId="5" applyNumberFormat="1" applyFont="1" applyAlignment="1">
      <alignment vertical="center"/>
    </xf>
    <xf numFmtId="0" fontId="33" fillId="0" borderId="0" xfId="5" applyFont="1" applyAlignment="1">
      <alignment horizontal="center"/>
    </xf>
    <xf numFmtId="0" fontId="33" fillId="0" borderId="0" xfId="5" applyFont="1" applyAlignment="1">
      <alignment horizontal="center" wrapText="1"/>
    </xf>
    <xf numFmtId="43" fontId="35" fillId="0" borderId="0" xfId="6" applyFont="1" applyFill="1" applyAlignment="1">
      <alignment horizontal="center"/>
    </xf>
    <xf numFmtId="0" fontId="33" fillId="0" borderId="0" xfId="5" applyFont="1" applyAlignment="1">
      <alignment horizontal="left"/>
    </xf>
    <xf numFmtId="0" fontId="33" fillId="0" borderId="0" xfId="5" applyFont="1" applyAlignment="1">
      <alignment horizontal="left" wrapText="1"/>
    </xf>
    <xf numFmtId="43" fontId="35" fillId="0" borderId="0" xfId="6" applyFont="1" applyFill="1" applyAlignment="1">
      <alignment horizontal="right"/>
    </xf>
    <xf numFmtId="0" fontId="24" fillId="0" borderId="0" xfId="0" applyFont="1" applyAlignment="1">
      <alignment horizontal="center"/>
    </xf>
    <xf numFmtId="165" fontId="24" fillId="0" borderId="35" xfId="0" applyNumberFormat="1" applyFont="1" applyBorder="1" applyAlignment="1">
      <alignment horizontal="center"/>
    </xf>
    <xf numFmtId="0" fontId="6" fillId="0" borderId="1" xfId="0" applyFont="1" applyBorder="1" applyAlignment="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165" fontId="24" fillId="0" borderId="6" xfId="0" applyNumberFormat="1" applyFont="1" applyBorder="1" applyAlignment="1">
      <alignment horizontal="center"/>
    </xf>
    <xf numFmtId="165" fontId="24" fillId="0" borderId="9" xfId="0" applyNumberFormat="1" applyFont="1" applyBorder="1" applyAlignment="1">
      <alignment horizontal="center"/>
    </xf>
    <xf numFmtId="0" fontId="1" fillId="0" borderId="0" xfId="7" applyNumberFormat="1" applyFont="1" applyAlignment="1"/>
    <xf numFmtId="0" fontId="3" fillId="10" borderId="1" xfId="0" applyFont="1" applyFill="1" applyBorder="1" applyAlignment="1">
      <alignment wrapText="1"/>
    </xf>
    <xf numFmtId="0" fontId="32" fillId="0" borderId="0" xfId="7" applyNumberFormat="1" applyFont="1" applyAlignment="1"/>
    <xf numFmtId="0" fontId="5" fillId="10" borderId="1" xfId="0" applyFont="1" applyFill="1" applyBorder="1" applyAlignment="1">
      <alignment wrapText="1"/>
    </xf>
    <xf numFmtId="0" fontId="0" fillId="0" borderId="0" xfId="7" applyNumberFormat="1" applyFont="1" applyAlignment="1"/>
    <xf numFmtId="0" fontId="27" fillId="0" borderId="0" xfId="7" applyNumberFormat="1" applyFont="1" applyAlignment="1">
      <alignment vertical="top"/>
    </xf>
    <xf numFmtId="0" fontId="31" fillId="0" borderId="0" xfId="7" applyNumberFormat="1" applyFont="1" applyAlignment="1">
      <alignment vertical="top"/>
    </xf>
    <xf numFmtId="0" fontId="27" fillId="0" borderId="0" xfId="7" applyNumberFormat="1" applyFont="1" applyAlignment="1"/>
    <xf numFmtId="0" fontId="3" fillId="0" borderId="28" xfId="0" applyFont="1" applyBorder="1" applyAlignment="1">
      <alignment wrapText="1"/>
    </xf>
    <xf numFmtId="0" fontId="40" fillId="10" borderId="1" xfId="0" applyFont="1" applyFill="1" applyBorder="1" applyAlignment="1">
      <alignment wrapText="1"/>
    </xf>
    <xf numFmtId="14" fontId="0" fillId="0" borderId="0" xfId="0" applyNumberFormat="1"/>
    <xf numFmtId="1" fontId="9" fillId="0" borderId="1" xfId="0" applyNumberFormat="1" applyFont="1" applyBorder="1" applyAlignment="1">
      <alignment horizontal="center" vertical="center"/>
    </xf>
    <xf numFmtId="1" fontId="9" fillId="0" borderId="1" xfId="0" applyNumberFormat="1" applyFont="1" applyBorder="1" applyAlignment="1">
      <alignment vertical="center"/>
    </xf>
    <xf numFmtId="1" fontId="9" fillId="0" borderId="1" xfId="0" applyNumberFormat="1" applyFont="1" applyBorder="1" applyAlignment="1">
      <alignment vertical="center" wrapText="1"/>
    </xf>
    <xf numFmtId="14" fontId="19" fillId="3" borderId="0" xfId="0" applyNumberFormat="1" applyFont="1" applyFill="1"/>
    <xf numFmtId="166" fontId="9" fillId="0" borderId="0" xfId="0" applyNumberFormat="1" applyFont="1"/>
    <xf numFmtId="2" fontId="36" fillId="0" borderId="0" xfId="5" applyNumberFormat="1" applyFont="1"/>
    <xf numFmtId="0" fontId="0" fillId="0" borderId="1" xfId="0" applyBorder="1" applyAlignment="1">
      <alignment vertical="center"/>
    </xf>
    <xf numFmtId="0" fontId="27" fillId="0" borderId="0" xfId="0" applyFont="1" applyAlignment="1">
      <alignment horizontal="left"/>
    </xf>
    <xf numFmtId="0" fontId="42" fillId="0" borderId="1" xfId="0" applyFont="1" applyBorder="1" applyAlignment="1">
      <alignment horizontal="left" wrapText="1"/>
    </xf>
    <xf numFmtId="0" fontId="0" fillId="0" borderId="1" xfId="0" applyBorder="1" applyAlignment="1">
      <alignment horizontal="left" vertical="center" wrapText="1"/>
    </xf>
    <xf numFmtId="0" fontId="0" fillId="0" borderId="1" xfId="0" applyBorder="1" applyAlignment="1">
      <alignment horizontal="left"/>
    </xf>
    <xf numFmtId="0" fontId="0" fillId="0" borderId="1" xfId="0" applyBorder="1" applyAlignment="1">
      <alignment horizontal="left" vertical="center"/>
    </xf>
    <xf numFmtId="0" fontId="41" fillId="0" borderId="1" xfId="0" applyFont="1" applyBorder="1" applyAlignment="1">
      <alignment horizontal="left" vertical="center"/>
    </xf>
    <xf numFmtId="0" fontId="27" fillId="0" borderId="1" xfId="0" applyFont="1" applyBorder="1" applyAlignment="1">
      <alignment horizontal="left" vertical="center" wrapText="1"/>
    </xf>
    <xf numFmtId="0" fontId="0" fillId="0" borderId="6" xfId="0" applyBorder="1" applyAlignment="1">
      <alignment horizontal="left"/>
    </xf>
    <xf numFmtId="0" fontId="0" fillId="0" borderId="1" xfId="0" applyBorder="1" applyAlignment="1">
      <alignment horizontal="left" wrapText="1"/>
    </xf>
    <xf numFmtId="0" fontId="0" fillId="0" borderId="0" xfId="0" applyAlignment="1">
      <alignment horizontal="left"/>
    </xf>
    <xf numFmtId="0" fontId="26" fillId="0" borderId="3" xfId="0" applyFont="1" applyBorder="1" applyAlignment="1">
      <alignment horizontal="center"/>
    </xf>
    <xf numFmtId="0" fontId="26" fillId="0" borderId="3" xfId="0" applyFont="1" applyBorder="1"/>
    <xf numFmtId="0" fontId="26" fillId="0" borderId="4" xfId="0" applyFont="1" applyBorder="1"/>
    <xf numFmtId="0" fontId="26" fillId="0" borderId="0" xfId="0" applyFont="1"/>
    <xf numFmtId="0" fontId="43" fillId="0" borderId="5" xfId="0" applyFont="1" applyBorder="1" applyAlignment="1">
      <alignment horizontal="center"/>
    </xf>
    <xf numFmtId="0" fontId="26" fillId="0" borderId="1" xfId="0" applyFont="1" applyBorder="1"/>
    <xf numFmtId="3" fontId="26" fillId="0" borderId="1" xfId="0" applyNumberFormat="1" applyFont="1" applyBorder="1"/>
    <xf numFmtId="14" fontId="26" fillId="2" borderId="6" xfId="0" applyNumberFormat="1" applyFont="1" applyFill="1" applyBorder="1"/>
    <xf numFmtId="1" fontId="26" fillId="0" borderId="0" xfId="0" applyNumberFormat="1" applyFont="1"/>
    <xf numFmtId="0" fontId="26" fillId="0" borderId="5" xfId="0" applyFont="1" applyBorder="1" applyAlignment="1">
      <alignment horizontal="center"/>
    </xf>
    <xf numFmtId="14" fontId="26" fillId="0" borderId="6" xfId="0" applyNumberFormat="1" applyFont="1" applyBorder="1"/>
    <xf numFmtId="0" fontId="26" fillId="2" borderId="1" xfId="0" applyFont="1" applyFill="1" applyBorder="1"/>
    <xf numFmtId="3" fontId="26" fillId="2" borderId="1" xfId="0" applyNumberFormat="1" applyFont="1" applyFill="1" applyBorder="1"/>
    <xf numFmtId="0" fontId="26" fillId="0" borderId="1" xfId="0" applyFont="1" applyBorder="1" applyAlignment="1">
      <alignment wrapText="1"/>
    </xf>
    <xf numFmtId="0" fontId="26" fillId="0" borderId="7" xfId="0" applyFont="1" applyBorder="1" applyAlignment="1">
      <alignment horizontal="center"/>
    </xf>
    <xf numFmtId="0" fontId="26" fillId="0" borderId="8" xfId="0" applyFont="1" applyBorder="1"/>
    <xf numFmtId="3" fontId="26" fillId="0" borderId="8" xfId="0" applyNumberFormat="1" applyFont="1" applyBorder="1"/>
    <xf numFmtId="14" fontId="26" fillId="0" borderId="9" xfId="0" applyNumberFormat="1" applyFont="1" applyBorder="1"/>
    <xf numFmtId="14" fontId="36" fillId="0" borderId="0" xfId="5" applyNumberFormat="1" applyFont="1"/>
    <xf numFmtId="0" fontId="45" fillId="9" borderId="26" xfId="0" applyFont="1" applyFill="1" applyBorder="1" applyAlignment="1">
      <alignment wrapText="1"/>
    </xf>
    <xf numFmtId="0" fontId="1" fillId="0" borderId="0" xfId="0" applyFont="1" applyAlignment="1">
      <alignment horizontal="justify" vertical="top" wrapText="1"/>
    </xf>
    <xf numFmtId="170" fontId="36" fillId="0" borderId="0" xfId="5" applyNumberFormat="1" applyFont="1"/>
    <xf numFmtId="14" fontId="9" fillId="3" borderId="0" xfId="0" applyNumberFormat="1" applyFont="1" applyFill="1"/>
    <xf numFmtId="14" fontId="46" fillId="0" borderId="1" xfId="0" applyNumberFormat="1" applyFont="1" applyBorder="1"/>
    <xf numFmtId="0" fontId="1" fillId="4" borderId="26" xfId="3" applyNumberFormat="1" applyFont="1" applyFill="1" applyBorder="1" applyAlignment="1">
      <alignment horizontal="justify" vertical="top" wrapText="1"/>
    </xf>
    <xf numFmtId="0" fontId="1" fillId="4" borderId="27" xfId="3" applyNumberFormat="1" applyFont="1" applyFill="1" applyBorder="1" applyAlignment="1">
      <alignment horizontal="justify" vertical="top" wrapText="1"/>
    </xf>
    <xf numFmtId="0" fontId="10" fillId="10" borderId="25" xfId="0" applyFont="1" applyFill="1" applyBorder="1" applyAlignment="1">
      <alignment horizontal="justify" vertical="top" wrapText="1"/>
    </xf>
    <xf numFmtId="0" fontId="2" fillId="10" borderId="26" xfId="0" applyFont="1" applyFill="1" applyBorder="1" applyAlignment="1">
      <alignment horizontal="justify" vertical="top" wrapText="1"/>
    </xf>
    <xf numFmtId="0" fontId="1" fillId="10" borderId="26" xfId="0" applyFont="1" applyFill="1" applyBorder="1" applyAlignment="1">
      <alignment horizontal="justify" vertical="top" wrapText="1"/>
    </xf>
    <xf numFmtId="0" fontId="38" fillId="0" borderId="30" xfId="5" applyFont="1" applyBorder="1" applyAlignment="1">
      <alignment horizontal="center" vertical="center"/>
    </xf>
    <xf numFmtId="0" fontId="38" fillId="0" borderId="31" xfId="5" applyFont="1" applyBorder="1" applyAlignment="1">
      <alignment horizontal="center" vertical="center"/>
    </xf>
    <xf numFmtId="0" fontId="38" fillId="0" borderId="32" xfId="5" applyFont="1" applyBorder="1" applyAlignment="1">
      <alignment horizontal="center" vertical="center"/>
    </xf>
    <xf numFmtId="0" fontId="23" fillId="0" borderId="18" xfId="0" applyFont="1" applyBorder="1" applyAlignment="1">
      <alignment horizontal="left"/>
    </xf>
    <xf numFmtId="0" fontId="23" fillId="0" borderId="19" xfId="0" applyFont="1" applyBorder="1" applyAlignment="1">
      <alignment horizontal="left"/>
    </xf>
    <xf numFmtId="0" fontId="23" fillId="0" borderId="2" xfId="0"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5" fillId="0" borderId="5" xfId="0" applyFont="1" applyBorder="1" applyAlignment="1">
      <alignment horizontal="left" wrapText="1"/>
    </xf>
    <xf numFmtId="0" fontId="25" fillId="0" borderId="1" xfId="0" applyFont="1" applyBorder="1" applyAlignment="1">
      <alignment horizontal="left" wrapText="1"/>
    </xf>
    <xf numFmtId="0" fontId="4" fillId="0" borderId="7" xfId="0" applyFont="1" applyBorder="1" applyAlignment="1">
      <alignment horizontal="left" wrapText="1"/>
    </xf>
    <xf numFmtId="0" fontId="25" fillId="0" borderId="8" xfId="0" applyFont="1" applyBorder="1" applyAlignment="1">
      <alignment horizontal="left" wrapText="1"/>
    </xf>
    <xf numFmtId="0" fontId="4" fillId="0" borderId="5" xfId="0" applyFont="1" applyBorder="1" applyAlignment="1">
      <alignment horizontal="left" wrapText="1"/>
    </xf>
    <xf numFmtId="0" fontId="22" fillId="0" borderId="2" xfId="0" applyFont="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4" fillId="0" borderId="5" xfId="0" applyFont="1" applyBorder="1" applyAlignment="1">
      <alignment horizontal="center"/>
    </xf>
    <xf numFmtId="0" fontId="24" fillId="0" borderId="1" xfId="0" applyFont="1" applyBorder="1" applyAlignment="1">
      <alignment horizontal="center"/>
    </xf>
    <xf numFmtId="0" fontId="24" fillId="0" borderId="6"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18" xfId="0" applyFont="1" applyBorder="1" applyAlignment="1">
      <alignment horizontal="center"/>
    </xf>
    <xf numFmtId="0" fontId="24" fillId="0" borderId="19" xfId="0" applyFont="1" applyBorder="1" applyAlignment="1">
      <alignment horizontal="center"/>
    </xf>
    <xf numFmtId="0" fontId="5" fillId="0" borderId="5"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5" fillId="0" borderId="7" xfId="0" applyFont="1" applyBorder="1" applyAlignment="1">
      <alignment horizontal="center"/>
    </xf>
    <xf numFmtId="0" fontId="24" fillId="0" borderId="8" xfId="0" applyFont="1" applyBorder="1" applyAlignment="1">
      <alignment horizontal="center"/>
    </xf>
    <xf numFmtId="0" fontId="3" fillId="0" borderId="5" xfId="0" applyFont="1" applyBorder="1" applyAlignment="1">
      <alignment horizontal="left"/>
    </xf>
    <xf numFmtId="0" fontId="23" fillId="0" borderId="1" xfId="0" applyFont="1" applyBorder="1" applyAlignment="1">
      <alignment horizontal="left"/>
    </xf>
    <xf numFmtId="0" fontId="23" fillId="0" borderId="5" xfId="0" applyFont="1" applyBorder="1" applyAlignment="1">
      <alignment horizontal="left"/>
    </xf>
    <xf numFmtId="0" fontId="23" fillId="0" borderId="2" xfId="0" applyFont="1" applyBorder="1" applyAlignment="1">
      <alignment horizontal="left"/>
    </xf>
    <xf numFmtId="0" fontId="23" fillId="0" borderId="3" xfId="0" applyFont="1" applyBorder="1" applyAlignment="1">
      <alignment horizontal="left"/>
    </xf>
    <xf numFmtId="0" fontId="23" fillId="0" borderId="5" xfId="0" applyFont="1" applyBorder="1" applyAlignment="1">
      <alignment horizontal="left" wrapText="1"/>
    </xf>
    <xf numFmtId="0" fontId="23" fillId="0" borderId="1" xfId="0" applyFont="1" applyBorder="1" applyAlignment="1">
      <alignment horizontal="left" wrapText="1"/>
    </xf>
    <xf numFmtId="0" fontId="3" fillId="0" borderId="7" xfId="0" applyFont="1" applyBorder="1" applyAlignment="1">
      <alignment horizontal="left"/>
    </xf>
    <xf numFmtId="0" fontId="23" fillId="0" borderId="8" xfId="0" applyFont="1" applyBorder="1" applyAlignment="1">
      <alignment horizontal="left"/>
    </xf>
    <xf numFmtId="0" fontId="23" fillId="0" borderId="16" xfId="0" applyFont="1" applyBorder="1" applyAlignment="1">
      <alignment horizontal="left"/>
    </xf>
    <xf numFmtId="0" fontId="23" fillId="0" borderId="17" xfId="0" applyFont="1" applyBorder="1" applyAlignment="1">
      <alignment horizontal="left"/>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1" fillId="0" borderId="15" xfId="0" applyFont="1" applyBorder="1" applyAlignment="1">
      <alignment horizontal="center"/>
    </xf>
    <xf numFmtId="0" fontId="16" fillId="0" borderId="0" xfId="0" applyFont="1" applyAlignment="1">
      <alignment horizontal="center"/>
    </xf>
    <xf numFmtId="0" fontId="6" fillId="2" borderId="0" xfId="0" applyFont="1" applyFill="1" applyAlignment="1">
      <alignment horizontal="center"/>
    </xf>
    <xf numFmtId="0" fontId="8" fillId="0" borderId="0" xfId="0" applyFont="1" applyAlignment="1">
      <alignment horizontal="center"/>
    </xf>
    <xf numFmtId="0" fontId="9" fillId="0" borderId="15" xfId="0" applyFont="1" applyBorder="1" applyAlignment="1">
      <alignment horizontal="left" vertical="top" wrapText="1"/>
    </xf>
    <xf numFmtId="0" fontId="14" fillId="0" borderId="0" xfId="0" applyFont="1" applyAlignment="1">
      <alignment horizontal="center"/>
    </xf>
    <xf numFmtId="167" fontId="9" fillId="0" borderId="12" xfId="0" applyNumberFormat="1" applyFont="1" applyBorder="1" applyAlignment="1">
      <alignment horizontal="center" vertical="center"/>
    </xf>
    <xf numFmtId="167" fontId="9" fillId="0" borderId="23" xfId="0" applyNumberFormat="1" applyFont="1" applyBorder="1" applyAlignment="1">
      <alignment horizontal="center" vertical="center"/>
    </xf>
    <xf numFmtId="167" fontId="9" fillId="0" borderId="14" xfId="0" applyNumberFormat="1" applyFont="1" applyBorder="1" applyAlignment="1">
      <alignment horizontal="center" vertical="center"/>
    </xf>
    <xf numFmtId="0" fontId="0" fillId="0" borderId="0" xfId="0"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167" fontId="0" fillId="0" borderId="3" xfId="0" applyNumberFormat="1" applyBorder="1" applyAlignment="1">
      <alignment horizontal="center" vertical="center" wrapText="1"/>
    </xf>
    <xf numFmtId="167" fontId="0" fillId="0" borderId="1" xfId="0" applyNumberFormat="1" applyBorder="1" applyAlignment="1">
      <alignment horizontal="center" vertical="center" wrapText="1"/>
    </xf>
    <xf numFmtId="0" fontId="44" fillId="0" borderId="0" xfId="0" applyFont="1" applyAlignment="1">
      <alignment horizontal="center"/>
    </xf>
    <xf numFmtId="0" fontId="45" fillId="8" borderId="26" xfId="0" applyFont="1" applyFill="1" applyBorder="1" applyAlignment="1">
      <alignment wrapText="1"/>
    </xf>
    <xf numFmtId="0" fontId="47" fillId="8" borderId="26" xfId="0" applyFont="1" applyFill="1" applyBorder="1" applyAlignment="1">
      <alignment wrapText="1"/>
    </xf>
  </cellXfs>
  <cellStyles count="8">
    <cellStyle name="Millares 2" xfId="6" xr:uid="{1C67A07F-FF54-4359-B50C-D3253B995911}"/>
    <cellStyle name="Moneda" xfId="1" builtinId="4"/>
    <cellStyle name="Moneda 2" xfId="3" xr:uid="{00000000-0005-0000-0000-000001000000}"/>
    <cellStyle name="Moneda 3" xfId="7" xr:uid="{1CB60CEB-E666-42B9-B565-FBBC8579C660}"/>
    <cellStyle name="Normal" xfId="0" builtinId="0"/>
    <cellStyle name="Normal 2" xfId="2" xr:uid="{00000000-0005-0000-0000-000003000000}"/>
    <cellStyle name="Normal 2 29" xfId="5" xr:uid="{8CA95F13-A477-4EAB-9F58-B510A0108F49}"/>
    <cellStyle name="Porcentaje" xfId="4"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USER%20PC\AppData\Local\Packages\Microsoft.MicrosoftEdge_8wekyb3d8bbwe\TempState\Downloads\DOCUMENTS%20AND%20SETTING\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Autos"/>
      <sheetName val="soat"/>
      <sheetName val="transporte valores"/>
      <sheetName val="Responsabilidad profesional "/>
      <sheetName val="R.C.SERVIDORES"/>
      <sheetName val="Hoja1"/>
      <sheetName val="TRANSPORTE DE VALORES"/>
      <sheetName val="S OAT"/>
      <sheetName val="RC PROFESIONAL"/>
      <sheetName val="RELACION VEHICULOS"/>
      <sheetName val="RELACION SOA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8"/>
  <sheetViews>
    <sheetView tabSelected="1" workbookViewId="0">
      <selection sqref="A1:C1"/>
    </sheetView>
  </sheetViews>
  <sheetFormatPr baseColWidth="10" defaultColWidth="10.6640625" defaultRowHeight="13.8" x14ac:dyDescent="0.3"/>
  <cols>
    <col min="1" max="1" width="53.44140625" style="104" bestFit="1" customWidth="1"/>
    <col min="2" max="2" width="12.33203125" style="104" bestFit="1" customWidth="1"/>
    <col min="3" max="3" width="31.6640625" style="109" customWidth="1"/>
    <col min="4" max="4" width="10.6640625" style="104"/>
    <col min="5" max="5" width="16.6640625" style="104" customWidth="1"/>
    <col min="6" max="16384" width="10.6640625" style="104"/>
  </cols>
  <sheetData>
    <row r="1" spans="1:5" ht="18" x14ac:dyDescent="0.35">
      <c r="A1" s="323" t="s">
        <v>792</v>
      </c>
      <c r="B1" s="324"/>
      <c r="C1" s="325"/>
    </row>
    <row r="2" spans="1:5" s="105" customFormat="1" x14ac:dyDescent="0.3">
      <c r="A2" s="326" t="s">
        <v>94</v>
      </c>
      <c r="B2" s="327"/>
      <c r="C2" s="328"/>
    </row>
    <row r="3" spans="1:5" s="105" customFormat="1" x14ac:dyDescent="0.3">
      <c r="A3" s="326" t="s">
        <v>67</v>
      </c>
      <c r="B3" s="327"/>
      <c r="C3" s="328"/>
    </row>
    <row r="4" spans="1:5" s="105" customFormat="1" x14ac:dyDescent="0.3">
      <c r="A4" s="326" t="s">
        <v>95</v>
      </c>
      <c r="B4" s="327"/>
      <c r="C4" s="251">
        <f>+EDIFICACIONES!E212</f>
        <v>228113427792.09998</v>
      </c>
      <c r="E4" s="130">
        <f>+C4+SUM(C10:C21)</f>
        <v>249506594023.85736</v>
      </c>
    </row>
    <row r="5" spans="1:5" s="105" customFormat="1" x14ac:dyDescent="0.3">
      <c r="A5" s="334" t="s">
        <v>1342</v>
      </c>
      <c r="B5" s="327"/>
      <c r="C5" s="251">
        <f>+INT(C4*0.05)</f>
        <v>11405671389</v>
      </c>
      <c r="E5" s="130"/>
    </row>
    <row r="6" spans="1:5" s="105" customFormat="1" ht="14.4" thickBot="1" x14ac:dyDescent="0.35">
      <c r="A6" s="338" t="s">
        <v>1343</v>
      </c>
      <c r="B6" s="339"/>
      <c r="C6" s="252">
        <f>+INT(C4*0.1)</f>
        <v>22811342779</v>
      </c>
      <c r="E6" s="130"/>
    </row>
    <row r="7" spans="1:5" s="105" customFormat="1" ht="14.4" thickBot="1" x14ac:dyDescent="0.35">
      <c r="A7" s="244"/>
      <c r="B7" s="244"/>
      <c r="C7" s="245"/>
      <c r="E7" s="130"/>
    </row>
    <row r="8" spans="1:5" s="105" customFormat="1" x14ac:dyDescent="0.3">
      <c r="A8" s="329" t="s">
        <v>96</v>
      </c>
      <c r="B8" s="330"/>
      <c r="C8" s="331"/>
    </row>
    <row r="9" spans="1:5" s="105" customFormat="1" x14ac:dyDescent="0.3">
      <c r="A9" s="332" t="s">
        <v>0</v>
      </c>
      <c r="B9" s="333"/>
      <c r="C9" s="106" t="s">
        <v>80</v>
      </c>
    </row>
    <row r="10" spans="1:5" ht="15.6" x14ac:dyDescent="0.3">
      <c r="A10" s="322" t="s">
        <v>115</v>
      </c>
      <c r="B10" s="319"/>
      <c r="C10" s="107">
        <v>6968528459.9706688</v>
      </c>
      <c r="E10" s="104">
        <v>5964554227</v>
      </c>
    </row>
    <row r="11" spans="1:5" ht="15.6" x14ac:dyDescent="0.3">
      <c r="A11" s="322" t="s">
        <v>114</v>
      </c>
      <c r="B11" s="319"/>
      <c r="C11" s="107">
        <v>3781273923.7867031</v>
      </c>
    </row>
    <row r="12" spans="1:5" ht="15.6" x14ac:dyDescent="0.3">
      <c r="A12" s="322" t="s">
        <v>1101</v>
      </c>
      <c r="B12" s="319"/>
      <c r="C12" s="107">
        <v>455000000</v>
      </c>
    </row>
    <row r="13" spans="1:5" ht="15.6" x14ac:dyDescent="0.3">
      <c r="A13" s="322" t="s">
        <v>712</v>
      </c>
      <c r="B13" s="319"/>
      <c r="C13" s="107">
        <v>2500000000</v>
      </c>
      <c r="E13" s="104">
        <v>175372552</v>
      </c>
    </row>
    <row r="14" spans="1:5" ht="15.6" x14ac:dyDescent="0.3">
      <c r="A14" s="322" t="s">
        <v>113</v>
      </c>
      <c r="B14" s="319"/>
      <c r="C14" s="107">
        <v>4500000000</v>
      </c>
    </row>
    <row r="15" spans="1:5" ht="15.6" x14ac:dyDescent="0.3">
      <c r="A15" s="322" t="s">
        <v>711</v>
      </c>
      <c r="B15" s="319"/>
      <c r="C15" s="107">
        <v>200000000</v>
      </c>
    </row>
    <row r="16" spans="1:5" ht="15.6" x14ac:dyDescent="0.3">
      <c r="A16" s="318" t="s">
        <v>90</v>
      </c>
      <c r="B16" s="319"/>
      <c r="C16" s="107">
        <f>+'AUTOS REPOSO'!G22+'AUTOS REPOSO'!G32</f>
        <v>740000000</v>
      </c>
    </row>
    <row r="17" spans="1:3" ht="15.6" x14ac:dyDescent="0.3">
      <c r="A17" s="322" t="s">
        <v>713</v>
      </c>
      <c r="B17" s="319"/>
      <c r="C17" s="107">
        <v>350000000</v>
      </c>
    </row>
    <row r="18" spans="1:3" ht="15.6" x14ac:dyDescent="0.3">
      <c r="A18" s="322" t="s">
        <v>1232</v>
      </c>
      <c r="B18" s="319"/>
      <c r="C18" s="107">
        <v>100000000</v>
      </c>
    </row>
    <row r="19" spans="1:3" ht="15.6" x14ac:dyDescent="0.3">
      <c r="A19" s="322" t="s">
        <v>124</v>
      </c>
      <c r="B19" s="319"/>
      <c r="C19" s="107">
        <v>20000000</v>
      </c>
    </row>
    <row r="20" spans="1:3" ht="15.6" x14ac:dyDescent="0.3">
      <c r="A20" s="322" t="s">
        <v>1344</v>
      </c>
      <c r="B20" s="319"/>
      <c r="C20" s="107">
        <v>750000000</v>
      </c>
    </row>
    <row r="21" spans="1:3" ht="15.75" customHeight="1" thickBot="1" x14ac:dyDescent="0.35">
      <c r="A21" s="320" t="s">
        <v>112</v>
      </c>
      <c r="B21" s="321"/>
      <c r="C21" s="108">
        <v>1028363848</v>
      </c>
    </row>
    <row r="22" spans="1:3" ht="14.4" thickBot="1" x14ac:dyDescent="0.35"/>
    <row r="23" spans="1:3" x14ac:dyDescent="0.3">
      <c r="A23" s="315" t="s">
        <v>97</v>
      </c>
      <c r="B23" s="316"/>
      <c r="C23" s="317"/>
    </row>
    <row r="24" spans="1:3" x14ac:dyDescent="0.3">
      <c r="A24" s="110" t="s">
        <v>98</v>
      </c>
      <c r="B24" s="111" t="s">
        <v>99</v>
      </c>
      <c r="C24" s="112" t="s">
        <v>74</v>
      </c>
    </row>
    <row r="25" spans="1:3" x14ac:dyDescent="0.3">
      <c r="A25" s="110" t="str">
        <f>+'AUTOS '!C6&amp;" "&amp;'AUTOS '!A6&amp;" "&amp;'AUTOS '!B6&amp;" "&amp;'AUTOS '!E6&amp;" "&amp;'AUTOS '!F6</f>
        <v>MOTOCARRO AKT AK 180 ZW 2014 789ABA</v>
      </c>
      <c r="B25" s="155">
        <f>+'SOAT '!G6</f>
        <v>46496</v>
      </c>
      <c r="C25" s="112">
        <f>+'AUTOS '!G6</f>
        <v>6100000</v>
      </c>
    </row>
    <row r="26" spans="1:3" x14ac:dyDescent="0.3">
      <c r="A26" s="110" t="str">
        <f>+'AUTOS '!C7&amp;" "&amp;'AUTOS '!A7&amp;" "&amp;'AUTOS '!B7&amp;" "&amp;'AUTOS '!E7&amp;" "&amp;'AUTOS '!F7</f>
        <v>MOTOCICLETA HONDA ECO DELUXE 100CC 2013 IQG09C</v>
      </c>
      <c r="B26" s="155">
        <f>+'SOAT '!G7</f>
        <v>46351</v>
      </c>
      <c r="C26" s="112">
        <f>+'AUTOS '!G7</f>
        <v>2300000</v>
      </c>
    </row>
    <row r="27" spans="1:3" x14ac:dyDescent="0.3">
      <c r="A27" s="110" t="str">
        <f>+'AUTOS '!C8&amp;" "&amp;'AUTOS '!A8&amp;" "&amp;'AUTOS '!B8&amp;" "&amp;'AUTOS '!E8&amp;" "&amp;'AUTOS '!F8</f>
        <v>MOTOCICLETA HONDA ECO DELUXE MEC 100 CC 2013 IQG10C</v>
      </c>
      <c r="B27" s="155">
        <f>+'SOAT '!G8</f>
        <v>46229</v>
      </c>
      <c r="C27" s="112">
        <f>+'AUTOS '!G8</f>
        <v>2300000</v>
      </c>
    </row>
    <row r="28" spans="1:3" x14ac:dyDescent="0.3">
      <c r="A28" s="110" t="str">
        <f>+'AUTOS '!C9&amp;" "&amp;'AUTOS '!A9&amp;" "&amp;'AUTOS '!B9&amp;" "&amp;'AUTOS '!E9&amp;" "&amp;'AUTOS '!F9</f>
        <v>MOTOCICLETA  SUZUKI GS 150R 2015 CTN46C</v>
      </c>
      <c r="B28" s="155">
        <f>+'SOAT '!G9</f>
        <v>45864</v>
      </c>
      <c r="C28" s="112">
        <f>+'AUTOS '!G9</f>
        <v>4300000</v>
      </c>
    </row>
    <row r="29" spans="1:3" x14ac:dyDescent="0.3">
      <c r="A29" s="110" t="str">
        <f>+'AUTOS '!C10&amp;" "&amp;'AUTOS '!A10&amp;" "&amp;'AUTOS '!B10&amp;" "&amp;'AUTOS '!E10&amp;" "&amp;'AUTOS '!F10</f>
        <v>MOTOCICLETA SUZUKI BEST.125 BEST.125 2006 WML78A</v>
      </c>
      <c r="B29" s="155">
        <f>+'SOAT '!G10</f>
        <v>46484</v>
      </c>
      <c r="C29" s="112">
        <f>+'AUTOS '!G10</f>
        <v>2400000</v>
      </c>
    </row>
    <row r="30" spans="1:3" x14ac:dyDescent="0.3">
      <c r="A30" s="110" t="str">
        <f>+'AUTOS '!C11&amp;" "&amp;'AUTOS '!A11&amp;" "&amp;'AUTOS '!B11&amp;" "&amp;'AUTOS '!E11&amp;" "&amp;'AUTOS '!F11</f>
        <v>MOTOCICLETA SUZUKI GN.125.H 125CC GN 125 2006 WMH24A</v>
      </c>
      <c r="B30" s="155">
        <f>+'SOAT '!G11</f>
        <v>46355</v>
      </c>
      <c r="C30" s="112">
        <f>+'AUTOS '!G11</f>
        <v>1700000</v>
      </c>
    </row>
    <row r="31" spans="1:3" x14ac:dyDescent="0.3">
      <c r="A31" s="110" t="str">
        <f>+'AUTOS '!C12&amp;" "&amp;'AUTOS '!A12&amp;" "&amp;'AUTOS '!B12&amp;" "&amp;'AUTOS '!E12&amp;" "&amp;'AUTOS '!F12</f>
        <v>MOTOCICLETA SUZUKI AX4 2014 IQG94C</v>
      </c>
      <c r="B31" s="155">
        <f>+'SOAT '!G12</f>
        <v>46496</v>
      </c>
      <c r="C31" s="112">
        <f>+'AUTOS '!G12</f>
        <v>2200000</v>
      </c>
    </row>
    <row r="32" spans="1:3" x14ac:dyDescent="0.3">
      <c r="A32" s="110" t="str">
        <f>+'AUTOS '!C13&amp;" "&amp;'AUTOS '!A13&amp;" "&amp;'AUTOS '!B13&amp;" "&amp;'AUTOS '!E13&amp;" "&amp;'AUTOS '!F13</f>
        <v>MOTOCARRO AKT CARGUERO 200 ZW [BAJO] MT 200CC 2019 571ABP</v>
      </c>
      <c r="B32" s="155">
        <f>+'SOAT '!G13</f>
        <v>46453</v>
      </c>
      <c r="C32" s="112">
        <f>+'AUTOS '!G13</f>
        <v>10300000</v>
      </c>
    </row>
    <row r="33" spans="1:3" x14ac:dyDescent="0.3">
      <c r="A33" s="110" t="str">
        <f>+'AUTOS '!C14&amp;" "&amp;'AUTOS '!A14&amp;" "&amp;'AUTOS '!B14&amp;" "&amp;'AUTOS '!E14&amp;" "&amp;'AUTOS '!F14</f>
        <v>MOTOCICLETA YAMAHA XTZ125 2019 IQN24C</v>
      </c>
      <c r="B33" s="155">
        <f>+'SOAT '!G14</f>
        <v>46480</v>
      </c>
      <c r="C33" s="112">
        <f>+'AUTOS '!G14</f>
        <v>6200000</v>
      </c>
    </row>
    <row r="34" spans="1:3" x14ac:dyDescent="0.3">
      <c r="A34" s="110" t="str">
        <f>+'AUTOS '!C15&amp;" "&amp;'AUTOS '!A15&amp;" "&amp;'AUTOS '!B15&amp;" "&amp;'AUTOS '!E15&amp;" "&amp;'AUTOS '!F15</f>
        <v>MOTOCARRO AKT AK200ZW 2020 586ABP</v>
      </c>
      <c r="B34" s="155">
        <f>+'SOAT '!G15</f>
        <v>46213</v>
      </c>
      <c r="C34" s="112">
        <f>+'AUTOS '!G15</f>
        <v>10900000</v>
      </c>
    </row>
    <row r="35" spans="1:3" x14ac:dyDescent="0.3">
      <c r="A35" s="110" t="str">
        <f>+'AUTOS '!C16&amp;" "&amp;'AUTOS '!A16&amp;" "&amp;'AUTOS '!B16&amp;" "&amp;'AUTOS '!E16&amp;" "&amp;'AUTOS '!F16</f>
        <v>MOTOCICLETA YAMAHA XTZ(1) 250MT 250CC 2014 IQG20C</v>
      </c>
      <c r="B35" s="155">
        <f>+'SOAT '!G16</f>
        <v>46333</v>
      </c>
      <c r="C35" s="112">
        <f>+'AUTOS '!G16</f>
        <v>11400000</v>
      </c>
    </row>
    <row r="36" spans="1:3" x14ac:dyDescent="0.3">
      <c r="A36" s="110" t="str">
        <f>+'AUTOS '!C17&amp;" "&amp;'AUTOS '!A17&amp;" "&amp;'AUTOS '!B17&amp;" "&amp;'AUTOS '!E17&amp;" "&amp;'AUTOS '!F17</f>
        <v>MOTOCICLETA YAMAHA XTZ(1) 250MT 250CC 2015 IQG21C</v>
      </c>
      <c r="B36" s="155">
        <f>+'SOAT '!G17</f>
        <v>46333</v>
      </c>
      <c r="C36" s="112">
        <f>+'AUTOS '!G17</f>
        <v>12300000</v>
      </c>
    </row>
    <row r="37" spans="1:3" x14ac:dyDescent="0.3">
      <c r="A37" s="110" t="str">
        <f>+'AUTOS '!C18&amp;" "&amp;'AUTOS '!A18&amp;" "&amp;'AUTOS '!B18&amp;" "&amp;'AUTOS '!E18&amp;" "&amp;'AUTOS '!F18</f>
        <v>MOTOCICLETA YAMAHA XTZ(1) 250MT 250CC 2015 IQG91C</v>
      </c>
      <c r="B37" s="155">
        <f>+'SOAT '!G18</f>
        <v>46496</v>
      </c>
      <c r="C37" s="112">
        <f>+'AUTOS '!G18</f>
        <v>12300000</v>
      </c>
    </row>
    <row r="38" spans="1:3" x14ac:dyDescent="0.3">
      <c r="A38" s="110" t="str">
        <f>+'AUTOS '!C19&amp;" "&amp;'AUTOS '!A19&amp;" "&amp;'AUTOS '!B19&amp;" "&amp;'AUTOS '!E19&amp;" "&amp;'AUTOS '!F19</f>
        <v>MOTOCICLETA YAMAHA XTZ(1) 250MT 250CC 2016 IQI47C</v>
      </c>
      <c r="B38" s="155">
        <f>+'SOAT '!G19</f>
        <v>46333</v>
      </c>
      <c r="C38" s="112">
        <f>+'AUTOS '!G19</f>
        <v>13300000</v>
      </c>
    </row>
    <row r="39" spans="1:3" x14ac:dyDescent="0.3">
      <c r="A39" s="110" t="str">
        <f>+'AUTOS '!C20&amp;" "&amp;'AUTOS '!A20&amp;" "&amp;'AUTOS '!B20&amp;" "&amp;'AUTOS '!E20&amp;" "&amp;'AUTOS '!F20</f>
        <v>MOTOCICLETA YAMAHA XTZ(1) 250MT 250CC 2016 IQI48C</v>
      </c>
      <c r="B39" s="155">
        <f>+'SOAT '!G20</f>
        <v>46496</v>
      </c>
      <c r="C39" s="112">
        <f>+'AUTOS '!G20</f>
        <v>13300000</v>
      </c>
    </row>
    <row r="40" spans="1:3" x14ac:dyDescent="0.3">
      <c r="A40" s="110" t="str">
        <f>+'AUTOS '!C21&amp;" "&amp;'AUTOS '!A21&amp;" "&amp;'AUTOS '!B21&amp;" "&amp;'AUTOS '!E21&amp;" "&amp;'AUTOS '!F21</f>
        <v>MOTOCICLETA YAMAHA XTZ(1) 250MT 250CC 2016 IQI49C</v>
      </c>
      <c r="B40" s="155">
        <f>+'SOAT '!G21</f>
        <v>46542</v>
      </c>
      <c r="C40" s="112">
        <f>+'AUTOS '!G21</f>
        <v>13300000</v>
      </c>
    </row>
    <row r="41" spans="1:3" x14ac:dyDescent="0.3">
      <c r="A41" s="110" t="str">
        <f>+'AUTOS '!C22&amp;" "&amp;'AUTOS '!A22&amp;" "&amp;'AUTOS '!B22&amp;" "&amp;'AUTOS '!E22&amp;" "&amp;'AUTOS '!F22</f>
        <v>MOTOCICLETA AKT AK110S(1) MT 110 CC 2011 IQG92C</v>
      </c>
      <c r="B41" s="155">
        <f>+'SOAT '!G22</f>
        <v>46542</v>
      </c>
      <c r="C41" s="112">
        <f>+'AUTOS '!G22</f>
        <v>1500000</v>
      </c>
    </row>
    <row r="42" spans="1:3" x14ac:dyDescent="0.3">
      <c r="A42" s="110" t="str">
        <f>+'AUTOS '!C23&amp;" "&amp;'AUTOS '!A23&amp;" "&amp;'AUTOS '!B23&amp;" "&amp;'AUTOS '!E23&amp;" "&amp;'AUTOS '!F23</f>
        <v>MOTOCICLETA HONDA XRE 300 MT 300 CC ABS 2022 IQN43C</v>
      </c>
      <c r="B42" s="155">
        <f>+'SOAT '!G23</f>
        <v>46354</v>
      </c>
      <c r="C42" s="112">
        <f>+'AUTOS '!G23</f>
        <v>25400000</v>
      </c>
    </row>
    <row r="43" spans="1:3" x14ac:dyDescent="0.3">
      <c r="A43" s="110" t="str">
        <f>+'AUTOS '!C24&amp;" "&amp;'AUTOS '!A24&amp;" "&amp;'AUTOS '!B24&amp;" "&amp;'AUTOS '!E24&amp;" "&amp;'AUTOS '!F24</f>
        <v>MOTOCICLETA HONDA XRE 300 MT 300 CC ABS 2022 IQN48C</v>
      </c>
      <c r="B43" s="155">
        <f>+'SOAT '!G24</f>
        <v>46431</v>
      </c>
      <c r="C43" s="112">
        <f>+'AUTOS '!G24</f>
        <v>25400000</v>
      </c>
    </row>
    <row r="44" spans="1:3" x14ac:dyDescent="0.3">
      <c r="A44" s="110" t="str">
        <f>+'AUTOS '!C25&amp;" "&amp;'AUTOS '!A25&amp;" "&amp;'AUTOS '!B25&amp;" "&amp;'AUTOS '!E25&amp;" "&amp;'AUTOS '!F25</f>
        <v>MOTOCICLETA HONDA XRE 300 MT 300 CC ABS 2022 IQN49C</v>
      </c>
      <c r="B44" s="155">
        <f>+'SOAT '!G25</f>
        <v>46431</v>
      </c>
      <c r="C44" s="112">
        <f>+'AUTOS '!G25</f>
        <v>25400000</v>
      </c>
    </row>
    <row r="45" spans="1:3" x14ac:dyDescent="0.3">
      <c r="A45" s="110" t="str">
        <f>+'AUTOS '!C26&amp;" "&amp;'AUTOS '!A26&amp;" "&amp;'AUTOS '!B26&amp;" "&amp;'AUTOS '!E26&amp;" "&amp;'AUTOS '!F26</f>
        <v>MOTOCICLETA HONDA XRE 300 MT 300 CC ABS 2022 IQN50C</v>
      </c>
      <c r="B45" s="155">
        <f>+'SOAT '!G26</f>
        <v>46431</v>
      </c>
      <c r="C45" s="112">
        <f>+'AUTOS '!G26</f>
        <v>25400000</v>
      </c>
    </row>
    <row r="46" spans="1:3" x14ac:dyDescent="0.3">
      <c r="A46" s="110" t="str">
        <f>+'AUTOS '!C27&amp;" "&amp;'AUTOS '!A27&amp;" "&amp;'AUTOS '!B27&amp;" "&amp;'AUTOS '!E27&amp;" "&amp;'AUTOS '!F27</f>
        <v>MOTOCICLETA HONDA XRE 300 MT 300 CC ABS 2022 IQN51C</v>
      </c>
      <c r="B46" s="155">
        <f>+'SOAT '!G27</f>
        <v>46431</v>
      </c>
      <c r="C46" s="112">
        <f>+'AUTOS '!G27</f>
        <v>25400000</v>
      </c>
    </row>
    <row r="47" spans="1:3" x14ac:dyDescent="0.3">
      <c r="A47" s="110" t="str">
        <f>+'AUTOS '!C28&amp;" "&amp;'AUTOS '!A28&amp;" "&amp;'AUTOS '!B28&amp;" "&amp;'AUTOS '!E28&amp;" "&amp;'AUTOS '!F28</f>
        <v>MOTOCICLETA HONDA XRE 300 MT 300 CC ABS 2022 IQN52C</v>
      </c>
      <c r="B47" s="155">
        <f>+'SOAT '!G28</f>
        <v>46431</v>
      </c>
      <c r="C47" s="112">
        <f>+'AUTOS '!G28</f>
        <v>25400000</v>
      </c>
    </row>
    <row r="48" spans="1:3" x14ac:dyDescent="0.3">
      <c r="A48" s="110" t="str">
        <f>+'AUTOS '!C29&amp;" "&amp;'AUTOS '!A29&amp;" "&amp;'AUTOS '!B29&amp;" "&amp;'AUTOS '!E29&amp;" "&amp;'AUTOS '!F29</f>
        <v>MOTOCICLETA HONDA XRE 300 MT 300 CC ABS 2022 IQN53C</v>
      </c>
      <c r="B48" s="155">
        <f>+'SOAT '!G29</f>
        <v>46431</v>
      </c>
      <c r="C48" s="112">
        <f>+'AUTOS '!G29</f>
        <v>25400000</v>
      </c>
    </row>
    <row r="49" spans="1:3" x14ac:dyDescent="0.3">
      <c r="A49" s="110" t="str">
        <f>+'AUTOS '!C30&amp;" "&amp;'AUTOS '!A30&amp;" "&amp;'AUTOS '!B30&amp;" "&amp;'AUTOS '!E30&amp;" "&amp;'AUTOS '!F30</f>
        <v>MOTOCICLETA HONDA XRE 300 MT 300 CC ABS 2022 IQN54C</v>
      </c>
      <c r="B49" s="155">
        <f>+'SOAT '!G30</f>
        <v>46431</v>
      </c>
      <c r="C49" s="112">
        <f>+'AUTOS '!G30</f>
        <v>25400000</v>
      </c>
    </row>
    <row r="50" spans="1:3" x14ac:dyDescent="0.3">
      <c r="A50" s="110" t="str">
        <f>+'AUTOS '!C31&amp;" "&amp;'AUTOS '!A31&amp;" "&amp;'AUTOS '!B31&amp;" "&amp;'AUTOS '!E31&amp;" "&amp;'AUTOS '!F31</f>
        <v>MOTOCICLETA HONDA XR 125L MT 125 CC 2015 PUJ44D</v>
      </c>
      <c r="B50" s="155">
        <f>+'SOAT '!G31</f>
        <v>46355</v>
      </c>
      <c r="C50" s="112">
        <f>+'AUTOS '!G31</f>
        <v>6400000</v>
      </c>
    </row>
    <row r="51" spans="1:3" x14ac:dyDescent="0.3">
      <c r="A51" s="110" t="str">
        <f>+'AUTOS '!C32&amp;" "&amp;'AUTOS '!A32&amp;" "&amp;'AUTOS '!B32&amp;" "&amp;'AUTOS '!E32&amp;" "&amp;'AUTOS '!F32</f>
        <v>MOTOCICLETA YAMAHA XTZ125 2020 IQN29C</v>
      </c>
      <c r="B51" s="155">
        <f>+'SOAT '!G32</f>
        <v>46266</v>
      </c>
      <c r="C51" s="112">
        <f>+'AUTOS '!G32</f>
        <v>6800000</v>
      </c>
    </row>
    <row r="52" spans="1:3" x14ac:dyDescent="0.3">
      <c r="A52" s="110" t="str">
        <f>+'AUTOS '!C33&amp;" "&amp;'AUTOS '!A33&amp;" "&amp;'AUTOS '!B33&amp;" "&amp;'AUTOS '!E33&amp;" "&amp;'AUTOS '!F33</f>
        <v>MOTOCICLETA AKT TTR0200 2023 IQN89C</v>
      </c>
      <c r="B52" s="155">
        <f>+'SOAT '!G33</f>
        <v>46432</v>
      </c>
      <c r="C52" s="112">
        <f>+'AUTOS '!G33</f>
        <v>7700000</v>
      </c>
    </row>
    <row r="53" spans="1:3" x14ac:dyDescent="0.3">
      <c r="A53" s="110" t="str">
        <f>+'AUTOS '!C34&amp;" "&amp;'AUTOS '!A34&amp;" "&amp;'AUTOS '!B34&amp;" "&amp;'AUTOS '!E34&amp;" "&amp;'AUTOS '!F34</f>
        <v>MOTOCICLETA AKT TTR0200 2023 IQN90C</v>
      </c>
      <c r="B53" s="155">
        <f>+'SOAT '!G34</f>
        <v>46432</v>
      </c>
      <c r="C53" s="112">
        <f>+'AUTOS '!G34</f>
        <v>7700000</v>
      </c>
    </row>
    <row r="54" spans="1:3" x14ac:dyDescent="0.3">
      <c r="A54" s="110" t="str">
        <f>+'AUTOS '!C35&amp;" "&amp;'AUTOS '!A35&amp;" "&amp;'AUTOS '!B35&amp;" "&amp;'AUTOS '!E35&amp;" "&amp;'AUTOS '!F35</f>
        <v>MOTOCICLETA AKT TTR0200 2023 IQN91C</v>
      </c>
      <c r="B54" s="155">
        <f>+'SOAT '!G35</f>
        <v>46432</v>
      </c>
      <c r="C54" s="112">
        <f>+'AUTOS '!G35</f>
        <v>7700000</v>
      </c>
    </row>
    <row r="55" spans="1:3" x14ac:dyDescent="0.3">
      <c r="A55" s="110" t="str">
        <f>+'AUTOS '!C36&amp;" "&amp;'AUTOS '!A36&amp;" "&amp;'AUTOS '!B36&amp;" "&amp;'AUTOS '!E36&amp;" "&amp;'AUTOS '!F36</f>
        <v>MOTOCICLETA AKT TTR0200 2023 IQN92C</v>
      </c>
      <c r="B55" s="155">
        <f>+'SOAT '!G36</f>
        <v>46432</v>
      </c>
      <c r="C55" s="112">
        <f>+'AUTOS '!G36</f>
        <v>7700000</v>
      </c>
    </row>
    <row r="56" spans="1:3" x14ac:dyDescent="0.3">
      <c r="A56" s="110" t="str">
        <f>+'AUTOS '!C37&amp;" "&amp;'AUTOS '!A37&amp;" "&amp;'AUTOS '!B37&amp;" "&amp;'AUTOS '!E37&amp;" "&amp;'AUTOS '!F37</f>
        <v>MOTOCICLETA AKT TTR0200 EIII 2023 IQN93C</v>
      </c>
      <c r="B56" s="155">
        <f>+'SOAT '!G37</f>
        <v>46432</v>
      </c>
      <c r="C56" s="112">
        <f>+'AUTOS '!G37</f>
        <v>7700000</v>
      </c>
    </row>
    <row r="57" spans="1:3" x14ac:dyDescent="0.3">
      <c r="A57" s="110" t="str">
        <f>+'AUTOS '!C38&amp;" "&amp;'AUTOS '!A38&amp;" "&amp;'AUTOS '!B38&amp;" "&amp;'AUTOS '!E38&amp;" "&amp;'AUTOS '!F38</f>
        <v>MOTOCICLETA HONDA XRE 300 MT 300 CC ABS 2022 IQN38C</v>
      </c>
      <c r="B57" s="155">
        <f>+'SOAT '!G38</f>
        <v>46354</v>
      </c>
      <c r="C57" s="112">
        <f>+'AUTOS '!G38</f>
        <v>25400000</v>
      </c>
    </row>
    <row r="58" spans="1:3" x14ac:dyDescent="0.3">
      <c r="A58" s="110" t="str">
        <f>+'AUTOS '!C39&amp;" "&amp;'AUTOS '!A39&amp;" "&amp;'AUTOS '!B39&amp;" "&amp;'AUTOS '!E39&amp;" "&amp;'AUTOS '!F39</f>
        <v>MOTOCICLETA HONDA XRE 300 MT 300 CC ABS 2022 IQN39C</v>
      </c>
      <c r="B58" s="155">
        <f>+'SOAT '!G39</f>
        <v>46354</v>
      </c>
      <c r="C58" s="112">
        <f>+'AUTOS '!G39</f>
        <v>25400000</v>
      </c>
    </row>
    <row r="59" spans="1:3" x14ac:dyDescent="0.3">
      <c r="A59" s="110" t="str">
        <f>+'AUTOS '!C40&amp;" "&amp;'AUTOS '!A40&amp;" "&amp;'AUTOS '!B40&amp;" "&amp;'AUTOS '!E40&amp;" "&amp;'AUTOS '!F40</f>
        <v>MOTOCICLETA HONDA XRE 300 MT 300 CC ABS 2022 IQN40C</v>
      </c>
      <c r="B59" s="155">
        <f>+'SOAT '!G40</f>
        <v>46354</v>
      </c>
      <c r="C59" s="112">
        <f>+'AUTOS '!G40</f>
        <v>25400000</v>
      </c>
    </row>
    <row r="60" spans="1:3" x14ac:dyDescent="0.3">
      <c r="A60" s="110" t="str">
        <f>+'AUTOS '!C41&amp;" "&amp;'AUTOS '!A41&amp;" "&amp;'AUTOS '!B41&amp;" "&amp;'AUTOS '!E41&amp;" "&amp;'AUTOS '!F41</f>
        <v>MOTOCICLETA HONDA XRE 300 MT 300 CC ABS 2022 IQN41C</v>
      </c>
      <c r="B60" s="155">
        <f>+'SOAT '!G41</f>
        <v>46354</v>
      </c>
      <c r="C60" s="112">
        <f>+'AUTOS '!G41</f>
        <v>25400000</v>
      </c>
    </row>
    <row r="61" spans="1:3" x14ac:dyDescent="0.3">
      <c r="A61" s="110" t="str">
        <f>+'AUTOS '!C42&amp;" "&amp;'AUTOS '!A42&amp;" "&amp;'AUTOS '!B42&amp;" "&amp;'AUTOS '!E42&amp;" "&amp;'AUTOS '!F42</f>
        <v>MOTOCICLETA HONDA XRE 300 MT 300 CC ABS 2022 IQN42C</v>
      </c>
      <c r="B61" s="155">
        <f>+'SOAT '!G42</f>
        <v>46355</v>
      </c>
      <c r="C61" s="112">
        <f>+'AUTOS '!G42</f>
        <v>25400000</v>
      </c>
    </row>
    <row r="62" spans="1:3" x14ac:dyDescent="0.3">
      <c r="A62" s="110" t="str">
        <f>+'AUTOS '!C43&amp;" "&amp;'AUTOS '!A43&amp;" "&amp;'AUTOS '!B43&amp;" "&amp;'AUTOS '!E43&amp;" "&amp;'AUTOS '!F43</f>
        <v>MOTOCICLETA HONDA XRE 300 MT 300 CC ABS 2022 IQN44C</v>
      </c>
      <c r="B62" s="155" t="str">
        <f>+'SOAT '!G43</f>
        <v>VENCIDO</v>
      </c>
      <c r="C62" s="112">
        <f>+'AUTOS '!G43</f>
        <v>25400000</v>
      </c>
    </row>
    <row r="63" spans="1:3" x14ac:dyDescent="0.3">
      <c r="A63" s="110" t="str">
        <f>+'AUTOS '!C44&amp;" "&amp;'AUTOS '!A44&amp;" "&amp;'AUTOS '!B44&amp;" "&amp;'AUTOS '!E44&amp;" "&amp;'AUTOS '!F44</f>
        <v>MOTOCICLETA AKT AK200DS+ 2027 IQN94C</v>
      </c>
      <c r="B63" s="155">
        <f>+'SOAT '!G44</f>
        <v>46550</v>
      </c>
      <c r="C63" s="112">
        <f>+'AUTOS '!G44</f>
        <v>10000000</v>
      </c>
    </row>
    <row r="64" spans="1:3" x14ac:dyDescent="0.3">
      <c r="A64" s="110" t="str">
        <f>+'AUTOS '!C45&amp;" "&amp;'AUTOS '!A45&amp;" "&amp;'AUTOS '!B45&amp;" "&amp;'AUTOS '!E45&amp;" "&amp;'AUTOS '!F45</f>
        <v>MOTOCICLETA AKT AK200DS+ 2027 IQN95C</v>
      </c>
      <c r="B64" s="155">
        <f>+'SOAT '!G45</f>
        <v>46550</v>
      </c>
      <c r="C64" s="112">
        <f>+'AUTOS '!G45</f>
        <v>10000000</v>
      </c>
    </row>
    <row r="65" spans="1:3" x14ac:dyDescent="0.3">
      <c r="A65" s="110" t="str">
        <f>+'AUTOS '!C46&amp;" "&amp;'AUTOS '!A46&amp;" "&amp;'AUTOS '!B46&amp;" "&amp;'AUTOS '!E46&amp;" "&amp;'AUTOS '!F46</f>
        <v>MOTOCICLETA AKT AK200DS+ 2027 IQN96C</v>
      </c>
      <c r="B65" s="155">
        <f>+'SOAT '!G46</f>
        <v>46550</v>
      </c>
      <c r="C65" s="112">
        <f>+'AUTOS '!G46</f>
        <v>10000000</v>
      </c>
    </row>
    <row r="66" spans="1:3" x14ac:dyDescent="0.3">
      <c r="A66" s="110" t="str">
        <f>+'AUTOS '!C47&amp;" "&amp;'AUTOS '!A47&amp;" "&amp;'AUTOS '!B47&amp;" "&amp;'AUTOS '!E47&amp;" "&amp;'AUTOS '!F47</f>
        <v>PICKUP CHEVROLET LUV-2.3-4X2 ESTACAS LUV-2.3-4X2  1995 DQA782</v>
      </c>
      <c r="B66" s="155">
        <f>+'SOAT '!G47</f>
        <v>46552</v>
      </c>
      <c r="C66" s="112">
        <f>+'AUTOS '!G47</f>
        <v>13800000</v>
      </c>
    </row>
    <row r="67" spans="1:3" x14ac:dyDescent="0.3">
      <c r="A67" s="110" t="str">
        <f>+'AUTOS '!C48&amp;" "&amp;'AUTOS '!A48&amp;" "&amp;'AUTOS '!B48&amp;" "&amp;'AUTOS '!E48&amp;" "&amp;'AUTOS '!F48</f>
        <v>CAMIONETA CHEVROLET LUV-2.3-4X2 TFR dsl 1995 OIB343</v>
      </c>
      <c r="B67" s="155">
        <f>+'SOAT '!G48</f>
        <v>46355</v>
      </c>
      <c r="C67" s="112">
        <f>+'AUTOS '!G48</f>
        <v>23600000</v>
      </c>
    </row>
    <row r="68" spans="1:3" x14ac:dyDescent="0.3">
      <c r="A68" s="110" t="str">
        <f>+'AUTOS '!C49&amp;" "&amp;'AUTOS '!A49&amp;" "&amp;'AUTOS '!B49&amp;" "&amp;'AUTOS '!E49&amp;" "&amp;'AUTOS '!F49</f>
        <v>CAMIONETA MITSUBISHI L 300 VAN PANEL L 300 1997 OIB434</v>
      </c>
      <c r="B68" s="155">
        <f>+'SOAT '!G49</f>
        <v>46594</v>
      </c>
      <c r="C68" s="112">
        <f>+'AUTOS '!G49</f>
        <v>23800000</v>
      </c>
    </row>
    <row r="69" spans="1:3" x14ac:dyDescent="0.3">
      <c r="A69" s="110" t="str">
        <f>+'AUTOS '!C50&amp;" "&amp;'AUTOS '!A50&amp;" "&amp;'AUTOS '!B50&amp;" "&amp;'AUTOS '!E50&amp;" "&amp;'AUTOS '!F50</f>
        <v>CAMIONETA MAZDA B2200 2004 OIB481</v>
      </c>
      <c r="B69" s="155">
        <f>+'SOAT '!G50</f>
        <v>46333</v>
      </c>
      <c r="C69" s="112">
        <f>+'AUTOS '!G50</f>
        <v>50300000</v>
      </c>
    </row>
    <row r="70" spans="1:3" x14ac:dyDescent="0.3">
      <c r="A70" s="110" t="str">
        <f>+'AUTOS '!C51&amp;" "&amp;'AUTOS '!A51&amp;" "&amp;'AUTOS '!B51&amp;" "&amp;'AUTOS '!E51&amp;" "&amp;'AUTOS '!F51</f>
        <v>CAMIONETA MAZDA B26DC3 4X4 2004 OIB482</v>
      </c>
      <c r="B70" s="155">
        <f>+'SOAT '!G51</f>
        <v>46356</v>
      </c>
      <c r="C70" s="112">
        <f>+'AUTOS '!G51</f>
        <v>35600000</v>
      </c>
    </row>
    <row r="71" spans="1:3" x14ac:dyDescent="0.3">
      <c r="A71" s="110" t="str">
        <f>+'AUTOS '!C52&amp;" "&amp;'AUTOS '!A52&amp;" "&amp;'AUTOS '!B52&amp;" "&amp;'AUTOS '!E52&amp;" "&amp;'AUTOS '!F52</f>
        <v>CAMPERO TOYOTA PRADO.4 X4 VXM 2005 OIB495</v>
      </c>
      <c r="B71" s="155">
        <f>+'SOAT '!G52</f>
        <v>46229</v>
      </c>
      <c r="C71" s="112">
        <f>+'AUTOS '!G52</f>
        <v>64400000</v>
      </c>
    </row>
    <row r="72" spans="1:3" x14ac:dyDescent="0.3">
      <c r="A72" s="110" t="str">
        <f>+'AUTOS '!C53&amp;" "&amp;'AUTOS '!A53&amp;" "&amp;'AUTOS '!B53&amp;" "&amp;'AUTOS '!E53&amp;" "&amp;'AUTOS '!F53</f>
        <v>CAMIONETA MAZDA BT50 B22DC7 2008 OJW003</v>
      </c>
      <c r="B72" s="155">
        <f>+'SOAT '!G53</f>
        <v>46229</v>
      </c>
      <c r="C72" s="112">
        <f>+'AUTOS '!G53</f>
        <v>45100000</v>
      </c>
    </row>
    <row r="73" spans="1:3" x14ac:dyDescent="0.3">
      <c r="A73" s="110" t="str">
        <f>+'AUTOS '!C54&amp;" "&amp;'AUTOS '!A54&amp;" "&amp;'AUTOS '!B54&amp;" "&amp;'AUTOS '!E54&amp;" "&amp;'AUTOS '!F54</f>
        <v>BUS HYUNDAI HD 72 MT 3900CC  2008 OJW008</v>
      </c>
      <c r="B73" s="155">
        <f>+'SOAT '!G54</f>
        <v>46253</v>
      </c>
      <c r="C73" s="112">
        <f>+'AUTOS '!G54</f>
        <v>53300000</v>
      </c>
    </row>
    <row r="74" spans="1:3" x14ac:dyDescent="0.3">
      <c r="A74" s="110" t="str">
        <f>+'AUTOS '!C55&amp;" "&amp;'AUTOS '!A55&amp;" "&amp;'AUTOS '!B55&amp;" "&amp;'AUTOS '!E55&amp;" "&amp;'AUTOS '!F55</f>
        <v>CAMIONETA CHEVROLET PICK UP COLORADO DC 2022 OJW067</v>
      </c>
      <c r="B74" s="155">
        <f>+'SOAT '!G55</f>
        <v>46470</v>
      </c>
      <c r="C74" s="112">
        <f>+'AUTOS '!G55</f>
        <v>135900000</v>
      </c>
    </row>
    <row r="75" spans="1:3" x14ac:dyDescent="0.3">
      <c r="A75" s="110" t="str">
        <f>+'AUTOS '!C56&amp;" "&amp;'AUTOS '!A56&amp;" "&amp;'AUTOS '!B56&amp;" "&amp;'AUTOS '!E56&amp;" "&amp;'AUTOS '!F56</f>
        <v>CAMIONETA CHEVROLET PICK UP COLORADO DC 2022 OJW063</v>
      </c>
      <c r="B75" s="155">
        <f>+'SOAT '!G56</f>
        <v>46471</v>
      </c>
      <c r="C75" s="112">
        <f>+'AUTOS '!G56</f>
        <v>135900000</v>
      </c>
    </row>
    <row r="76" spans="1:3" x14ac:dyDescent="0.3">
      <c r="A76" s="110" t="str">
        <f>+'AUTOS '!C57&amp;" "&amp;'AUTOS '!A57&amp;" "&amp;'AUTOS '!B57&amp;" "&amp;'AUTOS '!E57&amp;" "&amp;'AUTOS '!F57</f>
        <v>BUS HYUNDAI HD 72 MT 3900CC  2009 OJW020</v>
      </c>
      <c r="B76" s="155">
        <f>+'SOAT '!G57</f>
        <v>46355</v>
      </c>
      <c r="C76" s="112">
        <f>+'AUTOS '!G57</f>
        <v>101600000</v>
      </c>
    </row>
    <row r="77" spans="1:3" x14ac:dyDescent="0.3">
      <c r="A77" s="110" t="str">
        <f>+'AUTOS '!C58&amp;" "&amp;'AUTOS '!A58&amp;" "&amp;'AUTOS '!B58&amp;" "&amp;'AUTOS '!E58&amp;" "&amp;'AUTOS '!F58</f>
        <v>CAMPERO TOYOTA FORTUNER SR5 MT 3000CC FORTUNER 2010 OJW027</v>
      </c>
      <c r="B77" s="155">
        <f>+'SOAT '!G58</f>
        <v>46512</v>
      </c>
      <c r="C77" s="112">
        <f>+'AUTOS '!G58</f>
        <v>92400000</v>
      </c>
    </row>
    <row r="78" spans="1:3" x14ac:dyDescent="0.3">
      <c r="A78" s="110" t="str">
        <f>+'AUTOS '!C59&amp;" "&amp;'AUTOS '!A59&amp;" "&amp;'AUTOS '!B59&amp;" "&amp;'AUTOS '!E59&amp;" "&amp;'AUTOS '!F59</f>
        <v>CAMIONETA NISSAN NP 300 FRONTIER 2.4 L D22/NP300 gsl 2013 OJW047</v>
      </c>
      <c r="B78" s="155">
        <f>+'SOAT '!G59</f>
        <v>46548</v>
      </c>
      <c r="C78" s="112">
        <f>+'AUTOS '!G59</f>
        <v>57400000</v>
      </c>
    </row>
    <row r="79" spans="1:3" x14ac:dyDescent="0.3">
      <c r="A79" s="110" t="str">
        <f>+'AUTOS '!C60&amp;" "&amp;'AUTOS '!A60&amp;" "&amp;'AUTOS '!B60&amp;" "&amp;'AUTOS '!E60&amp;" "&amp;'AUTOS '!F60</f>
        <v>CAMPERO TOYOTA PRADO LC 150 TX dsl 2014 OJW053</v>
      </c>
      <c r="B79" s="155">
        <f>+'SOAT '!G60</f>
        <v>46564</v>
      </c>
      <c r="C79" s="112">
        <f>+'AUTOS '!G60</f>
        <v>156900000</v>
      </c>
    </row>
    <row r="80" spans="1:3" x14ac:dyDescent="0.3">
      <c r="A80" s="110" t="str">
        <f>+'AUTOS '!C61&amp;" "&amp;'AUTOS '!A61&amp;" "&amp;'AUTOS '!B61&amp;" "&amp;'AUTOS '!E61&amp;" "&amp;'AUTOS '!F61</f>
        <v>CAMIONETA TOYOTA HILUX 7 FL IMV MT 2.7 pick up 2014 OJW054</v>
      </c>
      <c r="B80" s="155">
        <f>+'SOAT '!G61</f>
        <v>46229</v>
      </c>
      <c r="C80" s="112">
        <f>+'AUTOS '!G61</f>
        <v>79000000</v>
      </c>
    </row>
    <row r="81" spans="1:3" x14ac:dyDescent="0.3">
      <c r="A81" s="110" t="str">
        <f>+'AUTOS '!C62&amp;" "&amp;'AUTOS '!A62&amp;" "&amp;'AUTOS '!B62&amp;" "&amp;'AUTOS '!E62&amp;" "&amp;'AUTOS '!F62</f>
        <v>CAMIONETA NISSAN D22/AX FRONTIER TURBO DIESEL 4X2  2011 OJW039</v>
      </c>
      <c r="B81" s="155">
        <f>+'SOAT '!G62</f>
        <v>46214</v>
      </c>
      <c r="C81" s="112">
        <f>+'AUTOS '!G62</f>
        <v>62300000</v>
      </c>
    </row>
    <row r="82" spans="1:3" x14ac:dyDescent="0.3">
      <c r="A82" s="110" t="str">
        <f>+'AUTOS '!C63&amp;" "&amp;'AUTOS '!A63&amp;" "&amp;'AUTOS '!B63&amp;" "&amp;'AUTOS '!E63&amp;" "&amp;'AUTOS '!F63</f>
        <v>CAMIONETA NISSAN D22/AX FRONTIER TURBO DIESEL 4X2  2011 OJW041</v>
      </c>
      <c r="B82" s="155">
        <f>+'SOAT '!G63</f>
        <v>46594</v>
      </c>
      <c r="C82" s="112">
        <f>+'AUTOS '!G63</f>
        <v>62300000</v>
      </c>
    </row>
    <row r="83" spans="1:3" x14ac:dyDescent="0.3">
      <c r="A83" s="110" t="str">
        <f>+'AUTOS '!C64&amp;" "&amp;'AUTOS '!A64&amp;" "&amp;'AUTOS '!B64&amp;" "&amp;'AUTOS '!E64&amp;" "&amp;'AUTOS '!F64</f>
        <v>CAMIONETA NISSAN D22/AX FRONTIER TURBO DIESEL 4X2  2011 OJW042</v>
      </c>
      <c r="B83" s="155">
        <f>+'SOAT '!G64</f>
        <v>46355</v>
      </c>
      <c r="C83" s="112">
        <f>+'AUTOS '!G64</f>
        <v>62300000</v>
      </c>
    </row>
    <row r="84" spans="1:3" x14ac:dyDescent="0.3">
      <c r="A84" s="110" t="str">
        <f>+'AUTOS '!C65&amp;" "&amp;'AUTOS '!A65&amp;" "&amp;'AUTOS '!B65&amp;" "&amp;'AUTOS '!E65&amp;" "&amp;'AUTOS '!F65</f>
        <v>CAMIONETA NISSAN D22/AX FRONTIER TURBO DIESEL 4X2  2011 OJW040</v>
      </c>
      <c r="B84" s="155">
        <f>+'SOAT '!G65</f>
        <v>46357</v>
      </c>
      <c r="C84" s="112">
        <f>+'AUTOS '!G65</f>
        <v>62300000</v>
      </c>
    </row>
    <row r="85" spans="1:3" x14ac:dyDescent="0.3">
      <c r="A85" s="110" t="str">
        <f>+'AUTOS '!C66&amp;" "&amp;'AUTOS '!A66&amp;" "&amp;'AUTOS '!B66&amp;" "&amp;'AUTOS '!E66&amp;" "&amp;'AUTOS '!F66</f>
        <v>VAN DFSK EQ6450PF1   9 PASAJEROS 2018 OJW015</v>
      </c>
      <c r="B85" s="155">
        <f>+'SOAT '!G66</f>
        <v>46496</v>
      </c>
      <c r="C85" s="112">
        <f>+'AUTOS '!G66</f>
        <v>40000000</v>
      </c>
    </row>
    <row r="86" spans="1:3" x14ac:dyDescent="0.3">
      <c r="A86" s="110" t="str">
        <f>+'AUTOS '!C67&amp;" "&amp;'AUTOS '!A67&amp;" "&amp;'AUTOS '!B67&amp;" "&amp;'AUTOS '!E67&amp;" "&amp;'AUTOS '!F67</f>
        <v>BUS HYUNDAI HD 72 MT 3900CC  2009 OJW013</v>
      </c>
      <c r="B86" s="155">
        <f>+'SOAT '!G67</f>
        <v>46229</v>
      </c>
      <c r="C86" s="112">
        <f>+'AUTOS '!G67</f>
        <v>101600000</v>
      </c>
    </row>
    <row r="87" spans="1:3" x14ac:dyDescent="0.3">
      <c r="A87" s="110" t="str">
        <f>+'AUTOS '!C68&amp;" "&amp;'AUTOS '!A68&amp;" "&amp;'AUTOS '!B68&amp;" "&amp;'AUTOS '!E68&amp;" "&amp;'AUTOS '!F68</f>
        <v>VAN DFSK EQ6450PF1   9 PASAJEROS 2018 OJW069</v>
      </c>
      <c r="B87" s="155">
        <f>+'SOAT '!G68</f>
        <v>46234</v>
      </c>
      <c r="C87" s="112">
        <f>+'AUTOS '!G68</f>
        <v>40000000</v>
      </c>
    </row>
    <row r="88" spans="1:3" x14ac:dyDescent="0.3">
      <c r="A88" s="110" t="str">
        <f>+'AUTOS '!C69&amp;" "&amp;'AUTOS '!A69&amp;" "&amp;'AUTOS '!B69&amp;" "&amp;'AUTOS '!E69&amp;" "&amp;'AUTOS '!F69</f>
        <v>CAMIONETA NISSAN NP 300 FRONTIER 2.5 L MT D22/NP300 2013 OJW048</v>
      </c>
      <c r="B88" s="155">
        <f>+'SOAT '!G69</f>
        <v>46229</v>
      </c>
      <c r="C88" s="112">
        <f>+'AUTOS '!G69</f>
        <v>75800000</v>
      </c>
    </row>
    <row r="89" spans="1:3" x14ac:dyDescent="0.3">
      <c r="A89" s="110" t="str">
        <f>+'AUTOS '!C70&amp;" "&amp;'AUTOS '!A70&amp;" "&amp;'AUTOS '!B70&amp;" "&amp;'AUTOS '!E70&amp;" "&amp;'AUTOS '!F70</f>
        <v>CAMIONETA MITSUBISHI L200 [5] 2.5L MT 2500CC TD 4X 2019 OJW070</v>
      </c>
      <c r="B89" s="155">
        <f>+'SOAT '!G70</f>
        <v>46229</v>
      </c>
      <c r="C89" s="112">
        <f>+'AUTOS '!G70</f>
        <v>105400000</v>
      </c>
    </row>
    <row r="90" spans="1:3" x14ac:dyDescent="0.3">
      <c r="A90" s="110" t="str">
        <f>+'AUTOS '!C71&amp;" "&amp;'AUTOS '!A71&amp;" "&amp;'AUTOS '!B71&amp;" "&amp;'AUTOS '!E71&amp;" "&amp;'AUTOS '!F71</f>
        <v>VAN HYUNDAI STARIA 2026 OJW076</v>
      </c>
      <c r="B90" s="155">
        <f>+'SOAT '!G71</f>
        <v>46442</v>
      </c>
      <c r="C90" s="112">
        <f>+'AUTOS '!G71</f>
        <v>191600000</v>
      </c>
    </row>
    <row r="91" spans="1:3" x14ac:dyDescent="0.3">
      <c r="A91" s="110" t="str">
        <f>+'AUTOS '!C72&amp;" "&amp;'AUTOS '!A72&amp;" "&amp;'AUTOS '!B72&amp;" "&amp;'AUTOS '!E72&amp;" "&amp;'AUTOS '!F72</f>
        <v>CAMIONETA FORD RANGER DOB CAB 2026 OJW083</v>
      </c>
      <c r="B91" s="155">
        <f>+'SOAT '!G72</f>
        <v>46325</v>
      </c>
      <c r="C91" s="112">
        <f>+'AUTOS '!G72</f>
        <v>186200000</v>
      </c>
    </row>
    <row r="92" spans="1:3" x14ac:dyDescent="0.3">
      <c r="A92" s="110" t="str">
        <f>+'AUTOS '!C73&amp;" "&amp;'AUTOS '!A73&amp;" "&amp;'AUTOS '!B73&amp;" "&amp;'AUTOS '!E73&amp;" "&amp;'AUTOS '!F73</f>
        <v>VOLQUETA INTERNATIONAL MV607SBA4X2 2023 GZM901</v>
      </c>
      <c r="B92" s="155">
        <f>+'SOAT '!G73</f>
        <v>46252</v>
      </c>
      <c r="C92" s="112">
        <f>+'AUTOS '!G73</f>
        <v>483200000</v>
      </c>
    </row>
    <row r="93" spans="1:3" x14ac:dyDescent="0.3">
      <c r="A93" s="110" t="str">
        <f>+'AUTOS '!C74&amp;" "&amp;'AUTOS '!A74&amp;" "&amp;'AUTOS '!B74&amp;" "&amp;'AUTOS '!E74&amp;" "&amp;'AUTOS '!F74</f>
        <v>CAMPERO CHEVROLET LUV STD (TFR) MT 2300CC 4X2  1997 OIB404</v>
      </c>
      <c r="B93" s="155">
        <f>+'SOAT '!G74</f>
        <v>46678</v>
      </c>
      <c r="C93" s="112">
        <f>+'AUTOS '!G74</f>
        <v>24600000</v>
      </c>
    </row>
    <row r="94" spans="1:3" x14ac:dyDescent="0.3">
      <c r="A94" s="110" t="str">
        <f>+'AUTOS '!C75&amp;" "&amp;'AUTOS '!A75&amp;" "&amp;'AUTOS '!B75&amp;" "&amp;'AUTOS '!E75&amp;" "&amp;'AUTOS '!F75</f>
        <v>VOLQUETA CHEVROLET KODIAK190 MT 7200CC TD 4X 2009 OJW014</v>
      </c>
      <c r="B94" s="155">
        <f>+'SOAT '!G75</f>
        <v>46520</v>
      </c>
      <c r="C94" s="112">
        <f>+'AUTOS '!G75</f>
        <v>167700000</v>
      </c>
    </row>
    <row r="95" spans="1:3" x14ac:dyDescent="0.3">
      <c r="A95" s="110" t="str">
        <f>+'AUTOS '!C76&amp;" "&amp;'AUTOS '!A76&amp;" "&amp;'AUTOS '!B76&amp;" "&amp;'AUTOS '!E76&amp;" "&amp;'AUTOS '!F76</f>
        <v>VOLQUETA CHEVROLET KODIAK241 MT 7200CC TD 4X 2009 OJW016</v>
      </c>
      <c r="B95" s="155">
        <f>+'SOAT '!G76</f>
        <v>46520</v>
      </c>
      <c r="C95" s="112">
        <f>+'AUTOS '!G76</f>
        <v>175700000</v>
      </c>
    </row>
    <row r="96" spans="1:3" x14ac:dyDescent="0.3">
      <c r="A96" s="110" t="str">
        <f>+'AUTOS '!C77&amp;" "&amp;'AUTOS '!A77&amp;" "&amp;'AUTOS '!B77&amp;" "&amp;'AUTOS '!E77&amp;" "&amp;'AUTOS '!F77</f>
        <v>VOLQUETA CHEVROLET KODIAK 241 MT 7200CC TD 4X 2009 OJW017</v>
      </c>
      <c r="B96" s="155">
        <f>+'SOAT '!G77</f>
        <v>46520</v>
      </c>
      <c r="C96" s="112">
        <f>+'AUTOS '!G77</f>
        <v>175700000</v>
      </c>
    </row>
    <row r="97" spans="1:3" x14ac:dyDescent="0.3">
      <c r="A97" s="110" t="str">
        <f>+'AUTOS '!C78&amp;" "&amp;'AUTOS '!A78&amp;" "&amp;'AUTOS '!B78&amp;" "&amp;'AUTOS '!E78&amp;" "&amp;'AUTOS '!F78</f>
        <v>VOLQUETA CHEVROLET KODIAK190 MT 7200CC TD 4X 2009 OJW018</v>
      </c>
      <c r="B97" s="155">
        <f>+'SOAT '!G78</f>
        <v>46561</v>
      </c>
      <c r="C97" s="112">
        <f>+'AUTOS '!G78</f>
        <v>167700000</v>
      </c>
    </row>
    <row r="98" spans="1:3" x14ac:dyDescent="0.3">
      <c r="A98" s="110" t="str">
        <f>+'AUTOS '!C79&amp;" "&amp;'AUTOS '!A79&amp;" "&amp;'AUTOS '!B79&amp;" "&amp;'AUTOS '!E79&amp;" "&amp;'AUTOS '!F79</f>
        <v>CAMIÓN CHEVROLET NHR (3) 700P REWARD (10 MT3000CC TD 4X 2018 OJW061</v>
      </c>
      <c r="B98" s="155">
        <f>+'SOAT '!G79</f>
        <v>46496</v>
      </c>
      <c r="C98" s="112">
        <f>+'AUTOS '!G79</f>
        <v>108900000</v>
      </c>
    </row>
    <row r="99" spans="1:3" ht="14.4" thickBot="1" x14ac:dyDescent="0.35">
      <c r="A99" s="113"/>
      <c r="B99" s="158"/>
      <c r="C99" s="114"/>
    </row>
    <row r="100" spans="1:3" ht="14.4" thickBot="1" x14ac:dyDescent="0.35"/>
    <row r="101" spans="1:3" x14ac:dyDescent="0.3">
      <c r="A101" s="315" t="s">
        <v>29</v>
      </c>
      <c r="B101" s="316"/>
      <c r="C101" s="317"/>
    </row>
    <row r="102" spans="1:3" x14ac:dyDescent="0.3">
      <c r="A102" s="313" t="str">
        <f>+'MAQ AMARILLA'!C5&amp;" "&amp;'MAQ AMARILLA'!A5&amp;" "&amp;'MAQ AMARILLA'!B5&amp;" "&amp;'MAQ AMARILLA'!E5</f>
        <v>CAMABAJA TALLERES JAGAP S.A.S 2 EJES S2O487 2015</v>
      </c>
      <c r="B102" s="314"/>
      <c r="C102" s="112">
        <f>+'MAQ AMARILLA'!D5</f>
        <v>55000000</v>
      </c>
    </row>
    <row r="103" spans="1:3" x14ac:dyDescent="0.3">
      <c r="A103" s="313" t="str">
        <f>+'MAQ AMARILLA'!C6&amp;" "&amp;'MAQ AMARILLA'!A6&amp;" "&amp;'MAQ AMARILLA'!B6&amp;" "&amp;'MAQ AMARILLA'!E6</f>
        <v>EXCAVADORA JOHN DEERE 690EL 1995</v>
      </c>
      <c r="B103" s="314"/>
      <c r="C103" s="112">
        <f>+'MAQ AMARILLA'!D6</f>
        <v>70000000</v>
      </c>
    </row>
    <row r="104" spans="1:3" x14ac:dyDescent="0.3">
      <c r="A104" s="313" t="str">
        <f>+'MAQ AMARILLA'!C7&amp;" "&amp;'MAQ AMARILLA'!A7&amp;" "&amp;'MAQ AMARILLA'!B7&amp;" "&amp;'MAQ AMARILLA'!E7</f>
        <v>FRESADORA DEUTZ WIRTGEN W-100 2014</v>
      </c>
      <c r="B104" s="314"/>
      <c r="C104" s="112">
        <f>+'MAQ AMARILLA'!D7</f>
        <v>718000000</v>
      </c>
    </row>
    <row r="105" spans="1:3" x14ac:dyDescent="0.3">
      <c r="A105" s="313" t="str">
        <f>+'MAQ AMARILLA'!C8&amp;" "&amp;'MAQ AMARILLA'!A8&amp;" "&amp;'MAQ AMARILLA'!B8&amp;" "&amp;'MAQ AMARILLA'!E8</f>
        <v>IRRIGADOR  LEE BOY HONDA 5.5HP L250 2014</v>
      </c>
      <c r="B105" s="314"/>
      <c r="C105" s="112">
        <f>+'MAQ AMARILLA'!D8</f>
        <v>39590000</v>
      </c>
    </row>
    <row r="106" spans="1:3" x14ac:dyDescent="0.3">
      <c r="A106" s="313" t="str">
        <f>+'MAQ AMARILLA'!C9&amp;" "&amp;'MAQ AMARILLA'!A9&amp;" "&amp;'MAQ AMARILLA'!B9&amp;" "&amp;'MAQ AMARILLA'!E9</f>
        <v>MINICARGADOR NEW HOLLAND TL07598 2009</v>
      </c>
      <c r="B106" s="314"/>
      <c r="C106" s="112">
        <f>+'MAQ AMARILLA'!D9</f>
        <v>55000000</v>
      </c>
    </row>
    <row r="107" spans="1:3" x14ac:dyDescent="0.3">
      <c r="A107" s="313" t="str">
        <f>+'MAQ AMARILLA'!C10&amp;" "&amp;'MAQ AMARILLA'!A10&amp;" "&amp;'MAQ AMARILLA'!B10&amp;" "&amp;'MAQ AMARILLA'!E10</f>
        <v>MOTONIVELADORA INTENSUS G180 2009</v>
      </c>
      <c r="B107" s="314"/>
      <c r="C107" s="112">
        <f>+'MAQ AMARILLA'!D10</f>
        <v>200000000</v>
      </c>
    </row>
    <row r="108" spans="1:3" x14ac:dyDescent="0.3">
      <c r="A108" s="313" t="str">
        <f>+'MAQ AMARILLA'!C11&amp;" "&amp;'MAQ AMARILLA'!A11&amp;" "&amp;'MAQ AMARILLA'!B11&amp;" "&amp;'MAQ AMARILLA'!E11</f>
        <v>MOTONIVELADORA JHON DEERE 570B 1993</v>
      </c>
      <c r="B108" s="314"/>
      <c r="C108" s="112">
        <f>+'MAQ AMARILLA'!D11</f>
        <v>100000000</v>
      </c>
    </row>
    <row r="109" spans="1:3" x14ac:dyDescent="0.3">
      <c r="A109" s="313" t="str">
        <f>+'MAQ AMARILLA'!C12&amp;" "&amp;'MAQ AMARILLA'!A12&amp;" "&amp;'MAQ AMARILLA'!B12&amp;" "&amp;'MAQ AMARILLA'!E12</f>
        <v>PAVIMENTADORA VOGELE 1300-3AB 340-3TV 2014</v>
      </c>
      <c r="B109" s="314"/>
      <c r="C109" s="112">
        <f>+'MAQ AMARILLA'!D12</f>
        <v>745706754</v>
      </c>
    </row>
    <row r="110" spans="1:3" x14ac:dyDescent="0.3">
      <c r="A110" s="313" t="str">
        <f>+'MAQ AMARILLA'!C13&amp;" "&amp;'MAQ AMARILLA'!A13&amp;" "&amp;'MAQ AMARILLA'!B13&amp;" "&amp;'MAQ AMARILLA'!E13</f>
        <v>RETROEXCAVADORA CATERPILAR 416E 2013</v>
      </c>
      <c r="B110" s="314"/>
      <c r="C110" s="112">
        <f>+'MAQ AMARILLA'!D13</f>
        <v>200000000</v>
      </c>
    </row>
    <row r="111" spans="1:3" x14ac:dyDescent="0.3">
      <c r="A111" s="313" t="str">
        <f>+'MAQ AMARILLA'!C14&amp;" "&amp;'MAQ AMARILLA'!A14&amp;" "&amp;'MAQ AMARILLA'!B14&amp;" "&amp;'MAQ AMARILLA'!E14</f>
        <v>TRACTOR MASSEY FERGUSON MF291 2009</v>
      </c>
      <c r="B111" s="314"/>
      <c r="C111" s="112">
        <f>+'MAQ AMARILLA'!D14</f>
        <v>38000000</v>
      </c>
    </row>
    <row r="112" spans="1:3" x14ac:dyDescent="0.3">
      <c r="A112" s="313" t="str">
        <f>+'MAQ AMARILLA'!C15&amp;" "&amp;'MAQ AMARILLA'!A15&amp;" "&amp;'MAQ AMARILLA'!B15&amp;" "&amp;'MAQ AMARILLA'!E15</f>
        <v>TRACTOR KUBOTA M9540DT 2016</v>
      </c>
      <c r="B112" s="314"/>
      <c r="C112" s="112">
        <f>+'MAQ AMARILLA'!D15</f>
        <v>65000000</v>
      </c>
    </row>
    <row r="113" spans="1:3" x14ac:dyDescent="0.3">
      <c r="A113" s="313" t="str">
        <f>+'MAQ AMARILLA'!C16&amp;" "&amp;'MAQ AMARILLA'!A16&amp;" "&amp;'MAQ AMARILLA'!B16&amp;" "&amp;'MAQ AMARILLA'!E16</f>
        <v>VIBROCOMPACTADOR HAMM ARTICULADO DEUTZ DIESEL 150 14396KW HD 075K 2014</v>
      </c>
      <c r="B113" s="314"/>
      <c r="C113" s="112">
        <f>+'MAQ AMARILLA'!D16</f>
        <v>289183000</v>
      </c>
    </row>
    <row r="114" spans="1:3" x14ac:dyDescent="0.3">
      <c r="A114" s="313" t="str">
        <f>+'MAQ AMARILLA'!C17&amp;" "&amp;'MAQ AMARILLA'!A17&amp;" "&amp;'MAQ AMARILLA'!B17&amp;" "&amp;'MAQ AMARILLA'!E17</f>
        <v>VIBROCOMPACTADOR INTENSUS CV 80 2009</v>
      </c>
      <c r="B114" s="314"/>
      <c r="C114" s="112">
        <f>+'MAQ AMARILLA'!D17</f>
        <v>130000000</v>
      </c>
    </row>
    <row r="115" spans="1:3" x14ac:dyDescent="0.3">
      <c r="A115" s="313" t="str">
        <f>+'MAQ AMARILLA'!C18&amp;" "&amp;'MAQ AMARILLA'!A18&amp;" "&amp;'MAQ AMARILLA'!B18&amp;" "&amp;'MAQ AMARILLA'!E18</f>
        <v>VIBROCOMPACTADOR DYNAPAC  Ca 15 1996</v>
      </c>
      <c r="B115" s="314"/>
      <c r="C115" s="112">
        <f>+'MAQ AMARILLA'!D18</f>
        <v>60000000</v>
      </c>
    </row>
    <row r="116" spans="1:3" ht="14.4" thickBot="1" x14ac:dyDescent="0.35">
      <c r="A116" s="349"/>
      <c r="B116" s="350"/>
      <c r="C116" s="114"/>
    </row>
    <row r="117" spans="1:3" ht="14.4" thickBot="1" x14ac:dyDescent="0.35"/>
    <row r="118" spans="1:3" ht="12.75" customHeight="1" x14ac:dyDescent="0.3">
      <c r="A118" s="343" t="s">
        <v>69</v>
      </c>
      <c r="B118" s="344"/>
      <c r="C118" s="115">
        <f>+OTRAS!B3</f>
        <v>400000000</v>
      </c>
    </row>
    <row r="119" spans="1:3" ht="29.4" customHeight="1" x14ac:dyDescent="0.3">
      <c r="A119" s="345" t="str">
        <f>+OTRAS!A29</f>
        <v>Accidentes Personales - Bus pasajeros OJW008 -OJW020 - OJW015-OJW069 - OIB434-OJW047  -OJW003; OIB404 - OJW013 - OJW076</v>
      </c>
      <c r="B119" s="346"/>
      <c r="C119" s="116" t="s">
        <v>75</v>
      </c>
    </row>
    <row r="120" spans="1:3" x14ac:dyDescent="0.3">
      <c r="A120" s="340" t="s">
        <v>117</v>
      </c>
      <c r="B120" s="341"/>
      <c r="C120" s="116">
        <f>+OTRAS!B30</f>
        <v>500000000</v>
      </c>
    </row>
    <row r="121" spans="1:3" x14ac:dyDescent="0.3">
      <c r="A121" s="342" t="s">
        <v>57</v>
      </c>
      <c r="B121" s="341"/>
      <c r="C121" s="112">
        <f>+OTRAS!B77</f>
        <v>1000000000</v>
      </c>
    </row>
    <row r="122" spans="1:3" x14ac:dyDescent="0.3">
      <c r="A122" s="340" t="s">
        <v>1044</v>
      </c>
      <c r="B122" s="341"/>
      <c r="C122" s="112">
        <f>+OTRAS!B78</f>
        <v>800000000</v>
      </c>
    </row>
    <row r="123" spans="1:3" x14ac:dyDescent="0.3">
      <c r="A123" s="340" t="s">
        <v>1077</v>
      </c>
      <c r="B123" s="341"/>
      <c r="C123" s="112">
        <f>+OTRAS!B79</f>
        <v>1200000000</v>
      </c>
    </row>
    <row r="124" spans="1:3" ht="14.4" thickBot="1" x14ac:dyDescent="0.35">
      <c r="A124" s="347" t="s">
        <v>121</v>
      </c>
      <c r="B124" s="348"/>
      <c r="C124" s="124">
        <f>+OTRAS!B80</f>
        <v>120000000</v>
      </c>
    </row>
    <row r="126" spans="1:3" hidden="1" x14ac:dyDescent="0.3">
      <c r="A126" s="335" t="s">
        <v>100</v>
      </c>
      <c r="B126" s="336"/>
      <c r="C126" s="337"/>
    </row>
    <row r="127" spans="1:3" hidden="1" x14ac:dyDescent="0.3">
      <c r="A127" s="110" t="e">
        <f>+#REF!&amp;" - "&amp;#REF!</f>
        <v>#REF!</v>
      </c>
      <c r="B127" s="117" t="e">
        <f>+#REF!</f>
        <v>#REF!</v>
      </c>
      <c r="C127" s="118" t="e">
        <f>+#REF!</f>
        <v>#REF!</v>
      </c>
    </row>
    <row r="128" spans="1:3" hidden="1" x14ac:dyDescent="0.3">
      <c r="A128" s="110" t="e">
        <f>+#REF!&amp;" - "&amp;#REF!</f>
        <v>#REF!</v>
      </c>
      <c r="B128" s="117" t="e">
        <f>+#REF!</f>
        <v>#REF!</v>
      </c>
      <c r="C128" s="118" t="e">
        <f>+#REF!</f>
        <v>#REF!</v>
      </c>
    </row>
    <row r="129" spans="1:3" hidden="1" x14ac:dyDescent="0.3">
      <c r="A129" s="110" t="e">
        <f>+#REF!&amp;" - "&amp;#REF!</f>
        <v>#REF!</v>
      </c>
      <c r="B129" s="117" t="e">
        <f>+#REF!</f>
        <v>#REF!</v>
      </c>
      <c r="C129" s="118" t="e">
        <f>+#REF!</f>
        <v>#REF!</v>
      </c>
    </row>
    <row r="130" spans="1:3" hidden="1" x14ac:dyDescent="0.3">
      <c r="A130" s="110" t="e">
        <f>+#REF!&amp;" - "&amp;#REF!</f>
        <v>#REF!</v>
      </c>
      <c r="B130" s="117" t="e">
        <f>+#REF!</f>
        <v>#REF!</v>
      </c>
      <c r="C130" s="118" t="e">
        <f>+#REF!</f>
        <v>#REF!</v>
      </c>
    </row>
    <row r="131" spans="1:3" hidden="1" x14ac:dyDescent="0.3">
      <c r="A131" s="110" t="e">
        <f>+#REF!&amp;" - "&amp;#REF!</f>
        <v>#REF!</v>
      </c>
      <c r="B131" s="117" t="e">
        <f>+#REF!</f>
        <v>#REF!</v>
      </c>
      <c r="C131" s="118" t="e">
        <f>+#REF!</f>
        <v>#REF!</v>
      </c>
    </row>
    <row r="132" spans="1:3" hidden="1" x14ac:dyDescent="0.3">
      <c r="A132" s="110" t="e">
        <f>+#REF!&amp;" - "&amp;#REF!</f>
        <v>#REF!</v>
      </c>
      <c r="B132" s="117" t="e">
        <f>+#REF!</f>
        <v>#REF!</v>
      </c>
      <c r="C132" s="118" t="e">
        <f>+#REF!</f>
        <v>#REF!</v>
      </c>
    </row>
    <row r="133" spans="1:3" hidden="1" x14ac:dyDescent="0.3">
      <c r="A133" s="110" t="e">
        <f>+#REF!&amp;" - "&amp;#REF!</f>
        <v>#REF!</v>
      </c>
      <c r="B133" s="117" t="e">
        <f>+#REF!</f>
        <v>#REF!</v>
      </c>
      <c r="C133" s="118" t="e">
        <f>+#REF!</f>
        <v>#REF!</v>
      </c>
    </row>
    <row r="134" spans="1:3" hidden="1" x14ac:dyDescent="0.3">
      <c r="A134" s="110" t="e">
        <f>+#REF!&amp;" - "&amp;#REF!</f>
        <v>#REF!</v>
      </c>
      <c r="B134" s="117" t="e">
        <f>+#REF!</f>
        <v>#REF!</v>
      </c>
      <c r="C134" s="118" t="e">
        <f>+#REF!</f>
        <v>#REF!</v>
      </c>
    </row>
    <row r="135" spans="1:3" hidden="1" x14ac:dyDescent="0.3">
      <c r="A135" s="110" t="e">
        <f>+#REF!&amp;" - "&amp;#REF!</f>
        <v>#REF!</v>
      </c>
      <c r="B135" s="117" t="e">
        <f>+#REF!</f>
        <v>#REF!</v>
      </c>
      <c r="C135" s="118" t="e">
        <f>+#REF!</f>
        <v>#REF!</v>
      </c>
    </row>
    <row r="136" spans="1:3" hidden="1" x14ac:dyDescent="0.3">
      <c r="A136" s="110" t="e">
        <f>+#REF!&amp;" - "&amp;#REF!</f>
        <v>#REF!</v>
      </c>
      <c r="B136" s="117" t="e">
        <f>+#REF!</f>
        <v>#REF!</v>
      </c>
      <c r="C136" s="118" t="e">
        <f>+#REF!</f>
        <v>#REF!</v>
      </c>
    </row>
    <row r="137" spans="1:3" hidden="1" x14ac:dyDescent="0.3">
      <c r="A137" s="110" t="e">
        <f>+#REF!&amp;" - "&amp;#REF!</f>
        <v>#REF!</v>
      </c>
      <c r="B137" s="117" t="e">
        <f>+#REF!</f>
        <v>#REF!</v>
      </c>
      <c r="C137" s="118" t="e">
        <f>+#REF!</f>
        <v>#REF!</v>
      </c>
    </row>
    <row r="138" spans="1:3" hidden="1" x14ac:dyDescent="0.3">
      <c r="A138" s="110" t="e">
        <f>+#REF!&amp;" - "&amp;#REF!</f>
        <v>#REF!</v>
      </c>
      <c r="B138" s="117" t="e">
        <f>+#REF!</f>
        <v>#REF!</v>
      </c>
      <c r="C138" s="118" t="e">
        <f>+#REF!</f>
        <v>#REF!</v>
      </c>
    </row>
    <row r="139" spans="1:3" hidden="1" x14ac:dyDescent="0.3">
      <c r="A139" s="110" t="e">
        <f>+#REF!&amp;" - "&amp;#REF!</f>
        <v>#REF!</v>
      </c>
      <c r="B139" s="117" t="e">
        <f>+#REF!</f>
        <v>#REF!</v>
      </c>
      <c r="C139" s="118" t="e">
        <f>+#REF!</f>
        <v>#REF!</v>
      </c>
    </row>
    <row r="140" spans="1:3" hidden="1" x14ac:dyDescent="0.3">
      <c r="A140" s="110" t="e">
        <f>+#REF!&amp;" - "&amp;#REF!</f>
        <v>#REF!</v>
      </c>
      <c r="B140" s="117" t="e">
        <f>+#REF!</f>
        <v>#REF!</v>
      </c>
      <c r="C140" s="118" t="e">
        <f>+#REF!</f>
        <v>#REF!</v>
      </c>
    </row>
    <row r="141" spans="1:3" hidden="1" x14ac:dyDescent="0.3">
      <c r="A141" s="110" t="e">
        <f>+#REF!&amp;" - "&amp;#REF!</f>
        <v>#REF!</v>
      </c>
      <c r="B141" s="117" t="e">
        <f>+#REF!</f>
        <v>#REF!</v>
      </c>
      <c r="C141" s="118" t="e">
        <f>+#REF!</f>
        <v>#REF!</v>
      </c>
    </row>
    <row r="142" spans="1:3" hidden="1" x14ac:dyDescent="0.3">
      <c r="A142" s="110" t="e">
        <f>+#REF!&amp;" - "&amp;#REF!</f>
        <v>#REF!</v>
      </c>
      <c r="B142" s="117" t="e">
        <f>+#REF!</f>
        <v>#REF!</v>
      </c>
      <c r="C142" s="118" t="e">
        <f>+#REF!</f>
        <v>#REF!</v>
      </c>
    </row>
    <row r="143" spans="1:3" hidden="1" x14ac:dyDescent="0.3">
      <c r="A143" s="110" t="e">
        <f>+#REF!&amp;" - "&amp;#REF!</f>
        <v>#REF!</v>
      </c>
      <c r="B143" s="117" t="e">
        <f>+#REF!</f>
        <v>#REF!</v>
      </c>
      <c r="C143" s="118" t="e">
        <f>+#REF!</f>
        <v>#REF!</v>
      </c>
    </row>
    <row r="144" spans="1:3" hidden="1" x14ac:dyDescent="0.3">
      <c r="A144" s="110" t="e">
        <f>+#REF!&amp;" - "&amp;#REF!</f>
        <v>#REF!</v>
      </c>
      <c r="B144" s="117" t="e">
        <f>+#REF!</f>
        <v>#REF!</v>
      </c>
      <c r="C144" s="118" t="e">
        <f>+#REF!</f>
        <v>#REF!</v>
      </c>
    </row>
    <row r="145" spans="1:3" hidden="1" x14ac:dyDescent="0.3">
      <c r="A145" s="110" t="e">
        <f>+#REF!&amp;" - "&amp;#REF!</f>
        <v>#REF!</v>
      </c>
      <c r="B145" s="117" t="e">
        <f>+#REF!</f>
        <v>#REF!</v>
      </c>
      <c r="C145" s="118" t="e">
        <f>+#REF!</f>
        <v>#REF!</v>
      </c>
    </row>
    <row r="146" spans="1:3" hidden="1" x14ac:dyDescent="0.3">
      <c r="A146" s="110" t="e">
        <f>+#REF!&amp;" - "&amp;#REF!</f>
        <v>#REF!</v>
      </c>
      <c r="B146" s="117" t="e">
        <f>+#REF!</f>
        <v>#REF!</v>
      </c>
      <c r="C146" s="118" t="e">
        <f>+#REF!</f>
        <v>#REF!</v>
      </c>
    </row>
    <row r="147" spans="1:3" hidden="1" x14ac:dyDescent="0.3">
      <c r="A147" s="110" t="e">
        <f>+#REF!&amp;" - "&amp;#REF!</f>
        <v>#REF!</v>
      </c>
      <c r="B147" s="117" t="e">
        <f>+#REF!</f>
        <v>#REF!</v>
      </c>
      <c r="C147" s="118" t="e">
        <f>+#REF!</f>
        <v>#REF!</v>
      </c>
    </row>
    <row r="148" spans="1:3" hidden="1" x14ac:dyDescent="0.3">
      <c r="A148" s="110" t="e">
        <f>+#REF!&amp;" - "&amp;#REF!</f>
        <v>#REF!</v>
      </c>
      <c r="B148" s="117" t="e">
        <f>+#REF!</f>
        <v>#REF!</v>
      </c>
      <c r="C148" s="118" t="e">
        <f>+#REF!</f>
        <v>#REF!</v>
      </c>
    </row>
    <row r="149" spans="1:3" hidden="1" x14ac:dyDescent="0.3">
      <c r="A149" s="110" t="e">
        <f>+#REF!&amp;" - "&amp;#REF!</f>
        <v>#REF!</v>
      </c>
      <c r="B149" s="117" t="e">
        <f>+#REF!</f>
        <v>#REF!</v>
      </c>
      <c r="C149" s="118" t="e">
        <f>+#REF!</f>
        <v>#REF!</v>
      </c>
    </row>
    <row r="150" spans="1:3" hidden="1" x14ac:dyDescent="0.3">
      <c r="A150" s="110" t="e">
        <f>+#REF!&amp;" - "&amp;#REF!</f>
        <v>#REF!</v>
      </c>
      <c r="B150" s="117" t="e">
        <f>+#REF!</f>
        <v>#REF!</v>
      </c>
      <c r="C150" s="118" t="e">
        <f>+#REF!</f>
        <v>#REF!</v>
      </c>
    </row>
    <row r="151" spans="1:3" hidden="1" x14ac:dyDescent="0.3">
      <c r="A151" s="110" t="e">
        <f>+#REF!&amp;" - "&amp;#REF!</f>
        <v>#REF!</v>
      </c>
      <c r="B151" s="117" t="e">
        <f>+#REF!</f>
        <v>#REF!</v>
      </c>
      <c r="C151" s="118" t="e">
        <f>+#REF!</f>
        <v>#REF!</v>
      </c>
    </row>
    <row r="152" spans="1:3" hidden="1" x14ac:dyDescent="0.3">
      <c r="A152" s="110" t="e">
        <f>+#REF!&amp;" - "&amp;#REF!</f>
        <v>#REF!</v>
      </c>
      <c r="B152" s="117" t="e">
        <f>+#REF!</f>
        <v>#REF!</v>
      </c>
      <c r="C152" s="118" t="e">
        <f>+#REF!</f>
        <v>#REF!</v>
      </c>
    </row>
    <row r="153" spans="1:3" hidden="1" x14ac:dyDescent="0.3">
      <c r="A153" s="110" t="e">
        <f>+#REF!&amp;" - "&amp;#REF!</f>
        <v>#REF!</v>
      </c>
      <c r="B153" s="117" t="e">
        <f>+#REF!</f>
        <v>#REF!</v>
      </c>
      <c r="C153" s="118" t="e">
        <f>+#REF!</f>
        <v>#REF!</v>
      </c>
    </row>
    <row r="154" spans="1:3" hidden="1" x14ac:dyDescent="0.3">
      <c r="A154" s="110" t="e">
        <f>+#REF!&amp;" - "&amp;#REF!</f>
        <v>#REF!</v>
      </c>
      <c r="B154" s="117" t="e">
        <f>+#REF!</f>
        <v>#REF!</v>
      </c>
      <c r="C154" s="118" t="e">
        <f>+#REF!</f>
        <v>#REF!</v>
      </c>
    </row>
    <row r="155" spans="1:3" hidden="1" x14ac:dyDescent="0.3">
      <c r="A155" s="110" t="e">
        <f>+#REF!&amp;" - "&amp;#REF!</f>
        <v>#REF!</v>
      </c>
      <c r="B155" s="117" t="e">
        <f>+#REF!</f>
        <v>#REF!</v>
      </c>
      <c r="C155" s="118" t="e">
        <f>+#REF!</f>
        <v>#REF!</v>
      </c>
    </row>
    <row r="156" spans="1:3" ht="14.4" hidden="1" thickBot="1" x14ac:dyDescent="0.35">
      <c r="A156" s="113" t="e">
        <f>+#REF!&amp;" - "&amp;#REF!</f>
        <v>#REF!</v>
      </c>
      <c r="B156" s="119"/>
      <c r="C156" s="120"/>
    </row>
    <row r="158" spans="1:3" x14ac:dyDescent="0.3">
      <c r="A158" s="123" t="s">
        <v>116</v>
      </c>
    </row>
  </sheetData>
  <mergeCells count="45">
    <mergeCell ref="A126:C126"/>
    <mergeCell ref="A15:B15"/>
    <mergeCell ref="A6:B6"/>
    <mergeCell ref="A113:B113"/>
    <mergeCell ref="A114:B114"/>
    <mergeCell ref="A122:B122"/>
    <mergeCell ref="A121:B121"/>
    <mergeCell ref="A118:B118"/>
    <mergeCell ref="A119:B119"/>
    <mergeCell ref="A120:B120"/>
    <mergeCell ref="A124:B124"/>
    <mergeCell ref="A123:B123"/>
    <mergeCell ref="A111:B111"/>
    <mergeCell ref="A116:B116"/>
    <mergeCell ref="A102:B102"/>
    <mergeCell ref="A20:B20"/>
    <mergeCell ref="A1:C1"/>
    <mergeCell ref="A2:C2"/>
    <mergeCell ref="A3:C3"/>
    <mergeCell ref="A8:C8"/>
    <mergeCell ref="A9:B9"/>
    <mergeCell ref="A4:B4"/>
    <mergeCell ref="A5:B5"/>
    <mergeCell ref="A101:C101"/>
    <mergeCell ref="A16:B16"/>
    <mergeCell ref="A21:B21"/>
    <mergeCell ref="A23:C23"/>
    <mergeCell ref="A10:B10"/>
    <mergeCell ref="A13:B13"/>
    <mergeCell ref="A14:B14"/>
    <mergeCell ref="A17:B17"/>
    <mergeCell ref="A11:B11"/>
    <mergeCell ref="A12:B12"/>
    <mergeCell ref="A19:B19"/>
    <mergeCell ref="A18:B18"/>
    <mergeCell ref="A110:B110"/>
    <mergeCell ref="A115:B115"/>
    <mergeCell ref="A104:B104"/>
    <mergeCell ref="A112:B112"/>
    <mergeCell ref="A105:B105"/>
    <mergeCell ref="A103:B103"/>
    <mergeCell ref="A107:B107"/>
    <mergeCell ref="A108:B108"/>
    <mergeCell ref="A106:B106"/>
    <mergeCell ref="A109:B109"/>
  </mergeCells>
  <printOptions horizontalCentered="1"/>
  <pageMargins left="0.70866141732283472" right="0.70866141732283472" top="0.74803149606299213" bottom="0.74803149606299213" header="0.31496062992125984" footer="0.31496062992125984"/>
  <pageSetup scale="92" fitToHeight="2" orientation="portrait" r:id="rId1"/>
  <headerFooter>
    <oddFooter>&amp;CCopiseguros Ltda.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057A3-8659-432E-8D3A-B0EB8AEF25ED}">
  <dimension ref="A1:Q230"/>
  <sheetViews>
    <sheetView zoomScale="80" zoomScaleNormal="80" workbookViewId="0"/>
  </sheetViews>
  <sheetFormatPr baseColWidth="10" defaultColWidth="11.44140625" defaultRowHeight="14.25" customHeight="1" x14ac:dyDescent="0.3"/>
  <cols>
    <col min="1" max="1" width="12.109375" style="226" customWidth="1"/>
    <col min="2" max="2" width="15.6640625" style="232" customWidth="1"/>
    <col min="3" max="3" width="43.88671875" style="233" customWidth="1"/>
    <col min="4" max="4" width="31.5546875" style="234" customWidth="1"/>
    <col min="5" max="5" width="19.5546875" style="235" customWidth="1"/>
    <col min="6" max="6" width="16.33203125" style="236" customWidth="1"/>
    <col min="7" max="7" width="12.33203125" style="226" customWidth="1"/>
    <col min="8" max="8" width="6" style="226" customWidth="1"/>
    <col min="10" max="10" width="34" style="226" customWidth="1"/>
    <col min="11" max="13" width="11.44140625" style="226"/>
    <col min="14" max="14" width="13.6640625" style="226" bestFit="1" customWidth="1"/>
    <col min="15" max="252" width="11.44140625" style="226"/>
    <col min="253" max="253" width="12.109375" style="226" customWidth="1"/>
    <col min="254" max="254" width="15.6640625" style="226" customWidth="1"/>
    <col min="255" max="255" width="43.88671875" style="226" customWidth="1"/>
    <col min="256" max="256" width="31.5546875" style="226" customWidth="1"/>
    <col min="257" max="257" width="19.5546875" style="226" customWidth="1"/>
    <col min="258" max="258" width="6.6640625" style="226" bestFit="1" customWidth="1"/>
    <col min="259" max="259" width="13.109375" style="226" customWidth="1"/>
    <col min="260" max="260" width="16" style="226" customWidth="1"/>
    <col min="261" max="261" width="16.33203125" style="226" customWidth="1"/>
    <col min="262" max="262" width="12.33203125" style="226" customWidth="1"/>
    <col min="263" max="263" width="6" style="226" customWidth="1"/>
    <col min="264" max="508" width="11.44140625" style="226"/>
    <col min="509" max="509" width="12.109375" style="226" customWidth="1"/>
    <col min="510" max="510" width="15.6640625" style="226" customWidth="1"/>
    <col min="511" max="511" width="43.88671875" style="226" customWidth="1"/>
    <col min="512" max="512" width="31.5546875" style="226" customWidth="1"/>
    <col min="513" max="513" width="19.5546875" style="226" customWidth="1"/>
    <col min="514" max="514" width="6.6640625" style="226" bestFit="1" customWidth="1"/>
    <col min="515" max="515" width="13.109375" style="226" customWidth="1"/>
    <col min="516" max="516" width="16" style="226" customWidth="1"/>
    <col min="517" max="517" width="16.33203125" style="226" customWidth="1"/>
    <col min="518" max="518" width="12.33203125" style="226" customWidth="1"/>
    <col min="519" max="519" width="6" style="226" customWidth="1"/>
    <col min="520" max="764" width="11.44140625" style="226"/>
    <col min="765" max="765" width="12.109375" style="226" customWidth="1"/>
    <col min="766" max="766" width="15.6640625" style="226" customWidth="1"/>
    <col min="767" max="767" width="43.88671875" style="226" customWidth="1"/>
    <col min="768" max="768" width="31.5546875" style="226" customWidth="1"/>
    <col min="769" max="769" width="19.5546875" style="226" customWidth="1"/>
    <col min="770" max="770" width="6.6640625" style="226" bestFit="1" customWidth="1"/>
    <col min="771" max="771" width="13.109375" style="226" customWidth="1"/>
    <col min="772" max="772" width="16" style="226" customWidth="1"/>
    <col min="773" max="773" width="16.33203125" style="226" customWidth="1"/>
    <col min="774" max="774" width="12.33203125" style="226" customWidth="1"/>
    <col min="775" max="775" width="6" style="226" customWidth="1"/>
    <col min="776" max="1020" width="11.44140625" style="226"/>
    <col min="1021" max="1021" width="12.109375" style="226" customWidth="1"/>
    <col min="1022" max="1022" width="15.6640625" style="226" customWidth="1"/>
    <col min="1023" max="1023" width="43.88671875" style="226" customWidth="1"/>
    <col min="1024" max="1024" width="31.5546875" style="226" customWidth="1"/>
    <col min="1025" max="1025" width="19.5546875" style="226" customWidth="1"/>
    <col min="1026" max="1026" width="6.6640625" style="226" bestFit="1" customWidth="1"/>
    <col min="1027" max="1027" width="13.109375" style="226" customWidth="1"/>
    <col min="1028" max="1028" width="16" style="226" customWidth="1"/>
    <col min="1029" max="1029" width="16.33203125" style="226" customWidth="1"/>
    <col min="1030" max="1030" width="12.33203125" style="226" customWidth="1"/>
    <col min="1031" max="1031" width="6" style="226" customWidth="1"/>
    <col min="1032" max="1276" width="11.44140625" style="226"/>
    <col min="1277" max="1277" width="12.109375" style="226" customWidth="1"/>
    <col min="1278" max="1278" width="15.6640625" style="226" customWidth="1"/>
    <col min="1279" max="1279" width="43.88671875" style="226" customWidth="1"/>
    <col min="1280" max="1280" width="31.5546875" style="226" customWidth="1"/>
    <col min="1281" max="1281" width="19.5546875" style="226" customWidth="1"/>
    <col min="1282" max="1282" width="6.6640625" style="226" bestFit="1" customWidth="1"/>
    <col min="1283" max="1283" width="13.109375" style="226" customWidth="1"/>
    <col min="1284" max="1284" width="16" style="226" customWidth="1"/>
    <col min="1285" max="1285" width="16.33203125" style="226" customWidth="1"/>
    <col min="1286" max="1286" width="12.33203125" style="226" customWidth="1"/>
    <col min="1287" max="1287" width="6" style="226" customWidth="1"/>
    <col min="1288" max="1532" width="11.44140625" style="226"/>
    <col min="1533" max="1533" width="12.109375" style="226" customWidth="1"/>
    <col min="1534" max="1534" width="15.6640625" style="226" customWidth="1"/>
    <col min="1535" max="1535" width="43.88671875" style="226" customWidth="1"/>
    <col min="1536" max="1536" width="31.5546875" style="226" customWidth="1"/>
    <col min="1537" max="1537" width="19.5546875" style="226" customWidth="1"/>
    <col min="1538" max="1538" width="6.6640625" style="226" bestFit="1" customWidth="1"/>
    <col min="1539" max="1539" width="13.109375" style="226" customWidth="1"/>
    <col min="1540" max="1540" width="16" style="226" customWidth="1"/>
    <col min="1541" max="1541" width="16.33203125" style="226" customWidth="1"/>
    <col min="1542" max="1542" width="12.33203125" style="226" customWidth="1"/>
    <col min="1543" max="1543" width="6" style="226" customWidth="1"/>
    <col min="1544" max="1788" width="11.44140625" style="226"/>
    <col min="1789" max="1789" width="12.109375" style="226" customWidth="1"/>
    <col min="1790" max="1790" width="15.6640625" style="226" customWidth="1"/>
    <col min="1791" max="1791" width="43.88671875" style="226" customWidth="1"/>
    <col min="1792" max="1792" width="31.5546875" style="226" customWidth="1"/>
    <col min="1793" max="1793" width="19.5546875" style="226" customWidth="1"/>
    <col min="1794" max="1794" width="6.6640625" style="226" bestFit="1" customWidth="1"/>
    <col min="1795" max="1795" width="13.109375" style="226" customWidth="1"/>
    <col min="1796" max="1796" width="16" style="226" customWidth="1"/>
    <col min="1797" max="1797" width="16.33203125" style="226" customWidth="1"/>
    <col min="1798" max="1798" width="12.33203125" style="226" customWidth="1"/>
    <col min="1799" max="1799" width="6" style="226" customWidth="1"/>
    <col min="1800" max="2044" width="11.44140625" style="226"/>
    <col min="2045" max="2045" width="12.109375" style="226" customWidth="1"/>
    <col min="2046" max="2046" width="15.6640625" style="226" customWidth="1"/>
    <col min="2047" max="2047" width="43.88671875" style="226" customWidth="1"/>
    <col min="2048" max="2048" width="31.5546875" style="226" customWidth="1"/>
    <col min="2049" max="2049" width="19.5546875" style="226" customWidth="1"/>
    <col min="2050" max="2050" width="6.6640625" style="226" bestFit="1" customWidth="1"/>
    <col min="2051" max="2051" width="13.109375" style="226" customWidth="1"/>
    <col min="2052" max="2052" width="16" style="226" customWidth="1"/>
    <col min="2053" max="2053" width="16.33203125" style="226" customWidth="1"/>
    <col min="2054" max="2054" width="12.33203125" style="226" customWidth="1"/>
    <col min="2055" max="2055" width="6" style="226" customWidth="1"/>
    <col min="2056" max="2300" width="11.44140625" style="226"/>
    <col min="2301" max="2301" width="12.109375" style="226" customWidth="1"/>
    <col min="2302" max="2302" width="15.6640625" style="226" customWidth="1"/>
    <col min="2303" max="2303" width="43.88671875" style="226" customWidth="1"/>
    <col min="2304" max="2304" width="31.5546875" style="226" customWidth="1"/>
    <col min="2305" max="2305" width="19.5546875" style="226" customWidth="1"/>
    <col min="2306" max="2306" width="6.6640625" style="226" bestFit="1" customWidth="1"/>
    <col min="2307" max="2307" width="13.109375" style="226" customWidth="1"/>
    <col min="2308" max="2308" width="16" style="226" customWidth="1"/>
    <col min="2309" max="2309" width="16.33203125" style="226" customWidth="1"/>
    <col min="2310" max="2310" width="12.33203125" style="226" customWidth="1"/>
    <col min="2311" max="2311" width="6" style="226" customWidth="1"/>
    <col min="2312" max="2556" width="11.44140625" style="226"/>
    <col min="2557" max="2557" width="12.109375" style="226" customWidth="1"/>
    <col min="2558" max="2558" width="15.6640625" style="226" customWidth="1"/>
    <col min="2559" max="2559" width="43.88671875" style="226" customWidth="1"/>
    <col min="2560" max="2560" width="31.5546875" style="226" customWidth="1"/>
    <col min="2561" max="2561" width="19.5546875" style="226" customWidth="1"/>
    <col min="2562" max="2562" width="6.6640625" style="226" bestFit="1" customWidth="1"/>
    <col min="2563" max="2563" width="13.109375" style="226" customWidth="1"/>
    <col min="2564" max="2564" width="16" style="226" customWidth="1"/>
    <col min="2565" max="2565" width="16.33203125" style="226" customWidth="1"/>
    <col min="2566" max="2566" width="12.33203125" style="226" customWidth="1"/>
    <col min="2567" max="2567" width="6" style="226" customWidth="1"/>
    <col min="2568" max="2812" width="11.44140625" style="226"/>
    <col min="2813" max="2813" width="12.109375" style="226" customWidth="1"/>
    <col min="2814" max="2814" width="15.6640625" style="226" customWidth="1"/>
    <col min="2815" max="2815" width="43.88671875" style="226" customWidth="1"/>
    <col min="2816" max="2816" width="31.5546875" style="226" customWidth="1"/>
    <col min="2817" max="2817" width="19.5546875" style="226" customWidth="1"/>
    <col min="2818" max="2818" width="6.6640625" style="226" bestFit="1" customWidth="1"/>
    <col min="2819" max="2819" width="13.109375" style="226" customWidth="1"/>
    <col min="2820" max="2820" width="16" style="226" customWidth="1"/>
    <col min="2821" max="2821" width="16.33203125" style="226" customWidth="1"/>
    <col min="2822" max="2822" width="12.33203125" style="226" customWidth="1"/>
    <col min="2823" max="2823" width="6" style="226" customWidth="1"/>
    <col min="2824" max="3068" width="11.44140625" style="226"/>
    <col min="3069" max="3069" width="12.109375" style="226" customWidth="1"/>
    <col min="3070" max="3070" width="15.6640625" style="226" customWidth="1"/>
    <col min="3071" max="3071" width="43.88671875" style="226" customWidth="1"/>
    <col min="3072" max="3072" width="31.5546875" style="226" customWidth="1"/>
    <col min="3073" max="3073" width="19.5546875" style="226" customWidth="1"/>
    <col min="3074" max="3074" width="6.6640625" style="226" bestFit="1" customWidth="1"/>
    <col min="3075" max="3075" width="13.109375" style="226" customWidth="1"/>
    <col min="3076" max="3076" width="16" style="226" customWidth="1"/>
    <col min="3077" max="3077" width="16.33203125" style="226" customWidth="1"/>
    <col min="3078" max="3078" width="12.33203125" style="226" customWidth="1"/>
    <col min="3079" max="3079" width="6" style="226" customWidth="1"/>
    <col min="3080" max="3324" width="11.44140625" style="226"/>
    <col min="3325" max="3325" width="12.109375" style="226" customWidth="1"/>
    <col min="3326" max="3326" width="15.6640625" style="226" customWidth="1"/>
    <col min="3327" max="3327" width="43.88671875" style="226" customWidth="1"/>
    <col min="3328" max="3328" width="31.5546875" style="226" customWidth="1"/>
    <col min="3329" max="3329" width="19.5546875" style="226" customWidth="1"/>
    <col min="3330" max="3330" width="6.6640625" style="226" bestFit="1" customWidth="1"/>
    <col min="3331" max="3331" width="13.109375" style="226" customWidth="1"/>
    <col min="3332" max="3332" width="16" style="226" customWidth="1"/>
    <col min="3333" max="3333" width="16.33203125" style="226" customWidth="1"/>
    <col min="3334" max="3334" width="12.33203125" style="226" customWidth="1"/>
    <col min="3335" max="3335" width="6" style="226" customWidth="1"/>
    <col min="3336" max="3580" width="11.44140625" style="226"/>
    <col min="3581" max="3581" width="12.109375" style="226" customWidth="1"/>
    <col min="3582" max="3582" width="15.6640625" style="226" customWidth="1"/>
    <col min="3583" max="3583" width="43.88671875" style="226" customWidth="1"/>
    <col min="3584" max="3584" width="31.5546875" style="226" customWidth="1"/>
    <col min="3585" max="3585" width="19.5546875" style="226" customWidth="1"/>
    <col min="3586" max="3586" width="6.6640625" style="226" bestFit="1" customWidth="1"/>
    <col min="3587" max="3587" width="13.109375" style="226" customWidth="1"/>
    <col min="3588" max="3588" width="16" style="226" customWidth="1"/>
    <col min="3589" max="3589" width="16.33203125" style="226" customWidth="1"/>
    <col min="3590" max="3590" width="12.33203125" style="226" customWidth="1"/>
    <col min="3591" max="3591" width="6" style="226" customWidth="1"/>
    <col min="3592" max="3836" width="11.44140625" style="226"/>
    <col min="3837" max="3837" width="12.109375" style="226" customWidth="1"/>
    <col min="3838" max="3838" width="15.6640625" style="226" customWidth="1"/>
    <col min="3839" max="3839" width="43.88671875" style="226" customWidth="1"/>
    <col min="3840" max="3840" width="31.5546875" style="226" customWidth="1"/>
    <col min="3841" max="3841" width="19.5546875" style="226" customWidth="1"/>
    <col min="3842" max="3842" width="6.6640625" style="226" bestFit="1" customWidth="1"/>
    <col min="3843" max="3843" width="13.109375" style="226" customWidth="1"/>
    <col min="3844" max="3844" width="16" style="226" customWidth="1"/>
    <col min="3845" max="3845" width="16.33203125" style="226" customWidth="1"/>
    <col min="3846" max="3846" width="12.33203125" style="226" customWidth="1"/>
    <col min="3847" max="3847" width="6" style="226" customWidth="1"/>
    <col min="3848" max="4092" width="11.44140625" style="226"/>
    <col min="4093" max="4093" width="12.109375" style="226" customWidth="1"/>
    <col min="4094" max="4094" width="15.6640625" style="226" customWidth="1"/>
    <col min="4095" max="4095" width="43.88671875" style="226" customWidth="1"/>
    <col min="4096" max="4096" width="31.5546875" style="226" customWidth="1"/>
    <col min="4097" max="4097" width="19.5546875" style="226" customWidth="1"/>
    <col min="4098" max="4098" width="6.6640625" style="226" bestFit="1" customWidth="1"/>
    <col min="4099" max="4099" width="13.109375" style="226" customWidth="1"/>
    <col min="4100" max="4100" width="16" style="226" customWidth="1"/>
    <col min="4101" max="4101" width="16.33203125" style="226" customWidth="1"/>
    <col min="4102" max="4102" width="12.33203125" style="226" customWidth="1"/>
    <col min="4103" max="4103" width="6" style="226" customWidth="1"/>
    <col min="4104" max="4348" width="11.44140625" style="226"/>
    <col min="4349" max="4349" width="12.109375" style="226" customWidth="1"/>
    <col min="4350" max="4350" width="15.6640625" style="226" customWidth="1"/>
    <col min="4351" max="4351" width="43.88671875" style="226" customWidth="1"/>
    <col min="4352" max="4352" width="31.5546875" style="226" customWidth="1"/>
    <col min="4353" max="4353" width="19.5546875" style="226" customWidth="1"/>
    <col min="4354" max="4354" width="6.6640625" style="226" bestFit="1" customWidth="1"/>
    <col min="4355" max="4355" width="13.109375" style="226" customWidth="1"/>
    <col min="4356" max="4356" width="16" style="226" customWidth="1"/>
    <col min="4357" max="4357" width="16.33203125" style="226" customWidth="1"/>
    <col min="4358" max="4358" width="12.33203125" style="226" customWidth="1"/>
    <col min="4359" max="4359" width="6" style="226" customWidth="1"/>
    <col min="4360" max="4604" width="11.44140625" style="226"/>
    <col min="4605" max="4605" width="12.109375" style="226" customWidth="1"/>
    <col min="4606" max="4606" width="15.6640625" style="226" customWidth="1"/>
    <col min="4607" max="4607" width="43.88671875" style="226" customWidth="1"/>
    <col min="4608" max="4608" width="31.5546875" style="226" customWidth="1"/>
    <col min="4609" max="4609" width="19.5546875" style="226" customWidth="1"/>
    <col min="4610" max="4610" width="6.6640625" style="226" bestFit="1" customWidth="1"/>
    <col min="4611" max="4611" width="13.109375" style="226" customWidth="1"/>
    <col min="4612" max="4612" width="16" style="226" customWidth="1"/>
    <col min="4613" max="4613" width="16.33203125" style="226" customWidth="1"/>
    <col min="4614" max="4614" width="12.33203125" style="226" customWidth="1"/>
    <col min="4615" max="4615" width="6" style="226" customWidth="1"/>
    <col min="4616" max="4860" width="11.44140625" style="226"/>
    <col min="4861" max="4861" width="12.109375" style="226" customWidth="1"/>
    <col min="4862" max="4862" width="15.6640625" style="226" customWidth="1"/>
    <col min="4863" max="4863" width="43.88671875" style="226" customWidth="1"/>
    <col min="4864" max="4864" width="31.5546875" style="226" customWidth="1"/>
    <col min="4865" max="4865" width="19.5546875" style="226" customWidth="1"/>
    <col min="4866" max="4866" width="6.6640625" style="226" bestFit="1" customWidth="1"/>
    <col min="4867" max="4867" width="13.109375" style="226" customWidth="1"/>
    <col min="4868" max="4868" width="16" style="226" customWidth="1"/>
    <col min="4869" max="4869" width="16.33203125" style="226" customWidth="1"/>
    <col min="4870" max="4870" width="12.33203125" style="226" customWidth="1"/>
    <col min="4871" max="4871" width="6" style="226" customWidth="1"/>
    <col min="4872" max="5116" width="11.44140625" style="226"/>
    <col min="5117" max="5117" width="12.109375" style="226" customWidth="1"/>
    <col min="5118" max="5118" width="15.6640625" style="226" customWidth="1"/>
    <col min="5119" max="5119" width="43.88671875" style="226" customWidth="1"/>
    <col min="5120" max="5120" width="31.5546875" style="226" customWidth="1"/>
    <col min="5121" max="5121" width="19.5546875" style="226" customWidth="1"/>
    <col min="5122" max="5122" width="6.6640625" style="226" bestFit="1" customWidth="1"/>
    <col min="5123" max="5123" width="13.109375" style="226" customWidth="1"/>
    <col min="5124" max="5124" width="16" style="226" customWidth="1"/>
    <col min="5125" max="5125" width="16.33203125" style="226" customWidth="1"/>
    <col min="5126" max="5126" width="12.33203125" style="226" customWidth="1"/>
    <col min="5127" max="5127" width="6" style="226" customWidth="1"/>
    <col min="5128" max="5372" width="11.44140625" style="226"/>
    <col min="5373" max="5373" width="12.109375" style="226" customWidth="1"/>
    <col min="5374" max="5374" width="15.6640625" style="226" customWidth="1"/>
    <col min="5375" max="5375" width="43.88671875" style="226" customWidth="1"/>
    <col min="5376" max="5376" width="31.5546875" style="226" customWidth="1"/>
    <col min="5377" max="5377" width="19.5546875" style="226" customWidth="1"/>
    <col min="5378" max="5378" width="6.6640625" style="226" bestFit="1" customWidth="1"/>
    <col min="5379" max="5379" width="13.109375" style="226" customWidth="1"/>
    <col min="5380" max="5380" width="16" style="226" customWidth="1"/>
    <col min="5381" max="5381" width="16.33203125" style="226" customWidth="1"/>
    <col min="5382" max="5382" width="12.33203125" style="226" customWidth="1"/>
    <col min="5383" max="5383" width="6" style="226" customWidth="1"/>
    <col min="5384" max="5628" width="11.44140625" style="226"/>
    <col min="5629" max="5629" width="12.109375" style="226" customWidth="1"/>
    <col min="5630" max="5630" width="15.6640625" style="226" customWidth="1"/>
    <col min="5631" max="5631" width="43.88671875" style="226" customWidth="1"/>
    <col min="5632" max="5632" width="31.5546875" style="226" customWidth="1"/>
    <col min="5633" max="5633" width="19.5546875" style="226" customWidth="1"/>
    <col min="5634" max="5634" width="6.6640625" style="226" bestFit="1" customWidth="1"/>
    <col min="5635" max="5635" width="13.109375" style="226" customWidth="1"/>
    <col min="5636" max="5636" width="16" style="226" customWidth="1"/>
    <col min="5637" max="5637" width="16.33203125" style="226" customWidth="1"/>
    <col min="5638" max="5638" width="12.33203125" style="226" customWidth="1"/>
    <col min="5639" max="5639" width="6" style="226" customWidth="1"/>
    <col min="5640" max="5884" width="11.44140625" style="226"/>
    <col min="5885" max="5885" width="12.109375" style="226" customWidth="1"/>
    <col min="5886" max="5886" width="15.6640625" style="226" customWidth="1"/>
    <col min="5887" max="5887" width="43.88671875" style="226" customWidth="1"/>
    <col min="5888" max="5888" width="31.5546875" style="226" customWidth="1"/>
    <col min="5889" max="5889" width="19.5546875" style="226" customWidth="1"/>
    <col min="5890" max="5890" width="6.6640625" style="226" bestFit="1" customWidth="1"/>
    <col min="5891" max="5891" width="13.109375" style="226" customWidth="1"/>
    <col min="5892" max="5892" width="16" style="226" customWidth="1"/>
    <col min="5893" max="5893" width="16.33203125" style="226" customWidth="1"/>
    <col min="5894" max="5894" width="12.33203125" style="226" customWidth="1"/>
    <col min="5895" max="5895" width="6" style="226" customWidth="1"/>
    <col min="5896" max="6140" width="11.44140625" style="226"/>
    <col min="6141" max="6141" width="12.109375" style="226" customWidth="1"/>
    <col min="6142" max="6142" width="15.6640625" style="226" customWidth="1"/>
    <col min="6143" max="6143" width="43.88671875" style="226" customWidth="1"/>
    <col min="6144" max="6144" width="31.5546875" style="226" customWidth="1"/>
    <col min="6145" max="6145" width="19.5546875" style="226" customWidth="1"/>
    <col min="6146" max="6146" width="6.6640625" style="226" bestFit="1" customWidth="1"/>
    <col min="6147" max="6147" width="13.109375" style="226" customWidth="1"/>
    <col min="6148" max="6148" width="16" style="226" customWidth="1"/>
    <col min="6149" max="6149" width="16.33203125" style="226" customWidth="1"/>
    <col min="6150" max="6150" width="12.33203125" style="226" customWidth="1"/>
    <col min="6151" max="6151" width="6" style="226" customWidth="1"/>
    <col min="6152" max="6396" width="11.44140625" style="226"/>
    <col min="6397" max="6397" width="12.109375" style="226" customWidth="1"/>
    <col min="6398" max="6398" width="15.6640625" style="226" customWidth="1"/>
    <col min="6399" max="6399" width="43.88671875" style="226" customWidth="1"/>
    <col min="6400" max="6400" width="31.5546875" style="226" customWidth="1"/>
    <col min="6401" max="6401" width="19.5546875" style="226" customWidth="1"/>
    <col min="6402" max="6402" width="6.6640625" style="226" bestFit="1" customWidth="1"/>
    <col min="6403" max="6403" width="13.109375" style="226" customWidth="1"/>
    <col min="6404" max="6404" width="16" style="226" customWidth="1"/>
    <col min="6405" max="6405" width="16.33203125" style="226" customWidth="1"/>
    <col min="6406" max="6406" width="12.33203125" style="226" customWidth="1"/>
    <col min="6407" max="6407" width="6" style="226" customWidth="1"/>
    <col min="6408" max="6652" width="11.44140625" style="226"/>
    <col min="6653" max="6653" width="12.109375" style="226" customWidth="1"/>
    <col min="6654" max="6654" width="15.6640625" style="226" customWidth="1"/>
    <col min="6655" max="6655" width="43.88671875" style="226" customWidth="1"/>
    <col min="6656" max="6656" width="31.5546875" style="226" customWidth="1"/>
    <col min="6657" max="6657" width="19.5546875" style="226" customWidth="1"/>
    <col min="6658" max="6658" width="6.6640625" style="226" bestFit="1" customWidth="1"/>
    <col min="6659" max="6659" width="13.109375" style="226" customWidth="1"/>
    <col min="6660" max="6660" width="16" style="226" customWidth="1"/>
    <col min="6661" max="6661" width="16.33203125" style="226" customWidth="1"/>
    <col min="6662" max="6662" width="12.33203125" style="226" customWidth="1"/>
    <col min="6663" max="6663" width="6" style="226" customWidth="1"/>
    <col min="6664" max="6908" width="11.44140625" style="226"/>
    <col min="6909" max="6909" width="12.109375" style="226" customWidth="1"/>
    <col min="6910" max="6910" width="15.6640625" style="226" customWidth="1"/>
    <col min="6911" max="6911" width="43.88671875" style="226" customWidth="1"/>
    <col min="6912" max="6912" width="31.5546875" style="226" customWidth="1"/>
    <col min="6913" max="6913" width="19.5546875" style="226" customWidth="1"/>
    <col min="6914" max="6914" width="6.6640625" style="226" bestFit="1" customWidth="1"/>
    <col min="6915" max="6915" width="13.109375" style="226" customWidth="1"/>
    <col min="6916" max="6916" width="16" style="226" customWidth="1"/>
    <col min="6917" max="6917" width="16.33203125" style="226" customWidth="1"/>
    <col min="6918" max="6918" width="12.33203125" style="226" customWidth="1"/>
    <col min="6919" max="6919" width="6" style="226" customWidth="1"/>
    <col min="6920" max="7164" width="11.44140625" style="226"/>
    <col min="7165" max="7165" width="12.109375" style="226" customWidth="1"/>
    <col min="7166" max="7166" width="15.6640625" style="226" customWidth="1"/>
    <col min="7167" max="7167" width="43.88671875" style="226" customWidth="1"/>
    <col min="7168" max="7168" width="31.5546875" style="226" customWidth="1"/>
    <col min="7169" max="7169" width="19.5546875" style="226" customWidth="1"/>
    <col min="7170" max="7170" width="6.6640625" style="226" bestFit="1" customWidth="1"/>
    <col min="7171" max="7171" width="13.109375" style="226" customWidth="1"/>
    <col min="7172" max="7172" width="16" style="226" customWidth="1"/>
    <col min="7173" max="7173" width="16.33203125" style="226" customWidth="1"/>
    <col min="7174" max="7174" width="12.33203125" style="226" customWidth="1"/>
    <col min="7175" max="7175" width="6" style="226" customWidth="1"/>
    <col min="7176" max="7420" width="11.44140625" style="226"/>
    <col min="7421" max="7421" width="12.109375" style="226" customWidth="1"/>
    <col min="7422" max="7422" width="15.6640625" style="226" customWidth="1"/>
    <col min="7423" max="7423" width="43.88671875" style="226" customWidth="1"/>
    <col min="7424" max="7424" width="31.5546875" style="226" customWidth="1"/>
    <col min="7425" max="7425" width="19.5546875" style="226" customWidth="1"/>
    <col min="7426" max="7426" width="6.6640625" style="226" bestFit="1" customWidth="1"/>
    <col min="7427" max="7427" width="13.109375" style="226" customWidth="1"/>
    <col min="7428" max="7428" width="16" style="226" customWidth="1"/>
    <col min="7429" max="7429" width="16.33203125" style="226" customWidth="1"/>
    <col min="7430" max="7430" width="12.33203125" style="226" customWidth="1"/>
    <col min="7431" max="7431" width="6" style="226" customWidth="1"/>
    <col min="7432" max="7676" width="11.44140625" style="226"/>
    <col min="7677" max="7677" width="12.109375" style="226" customWidth="1"/>
    <col min="7678" max="7678" width="15.6640625" style="226" customWidth="1"/>
    <col min="7679" max="7679" width="43.88671875" style="226" customWidth="1"/>
    <col min="7680" max="7680" width="31.5546875" style="226" customWidth="1"/>
    <col min="7681" max="7681" width="19.5546875" style="226" customWidth="1"/>
    <col min="7682" max="7682" width="6.6640625" style="226" bestFit="1" customWidth="1"/>
    <col min="7683" max="7683" width="13.109375" style="226" customWidth="1"/>
    <col min="7684" max="7684" width="16" style="226" customWidth="1"/>
    <col min="7685" max="7685" width="16.33203125" style="226" customWidth="1"/>
    <col min="7686" max="7686" width="12.33203125" style="226" customWidth="1"/>
    <col min="7687" max="7687" width="6" style="226" customWidth="1"/>
    <col min="7688" max="7932" width="11.44140625" style="226"/>
    <col min="7933" max="7933" width="12.109375" style="226" customWidth="1"/>
    <col min="7934" max="7934" width="15.6640625" style="226" customWidth="1"/>
    <col min="7935" max="7935" width="43.88671875" style="226" customWidth="1"/>
    <col min="7936" max="7936" width="31.5546875" style="226" customWidth="1"/>
    <col min="7937" max="7937" width="19.5546875" style="226" customWidth="1"/>
    <col min="7938" max="7938" width="6.6640625" style="226" bestFit="1" customWidth="1"/>
    <col min="7939" max="7939" width="13.109375" style="226" customWidth="1"/>
    <col min="7940" max="7940" width="16" style="226" customWidth="1"/>
    <col min="7941" max="7941" width="16.33203125" style="226" customWidth="1"/>
    <col min="7942" max="7942" width="12.33203125" style="226" customWidth="1"/>
    <col min="7943" max="7943" width="6" style="226" customWidth="1"/>
    <col min="7944" max="8188" width="11.44140625" style="226"/>
    <col min="8189" max="8189" width="12.109375" style="226" customWidth="1"/>
    <col min="8190" max="8190" width="15.6640625" style="226" customWidth="1"/>
    <col min="8191" max="8191" width="43.88671875" style="226" customWidth="1"/>
    <col min="8192" max="8192" width="31.5546875" style="226" customWidth="1"/>
    <col min="8193" max="8193" width="19.5546875" style="226" customWidth="1"/>
    <col min="8194" max="8194" width="6.6640625" style="226" bestFit="1" customWidth="1"/>
    <col min="8195" max="8195" width="13.109375" style="226" customWidth="1"/>
    <col min="8196" max="8196" width="16" style="226" customWidth="1"/>
    <col min="8197" max="8197" width="16.33203125" style="226" customWidth="1"/>
    <col min="8198" max="8198" width="12.33203125" style="226" customWidth="1"/>
    <col min="8199" max="8199" width="6" style="226" customWidth="1"/>
    <col min="8200" max="8444" width="11.44140625" style="226"/>
    <col min="8445" max="8445" width="12.109375" style="226" customWidth="1"/>
    <col min="8446" max="8446" width="15.6640625" style="226" customWidth="1"/>
    <col min="8447" max="8447" width="43.88671875" style="226" customWidth="1"/>
    <col min="8448" max="8448" width="31.5546875" style="226" customWidth="1"/>
    <col min="8449" max="8449" width="19.5546875" style="226" customWidth="1"/>
    <col min="8450" max="8450" width="6.6640625" style="226" bestFit="1" customWidth="1"/>
    <col min="8451" max="8451" width="13.109375" style="226" customWidth="1"/>
    <col min="8452" max="8452" width="16" style="226" customWidth="1"/>
    <col min="8453" max="8453" width="16.33203125" style="226" customWidth="1"/>
    <col min="8454" max="8454" width="12.33203125" style="226" customWidth="1"/>
    <col min="8455" max="8455" width="6" style="226" customWidth="1"/>
    <col min="8456" max="8700" width="11.44140625" style="226"/>
    <col min="8701" max="8701" width="12.109375" style="226" customWidth="1"/>
    <col min="8702" max="8702" width="15.6640625" style="226" customWidth="1"/>
    <col min="8703" max="8703" width="43.88671875" style="226" customWidth="1"/>
    <col min="8704" max="8704" width="31.5546875" style="226" customWidth="1"/>
    <col min="8705" max="8705" width="19.5546875" style="226" customWidth="1"/>
    <col min="8706" max="8706" width="6.6640625" style="226" bestFit="1" customWidth="1"/>
    <col min="8707" max="8707" width="13.109375" style="226" customWidth="1"/>
    <col min="8708" max="8708" width="16" style="226" customWidth="1"/>
    <col min="8709" max="8709" width="16.33203125" style="226" customWidth="1"/>
    <col min="8710" max="8710" width="12.33203125" style="226" customWidth="1"/>
    <col min="8711" max="8711" width="6" style="226" customWidth="1"/>
    <col min="8712" max="8956" width="11.44140625" style="226"/>
    <col min="8957" max="8957" width="12.109375" style="226" customWidth="1"/>
    <col min="8958" max="8958" width="15.6640625" style="226" customWidth="1"/>
    <col min="8959" max="8959" width="43.88671875" style="226" customWidth="1"/>
    <col min="8960" max="8960" width="31.5546875" style="226" customWidth="1"/>
    <col min="8961" max="8961" width="19.5546875" style="226" customWidth="1"/>
    <col min="8962" max="8962" width="6.6640625" style="226" bestFit="1" customWidth="1"/>
    <col min="8963" max="8963" width="13.109375" style="226" customWidth="1"/>
    <col min="8964" max="8964" width="16" style="226" customWidth="1"/>
    <col min="8965" max="8965" width="16.33203125" style="226" customWidth="1"/>
    <col min="8966" max="8966" width="12.33203125" style="226" customWidth="1"/>
    <col min="8967" max="8967" width="6" style="226" customWidth="1"/>
    <col min="8968" max="9212" width="11.44140625" style="226"/>
    <col min="9213" max="9213" width="12.109375" style="226" customWidth="1"/>
    <col min="9214" max="9214" width="15.6640625" style="226" customWidth="1"/>
    <col min="9215" max="9215" width="43.88671875" style="226" customWidth="1"/>
    <col min="9216" max="9216" width="31.5546875" style="226" customWidth="1"/>
    <col min="9217" max="9217" width="19.5546875" style="226" customWidth="1"/>
    <col min="9218" max="9218" width="6.6640625" style="226" bestFit="1" customWidth="1"/>
    <col min="9219" max="9219" width="13.109375" style="226" customWidth="1"/>
    <col min="9220" max="9220" width="16" style="226" customWidth="1"/>
    <col min="9221" max="9221" width="16.33203125" style="226" customWidth="1"/>
    <col min="9222" max="9222" width="12.33203125" style="226" customWidth="1"/>
    <col min="9223" max="9223" width="6" style="226" customWidth="1"/>
    <col min="9224" max="9468" width="11.44140625" style="226"/>
    <col min="9469" max="9469" width="12.109375" style="226" customWidth="1"/>
    <col min="9470" max="9470" width="15.6640625" style="226" customWidth="1"/>
    <col min="9471" max="9471" width="43.88671875" style="226" customWidth="1"/>
    <col min="9472" max="9472" width="31.5546875" style="226" customWidth="1"/>
    <col min="9473" max="9473" width="19.5546875" style="226" customWidth="1"/>
    <col min="9474" max="9474" width="6.6640625" style="226" bestFit="1" customWidth="1"/>
    <col min="9475" max="9475" width="13.109375" style="226" customWidth="1"/>
    <col min="9476" max="9476" width="16" style="226" customWidth="1"/>
    <col min="9477" max="9477" width="16.33203125" style="226" customWidth="1"/>
    <col min="9478" max="9478" width="12.33203125" style="226" customWidth="1"/>
    <col min="9479" max="9479" width="6" style="226" customWidth="1"/>
    <col min="9480" max="9724" width="11.44140625" style="226"/>
    <col min="9725" max="9725" width="12.109375" style="226" customWidth="1"/>
    <col min="9726" max="9726" width="15.6640625" style="226" customWidth="1"/>
    <col min="9727" max="9727" width="43.88671875" style="226" customWidth="1"/>
    <col min="9728" max="9728" width="31.5546875" style="226" customWidth="1"/>
    <col min="9729" max="9729" width="19.5546875" style="226" customWidth="1"/>
    <col min="9730" max="9730" width="6.6640625" style="226" bestFit="1" customWidth="1"/>
    <col min="9731" max="9731" width="13.109375" style="226" customWidth="1"/>
    <col min="9732" max="9732" width="16" style="226" customWidth="1"/>
    <col min="9733" max="9733" width="16.33203125" style="226" customWidth="1"/>
    <col min="9734" max="9734" width="12.33203125" style="226" customWidth="1"/>
    <col min="9735" max="9735" width="6" style="226" customWidth="1"/>
    <col min="9736" max="9980" width="11.44140625" style="226"/>
    <col min="9981" max="9981" width="12.109375" style="226" customWidth="1"/>
    <col min="9982" max="9982" width="15.6640625" style="226" customWidth="1"/>
    <col min="9983" max="9983" width="43.88671875" style="226" customWidth="1"/>
    <col min="9984" max="9984" width="31.5546875" style="226" customWidth="1"/>
    <col min="9985" max="9985" width="19.5546875" style="226" customWidth="1"/>
    <col min="9986" max="9986" width="6.6640625" style="226" bestFit="1" customWidth="1"/>
    <col min="9987" max="9987" width="13.109375" style="226" customWidth="1"/>
    <col min="9988" max="9988" width="16" style="226" customWidth="1"/>
    <col min="9989" max="9989" width="16.33203125" style="226" customWidth="1"/>
    <col min="9990" max="9990" width="12.33203125" style="226" customWidth="1"/>
    <col min="9991" max="9991" width="6" style="226" customWidth="1"/>
    <col min="9992" max="10236" width="11.44140625" style="226"/>
    <col min="10237" max="10237" width="12.109375" style="226" customWidth="1"/>
    <col min="10238" max="10238" width="15.6640625" style="226" customWidth="1"/>
    <col min="10239" max="10239" width="43.88671875" style="226" customWidth="1"/>
    <col min="10240" max="10240" width="31.5546875" style="226" customWidth="1"/>
    <col min="10241" max="10241" width="19.5546875" style="226" customWidth="1"/>
    <col min="10242" max="10242" width="6.6640625" style="226" bestFit="1" customWidth="1"/>
    <col min="10243" max="10243" width="13.109375" style="226" customWidth="1"/>
    <col min="10244" max="10244" width="16" style="226" customWidth="1"/>
    <col min="10245" max="10245" width="16.33203125" style="226" customWidth="1"/>
    <col min="10246" max="10246" width="12.33203125" style="226" customWidth="1"/>
    <col min="10247" max="10247" width="6" style="226" customWidth="1"/>
    <col min="10248" max="10492" width="11.44140625" style="226"/>
    <col min="10493" max="10493" width="12.109375" style="226" customWidth="1"/>
    <col min="10494" max="10494" width="15.6640625" style="226" customWidth="1"/>
    <col min="10495" max="10495" width="43.88671875" style="226" customWidth="1"/>
    <col min="10496" max="10496" width="31.5546875" style="226" customWidth="1"/>
    <col min="10497" max="10497" width="19.5546875" style="226" customWidth="1"/>
    <col min="10498" max="10498" width="6.6640625" style="226" bestFit="1" customWidth="1"/>
    <col min="10499" max="10499" width="13.109375" style="226" customWidth="1"/>
    <col min="10500" max="10500" width="16" style="226" customWidth="1"/>
    <col min="10501" max="10501" width="16.33203125" style="226" customWidth="1"/>
    <col min="10502" max="10502" width="12.33203125" style="226" customWidth="1"/>
    <col min="10503" max="10503" width="6" style="226" customWidth="1"/>
    <col min="10504" max="10748" width="11.44140625" style="226"/>
    <col min="10749" max="10749" width="12.109375" style="226" customWidth="1"/>
    <col min="10750" max="10750" width="15.6640625" style="226" customWidth="1"/>
    <col min="10751" max="10751" width="43.88671875" style="226" customWidth="1"/>
    <col min="10752" max="10752" width="31.5546875" style="226" customWidth="1"/>
    <col min="10753" max="10753" width="19.5546875" style="226" customWidth="1"/>
    <col min="10754" max="10754" width="6.6640625" style="226" bestFit="1" customWidth="1"/>
    <col min="10755" max="10755" width="13.109375" style="226" customWidth="1"/>
    <col min="10756" max="10756" width="16" style="226" customWidth="1"/>
    <col min="10757" max="10757" width="16.33203125" style="226" customWidth="1"/>
    <col min="10758" max="10758" width="12.33203125" style="226" customWidth="1"/>
    <col min="10759" max="10759" width="6" style="226" customWidth="1"/>
    <col min="10760" max="11004" width="11.44140625" style="226"/>
    <col min="11005" max="11005" width="12.109375" style="226" customWidth="1"/>
    <col min="11006" max="11006" width="15.6640625" style="226" customWidth="1"/>
    <col min="11007" max="11007" width="43.88671875" style="226" customWidth="1"/>
    <col min="11008" max="11008" width="31.5546875" style="226" customWidth="1"/>
    <col min="11009" max="11009" width="19.5546875" style="226" customWidth="1"/>
    <col min="11010" max="11010" width="6.6640625" style="226" bestFit="1" customWidth="1"/>
    <col min="11011" max="11011" width="13.109375" style="226" customWidth="1"/>
    <col min="11012" max="11012" width="16" style="226" customWidth="1"/>
    <col min="11013" max="11013" width="16.33203125" style="226" customWidth="1"/>
    <col min="11014" max="11014" width="12.33203125" style="226" customWidth="1"/>
    <col min="11015" max="11015" width="6" style="226" customWidth="1"/>
    <col min="11016" max="11260" width="11.44140625" style="226"/>
    <col min="11261" max="11261" width="12.109375" style="226" customWidth="1"/>
    <col min="11262" max="11262" width="15.6640625" style="226" customWidth="1"/>
    <col min="11263" max="11263" width="43.88671875" style="226" customWidth="1"/>
    <col min="11264" max="11264" width="31.5546875" style="226" customWidth="1"/>
    <col min="11265" max="11265" width="19.5546875" style="226" customWidth="1"/>
    <col min="11266" max="11266" width="6.6640625" style="226" bestFit="1" customWidth="1"/>
    <col min="11267" max="11267" width="13.109375" style="226" customWidth="1"/>
    <col min="11268" max="11268" width="16" style="226" customWidth="1"/>
    <col min="11269" max="11269" width="16.33203125" style="226" customWidth="1"/>
    <col min="11270" max="11270" width="12.33203125" style="226" customWidth="1"/>
    <col min="11271" max="11271" width="6" style="226" customWidth="1"/>
    <col min="11272" max="11516" width="11.44140625" style="226"/>
    <col min="11517" max="11517" width="12.109375" style="226" customWidth="1"/>
    <col min="11518" max="11518" width="15.6640625" style="226" customWidth="1"/>
    <col min="11519" max="11519" width="43.88671875" style="226" customWidth="1"/>
    <col min="11520" max="11520" width="31.5546875" style="226" customWidth="1"/>
    <col min="11521" max="11521" width="19.5546875" style="226" customWidth="1"/>
    <col min="11522" max="11522" width="6.6640625" style="226" bestFit="1" customWidth="1"/>
    <col min="11523" max="11523" width="13.109375" style="226" customWidth="1"/>
    <col min="11524" max="11524" width="16" style="226" customWidth="1"/>
    <col min="11525" max="11525" width="16.33203125" style="226" customWidth="1"/>
    <col min="11526" max="11526" width="12.33203125" style="226" customWidth="1"/>
    <col min="11527" max="11527" width="6" style="226" customWidth="1"/>
    <col min="11528" max="11772" width="11.44140625" style="226"/>
    <col min="11773" max="11773" width="12.109375" style="226" customWidth="1"/>
    <col min="11774" max="11774" width="15.6640625" style="226" customWidth="1"/>
    <col min="11775" max="11775" width="43.88671875" style="226" customWidth="1"/>
    <col min="11776" max="11776" width="31.5546875" style="226" customWidth="1"/>
    <col min="11777" max="11777" width="19.5546875" style="226" customWidth="1"/>
    <col min="11778" max="11778" width="6.6640625" style="226" bestFit="1" customWidth="1"/>
    <col min="11779" max="11779" width="13.109375" style="226" customWidth="1"/>
    <col min="11780" max="11780" width="16" style="226" customWidth="1"/>
    <col min="11781" max="11781" width="16.33203125" style="226" customWidth="1"/>
    <col min="11782" max="11782" width="12.33203125" style="226" customWidth="1"/>
    <col min="11783" max="11783" width="6" style="226" customWidth="1"/>
    <col min="11784" max="12028" width="11.44140625" style="226"/>
    <col min="12029" max="12029" width="12.109375" style="226" customWidth="1"/>
    <col min="12030" max="12030" width="15.6640625" style="226" customWidth="1"/>
    <col min="12031" max="12031" width="43.88671875" style="226" customWidth="1"/>
    <col min="12032" max="12032" width="31.5546875" style="226" customWidth="1"/>
    <col min="12033" max="12033" width="19.5546875" style="226" customWidth="1"/>
    <col min="12034" max="12034" width="6.6640625" style="226" bestFit="1" customWidth="1"/>
    <col min="12035" max="12035" width="13.109375" style="226" customWidth="1"/>
    <col min="12036" max="12036" width="16" style="226" customWidth="1"/>
    <col min="12037" max="12037" width="16.33203125" style="226" customWidth="1"/>
    <col min="12038" max="12038" width="12.33203125" style="226" customWidth="1"/>
    <col min="12039" max="12039" width="6" style="226" customWidth="1"/>
    <col min="12040" max="12284" width="11.44140625" style="226"/>
    <col min="12285" max="12285" width="12.109375" style="226" customWidth="1"/>
    <col min="12286" max="12286" width="15.6640625" style="226" customWidth="1"/>
    <col min="12287" max="12287" width="43.88671875" style="226" customWidth="1"/>
    <col min="12288" max="12288" width="31.5546875" style="226" customWidth="1"/>
    <col min="12289" max="12289" width="19.5546875" style="226" customWidth="1"/>
    <col min="12290" max="12290" width="6.6640625" style="226" bestFit="1" customWidth="1"/>
    <col min="12291" max="12291" width="13.109375" style="226" customWidth="1"/>
    <col min="12292" max="12292" width="16" style="226" customWidth="1"/>
    <col min="12293" max="12293" width="16.33203125" style="226" customWidth="1"/>
    <col min="12294" max="12294" width="12.33203125" style="226" customWidth="1"/>
    <col min="12295" max="12295" width="6" style="226" customWidth="1"/>
    <col min="12296" max="12540" width="11.44140625" style="226"/>
    <col min="12541" max="12541" width="12.109375" style="226" customWidth="1"/>
    <col min="12542" max="12542" width="15.6640625" style="226" customWidth="1"/>
    <col min="12543" max="12543" width="43.88671875" style="226" customWidth="1"/>
    <col min="12544" max="12544" width="31.5546875" style="226" customWidth="1"/>
    <col min="12545" max="12545" width="19.5546875" style="226" customWidth="1"/>
    <col min="12546" max="12546" width="6.6640625" style="226" bestFit="1" customWidth="1"/>
    <col min="12547" max="12547" width="13.109375" style="226" customWidth="1"/>
    <col min="12548" max="12548" width="16" style="226" customWidth="1"/>
    <col min="12549" max="12549" width="16.33203125" style="226" customWidth="1"/>
    <col min="12550" max="12550" width="12.33203125" style="226" customWidth="1"/>
    <col min="12551" max="12551" width="6" style="226" customWidth="1"/>
    <col min="12552" max="12796" width="11.44140625" style="226"/>
    <col min="12797" max="12797" width="12.109375" style="226" customWidth="1"/>
    <col min="12798" max="12798" width="15.6640625" style="226" customWidth="1"/>
    <col min="12799" max="12799" width="43.88671875" style="226" customWidth="1"/>
    <col min="12800" max="12800" width="31.5546875" style="226" customWidth="1"/>
    <col min="12801" max="12801" width="19.5546875" style="226" customWidth="1"/>
    <col min="12802" max="12802" width="6.6640625" style="226" bestFit="1" customWidth="1"/>
    <col min="12803" max="12803" width="13.109375" style="226" customWidth="1"/>
    <col min="12804" max="12804" width="16" style="226" customWidth="1"/>
    <col min="12805" max="12805" width="16.33203125" style="226" customWidth="1"/>
    <col min="12806" max="12806" width="12.33203125" style="226" customWidth="1"/>
    <col min="12807" max="12807" width="6" style="226" customWidth="1"/>
    <col min="12808" max="13052" width="11.44140625" style="226"/>
    <col min="13053" max="13053" width="12.109375" style="226" customWidth="1"/>
    <col min="13054" max="13054" width="15.6640625" style="226" customWidth="1"/>
    <col min="13055" max="13055" width="43.88671875" style="226" customWidth="1"/>
    <col min="13056" max="13056" width="31.5546875" style="226" customWidth="1"/>
    <col min="13057" max="13057" width="19.5546875" style="226" customWidth="1"/>
    <col min="13058" max="13058" width="6.6640625" style="226" bestFit="1" customWidth="1"/>
    <col min="13059" max="13059" width="13.109375" style="226" customWidth="1"/>
    <col min="13060" max="13060" width="16" style="226" customWidth="1"/>
    <col min="13061" max="13061" width="16.33203125" style="226" customWidth="1"/>
    <col min="13062" max="13062" width="12.33203125" style="226" customWidth="1"/>
    <col min="13063" max="13063" width="6" style="226" customWidth="1"/>
    <col min="13064" max="13308" width="11.44140625" style="226"/>
    <col min="13309" max="13309" width="12.109375" style="226" customWidth="1"/>
    <col min="13310" max="13310" width="15.6640625" style="226" customWidth="1"/>
    <col min="13311" max="13311" width="43.88671875" style="226" customWidth="1"/>
    <col min="13312" max="13312" width="31.5546875" style="226" customWidth="1"/>
    <col min="13313" max="13313" width="19.5546875" style="226" customWidth="1"/>
    <col min="13314" max="13314" width="6.6640625" style="226" bestFit="1" customWidth="1"/>
    <col min="13315" max="13315" width="13.109375" style="226" customWidth="1"/>
    <col min="13316" max="13316" width="16" style="226" customWidth="1"/>
    <col min="13317" max="13317" width="16.33203125" style="226" customWidth="1"/>
    <col min="13318" max="13318" width="12.33203125" style="226" customWidth="1"/>
    <col min="13319" max="13319" width="6" style="226" customWidth="1"/>
    <col min="13320" max="13564" width="11.44140625" style="226"/>
    <col min="13565" max="13565" width="12.109375" style="226" customWidth="1"/>
    <col min="13566" max="13566" width="15.6640625" style="226" customWidth="1"/>
    <col min="13567" max="13567" width="43.88671875" style="226" customWidth="1"/>
    <col min="13568" max="13568" width="31.5546875" style="226" customWidth="1"/>
    <col min="13569" max="13569" width="19.5546875" style="226" customWidth="1"/>
    <col min="13570" max="13570" width="6.6640625" style="226" bestFit="1" customWidth="1"/>
    <col min="13571" max="13571" width="13.109375" style="226" customWidth="1"/>
    <col min="13572" max="13572" width="16" style="226" customWidth="1"/>
    <col min="13573" max="13573" width="16.33203125" style="226" customWidth="1"/>
    <col min="13574" max="13574" width="12.33203125" style="226" customWidth="1"/>
    <col min="13575" max="13575" width="6" style="226" customWidth="1"/>
    <col min="13576" max="13820" width="11.44140625" style="226"/>
    <col min="13821" max="13821" width="12.109375" style="226" customWidth="1"/>
    <col min="13822" max="13822" width="15.6640625" style="226" customWidth="1"/>
    <col min="13823" max="13823" width="43.88671875" style="226" customWidth="1"/>
    <col min="13824" max="13824" width="31.5546875" style="226" customWidth="1"/>
    <col min="13825" max="13825" width="19.5546875" style="226" customWidth="1"/>
    <col min="13826" max="13826" width="6.6640625" style="226" bestFit="1" customWidth="1"/>
    <col min="13827" max="13827" width="13.109375" style="226" customWidth="1"/>
    <col min="13828" max="13828" width="16" style="226" customWidth="1"/>
    <col min="13829" max="13829" width="16.33203125" style="226" customWidth="1"/>
    <col min="13830" max="13830" width="12.33203125" style="226" customWidth="1"/>
    <col min="13831" max="13831" width="6" style="226" customWidth="1"/>
    <col min="13832" max="14076" width="11.44140625" style="226"/>
    <col min="14077" max="14077" width="12.109375" style="226" customWidth="1"/>
    <col min="14078" max="14078" width="15.6640625" style="226" customWidth="1"/>
    <col min="14079" max="14079" width="43.88671875" style="226" customWidth="1"/>
    <col min="14080" max="14080" width="31.5546875" style="226" customWidth="1"/>
    <col min="14081" max="14081" width="19.5546875" style="226" customWidth="1"/>
    <col min="14082" max="14082" width="6.6640625" style="226" bestFit="1" customWidth="1"/>
    <col min="14083" max="14083" width="13.109375" style="226" customWidth="1"/>
    <col min="14084" max="14084" width="16" style="226" customWidth="1"/>
    <col min="14085" max="14085" width="16.33203125" style="226" customWidth="1"/>
    <col min="14086" max="14086" width="12.33203125" style="226" customWidth="1"/>
    <col min="14087" max="14087" width="6" style="226" customWidth="1"/>
    <col min="14088" max="14332" width="11.44140625" style="226"/>
    <col min="14333" max="14333" width="12.109375" style="226" customWidth="1"/>
    <col min="14334" max="14334" width="15.6640625" style="226" customWidth="1"/>
    <col min="14335" max="14335" width="43.88671875" style="226" customWidth="1"/>
    <col min="14336" max="14336" width="31.5546875" style="226" customWidth="1"/>
    <col min="14337" max="14337" width="19.5546875" style="226" customWidth="1"/>
    <col min="14338" max="14338" width="6.6640625" style="226" bestFit="1" customWidth="1"/>
    <col min="14339" max="14339" width="13.109375" style="226" customWidth="1"/>
    <col min="14340" max="14340" width="16" style="226" customWidth="1"/>
    <col min="14341" max="14341" width="16.33203125" style="226" customWidth="1"/>
    <col min="14342" max="14342" width="12.33203125" style="226" customWidth="1"/>
    <col min="14343" max="14343" width="6" style="226" customWidth="1"/>
    <col min="14344" max="14588" width="11.44140625" style="226"/>
    <col min="14589" max="14589" width="12.109375" style="226" customWidth="1"/>
    <col min="14590" max="14590" width="15.6640625" style="226" customWidth="1"/>
    <col min="14591" max="14591" width="43.88671875" style="226" customWidth="1"/>
    <col min="14592" max="14592" width="31.5546875" style="226" customWidth="1"/>
    <col min="14593" max="14593" width="19.5546875" style="226" customWidth="1"/>
    <col min="14594" max="14594" width="6.6640625" style="226" bestFit="1" customWidth="1"/>
    <col min="14595" max="14595" width="13.109375" style="226" customWidth="1"/>
    <col min="14596" max="14596" width="16" style="226" customWidth="1"/>
    <col min="14597" max="14597" width="16.33203125" style="226" customWidth="1"/>
    <col min="14598" max="14598" width="12.33203125" style="226" customWidth="1"/>
    <col min="14599" max="14599" width="6" style="226" customWidth="1"/>
    <col min="14600" max="14844" width="11.44140625" style="226"/>
    <col min="14845" max="14845" width="12.109375" style="226" customWidth="1"/>
    <col min="14846" max="14846" width="15.6640625" style="226" customWidth="1"/>
    <col min="14847" max="14847" width="43.88671875" style="226" customWidth="1"/>
    <col min="14848" max="14848" width="31.5546875" style="226" customWidth="1"/>
    <col min="14849" max="14849" width="19.5546875" style="226" customWidth="1"/>
    <col min="14850" max="14850" width="6.6640625" style="226" bestFit="1" customWidth="1"/>
    <col min="14851" max="14851" width="13.109375" style="226" customWidth="1"/>
    <col min="14852" max="14852" width="16" style="226" customWidth="1"/>
    <col min="14853" max="14853" width="16.33203125" style="226" customWidth="1"/>
    <col min="14854" max="14854" width="12.33203125" style="226" customWidth="1"/>
    <col min="14855" max="14855" width="6" style="226" customWidth="1"/>
    <col min="14856" max="15100" width="11.44140625" style="226"/>
    <col min="15101" max="15101" width="12.109375" style="226" customWidth="1"/>
    <col min="15102" max="15102" width="15.6640625" style="226" customWidth="1"/>
    <col min="15103" max="15103" width="43.88671875" style="226" customWidth="1"/>
    <col min="15104" max="15104" width="31.5546875" style="226" customWidth="1"/>
    <col min="15105" max="15105" width="19.5546875" style="226" customWidth="1"/>
    <col min="15106" max="15106" width="6.6640625" style="226" bestFit="1" customWidth="1"/>
    <col min="15107" max="15107" width="13.109375" style="226" customWidth="1"/>
    <col min="15108" max="15108" width="16" style="226" customWidth="1"/>
    <col min="15109" max="15109" width="16.33203125" style="226" customWidth="1"/>
    <col min="15110" max="15110" width="12.33203125" style="226" customWidth="1"/>
    <col min="15111" max="15111" width="6" style="226" customWidth="1"/>
    <col min="15112" max="15356" width="11.44140625" style="226"/>
    <col min="15357" max="15357" width="12.109375" style="226" customWidth="1"/>
    <col min="15358" max="15358" width="15.6640625" style="226" customWidth="1"/>
    <col min="15359" max="15359" width="43.88671875" style="226" customWidth="1"/>
    <col min="15360" max="15360" width="31.5546875" style="226" customWidth="1"/>
    <col min="15361" max="15361" width="19.5546875" style="226" customWidth="1"/>
    <col min="15362" max="15362" width="6.6640625" style="226" bestFit="1" customWidth="1"/>
    <col min="15363" max="15363" width="13.109375" style="226" customWidth="1"/>
    <col min="15364" max="15364" width="16" style="226" customWidth="1"/>
    <col min="15365" max="15365" width="16.33203125" style="226" customWidth="1"/>
    <col min="15366" max="15366" width="12.33203125" style="226" customWidth="1"/>
    <col min="15367" max="15367" width="6" style="226" customWidth="1"/>
    <col min="15368" max="15612" width="11.44140625" style="226"/>
    <col min="15613" max="15613" width="12.109375" style="226" customWidth="1"/>
    <col min="15614" max="15614" width="15.6640625" style="226" customWidth="1"/>
    <col min="15615" max="15615" width="43.88671875" style="226" customWidth="1"/>
    <col min="15616" max="15616" width="31.5546875" style="226" customWidth="1"/>
    <col min="15617" max="15617" width="19.5546875" style="226" customWidth="1"/>
    <col min="15618" max="15618" width="6.6640625" style="226" bestFit="1" customWidth="1"/>
    <col min="15619" max="15619" width="13.109375" style="226" customWidth="1"/>
    <col min="15620" max="15620" width="16" style="226" customWidth="1"/>
    <col min="15621" max="15621" width="16.33203125" style="226" customWidth="1"/>
    <col min="15622" max="15622" width="12.33203125" style="226" customWidth="1"/>
    <col min="15623" max="15623" width="6" style="226" customWidth="1"/>
    <col min="15624" max="15868" width="11.44140625" style="226"/>
    <col min="15869" max="15869" width="12.109375" style="226" customWidth="1"/>
    <col min="15870" max="15870" width="15.6640625" style="226" customWidth="1"/>
    <col min="15871" max="15871" width="43.88671875" style="226" customWidth="1"/>
    <col min="15872" max="15872" width="31.5546875" style="226" customWidth="1"/>
    <col min="15873" max="15873" width="19.5546875" style="226" customWidth="1"/>
    <col min="15874" max="15874" width="6.6640625" style="226" bestFit="1" customWidth="1"/>
    <col min="15875" max="15875" width="13.109375" style="226" customWidth="1"/>
    <col min="15876" max="15876" width="16" style="226" customWidth="1"/>
    <col min="15877" max="15877" width="16.33203125" style="226" customWidth="1"/>
    <col min="15878" max="15878" width="12.33203125" style="226" customWidth="1"/>
    <col min="15879" max="15879" width="6" style="226" customWidth="1"/>
    <col min="15880" max="16124" width="11.44140625" style="226"/>
    <col min="16125" max="16125" width="12.109375" style="226" customWidth="1"/>
    <col min="16126" max="16126" width="15.6640625" style="226" customWidth="1"/>
    <col min="16127" max="16127" width="43.88671875" style="226" customWidth="1"/>
    <col min="16128" max="16128" width="31.5546875" style="226" customWidth="1"/>
    <col min="16129" max="16129" width="19.5546875" style="226" customWidth="1"/>
    <col min="16130" max="16130" width="6.6640625" style="226" bestFit="1" customWidth="1"/>
    <col min="16131" max="16131" width="13.109375" style="226" customWidth="1"/>
    <col min="16132" max="16132" width="16" style="226" customWidth="1"/>
    <col min="16133" max="16133" width="16.33203125" style="226" customWidth="1"/>
    <col min="16134" max="16134" width="12.33203125" style="226" customWidth="1"/>
    <col min="16135" max="16135" width="6" style="226" customWidth="1"/>
    <col min="16136" max="16384" width="11.44140625" style="226"/>
  </cols>
  <sheetData>
    <row r="1" spans="1:17" s="219" customFormat="1" ht="44.25" customHeight="1" x14ac:dyDescent="0.3">
      <c r="A1" s="216" t="s">
        <v>483</v>
      </c>
      <c r="B1" s="217" t="s">
        <v>484</v>
      </c>
      <c r="C1" s="217" t="s">
        <v>485</v>
      </c>
      <c r="D1" s="216" t="s">
        <v>486</v>
      </c>
      <c r="E1" s="218" t="s">
        <v>487</v>
      </c>
      <c r="F1" s="216" t="s">
        <v>488</v>
      </c>
      <c r="G1" s="216" t="s">
        <v>489</v>
      </c>
      <c r="H1" s="216" t="s">
        <v>490</v>
      </c>
      <c r="Q1" s="219" t="s">
        <v>1494</v>
      </c>
    </row>
    <row r="2" spans="1:17" ht="14.4" x14ac:dyDescent="0.3">
      <c r="A2" s="220">
        <v>1</v>
      </c>
      <c r="B2" s="221" t="s">
        <v>491</v>
      </c>
      <c r="C2" s="222" t="s">
        <v>492</v>
      </c>
      <c r="D2" s="222" t="s">
        <v>493</v>
      </c>
      <c r="E2" s="223">
        <v>172019352</v>
      </c>
      <c r="F2" s="224" t="s">
        <v>494</v>
      </c>
      <c r="G2" s="225" t="s">
        <v>495</v>
      </c>
      <c r="H2" s="225">
        <v>1</v>
      </c>
      <c r="J2" s="269"/>
      <c r="N2" s="302"/>
      <c r="Q2" s="226">
        <v>786626869</v>
      </c>
    </row>
    <row r="3" spans="1:17" ht="21" customHeight="1" x14ac:dyDescent="0.3">
      <c r="A3" s="220">
        <v>2</v>
      </c>
      <c r="B3" s="221" t="s">
        <v>491</v>
      </c>
      <c r="C3" s="222" t="s">
        <v>496</v>
      </c>
      <c r="D3" s="222" t="s">
        <v>497</v>
      </c>
      <c r="E3" s="223">
        <v>116106750</v>
      </c>
      <c r="F3" s="224" t="s">
        <v>494</v>
      </c>
      <c r="G3" s="225" t="s">
        <v>495</v>
      </c>
      <c r="H3" s="225">
        <v>1</v>
      </c>
      <c r="J3" s="269"/>
      <c r="N3" s="302"/>
      <c r="Q3" s="226">
        <v>9312304</v>
      </c>
    </row>
    <row r="4" spans="1:17" ht="14.4" x14ac:dyDescent="0.3">
      <c r="A4" s="220">
        <v>3</v>
      </c>
      <c r="B4" s="221" t="s">
        <v>491</v>
      </c>
      <c r="C4" s="222" t="s">
        <v>498</v>
      </c>
      <c r="D4" s="222" t="s">
        <v>499</v>
      </c>
      <c r="E4" s="223">
        <v>662221218</v>
      </c>
      <c r="F4" s="224" t="s">
        <v>494</v>
      </c>
      <c r="G4" s="225" t="s">
        <v>495</v>
      </c>
      <c r="H4" s="225">
        <v>1</v>
      </c>
      <c r="J4" s="269"/>
      <c r="N4" s="302"/>
      <c r="Q4" s="226">
        <v>34789724</v>
      </c>
    </row>
    <row r="5" spans="1:17" ht="14.4" x14ac:dyDescent="0.3">
      <c r="A5" s="220">
        <v>4</v>
      </c>
      <c r="B5" s="221" t="s">
        <v>491</v>
      </c>
      <c r="C5" s="222" t="s">
        <v>500</v>
      </c>
      <c r="D5" s="222" t="s">
        <v>501</v>
      </c>
      <c r="E5" s="223">
        <v>415481304</v>
      </c>
      <c r="F5" s="224" t="s">
        <v>494</v>
      </c>
      <c r="G5" s="225" t="s">
        <v>495</v>
      </c>
      <c r="H5" s="225">
        <v>1</v>
      </c>
      <c r="J5" s="269"/>
      <c r="N5" s="302"/>
      <c r="Q5" s="226">
        <v>100242141</v>
      </c>
    </row>
    <row r="6" spans="1:17" ht="14.4" x14ac:dyDescent="0.3">
      <c r="A6" s="220">
        <v>5</v>
      </c>
      <c r="B6" s="221" t="s">
        <v>491</v>
      </c>
      <c r="C6" s="222" t="s">
        <v>502</v>
      </c>
      <c r="D6" s="222" t="s">
        <v>502</v>
      </c>
      <c r="E6" s="223">
        <v>41831164</v>
      </c>
      <c r="F6" s="224" t="s">
        <v>494</v>
      </c>
      <c r="G6" s="225" t="s">
        <v>495</v>
      </c>
      <c r="H6" s="225">
        <v>1</v>
      </c>
      <c r="J6" s="269"/>
      <c r="N6" s="302"/>
      <c r="Q6" s="226">
        <v>30333751</v>
      </c>
    </row>
    <row r="7" spans="1:17" ht="14.4" x14ac:dyDescent="0.3">
      <c r="A7" s="220">
        <v>6</v>
      </c>
      <c r="B7" s="221" t="s">
        <v>491</v>
      </c>
      <c r="C7" s="222" t="s">
        <v>503</v>
      </c>
      <c r="D7" s="222" t="s">
        <v>504</v>
      </c>
      <c r="E7" s="223">
        <v>240394830</v>
      </c>
      <c r="F7" s="224" t="s">
        <v>494</v>
      </c>
      <c r="G7" s="225" t="s">
        <v>495</v>
      </c>
      <c r="H7" s="225">
        <v>1</v>
      </c>
      <c r="J7" s="269"/>
      <c r="N7" s="302"/>
      <c r="Q7" s="226">
        <v>3292067</v>
      </c>
    </row>
    <row r="8" spans="1:17" ht="14.4" x14ac:dyDescent="0.3">
      <c r="A8" s="220">
        <v>7</v>
      </c>
      <c r="B8" s="221" t="s">
        <v>491</v>
      </c>
      <c r="C8" s="222" t="s">
        <v>505</v>
      </c>
      <c r="D8" s="222" t="s">
        <v>506</v>
      </c>
      <c r="E8" s="223">
        <v>529286816</v>
      </c>
      <c r="F8" s="224" t="s">
        <v>494</v>
      </c>
      <c r="G8" s="225" t="s">
        <v>495</v>
      </c>
      <c r="H8" s="225">
        <v>1</v>
      </c>
      <c r="J8" s="269"/>
      <c r="N8" s="302"/>
      <c r="Q8" s="226">
        <v>20321616</v>
      </c>
    </row>
    <row r="9" spans="1:17" ht="14.4" x14ac:dyDescent="0.3">
      <c r="A9" s="220">
        <v>8</v>
      </c>
      <c r="B9" s="221" t="s">
        <v>491</v>
      </c>
      <c r="C9" s="222" t="s">
        <v>507</v>
      </c>
      <c r="D9" s="222" t="s">
        <v>508</v>
      </c>
      <c r="E9" s="223">
        <v>787568994</v>
      </c>
      <c r="F9" s="224" t="s">
        <v>494</v>
      </c>
      <c r="G9" s="225" t="s">
        <v>495</v>
      </c>
      <c r="H9" s="225">
        <v>1</v>
      </c>
      <c r="J9" s="269"/>
      <c r="N9" s="302"/>
      <c r="Q9" s="226">
        <v>51228825</v>
      </c>
    </row>
    <row r="10" spans="1:17" ht="14.4" x14ac:dyDescent="0.3">
      <c r="A10" s="220">
        <v>9</v>
      </c>
      <c r="B10" s="221" t="s">
        <v>491</v>
      </c>
      <c r="C10" s="222" t="s">
        <v>509</v>
      </c>
      <c r="D10" s="222" t="s">
        <v>510</v>
      </c>
      <c r="E10" s="223">
        <v>86688576</v>
      </c>
      <c r="F10" s="224" t="s">
        <v>494</v>
      </c>
      <c r="G10" s="225" t="s">
        <v>495</v>
      </c>
      <c r="H10" s="225">
        <v>1</v>
      </c>
      <c r="J10" s="269"/>
      <c r="N10" s="302"/>
      <c r="Q10" s="226">
        <v>42519924</v>
      </c>
    </row>
    <row r="11" spans="1:17" ht="14.4" x14ac:dyDescent="0.3">
      <c r="A11" s="220">
        <v>10</v>
      </c>
      <c r="B11" s="221" t="s">
        <v>491</v>
      </c>
      <c r="C11" s="222" t="s">
        <v>511</v>
      </c>
      <c r="D11" s="222" t="s">
        <v>1341</v>
      </c>
      <c r="E11" s="223">
        <v>498373758</v>
      </c>
      <c r="F11" s="224" t="s">
        <v>512</v>
      </c>
      <c r="G11" s="225" t="s">
        <v>495</v>
      </c>
      <c r="H11" s="225">
        <v>1</v>
      </c>
      <c r="J11" s="269"/>
      <c r="N11" s="302"/>
      <c r="Q11" s="226">
        <v>22581568</v>
      </c>
    </row>
    <row r="12" spans="1:17" ht="27.6" x14ac:dyDescent="0.3">
      <c r="A12" s="220">
        <v>11</v>
      </c>
      <c r="B12" s="221" t="s">
        <v>491</v>
      </c>
      <c r="C12" s="222" t="s">
        <v>513</v>
      </c>
      <c r="D12" s="222" t="s">
        <v>513</v>
      </c>
      <c r="E12" s="223">
        <v>875785074</v>
      </c>
      <c r="F12" s="224" t="s">
        <v>514</v>
      </c>
      <c r="G12" s="225" t="s">
        <v>495</v>
      </c>
      <c r="H12" s="225">
        <v>1</v>
      </c>
      <c r="J12" s="269"/>
      <c r="N12" s="302"/>
      <c r="Q12" s="226">
        <v>53133551</v>
      </c>
    </row>
    <row r="13" spans="1:17" ht="27.6" x14ac:dyDescent="0.3">
      <c r="A13" s="220">
        <v>12</v>
      </c>
      <c r="B13" s="221" t="s">
        <v>491</v>
      </c>
      <c r="C13" s="222" t="s">
        <v>1233</v>
      </c>
      <c r="D13" s="222" t="s">
        <v>1278</v>
      </c>
      <c r="E13" s="223">
        <v>2979682004</v>
      </c>
      <c r="F13" s="224" t="s">
        <v>494</v>
      </c>
      <c r="G13" s="225" t="s">
        <v>495</v>
      </c>
      <c r="H13" s="225">
        <v>1</v>
      </c>
      <c r="J13" s="269"/>
      <c r="N13" s="302"/>
      <c r="Q13" s="226">
        <v>47628789</v>
      </c>
    </row>
    <row r="14" spans="1:17" ht="27.6" x14ac:dyDescent="0.3">
      <c r="A14" s="220">
        <v>13</v>
      </c>
      <c r="B14" s="221" t="s">
        <v>491</v>
      </c>
      <c r="C14" s="222" t="s">
        <v>515</v>
      </c>
      <c r="D14" s="222" t="s">
        <v>1279</v>
      </c>
      <c r="E14" s="223">
        <v>503551092</v>
      </c>
      <c r="F14" s="224" t="s">
        <v>494</v>
      </c>
      <c r="G14" s="225" t="s">
        <v>495</v>
      </c>
      <c r="H14" s="225">
        <v>1</v>
      </c>
      <c r="J14" s="269"/>
      <c r="N14" s="302"/>
      <c r="Q14" s="226">
        <v>222475862</v>
      </c>
    </row>
    <row r="15" spans="1:17" ht="27.6" x14ac:dyDescent="0.3">
      <c r="A15" s="220">
        <v>14</v>
      </c>
      <c r="B15" s="221" t="s">
        <v>491</v>
      </c>
      <c r="C15" s="222" t="s">
        <v>516</v>
      </c>
      <c r="D15" s="222" t="s">
        <v>1280</v>
      </c>
      <c r="E15" s="223">
        <v>658211796</v>
      </c>
      <c r="F15" s="224" t="s">
        <v>494</v>
      </c>
      <c r="G15" s="225" t="s">
        <v>495</v>
      </c>
      <c r="H15" s="225">
        <v>1</v>
      </c>
      <c r="J15" s="269"/>
      <c r="N15" s="302"/>
      <c r="Q15" s="226">
        <v>114232633</v>
      </c>
    </row>
    <row r="16" spans="1:17" ht="27.6" x14ac:dyDescent="0.3">
      <c r="A16" s="220">
        <v>15</v>
      </c>
      <c r="B16" s="221" t="s">
        <v>491</v>
      </c>
      <c r="C16" s="222" t="s">
        <v>1234</v>
      </c>
      <c r="D16" s="222" t="s">
        <v>1281</v>
      </c>
      <c r="E16" s="223">
        <v>1543372327</v>
      </c>
      <c r="F16" s="224" t="s">
        <v>494</v>
      </c>
      <c r="G16" s="225" t="s">
        <v>495</v>
      </c>
      <c r="H16" s="225">
        <v>1</v>
      </c>
      <c r="J16" s="269"/>
      <c r="N16" s="302"/>
      <c r="Q16" s="226">
        <v>221827386</v>
      </c>
    </row>
    <row r="17" spans="1:17" ht="27.6" x14ac:dyDescent="0.3">
      <c r="A17" s="220">
        <v>16</v>
      </c>
      <c r="B17" s="221" t="s">
        <v>491</v>
      </c>
      <c r="C17" s="222" t="s">
        <v>517</v>
      </c>
      <c r="D17" s="222" t="s">
        <v>517</v>
      </c>
      <c r="E17" s="223">
        <v>196773109</v>
      </c>
      <c r="F17" s="224" t="s">
        <v>514</v>
      </c>
      <c r="G17" s="225" t="s">
        <v>495</v>
      </c>
      <c r="H17" s="225">
        <v>1</v>
      </c>
      <c r="J17" s="269"/>
      <c r="N17" s="302"/>
      <c r="Q17" s="226">
        <v>52790784</v>
      </c>
    </row>
    <row r="18" spans="1:17" ht="14.4" x14ac:dyDescent="0.3">
      <c r="A18" s="220">
        <v>17</v>
      </c>
      <c r="B18" s="221" t="s">
        <v>491</v>
      </c>
      <c r="C18" s="222" t="s">
        <v>518</v>
      </c>
      <c r="D18" s="222" t="s">
        <v>518</v>
      </c>
      <c r="E18" s="223">
        <v>213024823</v>
      </c>
      <c r="F18" s="224" t="s">
        <v>514</v>
      </c>
      <c r="G18" s="225" t="s">
        <v>495</v>
      </c>
      <c r="H18" s="225">
        <v>1</v>
      </c>
      <c r="J18" s="269"/>
      <c r="N18" s="302"/>
      <c r="Q18" s="226">
        <v>39194723</v>
      </c>
    </row>
    <row r="19" spans="1:17" ht="27.6" x14ac:dyDescent="0.3">
      <c r="A19" s="220">
        <v>18</v>
      </c>
      <c r="B19" s="221" t="s">
        <v>491</v>
      </c>
      <c r="C19" s="222" t="s">
        <v>519</v>
      </c>
      <c r="D19" s="222" t="s">
        <v>1282</v>
      </c>
      <c r="E19" s="223">
        <v>83115391</v>
      </c>
      <c r="F19" s="224" t="s">
        <v>494</v>
      </c>
      <c r="G19" s="225" t="s">
        <v>495</v>
      </c>
      <c r="H19" s="225">
        <v>1</v>
      </c>
      <c r="J19" s="269"/>
      <c r="N19" s="302"/>
      <c r="Q19" s="226">
        <v>48665684</v>
      </c>
    </row>
    <row r="20" spans="1:17" ht="27.6" x14ac:dyDescent="0.3">
      <c r="A20" s="220">
        <v>19</v>
      </c>
      <c r="B20" s="221" t="s">
        <v>491</v>
      </c>
      <c r="C20" s="222" t="s">
        <v>521</v>
      </c>
      <c r="D20" s="222" t="s">
        <v>521</v>
      </c>
      <c r="E20" s="223">
        <v>1971676708</v>
      </c>
      <c r="F20" s="224" t="s">
        <v>494</v>
      </c>
      <c r="G20" s="225" t="s">
        <v>495</v>
      </c>
      <c r="H20" s="225">
        <v>1</v>
      </c>
      <c r="J20" s="269"/>
      <c r="N20" s="302"/>
      <c r="Q20" s="226">
        <v>70419589</v>
      </c>
    </row>
    <row r="21" spans="1:17" ht="27.6" x14ac:dyDescent="0.3">
      <c r="A21" s="220">
        <v>20</v>
      </c>
      <c r="B21" s="221" t="s">
        <v>491</v>
      </c>
      <c r="C21" s="222" t="s">
        <v>522</v>
      </c>
      <c r="D21" s="222" t="s">
        <v>522</v>
      </c>
      <c r="E21" s="223">
        <v>16759281</v>
      </c>
      <c r="F21" s="224" t="s">
        <v>514</v>
      </c>
      <c r="G21" s="225" t="s">
        <v>495</v>
      </c>
      <c r="H21" s="225">
        <v>1</v>
      </c>
      <c r="J21" s="269"/>
      <c r="N21" s="302"/>
      <c r="Q21" s="226">
        <v>86390234</v>
      </c>
    </row>
    <row r="22" spans="1:17" ht="41.4" x14ac:dyDescent="0.3">
      <c r="A22" s="220">
        <v>21</v>
      </c>
      <c r="B22" s="221" t="s">
        <v>491</v>
      </c>
      <c r="C22" s="222" t="s">
        <v>523</v>
      </c>
      <c r="D22" s="222" t="s">
        <v>523</v>
      </c>
      <c r="E22" s="223">
        <v>8756478</v>
      </c>
      <c r="F22" s="224" t="s">
        <v>514</v>
      </c>
      <c r="G22" s="225" t="s">
        <v>495</v>
      </c>
      <c r="H22" s="225">
        <v>1</v>
      </c>
      <c r="J22" s="269"/>
      <c r="N22" s="302"/>
      <c r="Q22" s="226">
        <v>1889540806</v>
      </c>
    </row>
    <row r="23" spans="1:17" ht="27.6" x14ac:dyDescent="0.3">
      <c r="A23" s="220">
        <v>22</v>
      </c>
      <c r="B23" s="221" t="s">
        <v>491</v>
      </c>
      <c r="C23" s="222" t="s">
        <v>524</v>
      </c>
      <c r="D23" s="222" t="s">
        <v>1283</v>
      </c>
      <c r="E23" s="223">
        <v>46333482</v>
      </c>
      <c r="F23" s="224" t="s">
        <v>494</v>
      </c>
      <c r="G23" s="225" t="s">
        <v>495</v>
      </c>
      <c r="H23" s="225">
        <v>1</v>
      </c>
      <c r="J23" s="269"/>
      <c r="N23" s="302"/>
      <c r="Q23" s="226">
        <v>4299849000</v>
      </c>
    </row>
    <row r="24" spans="1:17" ht="27.6" x14ac:dyDescent="0.3">
      <c r="A24" s="220">
        <v>23</v>
      </c>
      <c r="B24" s="221" t="s">
        <v>491</v>
      </c>
      <c r="C24" s="222" t="s">
        <v>525</v>
      </c>
      <c r="D24" s="222" t="s">
        <v>525</v>
      </c>
      <c r="E24" s="223">
        <v>89193030</v>
      </c>
      <c r="F24" s="224" t="s">
        <v>514</v>
      </c>
      <c r="G24" s="225" t="s">
        <v>495</v>
      </c>
      <c r="H24" s="225">
        <v>1</v>
      </c>
      <c r="J24" s="269"/>
      <c r="N24" s="302"/>
      <c r="Q24" s="226">
        <v>357878855</v>
      </c>
    </row>
    <row r="25" spans="1:17" ht="27.6" x14ac:dyDescent="0.3">
      <c r="A25" s="220">
        <v>24</v>
      </c>
      <c r="B25" s="221" t="s">
        <v>491</v>
      </c>
      <c r="C25" s="222" t="s">
        <v>526</v>
      </c>
      <c r="D25" s="222" t="s">
        <v>1284</v>
      </c>
      <c r="E25" s="223">
        <v>94719198</v>
      </c>
      <c r="F25" s="224" t="s">
        <v>494</v>
      </c>
      <c r="G25" s="225" t="s">
        <v>495</v>
      </c>
      <c r="H25" s="225">
        <v>1</v>
      </c>
      <c r="J25" s="269"/>
      <c r="N25" s="302"/>
      <c r="Q25" s="226">
        <v>115208839</v>
      </c>
    </row>
    <row r="26" spans="1:17" ht="14.4" x14ac:dyDescent="0.3">
      <c r="A26" s="220">
        <v>25</v>
      </c>
      <c r="B26" s="221" t="s">
        <v>491</v>
      </c>
      <c r="C26" s="222" t="s">
        <v>527</v>
      </c>
      <c r="D26" s="222" t="s">
        <v>528</v>
      </c>
      <c r="E26" s="223">
        <v>96533457</v>
      </c>
      <c r="F26" s="224" t="s">
        <v>494</v>
      </c>
      <c r="G26" s="225" t="s">
        <v>495</v>
      </c>
      <c r="H26" s="225">
        <v>1</v>
      </c>
      <c r="J26" s="269"/>
      <c r="N26" s="302"/>
      <c r="Q26" s="226">
        <v>874037000</v>
      </c>
    </row>
    <row r="27" spans="1:17" ht="14.4" x14ac:dyDescent="0.3">
      <c r="A27" s="220">
        <v>26</v>
      </c>
      <c r="B27" s="221" t="s">
        <v>491</v>
      </c>
      <c r="C27" s="222" t="s">
        <v>529</v>
      </c>
      <c r="D27" s="222" t="s">
        <v>530</v>
      </c>
      <c r="E27" s="223">
        <v>276796488</v>
      </c>
      <c r="F27" s="224" t="s">
        <v>494</v>
      </c>
      <c r="G27" s="225" t="s">
        <v>495</v>
      </c>
      <c r="H27" s="225">
        <v>1</v>
      </c>
      <c r="J27" s="269"/>
      <c r="N27" s="302"/>
      <c r="Q27" s="226">
        <v>99164787</v>
      </c>
    </row>
    <row r="28" spans="1:17" ht="27.6" x14ac:dyDescent="0.3">
      <c r="A28" s="220">
        <v>27</v>
      </c>
      <c r="B28" s="221" t="s">
        <v>491</v>
      </c>
      <c r="C28" s="222" t="s">
        <v>531</v>
      </c>
      <c r="D28" s="222" t="s">
        <v>1285</v>
      </c>
      <c r="E28" s="223">
        <v>151999392</v>
      </c>
      <c r="F28" s="224"/>
      <c r="G28" s="225"/>
      <c r="H28" s="225"/>
      <c r="J28" s="269"/>
      <c r="N28" s="302"/>
      <c r="Q28" s="226">
        <v>121726867</v>
      </c>
    </row>
    <row r="29" spans="1:17" ht="14.4" x14ac:dyDescent="0.3">
      <c r="A29" s="220">
        <v>28</v>
      </c>
      <c r="B29" s="221" t="s">
        <v>491</v>
      </c>
      <c r="C29" s="222" t="s">
        <v>532</v>
      </c>
      <c r="D29" s="222" t="s">
        <v>533</v>
      </c>
      <c r="E29" s="223">
        <v>451769736</v>
      </c>
      <c r="F29" s="224" t="s">
        <v>494</v>
      </c>
      <c r="G29" s="225" t="s">
        <v>495</v>
      </c>
      <c r="H29" s="225">
        <v>1</v>
      </c>
      <c r="J29" s="269"/>
      <c r="N29" s="302"/>
      <c r="Q29" s="226">
        <v>337162979</v>
      </c>
    </row>
    <row r="30" spans="1:17" ht="14.4" x14ac:dyDescent="0.3">
      <c r="A30" s="220">
        <v>29</v>
      </c>
      <c r="B30" s="221" t="s">
        <v>491</v>
      </c>
      <c r="C30" s="222" t="s">
        <v>534</v>
      </c>
      <c r="D30" s="222" t="s">
        <v>535</v>
      </c>
      <c r="E30" s="223">
        <v>14689208778</v>
      </c>
      <c r="F30" s="224" t="s">
        <v>494</v>
      </c>
      <c r="G30" s="225" t="s">
        <v>495</v>
      </c>
      <c r="H30" s="225">
        <v>1</v>
      </c>
      <c r="J30" s="269"/>
      <c r="N30" s="302"/>
      <c r="Q30" s="226">
        <v>70965303</v>
      </c>
    </row>
    <row r="31" spans="1:17" ht="14.4" x14ac:dyDescent="0.3">
      <c r="A31" s="220">
        <v>30</v>
      </c>
      <c r="B31" s="221" t="s">
        <v>491</v>
      </c>
      <c r="C31" s="222" t="s">
        <v>536</v>
      </c>
      <c r="D31" s="222" t="s">
        <v>537</v>
      </c>
      <c r="E31" s="223">
        <v>4461054</v>
      </c>
      <c r="F31" s="224" t="s">
        <v>494</v>
      </c>
      <c r="G31" s="225" t="s">
        <v>495</v>
      </c>
      <c r="H31" s="225">
        <v>1</v>
      </c>
      <c r="J31" s="269"/>
      <c r="N31" s="302"/>
      <c r="Q31" s="226">
        <v>58384294</v>
      </c>
    </row>
    <row r="32" spans="1:17" ht="27.6" x14ac:dyDescent="0.3">
      <c r="A32" s="220">
        <v>31</v>
      </c>
      <c r="B32" s="221" t="s">
        <v>491</v>
      </c>
      <c r="C32" s="222" t="s">
        <v>538</v>
      </c>
      <c r="D32" s="222" t="s">
        <v>538</v>
      </c>
      <c r="E32" s="223">
        <v>53542872</v>
      </c>
      <c r="F32" s="224" t="s">
        <v>494</v>
      </c>
      <c r="G32" s="225" t="s">
        <v>495</v>
      </c>
      <c r="H32" s="225">
        <v>1</v>
      </c>
      <c r="J32" s="269"/>
      <c r="N32" s="302"/>
      <c r="Q32" s="226">
        <v>743829070</v>
      </c>
    </row>
    <row r="33" spans="1:17" ht="27.6" x14ac:dyDescent="0.3">
      <c r="A33" s="220">
        <v>32</v>
      </c>
      <c r="B33" s="221" t="s">
        <v>491</v>
      </c>
      <c r="C33" s="222" t="s">
        <v>539</v>
      </c>
      <c r="D33" s="222" t="s">
        <v>1286</v>
      </c>
      <c r="E33" s="223">
        <v>15929463286</v>
      </c>
      <c r="F33" s="224" t="s">
        <v>494</v>
      </c>
      <c r="G33" s="225" t="s">
        <v>495</v>
      </c>
      <c r="H33" s="225">
        <v>1</v>
      </c>
      <c r="J33" s="269"/>
      <c r="N33" s="302"/>
      <c r="Q33" s="226">
        <v>211448674</v>
      </c>
    </row>
    <row r="34" spans="1:17" ht="41.4" x14ac:dyDescent="0.3">
      <c r="A34" s="220">
        <v>33</v>
      </c>
      <c r="B34" s="221" t="s">
        <v>491</v>
      </c>
      <c r="C34" s="222" t="s">
        <v>540</v>
      </c>
      <c r="D34" s="222" t="s">
        <v>1287</v>
      </c>
      <c r="E34" s="223">
        <v>128125740</v>
      </c>
      <c r="F34" s="224" t="s">
        <v>494</v>
      </c>
      <c r="G34" s="225" t="s">
        <v>495</v>
      </c>
      <c r="H34" s="225">
        <v>1</v>
      </c>
      <c r="J34" s="269"/>
      <c r="N34" s="302"/>
      <c r="Q34" s="226">
        <v>2448383146</v>
      </c>
    </row>
    <row r="35" spans="1:17" ht="27.6" x14ac:dyDescent="0.3">
      <c r="A35" s="220">
        <v>34</v>
      </c>
      <c r="B35" s="221" t="s">
        <v>491</v>
      </c>
      <c r="C35" s="222" t="s">
        <v>541</v>
      </c>
      <c r="D35" s="222" t="s">
        <v>542</v>
      </c>
      <c r="E35" s="223">
        <v>259700364</v>
      </c>
      <c r="F35" s="224" t="s">
        <v>494</v>
      </c>
      <c r="G35" s="225" t="s">
        <v>495</v>
      </c>
      <c r="H35" s="225">
        <v>1</v>
      </c>
      <c r="J35" s="269"/>
      <c r="N35" s="302"/>
      <c r="Q35" s="226">
        <v>526607684</v>
      </c>
    </row>
    <row r="36" spans="1:17" ht="14.4" x14ac:dyDescent="0.3">
      <c r="A36" s="220">
        <v>35</v>
      </c>
      <c r="B36" s="221" t="s">
        <v>491</v>
      </c>
      <c r="C36" s="222" t="s">
        <v>543</v>
      </c>
      <c r="D36" s="222" t="s">
        <v>543</v>
      </c>
      <c r="E36" s="223">
        <v>596135892</v>
      </c>
      <c r="F36" s="224" t="s">
        <v>494</v>
      </c>
      <c r="G36" s="225" t="s">
        <v>495</v>
      </c>
      <c r="H36" s="225">
        <v>1</v>
      </c>
      <c r="J36" s="269"/>
      <c r="N36" s="302"/>
      <c r="Q36" s="226">
        <v>793161870</v>
      </c>
    </row>
    <row r="37" spans="1:17" ht="27.6" x14ac:dyDescent="0.3">
      <c r="A37" s="220">
        <v>36</v>
      </c>
      <c r="B37" s="221" t="s">
        <v>491</v>
      </c>
      <c r="C37" s="222" t="s">
        <v>544</v>
      </c>
      <c r="D37" s="222" t="s">
        <v>1288</v>
      </c>
      <c r="E37" s="223">
        <v>29995872</v>
      </c>
      <c r="F37" s="224" t="s">
        <v>514</v>
      </c>
      <c r="G37" s="225" t="s">
        <v>495</v>
      </c>
      <c r="H37" s="225">
        <v>1</v>
      </c>
      <c r="J37" s="269"/>
      <c r="N37" s="302"/>
      <c r="Q37" s="226">
        <v>17238729</v>
      </c>
    </row>
    <row r="38" spans="1:17" ht="21.75" customHeight="1" x14ac:dyDescent="0.3">
      <c r="A38" s="220">
        <v>37</v>
      </c>
      <c r="B38" s="221" t="s">
        <v>491</v>
      </c>
      <c r="C38" s="222" t="s">
        <v>545</v>
      </c>
      <c r="D38" s="222" t="s">
        <v>1289</v>
      </c>
      <c r="E38" s="223">
        <v>158733834</v>
      </c>
      <c r="F38" s="224" t="s">
        <v>494</v>
      </c>
      <c r="G38" s="225" t="s">
        <v>495</v>
      </c>
      <c r="H38" s="225">
        <v>1</v>
      </c>
      <c r="J38" s="269"/>
      <c r="N38" s="302"/>
      <c r="Q38" s="226">
        <v>67881555</v>
      </c>
    </row>
    <row r="39" spans="1:17" ht="27.6" x14ac:dyDescent="0.3">
      <c r="A39" s="220">
        <v>38</v>
      </c>
      <c r="B39" s="221" t="s">
        <v>491</v>
      </c>
      <c r="C39" s="222" t="s">
        <v>546</v>
      </c>
      <c r="D39" s="222" t="s">
        <v>1290</v>
      </c>
      <c r="E39" s="223">
        <v>232493058</v>
      </c>
      <c r="F39" s="224" t="s">
        <v>494</v>
      </c>
      <c r="G39" s="225" t="s">
        <v>495</v>
      </c>
      <c r="H39" s="225">
        <v>1</v>
      </c>
      <c r="J39" s="269"/>
      <c r="N39" s="302"/>
      <c r="Q39" s="226">
        <v>69532597</v>
      </c>
    </row>
    <row r="40" spans="1:17" ht="27.6" x14ac:dyDescent="0.3">
      <c r="A40" s="220">
        <v>39</v>
      </c>
      <c r="B40" s="221" t="s">
        <v>491</v>
      </c>
      <c r="C40" s="222" t="s">
        <v>547</v>
      </c>
      <c r="D40" s="222" t="s">
        <v>1291</v>
      </c>
      <c r="E40" s="223">
        <v>475805532.30000001</v>
      </c>
      <c r="F40" s="224" t="s">
        <v>494</v>
      </c>
      <c r="G40" s="225" t="s">
        <v>495</v>
      </c>
      <c r="H40" s="225">
        <v>1</v>
      </c>
      <c r="J40" s="269"/>
      <c r="N40" s="302"/>
      <c r="Q40" s="226">
        <v>1500818434</v>
      </c>
    </row>
    <row r="41" spans="1:17" ht="27.6" x14ac:dyDescent="0.3">
      <c r="A41" s="220">
        <v>40</v>
      </c>
      <c r="B41" s="221" t="s">
        <v>491</v>
      </c>
      <c r="C41" s="222" t="s">
        <v>548</v>
      </c>
      <c r="D41" s="222" t="s">
        <v>1292</v>
      </c>
      <c r="E41" s="223">
        <v>233540148</v>
      </c>
      <c r="F41" s="224" t="s">
        <v>514</v>
      </c>
      <c r="G41" s="225" t="s">
        <v>495</v>
      </c>
      <c r="H41" s="225">
        <v>1</v>
      </c>
      <c r="J41" s="269"/>
      <c r="N41" s="302"/>
      <c r="Q41" s="226">
        <v>1371406480</v>
      </c>
    </row>
    <row r="42" spans="1:17" ht="27.6" x14ac:dyDescent="0.3">
      <c r="A42" s="220">
        <v>41</v>
      </c>
      <c r="B42" s="221" t="s">
        <v>491</v>
      </c>
      <c r="C42" s="222" t="s">
        <v>549</v>
      </c>
      <c r="D42" s="222" t="s">
        <v>1293</v>
      </c>
      <c r="E42" s="223">
        <v>7664578</v>
      </c>
      <c r="F42" s="224" t="s">
        <v>514</v>
      </c>
      <c r="G42" s="225" t="s">
        <v>495</v>
      </c>
      <c r="H42" s="225">
        <v>1</v>
      </c>
      <c r="J42" s="269"/>
      <c r="N42" s="302"/>
      <c r="Q42" s="226">
        <v>755175325</v>
      </c>
    </row>
    <row r="43" spans="1:17" ht="41.4" x14ac:dyDescent="0.3">
      <c r="A43" s="220">
        <v>42</v>
      </c>
      <c r="B43" s="221" t="s">
        <v>491</v>
      </c>
      <c r="C43" s="222" t="s">
        <v>550</v>
      </c>
      <c r="D43" s="222" t="s">
        <v>1294</v>
      </c>
      <c r="E43" s="223">
        <v>42355542</v>
      </c>
      <c r="F43" s="224" t="s">
        <v>514</v>
      </c>
      <c r="G43" s="225" t="s">
        <v>495</v>
      </c>
      <c r="H43" s="225">
        <v>1</v>
      </c>
      <c r="J43" s="269"/>
      <c r="N43" s="302"/>
      <c r="Q43" s="226">
        <v>1709830003</v>
      </c>
    </row>
    <row r="44" spans="1:17" ht="41.4" x14ac:dyDescent="0.3">
      <c r="A44" s="220">
        <v>43</v>
      </c>
      <c r="B44" s="221" t="s">
        <v>491</v>
      </c>
      <c r="C44" s="222" t="s">
        <v>551</v>
      </c>
      <c r="D44" s="222" t="s">
        <v>1295</v>
      </c>
      <c r="E44" s="223">
        <v>21920754</v>
      </c>
      <c r="F44" s="224" t="s">
        <v>514</v>
      </c>
      <c r="G44" s="225" t="s">
        <v>495</v>
      </c>
      <c r="H44" s="225">
        <v>1</v>
      </c>
      <c r="J44" s="269"/>
      <c r="N44" s="302"/>
      <c r="Q44" s="226">
        <v>9130845680</v>
      </c>
    </row>
    <row r="45" spans="1:17" ht="27.6" x14ac:dyDescent="0.3">
      <c r="A45" s="220">
        <v>44</v>
      </c>
      <c r="B45" s="221" t="s">
        <v>491</v>
      </c>
      <c r="C45" s="222" t="s">
        <v>552</v>
      </c>
      <c r="D45" s="222" t="s">
        <v>1296</v>
      </c>
      <c r="E45" s="223">
        <v>140867172</v>
      </c>
      <c r="F45" s="224" t="s">
        <v>494</v>
      </c>
      <c r="G45" s="225" t="s">
        <v>495</v>
      </c>
      <c r="H45" s="225">
        <v>1</v>
      </c>
      <c r="J45" s="269"/>
      <c r="N45" s="302"/>
      <c r="Q45" s="226">
        <v>145679316</v>
      </c>
    </row>
    <row r="46" spans="1:17" ht="27.6" x14ac:dyDescent="0.3">
      <c r="A46" s="220">
        <v>45</v>
      </c>
      <c r="B46" s="221" t="s">
        <v>491</v>
      </c>
      <c r="C46" s="222" t="s">
        <v>553</v>
      </c>
      <c r="D46" s="222" t="s">
        <v>1297</v>
      </c>
      <c r="E46" s="223">
        <v>180102147</v>
      </c>
      <c r="F46" s="224" t="s">
        <v>514</v>
      </c>
      <c r="G46" s="225" t="s">
        <v>495</v>
      </c>
      <c r="H46" s="225">
        <v>1</v>
      </c>
      <c r="J46" s="269"/>
      <c r="N46" s="302"/>
      <c r="Q46" s="226">
        <v>587018193</v>
      </c>
    </row>
    <row r="47" spans="1:17" ht="14.4" x14ac:dyDescent="0.3">
      <c r="A47" s="220">
        <v>46</v>
      </c>
      <c r="B47" s="221" t="s">
        <v>491</v>
      </c>
      <c r="C47" s="222" t="s">
        <v>554</v>
      </c>
      <c r="D47" s="222" t="s">
        <v>1298</v>
      </c>
      <c r="E47" s="223">
        <v>102578748</v>
      </c>
      <c r="F47" s="224" t="s">
        <v>514</v>
      </c>
      <c r="G47" s="225" t="s">
        <v>495</v>
      </c>
      <c r="H47" s="225">
        <v>1</v>
      </c>
      <c r="J47" s="269"/>
      <c r="N47" s="302"/>
      <c r="Q47" s="226">
        <v>32220455</v>
      </c>
    </row>
    <row r="48" spans="1:17" ht="27.6" x14ac:dyDescent="0.3">
      <c r="A48" s="220">
        <v>47</v>
      </c>
      <c r="B48" s="221" t="s">
        <v>491</v>
      </c>
      <c r="C48" s="222" t="s">
        <v>555</v>
      </c>
      <c r="D48" s="222" t="s">
        <v>1299</v>
      </c>
      <c r="E48" s="223">
        <v>132286589</v>
      </c>
      <c r="F48" s="224" t="s">
        <v>494</v>
      </c>
      <c r="G48" s="225" t="s">
        <v>495</v>
      </c>
      <c r="H48" s="225">
        <v>1</v>
      </c>
      <c r="J48" s="269"/>
      <c r="N48" s="302"/>
      <c r="Q48" s="226">
        <v>494999584</v>
      </c>
    </row>
    <row r="49" spans="1:17" ht="13.8" x14ac:dyDescent="0.3">
      <c r="A49" s="220">
        <v>48</v>
      </c>
      <c r="B49" s="221" t="s">
        <v>491</v>
      </c>
      <c r="C49" s="222" t="s">
        <v>556</v>
      </c>
      <c r="D49" s="222" t="s">
        <v>556</v>
      </c>
      <c r="E49" s="223">
        <v>140166324</v>
      </c>
      <c r="F49" s="224" t="s">
        <v>494</v>
      </c>
      <c r="G49" s="225" t="s">
        <v>495</v>
      </c>
      <c r="H49" s="225">
        <v>1</v>
      </c>
      <c r="I49" s="226"/>
      <c r="J49" s="269"/>
      <c r="N49" s="302"/>
      <c r="Q49" s="226">
        <v>3360841372</v>
      </c>
    </row>
    <row r="50" spans="1:17" ht="27.6" x14ac:dyDescent="0.3">
      <c r="A50" s="220">
        <v>49</v>
      </c>
      <c r="B50" s="221" t="s">
        <v>491</v>
      </c>
      <c r="C50" s="222" t="s">
        <v>557</v>
      </c>
      <c r="D50" s="222" t="s">
        <v>1300</v>
      </c>
      <c r="E50" s="223">
        <v>113109184</v>
      </c>
      <c r="F50" s="224" t="s">
        <v>494</v>
      </c>
      <c r="G50" s="225" t="s">
        <v>495</v>
      </c>
      <c r="H50" s="225">
        <v>1</v>
      </c>
      <c r="I50" s="226"/>
      <c r="J50" s="269"/>
      <c r="N50" s="302"/>
      <c r="Q50" s="226">
        <v>5552576880</v>
      </c>
    </row>
    <row r="51" spans="1:17" ht="27.6" x14ac:dyDescent="0.3">
      <c r="A51" s="220">
        <v>50</v>
      </c>
      <c r="B51" s="221" t="s">
        <v>491</v>
      </c>
      <c r="C51" s="222" t="s">
        <v>558</v>
      </c>
      <c r="D51" s="222" t="s">
        <v>1301</v>
      </c>
      <c r="E51" s="223">
        <v>99848070</v>
      </c>
      <c r="F51" s="224" t="s">
        <v>494</v>
      </c>
      <c r="G51" s="225" t="s">
        <v>495</v>
      </c>
      <c r="H51" s="225">
        <v>1</v>
      </c>
      <c r="I51" s="226"/>
      <c r="J51" s="269"/>
      <c r="N51" s="302"/>
      <c r="Q51" s="226">
        <v>102374000</v>
      </c>
    </row>
    <row r="52" spans="1:17" ht="27.6" x14ac:dyDescent="0.3">
      <c r="A52" s="220">
        <v>51</v>
      </c>
      <c r="B52" s="221" t="s">
        <v>491</v>
      </c>
      <c r="C52" s="222" t="s">
        <v>559</v>
      </c>
      <c r="D52" s="222" t="s">
        <v>1302</v>
      </c>
      <c r="E52" s="223">
        <v>17929770</v>
      </c>
      <c r="F52" s="224" t="s">
        <v>514</v>
      </c>
      <c r="G52" s="225" t="s">
        <v>495</v>
      </c>
      <c r="H52" s="225">
        <v>1</v>
      </c>
      <c r="I52" s="226"/>
      <c r="J52" s="269"/>
      <c r="N52" s="302"/>
      <c r="Q52" s="226">
        <v>42271000</v>
      </c>
    </row>
    <row r="53" spans="1:17" ht="13.8" x14ac:dyDescent="0.3">
      <c r="A53" s="220">
        <v>52</v>
      </c>
      <c r="B53" s="221" t="s">
        <v>491</v>
      </c>
      <c r="C53" s="222" t="s">
        <v>560</v>
      </c>
      <c r="D53" s="222" t="s">
        <v>1303</v>
      </c>
      <c r="E53" s="223">
        <v>50631223</v>
      </c>
      <c r="F53" s="224" t="s">
        <v>514</v>
      </c>
      <c r="G53" s="225" t="s">
        <v>495</v>
      </c>
      <c r="H53" s="225">
        <v>1</v>
      </c>
      <c r="I53" s="226"/>
      <c r="J53" s="269"/>
      <c r="N53" s="302"/>
      <c r="Q53" s="226">
        <v>16725829</v>
      </c>
    </row>
    <row r="54" spans="1:17" ht="13.8" x14ac:dyDescent="0.3">
      <c r="A54" s="220">
        <v>53</v>
      </c>
      <c r="B54" s="221" t="s">
        <v>491</v>
      </c>
      <c r="C54" s="222" t="s">
        <v>561</v>
      </c>
      <c r="D54" s="222" t="s">
        <v>1304</v>
      </c>
      <c r="E54" s="223">
        <v>191615353</v>
      </c>
      <c r="F54" s="224"/>
      <c r="G54" s="225"/>
      <c r="H54" s="225"/>
      <c r="I54" s="226"/>
      <c r="J54" s="269"/>
      <c r="N54" s="302"/>
      <c r="Q54" s="226">
        <v>151696000</v>
      </c>
    </row>
    <row r="55" spans="1:17" ht="13.8" x14ac:dyDescent="0.3">
      <c r="A55" s="220">
        <v>54</v>
      </c>
      <c r="B55" s="221" t="s">
        <v>491</v>
      </c>
      <c r="C55" s="222" t="s">
        <v>563</v>
      </c>
      <c r="D55" s="222" t="s">
        <v>563</v>
      </c>
      <c r="E55" s="223">
        <v>106589026</v>
      </c>
      <c r="F55" s="224" t="s">
        <v>514</v>
      </c>
      <c r="G55" s="225" t="s">
        <v>495</v>
      </c>
      <c r="H55" s="225">
        <v>1</v>
      </c>
      <c r="I55" s="226"/>
      <c r="J55" s="269"/>
      <c r="N55" s="302"/>
      <c r="Q55" s="226">
        <v>29936000</v>
      </c>
    </row>
    <row r="56" spans="1:17" ht="27.6" x14ac:dyDescent="0.3">
      <c r="A56" s="220">
        <v>55</v>
      </c>
      <c r="B56" s="221" t="s">
        <v>491</v>
      </c>
      <c r="C56" s="222" t="s">
        <v>564</v>
      </c>
      <c r="D56" s="222" t="s">
        <v>1305</v>
      </c>
      <c r="E56" s="223">
        <v>60971859</v>
      </c>
      <c r="F56" s="224" t="s">
        <v>494</v>
      </c>
      <c r="G56" s="225" t="s">
        <v>495</v>
      </c>
      <c r="H56" s="225">
        <v>1</v>
      </c>
      <c r="I56" s="226"/>
      <c r="J56" s="269"/>
      <c r="N56" s="302"/>
      <c r="Q56" s="226">
        <v>7649279</v>
      </c>
    </row>
    <row r="57" spans="1:17" ht="27.6" x14ac:dyDescent="0.3">
      <c r="A57" s="220">
        <v>56</v>
      </c>
      <c r="B57" s="221" t="s">
        <v>491</v>
      </c>
      <c r="C57" s="222" t="s">
        <v>1496</v>
      </c>
      <c r="D57" s="222" t="s">
        <v>1306</v>
      </c>
      <c r="E57" s="223">
        <v>115439257</v>
      </c>
      <c r="F57" s="224" t="s">
        <v>494</v>
      </c>
      <c r="G57" s="225" t="s">
        <v>495</v>
      </c>
      <c r="H57" s="225">
        <v>1</v>
      </c>
      <c r="I57" s="226"/>
      <c r="J57" s="269"/>
      <c r="N57" s="302"/>
      <c r="Q57" s="226">
        <v>1967741226</v>
      </c>
    </row>
    <row r="58" spans="1:17" ht="13.8" x14ac:dyDescent="0.3">
      <c r="A58" s="220">
        <v>57</v>
      </c>
      <c r="B58" s="221" t="s">
        <v>491</v>
      </c>
      <c r="C58" s="222" t="s">
        <v>565</v>
      </c>
      <c r="D58" s="222" t="s">
        <v>1307</v>
      </c>
      <c r="E58" s="223">
        <v>113526835</v>
      </c>
      <c r="F58" s="224" t="s">
        <v>494</v>
      </c>
      <c r="G58" s="225" t="s">
        <v>495</v>
      </c>
      <c r="H58" s="225">
        <v>1</v>
      </c>
      <c r="I58" s="226"/>
      <c r="J58" s="269"/>
      <c r="N58" s="302"/>
      <c r="Q58" s="226">
        <v>450868000</v>
      </c>
    </row>
    <row r="59" spans="1:17" ht="13.8" x14ac:dyDescent="0.3">
      <c r="A59" s="220">
        <v>58</v>
      </c>
      <c r="B59" s="221" t="s">
        <v>491</v>
      </c>
      <c r="C59" s="222" t="s">
        <v>566</v>
      </c>
      <c r="D59" s="222" t="s">
        <v>566</v>
      </c>
      <c r="E59" s="223">
        <v>27900908</v>
      </c>
      <c r="F59" s="224" t="s">
        <v>494</v>
      </c>
      <c r="G59" s="225" t="s">
        <v>495</v>
      </c>
      <c r="H59" s="225">
        <v>1</v>
      </c>
      <c r="I59" s="226"/>
      <c r="J59" s="269"/>
      <c r="N59" s="302"/>
      <c r="Q59" s="226">
        <v>46241000</v>
      </c>
    </row>
    <row r="60" spans="1:17" ht="27.6" x14ac:dyDescent="0.3">
      <c r="A60" s="220">
        <v>59</v>
      </c>
      <c r="B60" s="221" t="s">
        <v>491</v>
      </c>
      <c r="C60" s="222" t="s">
        <v>567</v>
      </c>
      <c r="D60" s="222" t="s">
        <v>1308</v>
      </c>
      <c r="E60" s="223">
        <v>68017318</v>
      </c>
      <c r="F60" s="224" t="s">
        <v>514</v>
      </c>
      <c r="G60" s="225" t="s">
        <v>495</v>
      </c>
      <c r="H60" s="225">
        <v>1</v>
      </c>
      <c r="I60" s="226"/>
      <c r="J60" s="269"/>
      <c r="N60" s="302"/>
      <c r="Q60" s="226">
        <v>276244000</v>
      </c>
    </row>
    <row r="61" spans="1:17" ht="13.8" x14ac:dyDescent="0.3">
      <c r="A61" s="220">
        <v>60</v>
      </c>
      <c r="B61" s="221" t="s">
        <v>491</v>
      </c>
      <c r="C61" s="222" t="s">
        <v>568</v>
      </c>
      <c r="D61" s="222" t="s">
        <v>1309</v>
      </c>
      <c r="E61" s="223">
        <v>27407453</v>
      </c>
      <c r="F61" s="224" t="s">
        <v>494</v>
      </c>
      <c r="G61" s="225" t="s">
        <v>495</v>
      </c>
      <c r="H61" s="225">
        <v>1</v>
      </c>
      <c r="I61" s="226"/>
      <c r="J61" s="269"/>
      <c r="N61" s="302"/>
      <c r="Q61" s="226">
        <v>89015000</v>
      </c>
    </row>
    <row r="62" spans="1:17" ht="13.8" x14ac:dyDescent="0.3">
      <c r="A62" s="220">
        <v>61</v>
      </c>
      <c r="B62" s="221" t="s">
        <v>491</v>
      </c>
      <c r="C62" s="222" t="s">
        <v>569</v>
      </c>
      <c r="D62" s="222" t="s">
        <v>1310</v>
      </c>
      <c r="E62" s="223">
        <v>10070866</v>
      </c>
      <c r="F62" s="224" t="s">
        <v>514</v>
      </c>
      <c r="G62" s="225" t="s">
        <v>495</v>
      </c>
      <c r="H62" s="225">
        <v>1</v>
      </c>
      <c r="I62" s="226"/>
      <c r="J62" s="269"/>
      <c r="N62" s="302"/>
      <c r="Q62" s="226">
        <v>21877000</v>
      </c>
    </row>
    <row r="63" spans="1:17" ht="13.8" x14ac:dyDescent="0.3">
      <c r="A63" s="220">
        <v>62</v>
      </c>
      <c r="B63" s="221" t="s">
        <v>491</v>
      </c>
      <c r="C63" s="222" t="s">
        <v>1497</v>
      </c>
      <c r="D63" s="222" t="s">
        <v>1311</v>
      </c>
      <c r="E63" s="223">
        <v>99363117</v>
      </c>
      <c r="F63" s="224" t="s">
        <v>494</v>
      </c>
      <c r="G63" s="225" t="s">
        <v>495</v>
      </c>
      <c r="H63" s="225">
        <v>1</v>
      </c>
      <c r="I63" s="226"/>
      <c r="J63" s="269"/>
      <c r="N63" s="302"/>
      <c r="Q63" s="226">
        <v>30774994</v>
      </c>
    </row>
    <row r="64" spans="1:17" ht="13.8" x14ac:dyDescent="0.3">
      <c r="A64" s="220">
        <v>63</v>
      </c>
      <c r="B64" s="221" t="s">
        <v>491</v>
      </c>
      <c r="C64" s="222" t="s">
        <v>570</v>
      </c>
      <c r="D64" s="222" t="s">
        <v>1312</v>
      </c>
      <c r="E64" s="223">
        <v>6655446</v>
      </c>
      <c r="F64" s="224" t="s">
        <v>514</v>
      </c>
      <c r="G64" s="225" t="s">
        <v>495</v>
      </c>
      <c r="H64" s="225">
        <v>1</v>
      </c>
      <c r="I64" s="226"/>
      <c r="J64" s="269"/>
      <c r="N64" s="302"/>
      <c r="Q64" s="226">
        <v>14659889000</v>
      </c>
    </row>
    <row r="65" spans="1:17" ht="27.6" x14ac:dyDescent="0.3">
      <c r="A65" s="220">
        <v>64</v>
      </c>
      <c r="B65" s="221" t="s">
        <v>491</v>
      </c>
      <c r="C65" s="222" t="s">
        <v>1498</v>
      </c>
      <c r="D65" s="222" t="s">
        <v>1313</v>
      </c>
      <c r="E65" s="223">
        <v>745316728</v>
      </c>
      <c r="F65" s="224" t="s">
        <v>514</v>
      </c>
      <c r="G65" s="225" t="s">
        <v>495</v>
      </c>
      <c r="H65" s="225">
        <v>1</v>
      </c>
      <c r="I65" s="226"/>
      <c r="J65" s="269"/>
      <c r="N65" s="302"/>
      <c r="Q65" s="226">
        <v>8739000</v>
      </c>
    </row>
    <row r="66" spans="1:17" ht="27.6" x14ac:dyDescent="0.3">
      <c r="A66" s="220">
        <v>65</v>
      </c>
      <c r="B66" s="221" t="s">
        <v>491</v>
      </c>
      <c r="C66" s="222" t="s">
        <v>571</v>
      </c>
      <c r="D66" s="222" t="s">
        <v>571</v>
      </c>
      <c r="E66" s="223">
        <v>1503820071</v>
      </c>
      <c r="F66" s="224" t="s">
        <v>514</v>
      </c>
      <c r="G66" s="225" t="s">
        <v>495</v>
      </c>
      <c r="H66" s="225">
        <v>1</v>
      </c>
      <c r="I66" s="226"/>
      <c r="J66" s="269"/>
      <c r="N66" s="302"/>
      <c r="Q66" s="226">
        <v>179742662</v>
      </c>
    </row>
    <row r="67" spans="1:17" ht="27.6" x14ac:dyDescent="0.3">
      <c r="A67" s="220">
        <v>66</v>
      </c>
      <c r="B67" s="221" t="s">
        <v>491</v>
      </c>
      <c r="C67" s="222" t="s">
        <v>572</v>
      </c>
      <c r="D67" s="222" t="s">
        <v>1314</v>
      </c>
      <c r="E67" s="223">
        <v>325094082</v>
      </c>
      <c r="F67" s="224" t="s">
        <v>494</v>
      </c>
      <c r="G67" s="225" t="s">
        <v>495</v>
      </c>
      <c r="H67" s="225">
        <v>1</v>
      </c>
      <c r="I67" s="226"/>
      <c r="J67" s="269"/>
      <c r="N67" s="302"/>
      <c r="Q67" s="226">
        <v>140586000</v>
      </c>
    </row>
    <row r="68" spans="1:17" ht="27.6" x14ac:dyDescent="0.3">
      <c r="A68" s="220">
        <v>67</v>
      </c>
      <c r="B68" s="221" t="s">
        <v>491</v>
      </c>
      <c r="C68" s="222" t="s">
        <v>573</v>
      </c>
      <c r="D68" s="222" t="s">
        <v>1315</v>
      </c>
      <c r="E68" s="223">
        <v>1893319888</v>
      </c>
      <c r="F68" s="224" t="s">
        <v>494</v>
      </c>
      <c r="G68" s="225" t="s">
        <v>495</v>
      </c>
      <c r="H68" s="225">
        <v>3</v>
      </c>
      <c r="I68" s="226"/>
      <c r="J68" s="269"/>
      <c r="N68" s="302"/>
      <c r="Q68" s="226">
        <v>4452150</v>
      </c>
    </row>
    <row r="69" spans="1:17" ht="27.6" x14ac:dyDescent="0.3">
      <c r="A69" s="220">
        <v>68</v>
      </c>
      <c r="B69" s="221" t="s">
        <v>491</v>
      </c>
      <c r="C69" s="222" t="s">
        <v>574</v>
      </c>
      <c r="D69" s="222" t="s">
        <v>1316</v>
      </c>
      <c r="E69" s="223">
        <v>4308448698</v>
      </c>
      <c r="F69" s="224" t="s">
        <v>494</v>
      </c>
      <c r="G69" s="225" t="s">
        <v>495</v>
      </c>
      <c r="H69" s="225">
        <v>3</v>
      </c>
      <c r="I69" s="226"/>
      <c r="J69" s="269"/>
      <c r="N69" s="302"/>
      <c r="Q69" s="226">
        <v>96340775</v>
      </c>
    </row>
    <row r="70" spans="1:17" ht="55.2" x14ac:dyDescent="0.3">
      <c r="A70" s="220">
        <v>69</v>
      </c>
      <c r="B70" s="221" t="s">
        <v>491</v>
      </c>
      <c r="C70" s="222" t="s">
        <v>1235</v>
      </c>
      <c r="D70" s="222" t="s">
        <v>1317</v>
      </c>
      <c r="E70" s="223">
        <v>3836835354</v>
      </c>
      <c r="F70" s="224" t="s">
        <v>494</v>
      </c>
      <c r="G70" s="225" t="s">
        <v>495</v>
      </c>
      <c r="H70" s="225">
        <v>2</v>
      </c>
      <c r="I70" s="226"/>
      <c r="J70" s="269"/>
      <c r="N70" s="302"/>
      <c r="Q70" s="226">
        <v>15897667950</v>
      </c>
    </row>
    <row r="71" spans="1:17" ht="27.6" x14ac:dyDescent="0.3">
      <c r="A71" s="220">
        <v>70</v>
      </c>
      <c r="B71" s="221" t="s">
        <v>491</v>
      </c>
      <c r="C71" s="222" t="s">
        <v>575</v>
      </c>
      <c r="D71" s="222" t="s">
        <v>1318</v>
      </c>
      <c r="E71" s="223">
        <v>2188103400</v>
      </c>
      <c r="F71" s="224" t="s">
        <v>494</v>
      </c>
      <c r="G71" s="225" t="s">
        <v>495</v>
      </c>
      <c r="H71" s="225">
        <v>1</v>
      </c>
      <c r="I71" s="226"/>
      <c r="J71" s="269"/>
      <c r="N71" s="302"/>
      <c r="Q71" s="226">
        <v>53436000</v>
      </c>
    </row>
    <row r="72" spans="1:17" ht="27.6" x14ac:dyDescent="0.3">
      <c r="A72" s="220">
        <v>71</v>
      </c>
      <c r="B72" s="221" t="s">
        <v>491</v>
      </c>
      <c r="C72" s="222" t="s">
        <v>1236</v>
      </c>
      <c r="D72" s="222" t="s">
        <v>577</v>
      </c>
      <c r="E72" s="223">
        <v>527660899</v>
      </c>
      <c r="F72" s="224" t="s">
        <v>494</v>
      </c>
      <c r="G72" s="225" t="s">
        <v>495</v>
      </c>
      <c r="H72" s="225">
        <v>1</v>
      </c>
      <c r="I72" s="226"/>
      <c r="J72" s="269"/>
      <c r="N72" s="302"/>
      <c r="Q72" s="226">
        <v>191232887</v>
      </c>
    </row>
    <row r="73" spans="1:17" ht="27.6" x14ac:dyDescent="0.3">
      <c r="A73" s="220">
        <v>72</v>
      </c>
      <c r="B73" s="221" t="s">
        <v>491</v>
      </c>
      <c r="C73" s="222" t="s">
        <v>578</v>
      </c>
      <c r="D73" s="222" t="s">
        <v>579</v>
      </c>
      <c r="E73" s="223">
        <v>588192229</v>
      </c>
      <c r="F73" s="224" t="s">
        <v>494</v>
      </c>
      <c r="G73" s="225" t="s">
        <v>495</v>
      </c>
      <c r="H73" s="225">
        <v>1</v>
      </c>
      <c r="I73" s="226"/>
      <c r="J73" s="269"/>
      <c r="N73" s="302"/>
      <c r="Q73" s="226">
        <v>17893982</v>
      </c>
    </row>
    <row r="74" spans="1:17" ht="27.6" x14ac:dyDescent="0.3">
      <c r="A74" s="220">
        <v>73</v>
      </c>
      <c r="B74" s="221" t="s">
        <v>491</v>
      </c>
      <c r="C74" s="222" t="s">
        <v>1237</v>
      </c>
      <c r="D74" s="222" t="s">
        <v>580</v>
      </c>
      <c r="E74" s="223">
        <v>1374149293</v>
      </c>
      <c r="F74" s="224" t="s">
        <v>494</v>
      </c>
      <c r="G74" s="225" t="s">
        <v>495</v>
      </c>
      <c r="H74" s="225">
        <v>1</v>
      </c>
      <c r="I74" s="226"/>
      <c r="J74" s="269"/>
      <c r="N74" s="302"/>
      <c r="Q74" s="226">
        <v>2973734535</v>
      </c>
    </row>
    <row r="75" spans="1:17" ht="27.6" x14ac:dyDescent="0.3">
      <c r="A75" s="220">
        <v>74</v>
      </c>
      <c r="B75" s="221" t="s">
        <v>491</v>
      </c>
      <c r="C75" s="222" t="s">
        <v>1238</v>
      </c>
      <c r="D75" s="222" t="s">
        <v>581</v>
      </c>
      <c r="E75" s="223">
        <v>1269757755</v>
      </c>
      <c r="F75" s="224" t="s">
        <v>494</v>
      </c>
      <c r="G75" s="225" t="s">
        <v>495</v>
      </c>
      <c r="H75" s="225">
        <v>1</v>
      </c>
      <c r="I75" s="226"/>
      <c r="J75" s="269"/>
      <c r="N75" s="302"/>
      <c r="Q75" s="226">
        <v>1540291744</v>
      </c>
    </row>
    <row r="76" spans="1:17" ht="27.75" customHeight="1" x14ac:dyDescent="0.3">
      <c r="A76" s="220">
        <v>75</v>
      </c>
      <c r="B76" s="221" t="s">
        <v>491</v>
      </c>
      <c r="C76" s="222" t="s">
        <v>1239</v>
      </c>
      <c r="D76" s="222" t="s">
        <v>582</v>
      </c>
      <c r="E76" s="223">
        <v>9149107371</v>
      </c>
      <c r="F76" s="224" t="s">
        <v>494</v>
      </c>
      <c r="G76" s="225" t="s">
        <v>495</v>
      </c>
      <c r="H76" s="225">
        <v>1</v>
      </c>
      <c r="I76" s="226"/>
      <c r="J76" s="269"/>
      <c r="N76" s="302"/>
      <c r="Q76" s="226">
        <v>2682504</v>
      </c>
    </row>
    <row r="77" spans="1:17" ht="13.8" x14ac:dyDescent="0.3">
      <c r="A77" s="220">
        <v>76</v>
      </c>
      <c r="B77" s="221" t="s">
        <v>491</v>
      </c>
      <c r="C77" s="222" t="s">
        <v>1240</v>
      </c>
      <c r="D77" s="222" t="s">
        <v>583</v>
      </c>
      <c r="E77" s="223">
        <v>245085593</v>
      </c>
      <c r="F77" s="224" t="s">
        <v>494</v>
      </c>
      <c r="G77" s="225" t="s">
        <v>495</v>
      </c>
      <c r="H77" s="225">
        <v>1</v>
      </c>
      <c r="I77" s="226"/>
      <c r="J77" s="269"/>
      <c r="N77" s="302"/>
      <c r="Q77" s="226">
        <v>376901861</v>
      </c>
    </row>
    <row r="78" spans="1:17" ht="13.8" x14ac:dyDescent="0.3">
      <c r="A78" s="220">
        <v>77</v>
      </c>
      <c r="B78" s="221" t="s">
        <v>491</v>
      </c>
      <c r="C78" s="222" t="s">
        <v>1241</v>
      </c>
      <c r="D78" s="222" t="s">
        <v>584</v>
      </c>
      <c r="E78" s="223">
        <v>293851376</v>
      </c>
      <c r="F78" s="224" t="s">
        <v>494</v>
      </c>
      <c r="G78" s="225" t="s">
        <v>495</v>
      </c>
      <c r="H78" s="225">
        <v>1</v>
      </c>
      <c r="I78" s="226"/>
      <c r="J78" s="269"/>
      <c r="N78" s="302"/>
      <c r="Q78" s="226">
        <v>244596400</v>
      </c>
    </row>
    <row r="79" spans="1:17" ht="27.6" x14ac:dyDescent="0.3">
      <c r="A79" s="220">
        <v>78</v>
      </c>
      <c r="B79" s="221" t="s">
        <v>491</v>
      </c>
      <c r="C79" s="222" t="s">
        <v>1242</v>
      </c>
      <c r="D79" s="222" t="s">
        <v>585</v>
      </c>
      <c r="E79" s="223">
        <v>682495755</v>
      </c>
      <c r="F79" s="224" t="s">
        <v>494</v>
      </c>
      <c r="G79" s="225" t="s">
        <v>495</v>
      </c>
      <c r="H79" s="225">
        <v>1</v>
      </c>
      <c r="I79" s="226"/>
      <c r="J79" s="269"/>
      <c r="N79" s="302"/>
      <c r="Q79" s="226">
        <v>681133488</v>
      </c>
    </row>
    <row r="80" spans="1:17" ht="13.8" x14ac:dyDescent="0.3">
      <c r="A80" s="220">
        <v>79</v>
      </c>
      <c r="B80" s="221" t="s">
        <v>491</v>
      </c>
      <c r="C80" s="222" t="s">
        <v>1243</v>
      </c>
      <c r="D80" s="222" t="s">
        <v>586</v>
      </c>
      <c r="E80" s="223">
        <v>76467011</v>
      </c>
      <c r="F80" s="224" t="s">
        <v>494</v>
      </c>
      <c r="G80" s="225" t="s">
        <v>495</v>
      </c>
      <c r="H80" s="225">
        <v>1</v>
      </c>
      <c r="I80" s="226"/>
      <c r="J80" s="269"/>
      <c r="N80" s="302"/>
      <c r="Q80" s="226">
        <v>666178622</v>
      </c>
    </row>
    <row r="81" spans="1:17" ht="13.8" x14ac:dyDescent="0.3">
      <c r="A81" s="220">
        <v>80</v>
      </c>
      <c r="B81" s="221" t="s">
        <v>491</v>
      </c>
      <c r="C81" s="222" t="s">
        <v>1244</v>
      </c>
      <c r="D81" s="222" t="s">
        <v>587</v>
      </c>
      <c r="E81" s="223">
        <v>1205011212</v>
      </c>
      <c r="F81" s="224" t="s">
        <v>494</v>
      </c>
      <c r="G81" s="225" t="s">
        <v>495</v>
      </c>
      <c r="H81" s="225">
        <v>1</v>
      </c>
      <c r="I81" s="226"/>
      <c r="J81" s="269"/>
      <c r="N81" s="302"/>
      <c r="Q81" s="226">
        <v>1202606000</v>
      </c>
    </row>
    <row r="82" spans="1:17" ht="27.6" x14ac:dyDescent="0.3">
      <c r="A82" s="220">
        <v>81</v>
      </c>
      <c r="B82" s="221" t="s">
        <v>491</v>
      </c>
      <c r="C82" s="222" t="s">
        <v>1245</v>
      </c>
      <c r="D82" s="222" t="s">
        <v>588</v>
      </c>
      <c r="E82" s="223">
        <v>1383982468</v>
      </c>
      <c r="F82" s="224" t="s">
        <v>494</v>
      </c>
      <c r="G82" s="225" t="s">
        <v>495</v>
      </c>
      <c r="H82" s="225">
        <v>1</v>
      </c>
      <c r="I82" s="226"/>
      <c r="J82" s="269"/>
      <c r="N82" s="302"/>
      <c r="Q82" s="226">
        <v>76314382</v>
      </c>
    </row>
    <row r="83" spans="1:17" ht="27.6" x14ac:dyDescent="0.3">
      <c r="A83" s="220">
        <v>82</v>
      </c>
      <c r="B83" s="221" t="s">
        <v>491</v>
      </c>
      <c r="C83" s="222" t="s">
        <v>1246</v>
      </c>
      <c r="D83" s="222" t="s">
        <v>589</v>
      </c>
      <c r="E83" s="223">
        <v>309080295</v>
      </c>
      <c r="F83" s="224" t="s">
        <v>494</v>
      </c>
      <c r="G83" s="225" t="s">
        <v>495</v>
      </c>
      <c r="H83" s="225">
        <v>1</v>
      </c>
      <c r="I83" s="226"/>
      <c r="J83" s="269"/>
      <c r="N83" s="302"/>
      <c r="Q83" s="226">
        <v>1381220028</v>
      </c>
    </row>
    <row r="84" spans="1:17" ht="13.8" x14ac:dyDescent="0.3">
      <c r="A84" s="220">
        <v>83</v>
      </c>
      <c r="B84" s="221" t="s">
        <v>491</v>
      </c>
      <c r="C84" s="222" t="s">
        <v>590</v>
      </c>
      <c r="D84" s="222" t="s">
        <v>590</v>
      </c>
      <c r="E84" s="223">
        <v>667510979</v>
      </c>
      <c r="F84" s="224"/>
      <c r="G84" s="225"/>
      <c r="H84" s="225"/>
      <c r="I84" s="226"/>
      <c r="J84" s="269"/>
      <c r="N84" s="302"/>
      <c r="Q84" s="226">
        <v>1151184119</v>
      </c>
    </row>
    <row r="85" spans="1:17" ht="27.6" x14ac:dyDescent="0.3">
      <c r="A85" s="220">
        <v>84</v>
      </c>
      <c r="B85" s="221" t="s">
        <v>491</v>
      </c>
      <c r="C85" s="222" t="s">
        <v>1247</v>
      </c>
      <c r="D85" s="222" t="s">
        <v>591</v>
      </c>
      <c r="E85" s="223">
        <v>3367563055</v>
      </c>
      <c r="F85" s="224" t="s">
        <v>494</v>
      </c>
      <c r="G85" s="225" t="s">
        <v>495</v>
      </c>
      <c r="H85" s="225">
        <v>1</v>
      </c>
      <c r="I85" s="226"/>
      <c r="J85" s="269"/>
      <c r="N85" s="302"/>
      <c r="Q85" s="226">
        <v>101297992</v>
      </c>
    </row>
    <row r="86" spans="1:17" ht="27.6" x14ac:dyDescent="0.3">
      <c r="A86" s="220">
        <v>85</v>
      </c>
      <c r="B86" s="221" t="s">
        <v>491</v>
      </c>
      <c r="C86" s="222" t="s">
        <v>592</v>
      </c>
      <c r="D86" s="222" t="s">
        <v>1319</v>
      </c>
      <c r="E86" s="223">
        <v>145970675</v>
      </c>
      <c r="F86" s="224" t="s">
        <v>494</v>
      </c>
      <c r="G86" s="225" t="s">
        <v>495</v>
      </c>
      <c r="H86" s="225">
        <v>1</v>
      </c>
      <c r="I86" s="226"/>
      <c r="J86" s="269"/>
      <c r="N86" s="302"/>
      <c r="Q86" s="226">
        <v>308463368</v>
      </c>
    </row>
    <row r="87" spans="1:17" ht="27.6" x14ac:dyDescent="0.3">
      <c r="A87" s="220">
        <v>86</v>
      </c>
      <c r="B87" s="221" t="s">
        <v>491</v>
      </c>
      <c r="C87" s="222" t="s">
        <v>1248</v>
      </c>
      <c r="D87" s="222" t="s">
        <v>593</v>
      </c>
      <c r="E87" s="223">
        <v>495989583</v>
      </c>
      <c r="F87" s="224" t="s">
        <v>494</v>
      </c>
      <c r="G87" s="225" t="s">
        <v>495</v>
      </c>
      <c r="H87" s="225">
        <v>1</v>
      </c>
      <c r="I87" s="226"/>
      <c r="J87" s="269"/>
      <c r="N87" s="302"/>
      <c r="Q87" s="226">
        <v>27845218</v>
      </c>
    </row>
    <row r="88" spans="1:17" ht="13.8" x14ac:dyDescent="0.3">
      <c r="A88" s="220">
        <v>87</v>
      </c>
      <c r="B88" s="221" t="s">
        <v>491</v>
      </c>
      <c r="C88" s="222" t="s">
        <v>1249</v>
      </c>
      <c r="D88" s="222" t="s">
        <v>594</v>
      </c>
      <c r="E88" s="223">
        <v>756685676</v>
      </c>
      <c r="F88" s="224" t="s">
        <v>494</v>
      </c>
      <c r="G88" s="225" t="s">
        <v>495</v>
      </c>
      <c r="H88" s="225">
        <v>1</v>
      </c>
      <c r="I88" s="226"/>
      <c r="J88" s="269"/>
      <c r="N88" s="302"/>
      <c r="Q88" s="226">
        <v>942130000</v>
      </c>
    </row>
    <row r="89" spans="1:17" ht="30" customHeight="1" x14ac:dyDescent="0.3">
      <c r="A89" s="220">
        <v>88</v>
      </c>
      <c r="B89" s="221" t="s">
        <v>491</v>
      </c>
      <c r="C89" s="222" t="s">
        <v>1250</v>
      </c>
      <c r="D89" s="222" t="s">
        <v>595</v>
      </c>
      <c r="E89" s="223">
        <v>2453279912</v>
      </c>
      <c r="F89" s="224" t="s">
        <v>494</v>
      </c>
      <c r="G89" s="225" t="s">
        <v>495</v>
      </c>
      <c r="H89" s="225">
        <v>1</v>
      </c>
      <c r="I89" s="226"/>
      <c r="J89" s="269"/>
      <c r="N89" s="302"/>
      <c r="Q89" s="226">
        <v>1097196335</v>
      </c>
    </row>
    <row r="90" spans="1:17" ht="44.25" customHeight="1" x14ac:dyDescent="0.3">
      <c r="A90" s="220">
        <v>89</v>
      </c>
      <c r="B90" s="221" t="s">
        <v>491</v>
      </c>
      <c r="C90" s="222" t="s">
        <v>1251</v>
      </c>
      <c r="D90" s="222" t="s">
        <v>596</v>
      </c>
      <c r="E90" s="223">
        <v>6286722253</v>
      </c>
      <c r="F90" s="224" t="s">
        <v>494</v>
      </c>
      <c r="G90" s="225" t="s">
        <v>495</v>
      </c>
      <c r="H90" s="225">
        <v>1</v>
      </c>
      <c r="I90" s="226"/>
      <c r="J90" s="269"/>
      <c r="N90" s="302"/>
      <c r="Q90" s="226">
        <v>324445192</v>
      </c>
    </row>
    <row r="91" spans="1:17" ht="18" customHeight="1" x14ac:dyDescent="0.3">
      <c r="A91" s="220">
        <v>90</v>
      </c>
      <c r="B91" s="221" t="s">
        <v>491</v>
      </c>
      <c r="C91" s="222" t="s">
        <v>1252</v>
      </c>
      <c r="D91" s="222" t="s">
        <v>597</v>
      </c>
      <c r="E91" s="223">
        <v>3607525650</v>
      </c>
      <c r="F91" s="224" t="s">
        <v>494</v>
      </c>
      <c r="G91" s="225" t="s">
        <v>495</v>
      </c>
      <c r="H91" s="225">
        <v>1</v>
      </c>
      <c r="I91" s="226"/>
      <c r="J91" s="269"/>
      <c r="N91" s="302"/>
      <c r="Q91" s="226">
        <v>757816842</v>
      </c>
    </row>
    <row r="92" spans="1:17" ht="13.8" x14ac:dyDescent="0.3">
      <c r="A92" s="220">
        <v>91</v>
      </c>
      <c r="B92" s="221" t="s">
        <v>491</v>
      </c>
      <c r="C92" s="222" t="s">
        <v>1253</v>
      </c>
      <c r="D92" s="222" t="s">
        <v>598</v>
      </c>
      <c r="E92" s="223">
        <v>4586600151</v>
      </c>
      <c r="F92" s="224" t="s">
        <v>494</v>
      </c>
      <c r="G92" s="225" t="s">
        <v>495</v>
      </c>
      <c r="H92" s="225">
        <v>1</v>
      </c>
      <c r="I92" s="226"/>
      <c r="J92" s="269"/>
      <c r="N92" s="302"/>
      <c r="Q92" s="226">
        <v>47857110</v>
      </c>
    </row>
    <row r="93" spans="1:17" ht="27.6" x14ac:dyDescent="0.3">
      <c r="A93" s="220">
        <v>92</v>
      </c>
      <c r="B93" s="221" t="s">
        <v>491</v>
      </c>
      <c r="C93" s="222" t="s">
        <v>1254</v>
      </c>
      <c r="D93" s="222" t="s">
        <v>599</v>
      </c>
      <c r="E93" s="223">
        <v>1713249663</v>
      </c>
      <c r="F93" s="224" t="s">
        <v>494</v>
      </c>
      <c r="G93" s="225" t="s">
        <v>495</v>
      </c>
      <c r="H93" s="225">
        <v>1</v>
      </c>
      <c r="I93" s="226"/>
      <c r="J93" s="269"/>
      <c r="N93" s="302"/>
      <c r="Q93" s="226">
        <v>121415073</v>
      </c>
    </row>
    <row r="94" spans="1:17" ht="13.8" x14ac:dyDescent="0.3">
      <c r="A94" s="220">
        <v>93</v>
      </c>
      <c r="B94" s="221" t="s">
        <v>491</v>
      </c>
      <c r="C94" s="222" t="s">
        <v>600</v>
      </c>
      <c r="D94" s="222" t="s">
        <v>1320</v>
      </c>
      <c r="E94" s="223">
        <v>1099390728</v>
      </c>
      <c r="F94" s="224" t="s">
        <v>494</v>
      </c>
      <c r="G94" s="225" t="s">
        <v>495</v>
      </c>
      <c r="H94" s="225">
        <v>1</v>
      </c>
      <c r="I94" s="226"/>
      <c r="J94" s="269"/>
      <c r="N94" s="302"/>
      <c r="Q94" s="226">
        <v>7391439929</v>
      </c>
    </row>
    <row r="95" spans="1:17" ht="13.8" x14ac:dyDescent="0.3">
      <c r="A95" s="220">
        <v>94</v>
      </c>
      <c r="B95" s="221" t="s">
        <v>491</v>
      </c>
      <c r="C95" s="222" t="s">
        <v>601</v>
      </c>
      <c r="D95" s="222" t="s">
        <v>1321</v>
      </c>
      <c r="E95" s="223">
        <v>34859303</v>
      </c>
      <c r="F95" s="224" t="s">
        <v>514</v>
      </c>
      <c r="G95" s="225" t="s">
        <v>495</v>
      </c>
      <c r="H95" s="225">
        <v>1</v>
      </c>
      <c r="I95" s="226"/>
      <c r="J95" s="269"/>
      <c r="N95" s="302"/>
      <c r="Q95" s="226">
        <v>1777686957</v>
      </c>
    </row>
    <row r="96" spans="1:17" ht="13.8" x14ac:dyDescent="0.3">
      <c r="A96" s="220">
        <v>95</v>
      </c>
      <c r="B96" s="221" t="s">
        <v>491</v>
      </c>
      <c r="C96" s="222" t="s">
        <v>1255</v>
      </c>
      <c r="D96" s="222" t="s">
        <v>602</v>
      </c>
      <c r="E96" s="223">
        <v>794748194</v>
      </c>
      <c r="F96" s="224" t="s">
        <v>494</v>
      </c>
      <c r="G96" s="225" t="s">
        <v>495</v>
      </c>
      <c r="H96" s="225">
        <v>1</v>
      </c>
      <c r="I96" s="226"/>
      <c r="J96" s="269"/>
      <c r="N96" s="302"/>
      <c r="Q96" s="226">
        <v>6740732136</v>
      </c>
    </row>
    <row r="97" spans="1:17" ht="13.8" x14ac:dyDescent="0.3">
      <c r="A97" s="220">
        <v>96</v>
      </c>
      <c r="B97" s="221" t="s">
        <v>491</v>
      </c>
      <c r="C97" s="222" t="s">
        <v>1256</v>
      </c>
      <c r="D97" s="222" t="s">
        <v>1321</v>
      </c>
      <c r="E97" s="223">
        <v>1781242331</v>
      </c>
      <c r="F97" s="224" t="s">
        <v>494</v>
      </c>
      <c r="G97" s="225" t="s">
        <v>495</v>
      </c>
      <c r="H97" s="225">
        <v>1</v>
      </c>
      <c r="I97" s="226"/>
      <c r="J97" s="269"/>
      <c r="N97" s="302"/>
      <c r="Q97" s="226">
        <v>3409843815</v>
      </c>
    </row>
    <row r="98" spans="1:17" ht="27.6" x14ac:dyDescent="0.3">
      <c r="A98" s="220">
        <v>97</v>
      </c>
      <c r="B98" s="221" t="s">
        <v>491</v>
      </c>
      <c r="C98" s="222" t="s">
        <v>1257</v>
      </c>
      <c r="D98" s="222" t="s">
        <v>1322</v>
      </c>
      <c r="E98" s="223">
        <v>604048637</v>
      </c>
      <c r="F98" s="224" t="s">
        <v>494</v>
      </c>
      <c r="G98" s="225" t="s">
        <v>495</v>
      </c>
      <c r="H98" s="225">
        <v>1</v>
      </c>
      <c r="I98" s="226"/>
      <c r="J98" s="269"/>
      <c r="N98" s="302"/>
      <c r="Q98" s="226">
        <v>656898000</v>
      </c>
    </row>
    <row r="99" spans="1:17" ht="13.8" x14ac:dyDescent="0.3">
      <c r="A99" s="220">
        <v>98</v>
      </c>
      <c r="B99" s="221" t="s">
        <v>491</v>
      </c>
      <c r="C99" s="222" t="s">
        <v>1258</v>
      </c>
      <c r="D99" s="222" t="s">
        <v>1258</v>
      </c>
      <c r="E99" s="223">
        <v>6754213600</v>
      </c>
      <c r="F99" s="224" t="s">
        <v>494</v>
      </c>
      <c r="G99" s="225" t="s">
        <v>495</v>
      </c>
      <c r="H99" s="225">
        <v>1</v>
      </c>
      <c r="I99" s="226"/>
      <c r="J99" s="269"/>
      <c r="N99" s="302"/>
      <c r="Q99" s="226">
        <v>60656882</v>
      </c>
    </row>
    <row r="100" spans="1:17" ht="27.6" x14ac:dyDescent="0.3">
      <c r="A100" s="220">
        <v>99</v>
      </c>
      <c r="B100" s="221" t="s">
        <v>491</v>
      </c>
      <c r="C100" s="222" t="s">
        <v>1259</v>
      </c>
      <c r="D100" s="222" t="s">
        <v>1259</v>
      </c>
      <c r="E100" s="223">
        <v>7406222809</v>
      </c>
      <c r="F100" s="224" t="s">
        <v>494</v>
      </c>
      <c r="G100" s="225" t="s">
        <v>495</v>
      </c>
      <c r="H100" s="225">
        <v>1</v>
      </c>
      <c r="I100" s="226"/>
      <c r="J100" s="269"/>
      <c r="N100" s="302"/>
      <c r="Q100" s="226">
        <v>6274173905</v>
      </c>
    </row>
    <row r="101" spans="1:17" ht="27.6" x14ac:dyDescent="0.3">
      <c r="A101" s="220">
        <v>100</v>
      </c>
      <c r="B101" s="221" t="s">
        <v>491</v>
      </c>
      <c r="C101" s="222" t="s">
        <v>1260</v>
      </c>
      <c r="D101" s="222" t="s">
        <v>1260</v>
      </c>
      <c r="E101" s="223">
        <v>1211779762</v>
      </c>
      <c r="F101" s="224" t="s">
        <v>494</v>
      </c>
      <c r="G101" s="225" t="s">
        <v>495</v>
      </c>
      <c r="H101" s="225">
        <v>1</v>
      </c>
      <c r="I101" s="226"/>
      <c r="J101" s="269"/>
      <c r="N101" s="302"/>
      <c r="Q101" s="226">
        <v>1267223308</v>
      </c>
    </row>
    <row r="102" spans="1:17" ht="27.6" x14ac:dyDescent="0.3">
      <c r="A102" s="220">
        <v>101</v>
      </c>
      <c r="B102" s="221" t="s">
        <v>491</v>
      </c>
      <c r="C102" s="222" t="s">
        <v>603</v>
      </c>
      <c r="D102" s="222" t="s">
        <v>603</v>
      </c>
      <c r="E102" s="223">
        <v>604478647</v>
      </c>
      <c r="F102" s="224" t="s">
        <v>514</v>
      </c>
      <c r="G102" s="225" t="s">
        <v>495</v>
      </c>
      <c r="H102" s="225">
        <v>1</v>
      </c>
      <c r="I102" s="226"/>
      <c r="J102" s="269"/>
      <c r="N102" s="302"/>
      <c r="Q102" s="226">
        <v>4577445260</v>
      </c>
    </row>
    <row r="103" spans="1:17" ht="13.8" x14ac:dyDescent="0.3">
      <c r="A103" s="220">
        <v>102</v>
      </c>
      <c r="B103" s="221" t="s">
        <v>491</v>
      </c>
      <c r="C103" s="222" t="s">
        <v>604</v>
      </c>
      <c r="D103" s="222" t="s">
        <v>604</v>
      </c>
      <c r="E103" s="223">
        <v>44992125</v>
      </c>
      <c r="F103" s="224" t="s">
        <v>514</v>
      </c>
      <c r="G103" s="225" t="s">
        <v>495</v>
      </c>
      <c r="H103" s="225">
        <v>1</v>
      </c>
      <c r="I103" s="226"/>
      <c r="J103" s="269"/>
      <c r="N103" s="302"/>
      <c r="Q103" s="226">
        <v>293264846</v>
      </c>
    </row>
    <row r="104" spans="1:17" ht="13.8" x14ac:dyDescent="0.3">
      <c r="A104" s="220">
        <v>103</v>
      </c>
      <c r="B104" s="221" t="s">
        <v>491</v>
      </c>
      <c r="C104" s="222" t="s">
        <v>1261</v>
      </c>
      <c r="D104" s="222" t="s">
        <v>1261</v>
      </c>
      <c r="E104" s="223">
        <v>211871571</v>
      </c>
      <c r="F104" s="224" t="s">
        <v>494</v>
      </c>
      <c r="G104" s="225" t="s">
        <v>495</v>
      </c>
      <c r="H104" s="225">
        <v>1</v>
      </c>
      <c r="I104" s="226"/>
      <c r="J104" s="269"/>
      <c r="N104" s="302"/>
      <c r="Q104" s="226">
        <v>3600325000</v>
      </c>
    </row>
    <row r="105" spans="1:17" ht="27.6" x14ac:dyDescent="0.3">
      <c r="A105" s="220">
        <v>104</v>
      </c>
      <c r="B105" s="221" t="s">
        <v>491</v>
      </c>
      <c r="C105" s="222" t="s">
        <v>1262</v>
      </c>
      <c r="D105" s="222" t="s">
        <v>605</v>
      </c>
      <c r="E105" s="223">
        <v>101500588</v>
      </c>
      <c r="F105" s="224" t="s">
        <v>494</v>
      </c>
      <c r="G105" s="225" t="s">
        <v>495</v>
      </c>
      <c r="H105" s="225">
        <v>1</v>
      </c>
      <c r="I105" s="226"/>
      <c r="J105" s="269"/>
      <c r="N105" s="302"/>
      <c r="Q105" s="226">
        <v>9648838</v>
      </c>
    </row>
    <row r="106" spans="1:17" ht="13.8" x14ac:dyDescent="0.3">
      <c r="A106" s="220">
        <v>105</v>
      </c>
      <c r="B106" s="221" t="s">
        <v>491</v>
      </c>
      <c r="C106" s="222" t="s">
        <v>1263</v>
      </c>
      <c r="D106" s="222" t="s">
        <v>562</v>
      </c>
      <c r="E106" s="223">
        <v>1153486487</v>
      </c>
      <c r="F106" s="224" t="s">
        <v>494</v>
      </c>
      <c r="G106" s="225" t="s">
        <v>495</v>
      </c>
      <c r="H106" s="225">
        <v>1</v>
      </c>
      <c r="I106" s="226"/>
      <c r="J106" s="269"/>
      <c r="N106" s="302"/>
      <c r="Q106" s="226">
        <v>602842951</v>
      </c>
    </row>
    <row r="107" spans="1:17" ht="13.8" x14ac:dyDescent="0.3">
      <c r="A107" s="220">
        <v>106</v>
      </c>
      <c r="B107" s="221" t="s">
        <v>491</v>
      </c>
      <c r="C107" s="222" t="s">
        <v>606</v>
      </c>
      <c r="D107" s="222" t="s">
        <v>606</v>
      </c>
      <c r="E107" s="223">
        <v>17273206</v>
      </c>
      <c r="F107" s="224" t="s">
        <v>514</v>
      </c>
      <c r="G107" s="225" t="s">
        <v>495</v>
      </c>
      <c r="H107" s="225">
        <v>1</v>
      </c>
      <c r="I107" s="226"/>
      <c r="J107" s="269"/>
      <c r="N107" s="302"/>
      <c r="Q107" s="226">
        <v>1911523</v>
      </c>
    </row>
    <row r="108" spans="1:17" ht="27.6" x14ac:dyDescent="0.3">
      <c r="A108" s="220">
        <v>107</v>
      </c>
      <c r="B108" s="221" t="s">
        <v>491</v>
      </c>
      <c r="C108" s="222" t="s">
        <v>1264</v>
      </c>
      <c r="D108" s="222" t="s">
        <v>607</v>
      </c>
      <c r="E108" s="223">
        <v>850875096</v>
      </c>
      <c r="F108" s="224" t="s">
        <v>494</v>
      </c>
      <c r="G108" s="225" t="s">
        <v>495</v>
      </c>
      <c r="H108" s="225">
        <v>1</v>
      </c>
      <c r="I108" s="226"/>
      <c r="J108" s="269"/>
      <c r="N108" s="302"/>
      <c r="Q108" s="226">
        <v>9617986</v>
      </c>
    </row>
    <row r="109" spans="1:17" ht="13.8" x14ac:dyDescent="0.3">
      <c r="A109" s="220">
        <v>108</v>
      </c>
      <c r="B109" s="221" t="s">
        <v>491</v>
      </c>
      <c r="C109" s="222" t="s">
        <v>608</v>
      </c>
      <c r="D109" s="222" t="s">
        <v>608</v>
      </c>
      <c r="E109" s="223">
        <v>9637222</v>
      </c>
      <c r="F109" s="224" t="s">
        <v>514</v>
      </c>
      <c r="G109" s="225" t="s">
        <v>495</v>
      </c>
      <c r="H109" s="225">
        <v>1</v>
      </c>
      <c r="I109" s="226"/>
      <c r="J109" s="269"/>
      <c r="N109" s="302"/>
      <c r="Q109" s="226">
        <v>13131982</v>
      </c>
    </row>
    <row r="110" spans="1:17" ht="13.8" x14ac:dyDescent="0.3">
      <c r="A110" s="220">
        <v>109</v>
      </c>
      <c r="B110" s="221" t="s">
        <v>491</v>
      </c>
      <c r="C110" s="222" t="s">
        <v>609</v>
      </c>
      <c r="D110" s="222" t="s">
        <v>609</v>
      </c>
      <c r="E110" s="223">
        <v>12021726</v>
      </c>
      <c r="F110" s="224" t="s">
        <v>494</v>
      </c>
      <c r="G110" s="225" t="s">
        <v>495</v>
      </c>
      <c r="H110" s="225">
        <v>1</v>
      </c>
      <c r="I110" s="226"/>
      <c r="J110" s="269"/>
      <c r="N110" s="302"/>
      <c r="Q110" s="226">
        <v>11997731</v>
      </c>
    </row>
    <row r="111" spans="1:17" ht="27.6" x14ac:dyDescent="0.3">
      <c r="A111" s="220">
        <v>110</v>
      </c>
      <c r="B111" s="221" t="s">
        <v>491</v>
      </c>
      <c r="C111" s="222" t="s">
        <v>1265</v>
      </c>
      <c r="D111" s="222" t="s">
        <v>1265</v>
      </c>
      <c r="E111" s="223">
        <v>32284896</v>
      </c>
      <c r="F111" s="224" t="s">
        <v>494</v>
      </c>
      <c r="G111" s="225" t="s">
        <v>495</v>
      </c>
      <c r="H111" s="225">
        <v>1</v>
      </c>
      <c r="I111" s="226"/>
      <c r="J111" s="269"/>
      <c r="N111" s="302"/>
      <c r="Q111" s="226">
        <v>44902320</v>
      </c>
    </row>
    <row r="112" spans="1:17" ht="27.6" x14ac:dyDescent="0.3">
      <c r="A112" s="220">
        <v>111</v>
      </c>
      <c r="B112" s="221" t="s">
        <v>491</v>
      </c>
      <c r="C112" s="222" t="s">
        <v>610</v>
      </c>
      <c r="D112" s="222" t="s">
        <v>610</v>
      </c>
      <c r="E112" s="223">
        <v>759332476</v>
      </c>
      <c r="F112" s="224" t="s">
        <v>514</v>
      </c>
      <c r="G112" s="225" t="s">
        <v>495</v>
      </c>
      <c r="H112" s="225">
        <v>1</v>
      </c>
      <c r="I112" s="226"/>
      <c r="J112" s="269"/>
      <c r="N112" s="302"/>
      <c r="Q112" s="226">
        <v>849176743</v>
      </c>
    </row>
    <row r="113" spans="1:17" ht="13.8" x14ac:dyDescent="0.3">
      <c r="A113" s="220">
        <v>112</v>
      </c>
      <c r="B113" s="221" t="s">
        <v>491</v>
      </c>
      <c r="C113" s="222" t="s">
        <v>1266</v>
      </c>
      <c r="D113" s="222" t="s">
        <v>1266</v>
      </c>
      <c r="E113" s="223">
        <v>121657903</v>
      </c>
      <c r="F113" s="224" t="s">
        <v>494</v>
      </c>
      <c r="G113" s="225" t="s">
        <v>495</v>
      </c>
      <c r="H113" s="225">
        <v>1</v>
      </c>
      <c r="I113" s="226"/>
      <c r="J113" s="269"/>
      <c r="N113" s="302"/>
      <c r="Q113" s="226">
        <v>603272103</v>
      </c>
    </row>
    <row r="114" spans="1:17" ht="27.6" x14ac:dyDescent="0.3">
      <c r="A114" s="220">
        <v>113</v>
      </c>
      <c r="B114" s="221" t="s">
        <v>491</v>
      </c>
      <c r="C114" s="222" t="s">
        <v>611</v>
      </c>
      <c r="D114" s="222" t="s">
        <v>611</v>
      </c>
      <c r="E114" s="223">
        <v>13158246</v>
      </c>
      <c r="F114" s="224" t="s">
        <v>494</v>
      </c>
      <c r="G114" s="225" t="s">
        <v>495</v>
      </c>
      <c r="H114" s="225">
        <v>1</v>
      </c>
      <c r="I114" s="226"/>
      <c r="J114" s="269"/>
      <c r="N114" s="302"/>
      <c r="Q114" s="226">
        <v>8070876</v>
      </c>
    </row>
    <row r="115" spans="1:17" ht="13.8" x14ac:dyDescent="0.3">
      <c r="A115" s="220">
        <v>114</v>
      </c>
      <c r="B115" s="221" t="s">
        <v>491</v>
      </c>
      <c r="C115" s="222" t="s">
        <v>612</v>
      </c>
      <c r="D115" s="222" t="s">
        <v>612</v>
      </c>
      <c r="E115" s="223">
        <v>71107234</v>
      </c>
      <c r="F115" s="224" t="s">
        <v>514</v>
      </c>
      <c r="G115" s="225" t="s">
        <v>495</v>
      </c>
      <c r="H115" s="225">
        <v>1</v>
      </c>
      <c r="I115" s="226"/>
      <c r="J115" s="269"/>
      <c r="N115" s="302"/>
      <c r="Q115" s="226">
        <v>556040896</v>
      </c>
    </row>
    <row r="116" spans="1:17" ht="13.8" x14ac:dyDescent="0.3">
      <c r="A116" s="220">
        <v>115</v>
      </c>
      <c r="B116" s="221" t="s">
        <v>491</v>
      </c>
      <c r="C116" s="222" t="s">
        <v>613</v>
      </c>
      <c r="D116" s="222" t="s">
        <v>1323</v>
      </c>
      <c r="E116" s="223">
        <v>337837305</v>
      </c>
      <c r="F116" s="224" t="s">
        <v>494</v>
      </c>
      <c r="G116" s="225" t="s">
        <v>495</v>
      </c>
      <c r="H116" s="225">
        <v>1</v>
      </c>
      <c r="I116" s="226"/>
      <c r="J116" s="269"/>
      <c r="N116" s="302"/>
      <c r="Q116" s="226">
        <v>3829177000</v>
      </c>
    </row>
    <row r="117" spans="1:17" ht="13.8" x14ac:dyDescent="0.3">
      <c r="A117" s="220">
        <v>116</v>
      </c>
      <c r="B117" s="221" t="s">
        <v>491</v>
      </c>
      <c r="C117" s="222" t="s">
        <v>614</v>
      </c>
      <c r="D117" s="222" t="s">
        <v>615</v>
      </c>
      <c r="E117" s="223">
        <v>58501063</v>
      </c>
      <c r="F117" s="224" t="s">
        <v>494</v>
      </c>
      <c r="G117" s="225" t="s">
        <v>495</v>
      </c>
      <c r="H117" s="225">
        <v>1</v>
      </c>
      <c r="I117" s="226"/>
      <c r="J117" s="269"/>
      <c r="N117" s="302"/>
      <c r="Q117" s="226">
        <v>49799926000</v>
      </c>
    </row>
    <row r="118" spans="1:17" ht="27.6" x14ac:dyDescent="0.3">
      <c r="A118" s="220">
        <v>117</v>
      </c>
      <c r="B118" s="221" t="s">
        <v>491</v>
      </c>
      <c r="C118" s="222" t="s">
        <v>616</v>
      </c>
      <c r="D118" s="222" t="s">
        <v>1324</v>
      </c>
      <c r="E118" s="223">
        <v>121970321</v>
      </c>
      <c r="F118" s="224" t="s">
        <v>494</v>
      </c>
      <c r="G118" s="225" t="s">
        <v>495</v>
      </c>
      <c r="H118" s="225">
        <v>1</v>
      </c>
      <c r="I118" s="226"/>
      <c r="J118" s="269"/>
      <c r="N118" s="302"/>
      <c r="Q118" s="226">
        <v>114691293</v>
      </c>
    </row>
    <row r="119" spans="1:17" ht="13.8" x14ac:dyDescent="0.3">
      <c r="A119" s="220">
        <v>118</v>
      </c>
      <c r="B119" s="221" t="s">
        <v>491</v>
      </c>
      <c r="C119" s="222" t="s">
        <v>617</v>
      </c>
      <c r="D119" s="222" t="s">
        <v>618</v>
      </c>
      <c r="E119" s="223">
        <v>112024693</v>
      </c>
      <c r="F119" s="224" t="s">
        <v>494</v>
      </c>
      <c r="G119" s="225" t="s">
        <v>495</v>
      </c>
      <c r="H119" s="225">
        <v>1</v>
      </c>
      <c r="I119" s="226"/>
      <c r="J119" s="269"/>
      <c r="N119" s="302"/>
      <c r="Q119" s="226">
        <v>28459794</v>
      </c>
    </row>
    <row r="120" spans="1:17" ht="27.6" x14ac:dyDescent="0.3">
      <c r="A120" s="220">
        <v>119</v>
      </c>
      <c r="B120" s="221" t="s">
        <v>491</v>
      </c>
      <c r="C120" s="222" t="s">
        <v>619</v>
      </c>
      <c r="D120" s="222" t="s">
        <v>1325</v>
      </c>
      <c r="E120" s="223">
        <v>65491225</v>
      </c>
      <c r="F120" s="224" t="s">
        <v>494</v>
      </c>
      <c r="G120" s="225" t="s">
        <v>495</v>
      </c>
      <c r="H120" s="225">
        <v>1</v>
      </c>
      <c r="I120" s="226"/>
      <c r="J120" s="269"/>
      <c r="N120" s="302"/>
      <c r="Q120" s="226">
        <v>65360504</v>
      </c>
    </row>
    <row r="121" spans="1:17" ht="13.8" x14ac:dyDescent="0.3">
      <c r="A121" s="220">
        <v>120</v>
      </c>
      <c r="B121" s="221" t="s">
        <v>491</v>
      </c>
      <c r="C121" s="222" t="s">
        <v>620</v>
      </c>
      <c r="D121" s="222" t="s">
        <v>620</v>
      </c>
      <c r="E121" s="223">
        <v>46866397</v>
      </c>
      <c r="F121" s="224" t="s">
        <v>514</v>
      </c>
      <c r="G121" s="225" t="s">
        <v>495</v>
      </c>
      <c r="H121" s="225">
        <v>1</v>
      </c>
      <c r="I121" s="226"/>
      <c r="J121" s="269"/>
      <c r="N121" s="302"/>
      <c r="Q121" s="226">
        <v>1911523</v>
      </c>
    </row>
    <row r="122" spans="1:17" ht="27.6" x14ac:dyDescent="0.3">
      <c r="A122" s="220">
        <v>121</v>
      </c>
      <c r="B122" s="221" t="s">
        <v>491</v>
      </c>
      <c r="C122" s="222" t="s">
        <v>621</v>
      </c>
      <c r="D122" s="222" t="s">
        <v>621</v>
      </c>
      <c r="E122" s="223">
        <v>2151705434</v>
      </c>
      <c r="F122" s="224" t="s">
        <v>514</v>
      </c>
      <c r="G122" s="225" t="s">
        <v>495</v>
      </c>
      <c r="H122" s="225">
        <v>1</v>
      </c>
      <c r="I122" s="226"/>
      <c r="J122" s="269"/>
      <c r="N122" s="302"/>
      <c r="Q122" s="226">
        <v>2336306</v>
      </c>
    </row>
    <row r="123" spans="1:17" ht="13.8" x14ac:dyDescent="0.3">
      <c r="A123" s="220">
        <v>122</v>
      </c>
      <c r="B123" s="221" t="s">
        <v>491</v>
      </c>
      <c r="C123" s="222" t="s">
        <v>622</v>
      </c>
      <c r="D123" s="222" t="s">
        <v>622</v>
      </c>
      <c r="E123" s="223">
        <v>1950967146</v>
      </c>
      <c r="F123" s="224" t="s">
        <v>514</v>
      </c>
      <c r="G123" s="225" t="s">
        <v>495</v>
      </c>
      <c r="H123" s="225">
        <v>1</v>
      </c>
      <c r="I123" s="226"/>
      <c r="J123" s="269"/>
      <c r="N123" s="302"/>
      <c r="Q123" s="226">
        <v>671456000</v>
      </c>
    </row>
    <row r="124" spans="1:17" ht="13.8" x14ac:dyDescent="0.3">
      <c r="A124" s="220">
        <v>123</v>
      </c>
      <c r="B124" s="221" t="s">
        <v>491</v>
      </c>
      <c r="C124" s="222" t="s">
        <v>623</v>
      </c>
      <c r="D124" s="222" t="s">
        <v>623</v>
      </c>
      <c r="E124" s="223">
        <v>51331283</v>
      </c>
      <c r="F124" s="224" t="s">
        <v>514</v>
      </c>
      <c r="G124" s="225" t="s">
        <v>495</v>
      </c>
      <c r="H124" s="225">
        <v>1</v>
      </c>
      <c r="I124" s="226"/>
      <c r="J124" s="269"/>
      <c r="N124" s="302"/>
      <c r="Q124" s="226">
        <v>3472600</v>
      </c>
    </row>
    <row r="125" spans="1:17" ht="27.6" x14ac:dyDescent="0.3">
      <c r="A125" s="220">
        <v>124</v>
      </c>
      <c r="B125" s="221" t="s">
        <v>491</v>
      </c>
      <c r="C125" s="222" t="s">
        <v>1267</v>
      </c>
      <c r="D125" s="222" t="s">
        <v>1267</v>
      </c>
      <c r="E125" s="223">
        <v>672798912</v>
      </c>
      <c r="F125" s="224" t="s">
        <v>514</v>
      </c>
      <c r="G125" s="225" t="s">
        <v>495</v>
      </c>
      <c r="H125" s="225">
        <v>1</v>
      </c>
      <c r="I125" s="226"/>
      <c r="J125" s="269"/>
      <c r="N125" s="302"/>
      <c r="Q125" s="226">
        <v>4247829</v>
      </c>
    </row>
    <row r="126" spans="1:17" ht="27.6" x14ac:dyDescent="0.3">
      <c r="A126" s="220">
        <v>125</v>
      </c>
      <c r="B126" s="221" t="s">
        <v>491</v>
      </c>
      <c r="C126" s="222" t="s">
        <v>1268</v>
      </c>
      <c r="D126" s="222" t="s">
        <v>1268</v>
      </c>
      <c r="E126" s="223">
        <v>114461098</v>
      </c>
      <c r="F126" s="224" t="s">
        <v>514</v>
      </c>
      <c r="G126" s="225" t="s">
        <v>495</v>
      </c>
      <c r="H126" s="225">
        <v>1</v>
      </c>
      <c r="I126" s="226"/>
      <c r="J126" s="269"/>
      <c r="N126" s="302"/>
      <c r="Q126" s="226">
        <v>1911523</v>
      </c>
    </row>
    <row r="127" spans="1:17" ht="27.6" x14ac:dyDescent="0.3">
      <c r="A127" s="220">
        <v>126</v>
      </c>
      <c r="B127" s="221" t="s">
        <v>491</v>
      </c>
      <c r="C127" s="222" t="s">
        <v>1269</v>
      </c>
      <c r="D127" s="222" t="s">
        <v>1269</v>
      </c>
      <c r="E127" s="223">
        <v>1025185229</v>
      </c>
      <c r="F127" s="224" t="s">
        <v>494</v>
      </c>
      <c r="G127" s="225" t="s">
        <v>495</v>
      </c>
      <c r="H127" s="225">
        <v>1</v>
      </c>
      <c r="I127" s="226"/>
      <c r="J127" s="269"/>
      <c r="N127" s="302"/>
      <c r="Q127" s="226">
        <v>40481816</v>
      </c>
    </row>
    <row r="128" spans="1:17" ht="27.6" x14ac:dyDescent="0.3">
      <c r="A128" s="220">
        <v>127</v>
      </c>
      <c r="B128" s="221" t="s">
        <v>491</v>
      </c>
      <c r="C128" s="222" t="s">
        <v>624</v>
      </c>
      <c r="D128" s="222" t="s">
        <v>624</v>
      </c>
      <c r="E128" s="223">
        <v>114707966</v>
      </c>
      <c r="F128" s="224" t="s">
        <v>494</v>
      </c>
      <c r="G128" s="225" t="s">
        <v>495</v>
      </c>
      <c r="H128" s="225">
        <v>1</v>
      </c>
      <c r="I128" s="226"/>
      <c r="J128" s="269"/>
      <c r="N128" s="302"/>
      <c r="Q128" s="226">
        <v>46772851</v>
      </c>
    </row>
    <row r="129" spans="1:17" ht="27.6" x14ac:dyDescent="0.3">
      <c r="A129" s="220">
        <v>128</v>
      </c>
      <c r="B129" s="221" t="s">
        <v>491</v>
      </c>
      <c r="C129" s="222" t="s">
        <v>625</v>
      </c>
      <c r="D129" s="222" t="s">
        <v>625</v>
      </c>
      <c r="E129" s="223">
        <v>607282140</v>
      </c>
      <c r="F129" s="224" t="s">
        <v>494</v>
      </c>
      <c r="G129" s="225" t="s">
        <v>495</v>
      </c>
      <c r="H129" s="225">
        <v>1</v>
      </c>
      <c r="I129" s="226"/>
      <c r="J129" s="269"/>
      <c r="N129" s="302"/>
      <c r="Q129" s="226">
        <v>1151671000</v>
      </c>
    </row>
    <row r="130" spans="1:17" ht="27.6" x14ac:dyDescent="0.3">
      <c r="A130" s="220">
        <v>129</v>
      </c>
      <c r="B130" s="221" t="s">
        <v>491</v>
      </c>
      <c r="C130" s="222" t="s">
        <v>626</v>
      </c>
      <c r="D130" s="222" t="s">
        <v>626</v>
      </c>
      <c r="E130" s="223">
        <v>67037123</v>
      </c>
      <c r="F130" s="224" t="s">
        <v>514</v>
      </c>
      <c r="G130" s="225" t="s">
        <v>495</v>
      </c>
      <c r="H130" s="225">
        <v>1</v>
      </c>
      <c r="I130" s="226"/>
      <c r="J130" s="269"/>
      <c r="N130" s="302"/>
      <c r="Q130" s="226">
        <v>7425545</v>
      </c>
    </row>
    <row r="131" spans="1:17" ht="27.6" x14ac:dyDescent="0.3">
      <c r="A131" s="220">
        <v>130</v>
      </c>
      <c r="B131" s="221" t="s">
        <v>491</v>
      </c>
      <c r="C131" s="222" t="s">
        <v>1270</v>
      </c>
      <c r="D131" s="222" t="s">
        <v>1270</v>
      </c>
      <c r="E131" s="223">
        <v>1153974342</v>
      </c>
      <c r="F131" s="224" t="s">
        <v>514</v>
      </c>
      <c r="G131" s="225" t="s">
        <v>495</v>
      </c>
      <c r="H131" s="225">
        <v>1</v>
      </c>
      <c r="I131" s="226"/>
      <c r="J131" s="269"/>
      <c r="N131" s="302"/>
      <c r="Q131" s="226">
        <v>207289612</v>
      </c>
    </row>
    <row r="132" spans="1:17" ht="27.6" x14ac:dyDescent="0.3">
      <c r="A132" s="220">
        <v>131</v>
      </c>
      <c r="B132" s="221" t="s">
        <v>491</v>
      </c>
      <c r="C132" s="222" t="s">
        <v>1271</v>
      </c>
      <c r="D132" s="222" t="s">
        <v>627</v>
      </c>
      <c r="E132" s="223">
        <v>134198743</v>
      </c>
      <c r="F132" s="224" t="s">
        <v>514</v>
      </c>
      <c r="G132" s="225" t="s">
        <v>495</v>
      </c>
      <c r="H132" s="225">
        <v>1</v>
      </c>
      <c r="I132" s="226"/>
      <c r="J132" s="269"/>
      <c r="N132" s="302"/>
      <c r="Q132" s="226">
        <v>4815968</v>
      </c>
    </row>
    <row r="133" spans="1:17" ht="27.6" x14ac:dyDescent="0.3">
      <c r="A133" s="220">
        <v>132</v>
      </c>
      <c r="B133" s="221" t="s">
        <v>491</v>
      </c>
      <c r="C133" s="222" t="s">
        <v>1272</v>
      </c>
      <c r="D133" s="222" t="s">
        <v>1272</v>
      </c>
      <c r="E133" s="223">
        <v>71322710</v>
      </c>
      <c r="F133" s="224" t="s">
        <v>514</v>
      </c>
      <c r="G133" s="225" t="s">
        <v>495</v>
      </c>
      <c r="H133" s="225">
        <v>1</v>
      </c>
      <c r="I133" s="226"/>
      <c r="J133" s="269"/>
      <c r="N133" s="302"/>
      <c r="Q133" s="226">
        <v>135517933</v>
      </c>
    </row>
    <row r="134" spans="1:17" ht="13.8" x14ac:dyDescent="0.3">
      <c r="A134" s="220">
        <v>133</v>
      </c>
      <c r="B134" s="221" t="s">
        <v>491</v>
      </c>
      <c r="C134" s="222" t="s">
        <v>628</v>
      </c>
      <c r="D134" s="222" t="s">
        <v>1326</v>
      </c>
      <c r="E134" s="223">
        <v>662988634</v>
      </c>
      <c r="F134" s="224" t="s">
        <v>514</v>
      </c>
      <c r="G134" s="225" t="s">
        <v>495</v>
      </c>
      <c r="H134" s="225">
        <v>1</v>
      </c>
      <c r="I134" s="226"/>
      <c r="J134" s="269"/>
      <c r="N134" s="302"/>
      <c r="Q134" s="226">
        <v>52398478</v>
      </c>
    </row>
    <row r="135" spans="1:17" ht="27.6" x14ac:dyDescent="0.3">
      <c r="A135" s="220">
        <v>134</v>
      </c>
      <c r="B135" s="221" t="s">
        <v>491</v>
      </c>
      <c r="C135" s="222" t="s">
        <v>629</v>
      </c>
      <c r="D135" s="222" t="s">
        <v>629</v>
      </c>
      <c r="E135" s="223">
        <v>91189587</v>
      </c>
      <c r="F135" s="224" t="s">
        <v>514</v>
      </c>
      <c r="G135" s="225" t="s">
        <v>495</v>
      </c>
      <c r="H135" s="225">
        <v>1</v>
      </c>
      <c r="I135" s="226"/>
      <c r="J135" s="269"/>
      <c r="N135" s="302"/>
      <c r="Q135" s="226">
        <v>119539379</v>
      </c>
    </row>
    <row r="136" spans="1:17" ht="13.8" x14ac:dyDescent="0.3">
      <c r="A136" s="220">
        <v>135</v>
      </c>
      <c r="B136" s="221" t="s">
        <v>491</v>
      </c>
      <c r="C136" s="222" t="s">
        <v>630</v>
      </c>
      <c r="D136" s="222" t="s">
        <v>630</v>
      </c>
      <c r="E136" s="223">
        <v>118287045</v>
      </c>
      <c r="F136" s="224" t="s">
        <v>514</v>
      </c>
      <c r="G136" s="225" t="s">
        <v>495</v>
      </c>
      <c r="H136" s="225">
        <v>1</v>
      </c>
      <c r="I136" s="226"/>
      <c r="J136" s="269"/>
      <c r="N136" s="302"/>
      <c r="Q136" s="226">
        <v>606070000</v>
      </c>
    </row>
    <row r="137" spans="1:17" ht="13.8" x14ac:dyDescent="0.3">
      <c r="A137" s="220">
        <v>136</v>
      </c>
      <c r="B137" s="221" t="s">
        <v>491</v>
      </c>
      <c r="C137" s="222" t="s">
        <v>631</v>
      </c>
      <c r="D137" s="222" t="s">
        <v>631</v>
      </c>
      <c r="E137" s="223">
        <v>3479545</v>
      </c>
      <c r="F137" s="224" t="s">
        <v>514</v>
      </c>
      <c r="G137" s="225" t="s">
        <v>495</v>
      </c>
      <c r="H137" s="225">
        <v>1</v>
      </c>
      <c r="I137" s="226"/>
      <c r="J137" s="269"/>
      <c r="N137" s="302"/>
      <c r="Q137" s="226">
        <v>39876285</v>
      </c>
    </row>
    <row r="138" spans="1:17" ht="27.6" x14ac:dyDescent="0.3">
      <c r="A138" s="220">
        <v>137</v>
      </c>
      <c r="B138" s="221" t="s">
        <v>491</v>
      </c>
      <c r="C138" s="222" t="s">
        <v>632</v>
      </c>
      <c r="D138" s="222" t="s">
        <v>632</v>
      </c>
      <c r="E138" s="223">
        <v>86563014</v>
      </c>
      <c r="F138" s="224" t="s">
        <v>514</v>
      </c>
      <c r="G138" s="225" t="s">
        <v>495</v>
      </c>
      <c r="H138" s="225">
        <v>1</v>
      </c>
      <c r="I138" s="226"/>
      <c r="J138" s="269"/>
      <c r="N138" s="302"/>
      <c r="Q138" s="226">
        <v>63179355</v>
      </c>
    </row>
    <row r="139" spans="1:17" ht="13.8" x14ac:dyDescent="0.3">
      <c r="A139" s="220">
        <v>138</v>
      </c>
      <c r="B139" s="221" t="s">
        <v>491</v>
      </c>
      <c r="C139" s="222" t="s">
        <v>633</v>
      </c>
      <c r="D139" s="222" t="s">
        <v>633</v>
      </c>
      <c r="E139" s="223">
        <v>160122956</v>
      </c>
      <c r="F139" s="224" t="s">
        <v>514</v>
      </c>
      <c r="G139" s="225" t="s">
        <v>495</v>
      </c>
      <c r="H139" s="225">
        <v>1</v>
      </c>
      <c r="I139" s="226"/>
      <c r="J139" s="269"/>
      <c r="N139" s="302"/>
      <c r="Q139" s="226">
        <v>661665303</v>
      </c>
    </row>
    <row r="140" spans="1:17" ht="13.8" x14ac:dyDescent="0.3">
      <c r="A140" s="220">
        <v>139</v>
      </c>
      <c r="B140" s="221" t="s">
        <v>491</v>
      </c>
      <c r="C140" s="222" t="s">
        <v>634</v>
      </c>
      <c r="D140" s="222" t="s">
        <v>634</v>
      </c>
      <c r="E140" s="223">
        <v>111554139</v>
      </c>
      <c r="F140" s="224" t="s">
        <v>494</v>
      </c>
      <c r="G140" s="225" t="s">
        <v>495</v>
      </c>
      <c r="H140" s="225">
        <v>1</v>
      </c>
      <c r="I140" s="226"/>
      <c r="J140" s="269"/>
      <c r="N140" s="302"/>
      <c r="Q140" s="226">
        <v>1023138951</v>
      </c>
    </row>
    <row r="141" spans="1:17" ht="13.8" x14ac:dyDescent="0.3">
      <c r="A141" s="220">
        <v>140</v>
      </c>
      <c r="B141" s="221" t="s">
        <v>491</v>
      </c>
      <c r="C141" s="222" t="s">
        <v>635</v>
      </c>
      <c r="D141" s="222" t="s">
        <v>635</v>
      </c>
      <c r="E141" s="223">
        <v>1596122</v>
      </c>
      <c r="F141" s="224" t="s">
        <v>494</v>
      </c>
      <c r="G141" s="225" t="s">
        <v>495</v>
      </c>
      <c r="H141" s="225">
        <v>1</v>
      </c>
      <c r="I141" s="226"/>
      <c r="J141" s="269"/>
      <c r="N141" s="302"/>
      <c r="Q141" s="226">
        <v>21191081</v>
      </c>
    </row>
    <row r="142" spans="1:17" ht="27.6" x14ac:dyDescent="0.3">
      <c r="A142" s="220">
        <v>141</v>
      </c>
      <c r="B142" s="221" t="s">
        <v>491</v>
      </c>
      <c r="C142" s="222" t="s">
        <v>636</v>
      </c>
      <c r="D142" s="222" t="s">
        <v>636</v>
      </c>
      <c r="E142" s="223">
        <v>851264</v>
      </c>
      <c r="F142" s="224" t="s">
        <v>494</v>
      </c>
      <c r="G142" s="225" t="s">
        <v>495</v>
      </c>
      <c r="H142" s="225">
        <v>1</v>
      </c>
      <c r="I142" s="226"/>
      <c r="J142" s="269"/>
      <c r="N142" s="302"/>
      <c r="Q142" s="226">
        <v>2147410613</v>
      </c>
    </row>
    <row r="143" spans="1:17" ht="13.8" x14ac:dyDescent="0.3">
      <c r="A143" s="220">
        <v>142</v>
      </c>
      <c r="B143" s="221" t="s">
        <v>491</v>
      </c>
      <c r="C143" s="222" t="s">
        <v>637</v>
      </c>
      <c r="D143" s="222" t="s">
        <v>637</v>
      </c>
      <c r="E143" s="223">
        <v>1915346</v>
      </c>
      <c r="F143" s="224" t="s">
        <v>494</v>
      </c>
      <c r="G143" s="225" t="s">
        <v>495</v>
      </c>
      <c r="H143" s="225">
        <v>1</v>
      </c>
      <c r="I143" s="226"/>
      <c r="J143" s="269"/>
      <c r="N143" s="302"/>
      <c r="Q143" s="226">
        <v>35469377</v>
      </c>
    </row>
    <row r="144" spans="1:17" ht="13.8" x14ac:dyDescent="0.3">
      <c r="A144" s="220">
        <v>143</v>
      </c>
      <c r="B144" s="221" t="s">
        <v>491</v>
      </c>
      <c r="C144" s="222" t="s">
        <v>638</v>
      </c>
      <c r="D144" s="222" t="s">
        <v>638</v>
      </c>
      <c r="E144" s="223">
        <v>28516714</v>
      </c>
      <c r="F144" s="224" t="s">
        <v>494</v>
      </c>
      <c r="G144" s="225" t="s">
        <v>495</v>
      </c>
      <c r="H144" s="225">
        <v>1</v>
      </c>
      <c r="I144" s="226"/>
      <c r="J144" s="269"/>
      <c r="N144" s="302"/>
      <c r="Q144" s="226">
        <v>103475227</v>
      </c>
    </row>
    <row r="145" spans="1:17" ht="13.8" x14ac:dyDescent="0.3">
      <c r="A145" s="220">
        <v>144</v>
      </c>
      <c r="B145" s="221" t="s">
        <v>491</v>
      </c>
      <c r="C145" s="222" t="s">
        <v>639</v>
      </c>
      <c r="D145" s="222" t="s">
        <v>639</v>
      </c>
      <c r="E145" s="223">
        <v>21515724</v>
      </c>
      <c r="F145" s="224" t="s">
        <v>494</v>
      </c>
      <c r="G145" s="225" t="s">
        <v>495</v>
      </c>
      <c r="H145" s="225">
        <v>1</v>
      </c>
      <c r="I145" s="226"/>
      <c r="J145" s="269"/>
      <c r="N145" s="302"/>
      <c r="Q145" s="226">
        <v>114479008</v>
      </c>
    </row>
    <row r="146" spans="1:17" ht="27.6" x14ac:dyDescent="0.3">
      <c r="A146" s="220">
        <v>145</v>
      </c>
      <c r="B146" s="221" t="s">
        <v>491</v>
      </c>
      <c r="C146" s="222" t="s">
        <v>640</v>
      </c>
      <c r="D146" s="222" t="s">
        <v>640</v>
      </c>
      <c r="E146" s="223">
        <v>3032631</v>
      </c>
      <c r="F146" s="224" t="s">
        <v>494</v>
      </c>
      <c r="G146" s="225" t="s">
        <v>495</v>
      </c>
      <c r="H146" s="225">
        <v>1</v>
      </c>
      <c r="I146" s="226"/>
      <c r="J146" s="269"/>
      <c r="N146" s="302"/>
      <c r="Q146" s="226">
        <v>1947073000</v>
      </c>
    </row>
    <row r="147" spans="1:17" ht="27.6" x14ac:dyDescent="0.3">
      <c r="A147" s="220">
        <v>146</v>
      </c>
      <c r="B147" s="221" t="s">
        <v>491</v>
      </c>
      <c r="C147" s="222" t="s">
        <v>641</v>
      </c>
      <c r="D147" s="222" t="s">
        <v>1327</v>
      </c>
      <c r="E147" s="223">
        <v>40562780</v>
      </c>
      <c r="F147" s="224" t="s">
        <v>494</v>
      </c>
      <c r="G147" s="225" t="s">
        <v>495</v>
      </c>
      <c r="H147" s="225">
        <v>1</v>
      </c>
      <c r="I147" s="226"/>
      <c r="J147" s="269"/>
      <c r="N147" s="302"/>
      <c r="Q147" s="226">
        <v>91007572</v>
      </c>
    </row>
    <row r="148" spans="1:17" ht="27.6" x14ac:dyDescent="0.3">
      <c r="A148" s="220">
        <v>147</v>
      </c>
      <c r="B148" s="221" t="s">
        <v>491</v>
      </c>
      <c r="C148" s="222" t="s">
        <v>642</v>
      </c>
      <c r="D148" s="222" t="s">
        <v>1328</v>
      </c>
      <c r="E148" s="223">
        <v>48763015</v>
      </c>
      <c r="F148" s="224" t="s">
        <v>494</v>
      </c>
      <c r="G148" s="225" t="s">
        <v>495</v>
      </c>
      <c r="H148" s="225">
        <v>1</v>
      </c>
      <c r="I148" s="226"/>
      <c r="J148" s="269"/>
      <c r="N148" s="302"/>
      <c r="Q148" s="226">
        <v>79131714</v>
      </c>
    </row>
    <row r="149" spans="1:17" ht="27.6" x14ac:dyDescent="0.3">
      <c r="A149" s="220">
        <v>148</v>
      </c>
      <c r="B149" s="221" t="s">
        <v>491</v>
      </c>
      <c r="C149" s="222" t="s">
        <v>643</v>
      </c>
      <c r="D149" s="222" t="s">
        <v>643</v>
      </c>
      <c r="E149" s="223">
        <v>1915346</v>
      </c>
      <c r="F149" s="224" t="s">
        <v>514</v>
      </c>
      <c r="G149" s="225" t="s">
        <v>495</v>
      </c>
      <c r="H149" s="225">
        <v>1</v>
      </c>
      <c r="I149" s="226"/>
      <c r="J149" s="269"/>
      <c r="N149" s="302"/>
      <c r="Q149" s="226">
        <v>268462831</v>
      </c>
    </row>
    <row r="150" spans="1:17" ht="27.6" x14ac:dyDescent="0.3">
      <c r="A150" s="220">
        <v>149</v>
      </c>
      <c r="B150" s="221" t="s">
        <v>491</v>
      </c>
      <c r="C150" s="222" t="s">
        <v>644</v>
      </c>
      <c r="D150" s="222" t="s">
        <v>644</v>
      </c>
      <c r="E150" s="223">
        <v>171335394</v>
      </c>
      <c r="F150" s="224" t="s">
        <v>494</v>
      </c>
      <c r="G150" s="225" t="s">
        <v>495</v>
      </c>
      <c r="H150" s="225">
        <v>1</v>
      </c>
      <c r="I150" s="226"/>
      <c r="J150" s="269"/>
      <c r="N150" s="302"/>
      <c r="Q150" s="226">
        <v>66903316</v>
      </c>
    </row>
    <row r="151" spans="1:17" ht="27.6" x14ac:dyDescent="0.3">
      <c r="A151" s="220">
        <v>150</v>
      </c>
      <c r="B151" s="221" t="s">
        <v>491</v>
      </c>
      <c r="C151" s="222" t="s">
        <v>645</v>
      </c>
      <c r="D151" s="222" t="s">
        <v>645</v>
      </c>
      <c r="E151" s="223">
        <v>3298651</v>
      </c>
      <c r="F151" s="224" t="s">
        <v>494</v>
      </c>
      <c r="G151" s="225" t="s">
        <v>495</v>
      </c>
      <c r="H151" s="225">
        <v>1</v>
      </c>
      <c r="I151" s="226"/>
      <c r="J151" s="269"/>
      <c r="N151" s="302"/>
      <c r="Q151" s="226">
        <v>55906747</v>
      </c>
    </row>
    <row r="152" spans="1:17" ht="27.6" x14ac:dyDescent="0.3">
      <c r="A152" s="220">
        <v>151</v>
      </c>
      <c r="B152" s="221" t="s">
        <v>491</v>
      </c>
      <c r="C152" s="222" t="s">
        <v>646</v>
      </c>
      <c r="D152" s="222" t="s">
        <v>1329</v>
      </c>
      <c r="E152" s="223">
        <v>222920814</v>
      </c>
      <c r="F152" s="224" t="s">
        <v>514</v>
      </c>
      <c r="G152" s="225" t="s">
        <v>495</v>
      </c>
      <c r="H152" s="225">
        <v>1</v>
      </c>
      <c r="I152" s="226"/>
      <c r="J152" s="269"/>
      <c r="N152" s="302"/>
      <c r="Q152" s="226">
        <v>99648772</v>
      </c>
    </row>
    <row r="153" spans="1:17" ht="27.6" x14ac:dyDescent="0.3">
      <c r="A153" s="220">
        <v>152</v>
      </c>
      <c r="B153" s="221" t="s">
        <v>491</v>
      </c>
      <c r="C153" s="222" t="s">
        <v>647</v>
      </c>
      <c r="D153" s="222" t="s">
        <v>647</v>
      </c>
      <c r="E153" s="223">
        <v>39273112</v>
      </c>
      <c r="F153" s="224" t="s">
        <v>514</v>
      </c>
      <c r="G153" s="225" t="s">
        <v>495</v>
      </c>
      <c r="H153" s="225">
        <v>1</v>
      </c>
      <c r="I153" s="226"/>
      <c r="J153" s="269"/>
      <c r="N153" s="302"/>
      <c r="Q153" s="226">
        <v>115875000</v>
      </c>
    </row>
    <row r="154" spans="1:17" ht="27.6" x14ac:dyDescent="0.3">
      <c r="A154" s="220">
        <v>153</v>
      </c>
      <c r="B154" s="221" t="s">
        <v>491</v>
      </c>
      <c r="C154" s="222" t="s">
        <v>648</v>
      </c>
      <c r="D154" s="222" t="s">
        <v>648</v>
      </c>
      <c r="E154" s="223">
        <v>20362259</v>
      </c>
      <c r="F154" s="224" t="s">
        <v>514</v>
      </c>
      <c r="G154" s="225" t="s">
        <v>495</v>
      </c>
      <c r="H154" s="225">
        <v>1</v>
      </c>
      <c r="I154" s="226"/>
      <c r="J154" s="269"/>
      <c r="N154" s="302"/>
      <c r="Q154" s="226">
        <v>10050764</v>
      </c>
    </row>
    <row r="155" spans="1:17" ht="13.8" x14ac:dyDescent="0.3">
      <c r="A155" s="220">
        <v>154</v>
      </c>
      <c r="B155" s="221" t="s">
        <v>491</v>
      </c>
      <c r="C155" s="222" t="s">
        <v>649</v>
      </c>
      <c r="D155" s="222" t="s">
        <v>649</v>
      </c>
      <c r="E155" s="223">
        <v>8087018</v>
      </c>
      <c r="F155" s="224" t="s">
        <v>514</v>
      </c>
      <c r="G155" s="225" t="s">
        <v>495</v>
      </c>
      <c r="H155" s="225">
        <v>1</v>
      </c>
      <c r="I155" s="226"/>
      <c r="J155" s="269"/>
      <c r="N155" s="302"/>
      <c r="Q155" s="226">
        <v>27352748</v>
      </c>
    </row>
    <row r="156" spans="1:17" ht="27.6" x14ac:dyDescent="0.3">
      <c r="A156" s="220">
        <v>155</v>
      </c>
      <c r="B156" s="221" t="s">
        <v>491</v>
      </c>
      <c r="C156" s="222" t="s">
        <v>650</v>
      </c>
      <c r="D156" s="222" t="s">
        <v>1330</v>
      </c>
      <c r="E156" s="223">
        <v>60778196</v>
      </c>
      <c r="F156" s="224" t="s">
        <v>514</v>
      </c>
      <c r="G156" s="225" t="s">
        <v>495</v>
      </c>
      <c r="H156" s="225">
        <v>1</v>
      </c>
      <c r="I156" s="226"/>
      <c r="J156" s="269"/>
      <c r="N156" s="302"/>
      <c r="Q156" s="226">
        <v>158417000</v>
      </c>
    </row>
    <row r="157" spans="1:17" ht="13.8" x14ac:dyDescent="0.3">
      <c r="A157" s="220">
        <v>156</v>
      </c>
      <c r="B157" s="221" t="s">
        <v>491</v>
      </c>
      <c r="C157" s="222" t="s">
        <v>651</v>
      </c>
      <c r="D157" s="222" t="s">
        <v>1331</v>
      </c>
      <c r="E157" s="223">
        <v>30394419</v>
      </c>
      <c r="F157" s="224" t="s">
        <v>514</v>
      </c>
      <c r="G157" s="225" t="s">
        <v>495</v>
      </c>
      <c r="H157" s="225">
        <v>1</v>
      </c>
      <c r="I157" s="226"/>
      <c r="J157" s="269"/>
      <c r="N157" s="302"/>
      <c r="Q157" s="226">
        <v>196380348</v>
      </c>
    </row>
    <row r="158" spans="1:17" ht="13.8" x14ac:dyDescent="0.3">
      <c r="A158" s="220">
        <v>157</v>
      </c>
      <c r="B158" s="221" t="s">
        <v>491</v>
      </c>
      <c r="C158" s="222" t="s">
        <v>652</v>
      </c>
      <c r="D158" s="222" t="s">
        <v>1332</v>
      </c>
      <c r="E158" s="223">
        <v>100442625</v>
      </c>
      <c r="F158" s="224" t="s">
        <v>514</v>
      </c>
      <c r="G158" s="225" t="s">
        <v>495</v>
      </c>
      <c r="H158" s="225">
        <v>1</v>
      </c>
      <c r="I158" s="226"/>
      <c r="J158" s="269"/>
      <c r="N158" s="302"/>
      <c r="Q158" s="226">
        <v>6642162</v>
      </c>
    </row>
    <row r="159" spans="1:17" ht="13.8" x14ac:dyDescent="0.3">
      <c r="A159" s="220">
        <v>158</v>
      </c>
      <c r="B159" s="221" t="s">
        <v>491</v>
      </c>
      <c r="C159" s="222" t="s">
        <v>1495</v>
      </c>
      <c r="D159" s="222" t="s">
        <v>653</v>
      </c>
      <c r="E159" s="223">
        <v>47724047</v>
      </c>
      <c r="F159" s="224" t="s">
        <v>514</v>
      </c>
      <c r="G159" s="225" t="s">
        <v>495</v>
      </c>
      <c r="H159" s="225">
        <v>1</v>
      </c>
      <c r="I159" s="226"/>
      <c r="J159" s="269"/>
      <c r="N159" s="302"/>
      <c r="Q159" s="226">
        <v>233074000</v>
      </c>
    </row>
    <row r="160" spans="1:17" ht="27.6" x14ac:dyDescent="0.3">
      <c r="A160" s="220">
        <v>159</v>
      </c>
      <c r="B160" s="221" t="s">
        <v>491</v>
      </c>
      <c r="C160" s="222" t="s">
        <v>654</v>
      </c>
      <c r="D160" s="222" t="s">
        <v>654</v>
      </c>
      <c r="E160" s="223">
        <v>1915346</v>
      </c>
      <c r="F160" s="224" t="s">
        <v>514</v>
      </c>
      <c r="G160" s="225" t="s">
        <v>495</v>
      </c>
      <c r="H160" s="225">
        <v>1</v>
      </c>
      <c r="I160" s="226"/>
      <c r="J160" s="269"/>
      <c r="N160" s="302"/>
      <c r="Q160" s="226">
        <v>212599624</v>
      </c>
    </row>
    <row r="161" spans="1:17" ht="27.6" x14ac:dyDescent="0.3">
      <c r="A161" s="220">
        <v>160</v>
      </c>
      <c r="B161" s="221" t="s">
        <v>491</v>
      </c>
      <c r="C161" s="222" t="s">
        <v>655</v>
      </c>
      <c r="D161" s="222" t="s">
        <v>655</v>
      </c>
      <c r="E161" s="223">
        <v>52896366</v>
      </c>
      <c r="F161" s="224" t="s">
        <v>514</v>
      </c>
      <c r="G161" s="225" t="s">
        <v>495</v>
      </c>
      <c r="H161" s="225">
        <v>1</v>
      </c>
      <c r="I161" s="226"/>
      <c r="J161" s="269"/>
      <c r="N161" s="302"/>
      <c r="Q161" s="226">
        <v>94530138</v>
      </c>
    </row>
    <row r="162" spans="1:17" ht="13.8" x14ac:dyDescent="0.3">
      <c r="A162" s="220">
        <v>161</v>
      </c>
      <c r="B162" s="221" t="s">
        <v>491</v>
      </c>
      <c r="C162" s="222" t="s">
        <v>656</v>
      </c>
      <c r="D162" s="222" t="s">
        <v>656</v>
      </c>
      <c r="E162" s="223">
        <v>53239818</v>
      </c>
      <c r="F162" s="224" t="s">
        <v>514</v>
      </c>
      <c r="G162" s="225" t="s">
        <v>495</v>
      </c>
      <c r="H162" s="225">
        <v>1</v>
      </c>
      <c r="I162" s="226"/>
      <c r="J162" s="269"/>
      <c r="N162" s="302"/>
      <c r="Q162" s="226">
        <v>502546000</v>
      </c>
    </row>
    <row r="163" spans="1:17" ht="13.8" x14ac:dyDescent="0.3">
      <c r="A163" s="220">
        <v>162</v>
      </c>
      <c r="B163" s="221" t="s">
        <v>491</v>
      </c>
      <c r="C163" s="222" t="s">
        <v>657</v>
      </c>
      <c r="D163" s="222" t="s">
        <v>657</v>
      </c>
      <c r="E163" s="223">
        <v>22626731</v>
      </c>
      <c r="F163" s="224" t="s">
        <v>514</v>
      </c>
      <c r="G163" s="225" t="s">
        <v>495</v>
      </c>
      <c r="H163" s="225">
        <v>1</v>
      </c>
      <c r="I163" s="226"/>
      <c r="J163" s="269"/>
      <c r="N163" s="302"/>
      <c r="Q163" s="226">
        <v>82949492</v>
      </c>
    </row>
    <row r="164" spans="1:17" ht="27.6" x14ac:dyDescent="0.3">
      <c r="A164" s="220">
        <v>163</v>
      </c>
      <c r="B164" s="221" t="s">
        <v>491</v>
      </c>
      <c r="C164" s="222" t="s">
        <v>658</v>
      </c>
      <c r="D164" s="222" t="s">
        <v>658</v>
      </c>
      <c r="E164" s="223">
        <v>42604964</v>
      </c>
      <c r="F164" s="224" t="s">
        <v>514</v>
      </c>
      <c r="G164" s="225" t="s">
        <v>495</v>
      </c>
      <c r="H164" s="225">
        <v>1</v>
      </c>
      <c r="I164" s="226"/>
      <c r="J164" s="269"/>
      <c r="N164" s="302"/>
      <c r="Q164" s="226">
        <v>60850159</v>
      </c>
    </row>
    <row r="165" spans="1:17" ht="13.8" x14ac:dyDescent="0.3">
      <c r="A165" s="220">
        <v>164</v>
      </c>
      <c r="B165" s="221" t="s">
        <v>491</v>
      </c>
      <c r="C165" s="222" t="s">
        <v>659</v>
      </c>
      <c r="D165" s="222" t="s">
        <v>659</v>
      </c>
      <c r="E165" s="223">
        <v>4256325</v>
      </c>
      <c r="F165" s="224" t="s">
        <v>514</v>
      </c>
      <c r="G165" s="225" t="s">
        <v>495</v>
      </c>
      <c r="H165" s="225">
        <v>1</v>
      </c>
      <c r="I165" s="226"/>
      <c r="J165" s="269"/>
      <c r="N165" s="302"/>
      <c r="Q165" s="226">
        <v>41747669</v>
      </c>
    </row>
    <row r="166" spans="1:17" ht="13.8" x14ac:dyDescent="0.3">
      <c r="A166" s="220">
        <v>165</v>
      </c>
      <c r="B166" s="221" t="s">
        <v>491</v>
      </c>
      <c r="C166" s="222" t="s">
        <v>660</v>
      </c>
      <c r="D166" s="222" t="s">
        <v>660</v>
      </c>
      <c r="E166" s="223">
        <v>2340979</v>
      </c>
      <c r="F166" s="224" t="s">
        <v>514</v>
      </c>
      <c r="G166" s="225" t="s">
        <v>495</v>
      </c>
      <c r="H166" s="225">
        <v>1</v>
      </c>
      <c r="I166" s="226"/>
      <c r="J166" s="269"/>
      <c r="N166" s="302"/>
      <c r="Q166" s="226">
        <v>239915000</v>
      </c>
    </row>
    <row r="167" spans="1:17" ht="27.6" x14ac:dyDescent="0.3">
      <c r="A167" s="220">
        <v>166</v>
      </c>
      <c r="B167" s="221" t="s">
        <v>491</v>
      </c>
      <c r="C167" s="222" t="s">
        <v>661</v>
      </c>
      <c r="D167" s="222" t="s">
        <v>661</v>
      </c>
      <c r="E167" s="223">
        <v>30836544</v>
      </c>
      <c r="F167" s="224"/>
      <c r="G167" s="225"/>
      <c r="H167" s="225"/>
      <c r="I167" s="226"/>
      <c r="J167" s="269"/>
      <c r="N167" s="302"/>
      <c r="Q167" s="226">
        <v>232029000</v>
      </c>
    </row>
    <row r="168" spans="1:17" ht="12" customHeight="1" x14ac:dyDescent="0.3">
      <c r="A168" s="220">
        <v>167</v>
      </c>
      <c r="B168" s="221" t="s">
        <v>491</v>
      </c>
      <c r="C168" s="222" t="s">
        <v>662</v>
      </c>
      <c r="D168" s="222" t="s">
        <v>662</v>
      </c>
      <c r="E168" s="223">
        <v>5563682034</v>
      </c>
      <c r="F168" s="224" t="s">
        <v>494</v>
      </c>
      <c r="G168" s="225" t="s">
        <v>495</v>
      </c>
      <c r="H168" s="225">
        <v>1</v>
      </c>
      <c r="I168" s="226"/>
      <c r="J168" s="269"/>
      <c r="N168" s="302"/>
      <c r="Q168" s="226">
        <v>171676000</v>
      </c>
    </row>
    <row r="169" spans="1:17" ht="13.8" x14ac:dyDescent="0.3">
      <c r="A169" s="220">
        <v>168</v>
      </c>
      <c r="B169" s="221" t="s">
        <v>491</v>
      </c>
      <c r="C169" s="222" t="s">
        <v>663</v>
      </c>
      <c r="D169" s="222" t="s">
        <v>664</v>
      </c>
      <c r="E169" s="223">
        <v>70560428</v>
      </c>
      <c r="F169" s="224" t="s">
        <v>494</v>
      </c>
      <c r="G169" s="225" t="s">
        <v>495</v>
      </c>
      <c r="H169" s="225">
        <v>1</v>
      </c>
      <c r="I169" s="226"/>
      <c r="J169" s="269"/>
      <c r="N169" s="302"/>
      <c r="Q169" s="226">
        <v>785997000</v>
      </c>
    </row>
    <row r="170" spans="1:17" ht="13.8" x14ac:dyDescent="0.3">
      <c r="A170" s="220">
        <v>169</v>
      </c>
      <c r="B170" s="221" t="s">
        <v>491</v>
      </c>
      <c r="C170" s="222" t="s">
        <v>665</v>
      </c>
      <c r="D170" s="222" t="s">
        <v>666</v>
      </c>
      <c r="E170" s="223">
        <v>69671662</v>
      </c>
      <c r="F170" s="224" t="s">
        <v>494</v>
      </c>
      <c r="G170" s="225" t="s">
        <v>495</v>
      </c>
      <c r="H170" s="225">
        <v>1</v>
      </c>
      <c r="I170" s="226"/>
      <c r="J170" s="269"/>
      <c r="N170" s="302"/>
      <c r="Q170" s="226">
        <v>259182000</v>
      </c>
    </row>
    <row r="171" spans="1:17" ht="13.8" x14ac:dyDescent="0.3">
      <c r="A171" s="220">
        <v>170</v>
      </c>
      <c r="B171" s="221" t="s">
        <v>491</v>
      </c>
      <c r="C171" s="222" t="s">
        <v>667</v>
      </c>
      <c r="D171" s="222" t="s">
        <v>1333</v>
      </c>
      <c r="E171" s="223">
        <v>39956038</v>
      </c>
      <c r="F171" s="224" t="s">
        <v>514</v>
      </c>
      <c r="G171" s="225" t="s">
        <v>495</v>
      </c>
      <c r="H171" s="225">
        <v>1</v>
      </c>
      <c r="I171" s="226"/>
      <c r="J171" s="269"/>
      <c r="N171" s="302"/>
      <c r="Q171" s="226">
        <v>50530163</v>
      </c>
    </row>
    <row r="172" spans="1:17" ht="13.8" x14ac:dyDescent="0.3">
      <c r="A172" s="220">
        <v>171</v>
      </c>
      <c r="B172" s="221" t="s">
        <v>491</v>
      </c>
      <c r="C172" s="222" t="s">
        <v>668</v>
      </c>
      <c r="D172" s="222" t="s">
        <v>669</v>
      </c>
      <c r="E172" s="223">
        <v>119778458</v>
      </c>
      <c r="F172" s="224" t="s">
        <v>514</v>
      </c>
      <c r="G172" s="225" t="s">
        <v>495</v>
      </c>
      <c r="H172" s="225">
        <v>1</v>
      </c>
      <c r="I172" s="226"/>
      <c r="J172" s="269"/>
      <c r="N172" s="302"/>
      <c r="Q172" s="226">
        <v>497379000</v>
      </c>
    </row>
    <row r="173" spans="1:17" ht="27.6" x14ac:dyDescent="0.3">
      <c r="A173" s="220">
        <v>172</v>
      </c>
      <c r="B173" s="221" t="s">
        <v>491</v>
      </c>
      <c r="C173" s="222" t="s">
        <v>670</v>
      </c>
      <c r="D173" s="222" t="s">
        <v>670</v>
      </c>
      <c r="E173" s="223">
        <v>207704191</v>
      </c>
      <c r="F173" s="224" t="s">
        <v>514</v>
      </c>
      <c r="G173" s="225" t="s">
        <v>495</v>
      </c>
      <c r="H173" s="225">
        <v>1</v>
      </c>
      <c r="I173" s="226"/>
      <c r="J173" s="269"/>
      <c r="N173" s="302"/>
      <c r="Q173" s="226">
        <v>113300235</v>
      </c>
    </row>
    <row r="174" spans="1:17" ht="13.8" x14ac:dyDescent="0.3">
      <c r="A174" s="220">
        <v>173</v>
      </c>
      <c r="B174" s="221" t="s">
        <v>491</v>
      </c>
      <c r="C174" s="222" t="s">
        <v>671</v>
      </c>
      <c r="D174" s="222" t="s">
        <v>671</v>
      </c>
      <c r="E174" s="223">
        <v>7440396</v>
      </c>
      <c r="F174" s="224" t="s">
        <v>494</v>
      </c>
      <c r="G174" s="225" t="s">
        <v>495</v>
      </c>
      <c r="H174" s="225">
        <v>1</v>
      </c>
      <c r="I174" s="226"/>
      <c r="J174" s="269"/>
      <c r="N174" s="302"/>
      <c r="Q174" s="226">
        <v>660899419</v>
      </c>
    </row>
    <row r="175" spans="1:17" ht="13.8" x14ac:dyDescent="0.3">
      <c r="A175" s="220">
        <v>174</v>
      </c>
      <c r="B175" s="221" t="s">
        <v>491</v>
      </c>
      <c r="C175" s="222" t="s">
        <v>672</v>
      </c>
      <c r="D175" s="222" t="s">
        <v>672</v>
      </c>
      <c r="E175" s="223">
        <v>63305714</v>
      </c>
      <c r="F175" s="224" t="s">
        <v>494</v>
      </c>
      <c r="G175" s="225" t="s">
        <v>495</v>
      </c>
      <c r="H175" s="225">
        <v>1</v>
      </c>
      <c r="I175" s="226"/>
      <c r="J175" s="269"/>
      <c r="N175" s="302"/>
      <c r="Q175" s="226">
        <v>414652000</v>
      </c>
    </row>
    <row r="176" spans="1:17" ht="13.8" x14ac:dyDescent="0.3">
      <c r="A176" s="220">
        <v>175</v>
      </c>
      <c r="B176" s="221" t="s">
        <v>491</v>
      </c>
      <c r="C176" s="222" t="s">
        <v>673</v>
      </c>
      <c r="D176" s="222" t="s">
        <v>673</v>
      </c>
      <c r="E176" s="223">
        <v>52503275</v>
      </c>
      <c r="F176" s="224" t="s">
        <v>494</v>
      </c>
      <c r="G176" s="225" t="s">
        <v>495</v>
      </c>
      <c r="H176" s="225">
        <v>1</v>
      </c>
      <c r="I176" s="226"/>
      <c r="J176" s="269"/>
      <c r="N176" s="302"/>
      <c r="Q176" s="226">
        <v>528230355</v>
      </c>
    </row>
    <row r="177" spans="1:17" ht="13.8" x14ac:dyDescent="0.3">
      <c r="A177" s="220">
        <v>176</v>
      </c>
      <c r="B177" s="221" t="s">
        <v>491</v>
      </c>
      <c r="C177" s="222" t="s">
        <v>674</v>
      </c>
      <c r="D177" s="222" t="s">
        <v>674</v>
      </c>
      <c r="E177" s="223">
        <v>4825600</v>
      </c>
      <c r="F177" s="224" t="s">
        <v>514</v>
      </c>
      <c r="G177" s="225" t="s">
        <v>495</v>
      </c>
      <c r="H177" s="225">
        <v>1</v>
      </c>
      <c r="I177" s="226"/>
      <c r="J177" s="269"/>
      <c r="N177" s="302"/>
      <c r="Q177" s="226">
        <v>127870000</v>
      </c>
    </row>
    <row r="178" spans="1:17" ht="27.6" x14ac:dyDescent="0.3">
      <c r="A178" s="220">
        <v>177</v>
      </c>
      <c r="B178" s="221" t="s">
        <v>491</v>
      </c>
      <c r="C178" s="222" t="s">
        <v>675</v>
      </c>
      <c r="D178" s="222" t="s">
        <v>675</v>
      </c>
      <c r="E178" s="223">
        <v>4841570</v>
      </c>
      <c r="F178" s="224" t="s">
        <v>514</v>
      </c>
      <c r="G178" s="225" t="s">
        <v>495</v>
      </c>
      <c r="H178" s="225">
        <v>1</v>
      </c>
      <c r="I178" s="226"/>
      <c r="J178" s="269"/>
      <c r="N178" s="302"/>
      <c r="Q178" s="226">
        <v>132022544</v>
      </c>
    </row>
    <row r="179" spans="1:17" ht="27.6" x14ac:dyDescent="0.3">
      <c r="A179" s="220">
        <v>178</v>
      </c>
      <c r="B179" s="221" t="s">
        <v>491</v>
      </c>
      <c r="C179" s="222" t="s">
        <v>676</v>
      </c>
      <c r="D179" s="222" t="s">
        <v>676</v>
      </c>
      <c r="E179" s="223">
        <v>79289977</v>
      </c>
      <c r="F179" s="224" t="s">
        <v>494</v>
      </c>
      <c r="G179" s="225" t="s">
        <v>495</v>
      </c>
      <c r="H179" s="225">
        <v>1</v>
      </c>
      <c r="I179" s="226"/>
      <c r="J179" s="269"/>
      <c r="N179" s="302"/>
      <c r="Q179" s="226">
        <v>86515545</v>
      </c>
    </row>
    <row r="180" spans="1:17" ht="27.6" x14ac:dyDescent="0.3">
      <c r="A180" s="220">
        <v>179</v>
      </c>
      <c r="B180" s="221" t="s">
        <v>491</v>
      </c>
      <c r="C180" s="222" t="s">
        <v>677</v>
      </c>
      <c r="D180" s="222" t="s">
        <v>677</v>
      </c>
      <c r="E180" s="223">
        <v>12923826</v>
      </c>
      <c r="F180" s="224" t="s">
        <v>514</v>
      </c>
      <c r="G180" s="225" t="s">
        <v>495</v>
      </c>
      <c r="H180" s="225">
        <v>1</v>
      </c>
      <c r="I180" s="226"/>
      <c r="J180" s="269"/>
      <c r="N180" s="302"/>
      <c r="Q180" s="226">
        <v>112883417</v>
      </c>
    </row>
    <row r="181" spans="1:17" ht="13.8" x14ac:dyDescent="0.3">
      <c r="A181" s="220">
        <v>180</v>
      </c>
      <c r="B181" s="221" t="s">
        <v>491</v>
      </c>
      <c r="C181" s="222" t="s">
        <v>678</v>
      </c>
      <c r="D181" s="222" t="s">
        <v>678</v>
      </c>
      <c r="E181" s="223">
        <v>222271041</v>
      </c>
      <c r="F181" s="224" t="s">
        <v>494</v>
      </c>
      <c r="G181" s="225" t="s">
        <v>495</v>
      </c>
      <c r="H181" s="225">
        <v>1</v>
      </c>
      <c r="I181" s="226"/>
      <c r="J181" s="269"/>
      <c r="N181" s="302"/>
      <c r="Q181" s="226">
        <v>106376273</v>
      </c>
    </row>
    <row r="182" spans="1:17" ht="27.6" x14ac:dyDescent="0.3">
      <c r="A182" s="220">
        <v>181</v>
      </c>
      <c r="B182" s="221" t="s">
        <v>491</v>
      </c>
      <c r="C182" s="222" t="s">
        <v>679</v>
      </c>
      <c r="D182" s="222" t="s">
        <v>1334</v>
      </c>
      <c r="E182" s="223">
        <v>21233463</v>
      </c>
      <c r="F182" s="224" t="s">
        <v>514</v>
      </c>
      <c r="G182" s="225" t="s">
        <v>495</v>
      </c>
      <c r="H182" s="225">
        <v>1</v>
      </c>
      <c r="I182" s="226"/>
      <c r="J182" s="269"/>
      <c r="N182" s="302"/>
      <c r="Q182" s="226">
        <v>139886551</v>
      </c>
    </row>
    <row r="183" spans="1:17" ht="13.8" x14ac:dyDescent="0.3">
      <c r="A183" s="220">
        <v>182</v>
      </c>
      <c r="B183" s="221" t="s">
        <v>491</v>
      </c>
      <c r="C183" s="222" t="s">
        <v>680</v>
      </c>
      <c r="D183" s="222" t="s">
        <v>680</v>
      </c>
      <c r="E183" s="223">
        <v>377655665</v>
      </c>
      <c r="F183" s="224" t="s">
        <v>514</v>
      </c>
      <c r="G183" s="225" t="s">
        <v>495</v>
      </c>
      <c r="H183" s="225">
        <v>1</v>
      </c>
      <c r="I183" s="226"/>
      <c r="J183" s="269"/>
      <c r="N183" s="302"/>
      <c r="Q183" s="226">
        <v>594946000</v>
      </c>
    </row>
    <row r="184" spans="1:17" ht="27.6" x14ac:dyDescent="0.3">
      <c r="A184" s="220">
        <v>183</v>
      </c>
      <c r="B184" s="221" t="s">
        <v>491</v>
      </c>
      <c r="C184" s="222" t="s">
        <v>681</v>
      </c>
      <c r="D184" s="222" t="s">
        <v>1335</v>
      </c>
      <c r="E184" s="223">
        <v>114920676</v>
      </c>
      <c r="F184" s="224" t="s">
        <v>514</v>
      </c>
      <c r="G184" s="225" t="s">
        <v>495</v>
      </c>
      <c r="H184" s="225">
        <v>1</v>
      </c>
      <c r="I184" s="226"/>
      <c r="J184" s="269"/>
      <c r="N184" s="302"/>
      <c r="Q184" s="226">
        <v>2183735928</v>
      </c>
    </row>
    <row r="185" spans="1:17" ht="27.6" x14ac:dyDescent="0.3">
      <c r="A185" s="220">
        <v>184</v>
      </c>
      <c r="B185" s="221" t="s">
        <v>491</v>
      </c>
      <c r="C185" s="222" t="s">
        <v>682</v>
      </c>
      <c r="D185" s="222" t="s">
        <v>682</v>
      </c>
      <c r="E185" s="223">
        <v>268999757</v>
      </c>
      <c r="F185" s="224" t="s">
        <v>514</v>
      </c>
      <c r="G185" s="225" t="s">
        <v>495</v>
      </c>
      <c r="H185" s="225">
        <v>1</v>
      </c>
      <c r="I185" s="226"/>
      <c r="J185" s="269"/>
      <c r="N185" s="302"/>
      <c r="Q185" s="226">
        <v>1209361040</v>
      </c>
    </row>
    <row r="186" spans="1:17" ht="13.8" x14ac:dyDescent="0.3">
      <c r="A186" s="220">
        <v>185</v>
      </c>
      <c r="B186" s="221" t="s">
        <v>491</v>
      </c>
      <c r="C186" s="222" t="s">
        <v>1273</v>
      </c>
      <c r="D186" s="222" t="s">
        <v>683</v>
      </c>
      <c r="E186" s="223">
        <v>135788969</v>
      </c>
      <c r="F186" s="224" t="s">
        <v>514</v>
      </c>
      <c r="G186" s="225" t="s">
        <v>495</v>
      </c>
      <c r="H186" s="225">
        <v>1</v>
      </c>
      <c r="I186" s="226"/>
      <c r="J186" s="269"/>
      <c r="N186" s="302"/>
      <c r="Q186" s="226">
        <v>1279004504</v>
      </c>
    </row>
    <row r="187" spans="1:17" ht="27.6" x14ac:dyDescent="0.3">
      <c r="A187" s="220">
        <v>186</v>
      </c>
      <c r="B187" s="221" t="s">
        <v>491</v>
      </c>
      <c r="C187" s="222" t="s">
        <v>1274</v>
      </c>
      <c r="D187" s="222" t="s">
        <v>684</v>
      </c>
      <c r="E187" s="223">
        <v>103682177</v>
      </c>
      <c r="F187" s="224" t="s">
        <v>514</v>
      </c>
      <c r="G187" s="225" t="s">
        <v>495</v>
      </c>
      <c r="H187" s="225">
        <v>1</v>
      </c>
      <c r="I187" s="226"/>
      <c r="J187" s="269"/>
      <c r="N187" s="302"/>
      <c r="Q187" s="226">
        <v>133930881</v>
      </c>
    </row>
    <row r="188" spans="1:17" ht="13.8" x14ac:dyDescent="0.3">
      <c r="A188" s="220">
        <v>187</v>
      </c>
      <c r="B188" s="221" t="s">
        <v>491</v>
      </c>
      <c r="C188" s="222" t="s">
        <v>685</v>
      </c>
      <c r="D188" s="222" t="s">
        <v>520</v>
      </c>
      <c r="E188" s="223">
        <v>9330929</v>
      </c>
      <c r="F188" s="224" t="s">
        <v>494</v>
      </c>
      <c r="G188" s="225" t="s">
        <v>495</v>
      </c>
      <c r="H188" s="225">
        <v>1</v>
      </c>
      <c r="I188" s="226"/>
      <c r="J188" s="269"/>
      <c r="N188" s="302"/>
      <c r="Q188" s="226">
        <v>531216579</v>
      </c>
    </row>
    <row r="189" spans="1:17" ht="13.8" x14ac:dyDescent="0.3">
      <c r="A189" s="220">
        <v>188</v>
      </c>
      <c r="B189" s="221" t="s">
        <v>491</v>
      </c>
      <c r="C189" s="222" t="s">
        <v>686</v>
      </c>
      <c r="D189" s="222" t="s">
        <v>520</v>
      </c>
      <c r="E189" s="223">
        <v>2687869</v>
      </c>
      <c r="F189" s="224" t="s">
        <v>494</v>
      </c>
      <c r="G189" s="225" t="s">
        <v>495</v>
      </c>
      <c r="H189" s="225">
        <v>1</v>
      </c>
      <c r="I189" s="226"/>
      <c r="J189" s="269"/>
      <c r="N189" s="302"/>
      <c r="Q189" s="226">
        <v>12265608</v>
      </c>
    </row>
    <row r="190" spans="1:17" ht="13.8" x14ac:dyDescent="0.3">
      <c r="A190" s="220">
        <v>189</v>
      </c>
      <c r="B190" s="221" t="s">
        <v>491</v>
      </c>
      <c r="C190" s="222" t="s">
        <v>1275</v>
      </c>
      <c r="D190" s="222" t="s">
        <v>687</v>
      </c>
      <c r="E190" s="223">
        <v>1281562513</v>
      </c>
      <c r="F190" s="224" t="s">
        <v>494</v>
      </c>
      <c r="G190" s="225" t="s">
        <v>495</v>
      </c>
      <c r="H190" s="225">
        <v>1</v>
      </c>
      <c r="I190" s="226"/>
      <c r="J190" s="269"/>
      <c r="N190" s="302"/>
      <c r="Q190" s="226">
        <v>12898030</v>
      </c>
    </row>
    <row r="191" spans="1:17" ht="13.8" x14ac:dyDescent="0.3">
      <c r="A191" s="220">
        <v>190</v>
      </c>
      <c r="B191" s="221" t="s">
        <v>491</v>
      </c>
      <c r="C191" s="222" t="s">
        <v>576</v>
      </c>
      <c r="D191" s="222" t="s">
        <v>688</v>
      </c>
      <c r="E191" s="223">
        <v>47952824</v>
      </c>
      <c r="F191" s="224" t="s">
        <v>494</v>
      </c>
      <c r="G191" s="225" t="s">
        <v>495</v>
      </c>
      <c r="H191" s="225">
        <v>1</v>
      </c>
      <c r="I191" s="226"/>
      <c r="J191" s="269"/>
      <c r="N191" s="302"/>
      <c r="Q191" s="226">
        <v>21472778</v>
      </c>
    </row>
    <row r="192" spans="1:17" ht="13.8" x14ac:dyDescent="0.3">
      <c r="A192" s="220">
        <v>191</v>
      </c>
      <c r="B192" s="221" t="s">
        <v>491</v>
      </c>
      <c r="C192" s="222" t="s">
        <v>689</v>
      </c>
      <c r="D192" s="222" t="s">
        <v>689</v>
      </c>
      <c r="E192" s="223">
        <v>9668136</v>
      </c>
      <c r="F192" s="224" t="s">
        <v>494</v>
      </c>
      <c r="G192" s="225" t="s">
        <v>495</v>
      </c>
      <c r="H192" s="225">
        <v>1</v>
      </c>
      <c r="I192" s="226"/>
      <c r="J192" s="269"/>
      <c r="N192" s="302"/>
      <c r="Q192" s="226">
        <v>4831906</v>
      </c>
    </row>
    <row r="193" spans="1:17" ht="41.4" x14ac:dyDescent="0.3">
      <c r="A193" s="220">
        <v>192</v>
      </c>
      <c r="B193" s="221" t="s">
        <v>491</v>
      </c>
      <c r="C193" s="222" t="s">
        <v>690</v>
      </c>
      <c r="D193" s="222" t="s">
        <v>1336</v>
      </c>
      <c r="E193" s="223">
        <v>557152978</v>
      </c>
      <c r="F193" s="224" t="s">
        <v>494</v>
      </c>
      <c r="G193" s="225" t="s">
        <v>495</v>
      </c>
      <c r="H193" s="225">
        <v>1</v>
      </c>
      <c r="I193" s="226"/>
      <c r="J193" s="269"/>
      <c r="N193" s="302"/>
      <c r="Q193" s="226">
        <v>111331476</v>
      </c>
    </row>
    <row r="194" spans="1:17" ht="27.6" x14ac:dyDescent="0.3">
      <c r="A194" s="220">
        <v>193</v>
      </c>
      <c r="B194" s="221" t="s">
        <v>491</v>
      </c>
      <c r="C194" s="222" t="s">
        <v>691</v>
      </c>
      <c r="D194" s="222" t="s">
        <v>691</v>
      </c>
      <c r="E194" s="223">
        <v>49799926000</v>
      </c>
      <c r="F194" s="224" t="s">
        <v>494</v>
      </c>
      <c r="G194" s="225" t="s">
        <v>495</v>
      </c>
      <c r="H194" s="225">
        <v>1</v>
      </c>
      <c r="I194" s="226"/>
      <c r="J194" s="299" t="s">
        <v>1501</v>
      </c>
      <c r="N194" s="302"/>
      <c r="Q194" s="226">
        <v>1592936</v>
      </c>
    </row>
    <row r="195" spans="1:17" ht="13.8" x14ac:dyDescent="0.3">
      <c r="A195" s="220">
        <v>194</v>
      </c>
      <c r="B195" s="221" t="s">
        <v>491</v>
      </c>
      <c r="C195" s="222" t="s">
        <v>692</v>
      </c>
      <c r="D195" s="222" t="s">
        <v>692</v>
      </c>
      <c r="E195" s="223">
        <v>35540316</v>
      </c>
      <c r="F195" s="224" t="s">
        <v>494</v>
      </c>
      <c r="G195" s="225" t="s">
        <v>495</v>
      </c>
      <c r="H195" s="225">
        <v>2</v>
      </c>
      <c r="I195" s="226"/>
      <c r="J195" s="269"/>
      <c r="N195" s="302"/>
      <c r="Q195" s="226">
        <v>3026578</v>
      </c>
    </row>
    <row r="196" spans="1:17" ht="13.8" x14ac:dyDescent="0.3">
      <c r="A196" s="220">
        <v>195</v>
      </c>
      <c r="B196" s="221" t="s">
        <v>491</v>
      </c>
      <c r="C196" s="222" t="s">
        <v>693</v>
      </c>
      <c r="D196" s="222" t="s">
        <v>1337</v>
      </c>
      <c r="E196" s="223">
        <v>56018560</v>
      </c>
      <c r="F196" s="224" t="s">
        <v>494</v>
      </c>
      <c r="G196" s="225" t="s">
        <v>495</v>
      </c>
      <c r="H196" s="225">
        <v>1</v>
      </c>
      <c r="I196" s="226"/>
      <c r="J196" s="269"/>
      <c r="N196" s="302"/>
      <c r="Q196" s="226">
        <v>849565</v>
      </c>
    </row>
    <row r="197" spans="1:17" ht="27.6" x14ac:dyDescent="0.3">
      <c r="A197" s="220">
        <v>196</v>
      </c>
      <c r="B197" s="221" t="s">
        <v>491</v>
      </c>
      <c r="C197" s="222" t="s">
        <v>694</v>
      </c>
      <c r="D197" s="222" t="s">
        <v>695</v>
      </c>
      <c r="E197" s="223">
        <v>532279012</v>
      </c>
      <c r="F197" s="224" t="s">
        <v>494</v>
      </c>
      <c r="G197" s="225" t="s">
        <v>495</v>
      </c>
      <c r="H197" s="225">
        <v>1</v>
      </c>
      <c r="I197" s="226"/>
      <c r="J197" s="269"/>
      <c r="N197" s="302"/>
      <c r="Q197" s="226">
        <v>111801091</v>
      </c>
    </row>
    <row r="198" spans="1:17" ht="13.8" x14ac:dyDescent="0.3">
      <c r="A198" s="220">
        <v>197</v>
      </c>
      <c r="B198" s="221" t="s">
        <v>491</v>
      </c>
      <c r="C198" s="222" t="s">
        <v>696</v>
      </c>
      <c r="D198" s="222" t="s">
        <v>696</v>
      </c>
      <c r="E198" s="223">
        <v>12290139</v>
      </c>
      <c r="F198" s="224" t="s">
        <v>494</v>
      </c>
      <c r="G198" s="225" t="s">
        <v>495</v>
      </c>
      <c r="H198" s="225">
        <v>1</v>
      </c>
      <c r="I198" s="226"/>
      <c r="J198" s="269"/>
      <c r="N198" s="302"/>
      <c r="Q198" s="226">
        <v>159803349</v>
      </c>
    </row>
    <row r="199" spans="1:17" ht="14.25" customHeight="1" x14ac:dyDescent="0.3">
      <c r="A199" s="220">
        <v>199</v>
      </c>
      <c r="B199" s="221" t="s">
        <v>491</v>
      </c>
      <c r="C199" s="227" t="s">
        <v>697</v>
      </c>
      <c r="D199" s="227" t="s">
        <v>1338</v>
      </c>
      <c r="E199" s="228">
        <v>942130000</v>
      </c>
      <c r="F199" s="224" t="s">
        <v>698</v>
      </c>
      <c r="G199" s="225" t="s">
        <v>495</v>
      </c>
      <c r="H199" s="225">
        <v>1</v>
      </c>
      <c r="I199" s="226"/>
      <c r="J199" s="269" t="s">
        <v>1499</v>
      </c>
      <c r="N199" s="302"/>
      <c r="Q199" s="226">
        <v>118050943</v>
      </c>
    </row>
    <row r="200" spans="1:17" ht="14.25" customHeight="1" x14ac:dyDescent="0.3">
      <c r="A200" s="220">
        <v>200</v>
      </c>
      <c r="B200" s="221" t="s">
        <v>491</v>
      </c>
      <c r="C200" s="227" t="s">
        <v>699</v>
      </c>
      <c r="D200" s="227" t="s">
        <v>1339</v>
      </c>
      <c r="E200" s="228">
        <v>357878855</v>
      </c>
      <c r="F200" s="224" t="s">
        <v>700</v>
      </c>
      <c r="G200" s="225" t="s">
        <v>495</v>
      </c>
      <c r="H200" s="225">
        <v>1</v>
      </c>
      <c r="I200" s="226"/>
      <c r="J200" s="299" t="s">
        <v>1500</v>
      </c>
      <c r="N200" s="302"/>
      <c r="Q200" s="226">
        <v>71180349</v>
      </c>
    </row>
    <row r="201" spans="1:17" ht="13.8" x14ac:dyDescent="0.3">
      <c r="A201" s="220">
        <v>201</v>
      </c>
      <c r="B201" s="221" t="s">
        <v>491</v>
      </c>
      <c r="C201" s="222" t="s">
        <v>1277</v>
      </c>
      <c r="D201" s="222" t="s">
        <v>1340</v>
      </c>
      <c r="E201" s="223">
        <v>3416663503</v>
      </c>
      <c r="F201" s="224" t="s">
        <v>701</v>
      </c>
      <c r="G201" s="225" t="s">
        <v>495</v>
      </c>
      <c r="H201" s="225">
        <v>1</v>
      </c>
      <c r="I201" s="226"/>
      <c r="N201" s="302"/>
      <c r="Q201" s="226">
        <v>170993407</v>
      </c>
    </row>
    <row r="202" spans="1:17" ht="13.8" x14ac:dyDescent="0.3">
      <c r="A202" s="220">
        <v>202</v>
      </c>
      <c r="B202" s="221" t="s">
        <v>491</v>
      </c>
      <c r="C202" s="222" t="s">
        <v>1503</v>
      </c>
      <c r="D202" s="222" t="s">
        <v>1503</v>
      </c>
      <c r="E202" s="223">
        <v>527245886.45999998</v>
      </c>
      <c r="F202" s="224" t="s">
        <v>701</v>
      </c>
      <c r="G202" s="225" t="s">
        <v>495</v>
      </c>
      <c r="H202" s="225">
        <v>1</v>
      </c>
      <c r="I202" s="226"/>
      <c r="N202" s="302"/>
      <c r="Q202" s="226">
        <v>170993407</v>
      </c>
    </row>
    <row r="203" spans="1:17" ht="27.6" x14ac:dyDescent="0.3">
      <c r="A203" s="220">
        <v>203</v>
      </c>
      <c r="B203" s="221" t="s">
        <v>491</v>
      </c>
      <c r="C203" s="222" t="s">
        <v>1504</v>
      </c>
      <c r="D203" s="222" t="s">
        <v>1504</v>
      </c>
      <c r="E203" s="223">
        <v>146922582</v>
      </c>
      <c r="F203" s="224" t="s">
        <v>701</v>
      </c>
      <c r="G203" s="225" t="s">
        <v>495</v>
      </c>
      <c r="H203" s="225">
        <v>1</v>
      </c>
      <c r="I203" s="226"/>
      <c r="N203" s="302"/>
      <c r="Q203" s="226">
        <v>170993407</v>
      </c>
    </row>
    <row r="204" spans="1:17" ht="27.6" x14ac:dyDescent="0.3">
      <c r="A204" s="220">
        <v>204</v>
      </c>
      <c r="B204" s="221" t="s">
        <v>491</v>
      </c>
      <c r="C204" s="222" t="s">
        <v>1505</v>
      </c>
      <c r="D204" s="222" t="s">
        <v>1505</v>
      </c>
      <c r="E204" s="223">
        <v>301472545</v>
      </c>
      <c r="F204" s="224" t="s">
        <v>701</v>
      </c>
      <c r="G204" s="225" t="s">
        <v>495</v>
      </c>
      <c r="H204" s="225">
        <v>1</v>
      </c>
      <c r="I204" s="226"/>
      <c r="N204" s="302"/>
      <c r="Q204" s="226">
        <v>170993407</v>
      </c>
    </row>
    <row r="205" spans="1:17" ht="41.4" x14ac:dyDescent="0.3">
      <c r="A205" s="220">
        <v>205</v>
      </c>
      <c r="B205" s="221" t="s">
        <v>491</v>
      </c>
      <c r="C205" s="222" t="s">
        <v>1506</v>
      </c>
      <c r="D205" s="222" t="s">
        <v>1506</v>
      </c>
      <c r="E205" s="223">
        <v>2416408494</v>
      </c>
      <c r="F205" s="224" t="s">
        <v>701</v>
      </c>
      <c r="G205" s="225" t="s">
        <v>495</v>
      </c>
      <c r="H205" s="225">
        <v>1</v>
      </c>
      <c r="I205" s="226"/>
      <c r="N205" s="302"/>
      <c r="Q205" s="226">
        <v>170993407</v>
      </c>
    </row>
    <row r="206" spans="1:17" ht="41.4" x14ac:dyDescent="0.3">
      <c r="A206" s="220">
        <v>206</v>
      </c>
      <c r="B206" s="221" t="s">
        <v>491</v>
      </c>
      <c r="C206" s="222" t="s">
        <v>1507</v>
      </c>
      <c r="D206" s="222" t="s">
        <v>1507</v>
      </c>
      <c r="E206" s="223">
        <v>126117000</v>
      </c>
      <c r="F206" s="224" t="s">
        <v>701</v>
      </c>
      <c r="G206" s="225" t="s">
        <v>495</v>
      </c>
      <c r="H206" s="225">
        <v>1</v>
      </c>
      <c r="I206" s="226"/>
      <c r="N206" s="302"/>
      <c r="Q206" s="226">
        <v>170993407</v>
      </c>
    </row>
    <row r="207" spans="1:17" ht="27.6" x14ac:dyDescent="0.3">
      <c r="A207" s="220">
        <v>207</v>
      </c>
      <c r="B207" s="221" t="s">
        <v>491</v>
      </c>
      <c r="C207" s="222" t="s">
        <v>1508</v>
      </c>
      <c r="D207" s="222" t="s">
        <v>1508</v>
      </c>
      <c r="E207" s="223">
        <v>19505505586.82</v>
      </c>
      <c r="F207" s="224" t="s">
        <v>701</v>
      </c>
      <c r="G207" s="225" t="s">
        <v>495</v>
      </c>
      <c r="H207" s="225">
        <v>1</v>
      </c>
      <c r="I207" s="226"/>
      <c r="N207" s="302"/>
      <c r="Q207" s="226">
        <v>170993407</v>
      </c>
    </row>
    <row r="208" spans="1:17" ht="27.6" x14ac:dyDescent="0.3">
      <c r="A208" s="220">
        <v>208</v>
      </c>
      <c r="B208" s="221" t="s">
        <v>491</v>
      </c>
      <c r="C208" s="222" t="s">
        <v>1509</v>
      </c>
      <c r="D208" s="222" t="s">
        <v>1509</v>
      </c>
      <c r="E208" s="223">
        <v>132531438</v>
      </c>
      <c r="F208" s="224" t="s">
        <v>701</v>
      </c>
      <c r="G208" s="225" t="s">
        <v>495</v>
      </c>
      <c r="H208" s="225">
        <v>1</v>
      </c>
      <c r="I208" s="226"/>
      <c r="N208" s="302"/>
      <c r="Q208" s="226">
        <v>170993407</v>
      </c>
    </row>
    <row r="209" spans="1:17" ht="27.6" x14ac:dyDescent="0.3">
      <c r="A209" s="220">
        <v>209</v>
      </c>
      <c r="B209" s="221" t="s">
        <v>491</v>
      </c>
      <c r="C209" s="222" t="s">
        <v>1510</v>
      </c>
      <c r="D209" s="222" t="s">
        <v>1510</v>
      </c>
      <c r="E209" s="223">
        <v>404588657</v>
      </c>
      <c r="F209" s="224" t="s">
        <v>701</v>
      </c>
      <c r="G209" s="225" t="s">
        <v>495</v>
      </c>
      <c r="H209" s="225">
        <v>1</v>
      </c>
      <c r="I209" s="226"/>
      <c r="N209" s="302"/>
      <c r="Q209" s="226">
        <v>170993407</v>
      </c>
    </row>
    <row r="210" spans="1:17" ht="13.8" x14ac:dyDescent="0.3">
      <c r="A210" s="220">
        <v>210</v>
      </c>
      <c r="B210" s="221" t="s">
        <v>491</v>
      </c>
      <c r="C210" s="222" t="s">
        <v>1511</v>
      </c>
      <c r="D210" s="222" t="s">
        <v>1511</v>
      </c>
      <c r="E210" s="223">
        <v>78977312.519999996</v>
      </c>
      <c r="F210" s="224" t="s">
        <v>701</v>
      </c>
      <c r="G210" s="225" t="s">
        <v>495</v>
      </c>
      <c r="H210" s="225">
        <v>1</v>
      </c>
      <c r="I210" s="226"/>
      <c r="N210" s="302"/>
      <c r="Q210" s="226">
        <v>170993407</v>
      </c>
    </row>
    <row r="211" spans="1:17" ht="13.8" x14ac:dyDescent="0.3">
      <c r="A211" s="220">
        <v>211</v>
      </c>
      <c r="B211" s="221" t="s">
        <v>491</v>
      </c>
      <c r="C211" s="222" t="s">
        <v>1512</v>
      </c>
      <c r="D211" s="222" t="s">
        <v>1512</v>
      </c>
      <c r="E211" s="223">
        <v>562381680</v>
      </c>
      <c r="F211" s="224" t="s">
        <v>701</v>
      </c>
      <c r="G211" s="225" t="s">
        <v>495</v>
      </c>
      <c r="H211" s="225">
        <v>1</v>
      </c>
      <c r="I211" s="226"/>
      <c r="N211" s="302"/>
      <c r="Q211" s="226">
        <v>170993407</v>
      </c>
    </row>
    <row r="212" spans="1:17" ht="24" customHeight="1" thickBot="1" x14ac:dyDescent="0.35">
      <c r="A212" s="310" t="s">
        <v>702</v>
      </c>
      <c r="B212" s="311"/>
      <c r="C212" s="311"/>
      <c r="D212" s="312"/>
      <c r="E212" s="229">
        <f>SUM(E2:E211)</f>
        <v>228113427792.09998</v>
      </c>
      <c r="F212" s="230"/>
      <c r="G212" s="231"/>
      <c r="H212" s="231"/>
      <c r="I212" s="226"/>
    </row>
    <row r="216" spans="1:17" ht="14.25" customHeight="1" x14ac:dyDescent="0.3">
      <c r="B216" s="237" t="s">
        <v>703</v>
      </c>
      <c r="I216" s="226"/>
    </row>
    <row r="217" spans="1:17" ht="14.25" customHeight="1" x14ac:dyDescent="0.3">
      <c r="I217" s="226"/>
    </row>
    <row r="218" spans="1:17" ht="14.25" customHeight="1" x14ac:dyDescent="0.3">
      <c r="C218" s="238" t="s">
        <v>704</v>
      </c>
      <c r="D218" s="239" t="s">
        <v>66</v>
      </c>
      <c r="E218" s="240" t="s">
        <v>705</v>
      </c>
      <c r="I218" s="226"/>
    </row>
    <row r="219" spans="1:17" ht="30" customHeight="1" x14ac:dyDescent="0.3">
      <c r="C219" s="241" t="s">
        <v>699</v>
      </c>
      <c r="D219" s="242" t="s">
        <v>1501</v>
      </c>
      <c r="E219" s="243" t="s">
        <v>1502</v>
      </c>
      <c r="I219" s="226"/>
    </row>
    <row r="220" spans="1:17" ht="27.75" customHeight="1" x14ac:dyDescent="0.3">
      <c r="C220" s="241" t="s">
        <v>708</v>
      </c>
      <c r="D220" s="242" t="s">
        <v>706</v>
      </c>
      <c r="E220" s="243" t="s">
        <v>707</v>
      </c>
      <c r="I220" s="226"/>
    </row>
    <row r="221" spans="1:17" ht="24.75" customHeight="1" x14ac:dyDescent="0.3">
      <c r="C221" s="241" t="s">
        <v>697</v>
      </c>
      <c r="D221" s="242" t="s">
        <v>709</v>
      </c>
      <c r="E221" s="243" t="s">
        <v>710</v>
      </c>
      <c r="I221" s="226"/>
    </row>
    <row r="222" spans="1:17" ht="14.25" customHeight="1" x14ac:dyDescent="0.3">
      <c r="C222" s="241"/>
      <c r="D222" s="242"/>
      <c r="E222" s="243"/>
      <c r="I222" s="226"/>
    </row>
    <row r="229" spans="1:17" ht="27.6" hidden="1" x14ac:dyDescent="0.3">
      <c r="A229" s="220">
        <v>198</v>
      </c>
      <c r="B229" s="221" t="s">
        <v>491</v>
      </c>
      <c r="C229" s="222" t="s">
        <v>1276</v>
      </c>
      <c r="D229" s="222" t="s">
        <v>1276</v>
      </c>
      <c r="E229" s="223">
        <v>3076959890</v>
      </c>
      <c r="F229" s="224" t="s">
        <v>514</v>
      </c>
      <c r="G229" s="225" t="s">
        <v>495</v>
      </c>
      <c r="H229" s="225">
        <v>1</v>
      </c>
      <c r="I229" s="226"/>
      <c r="Q229" s="226">
        <v>3070818253</v>
      </c>
    </row>
    <row r="230" spans="1:17" ht="14.25" customHeight="1" x14ac:dyDescent="0.3">
      <c r="I230" s="226"/>
    </row>
  </sheetData>
  <sheetProtection selectLockedCells="1" selectUnlockedCells="1"/>
  <autoFilter ref="A1:H201" xr:uid="{466057A3-8659-432E-8D3A-B0EB8AEF25ED}">
    <sortState xmlns:xlrd2="http://schemas.microsoft.com/office/spreadsheetml/2017/richdata2" ref="A2:H201">
      <sortCondition ref="A1:A201"/>
    </sortState>
  </autoFilter>
  <mergeCells count="1">
    <mergeCell ref="A212:D212"/>
  </mergeCells>
  <pageMargins left="0.9055118110236221" right="0.70866141732283472" top="0.74803149606299213" bottom="0.74803149606299213" header="0.51181102362204722" footer="0.51181102362204722"/>
  <pageSetup paperSize="41" scale="65"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8"/>
  <sheetViews>
    <sheetView workbookViewId="0">
      <selection sqref="A1:C1"/>
    </sheetView>
  </sheetViews>
  <sheetFormatPr baseColWidth="10" defaultRowHeight="14.4" x14ac:dyDescent="0.3"/>
  <cols>
    <col min="1" max="1" width="2" bestFit="1" customWidth="1"/>
    <col min="2" max="2" width="35" bestFit="1" customWidth="1"/>
    <col min="3" max="3" width="50.44140625" bestFit="1" customWidth="1"/>
    <col min="4" max="4" width="66.44140625" bestFit="1" customWidth="1"/>
  </cols>
  <sheetData>
    <row r="1" spans="1:4" x14ac:dyDescent="0.3">
      <c r="A1" s="351" t="s">
        <v>40</v>
      </c>
      <c r="B1" s="352"/>
      <c r="C1" s="353"/>
    </row>
    <row r="2" spans="1:4" x14ac:dyDescent="0.3">
      <c r="A2" s="35">
        <v>1</v>
      </c>
      <c r="B2" s="1" t="s">
        <v>41</v>
      </c>
      <c r="C2" s="37" t="s">
        <v>42</v>
      </c>
      <c r="D2" t="s">
        <v>43</v>
      </c>
    </row>
    <row r="3" spans="1:4" x14ac:dyDescent="0.3">
      <c r="A3" s="35">
        <v>2</v>
      </c>
      <c r="B3" s="1" t="s">
        <v>44</v>
      </c>
      <c r="C3" s="37" t="s">
        <v>45</v>
      </c>
    </row>
    <row r="4" spans="1:4" x14ac:dyDescent="0.3">
      <c r="A4" s="35">
        <v>3</v>
      </c>
      <c r="B4" s="1" t="s">
        <v>46</v>
      </c>
      <c r="C4" s="37" t="s">
        <v>47</v>
      </c>
    </row>
    <row r="5" spans="1:4" x14ac:dyDescent="0.3">
      <c r="A5" s="35">
        <v>4</v>
      </c>
      <c r="B5" s="1" t="s">
        <v>48</v>
      </c>
      <c r="C5" s="37" t="s">
        <v>49</v>
      </c>
    </row>
    <row r="6" spans="1:4" x14ac:dyDescent="0.3">
      <c r="A6" s="35">
        <v>5</v>
      </c>
      <c r="B6" s="1" t="s">
        <v>50</v>
      </c>
      <c r="C6" s="37" t="s">
        <v>51</v>
      </c>
    </row>
    <row r="7" spans="1:4" x14ac:dyDescent="0.3">
      <c r="A7" s="35">
        <v>6</v>
      </c>
      <c r="B7" s="1" t="s">
        <v>52</v>
      </c>
      <c r="C7" s="37" t="s">
        <v>53</v>
      </c>
    </row>
    <row r="8" spans="1:4" ht="15" thickBot="1" x14ac:dyDescent="0.35">
      <c r="A8" s="36">
        <v>7</v>
      </c>
      <c r="B8" s="38" t="s">
        <v>54</v>
      </c>
      <c r="C8" s="39" t="s">
        <v>55</v>
      </c>
    </row>
  </sheetData>
  <mergeCells count="1">
    <mergeCell ref="A1:C1"/>
  </mergeCells>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88"/>
  <sheetViews>
    <sheetView zoomScale="85" zoomScaleNormal="85" workbookViewId="0">
      <selection sqref="A1:L1"/>
    </sheetView>
  </sheetViews>
  <sheetFormatPr baseColWidth="10" defaultColWidth="10.6640625" defaultRowHeight="14.4" x14ac:dyDescent="0.3"/>
  <cols>
    <col min="1" max="1" width="19.44140625" style="97" customWidth="1"/>
    <col min="2" max="2" width="26" style="97" customWidth="1"/>
    <col min="3" max="3" width="17.6640625" style="97" customWidth="1"/>
    <col min="4" max="4" width="13" style="97" bestFit="1" customWidth="1"/>
    <col min="5" max="6" width="10.6640625" style="103"/>
    <col min="7" max="7" width="21.6640625" style="97" bestFit="1" customWidth="1"/>
    <col min="8" max="8" width="16.6640625" style="97" hidden="1" customWidth="1"/>
    <col min="9" max="9" width="15.6640625" style="97" customWidth="1"/>
    <col min="10" max="10" width="20.44140625" style="97" bestFit="1" customWidth="1"/>
    <col min="11" max="11" width="22" style="280" bestFit="1" customWidth="1"/>
    <col min="12" max="12" width="16.109375" style="97" bestFit="1" customWidth="1"/>
    <col min="13" max="13" width="10.6640625" style="97"/>
    <col min="14" max="14" width="11.33203125" style="122" bestFit="1" customWidth="1"/>
    <col min="15" max="18" width="11.33203125" style="97" bestFit="1" customWidth="1"/>
    <col min="19" max="16384" width="10.6640625" style="97"/>
  </cols>
  <sheetData>
    <row r="1" spans="1:19" s="84" customFormat="1" ht="15.6" x14ac:dyDescent="0.3">
      <c r="A1" s="355" t="s">
        <v>1</v>
      </c>
      <c r="B1" s="355"/>
      <c r="C1" s="355"/>
      <c r="D1" s="355"/>
      <c r="E1" s="355"/>
      <c r="F1" s="355"/>
      <c r="G1" s="355"/>
      <c r="H1" s="355"/>
      <c r="I1" s="355"/>
      <c r="J1" s="355"/>
      <c r="K1" s="355"/>
      <c r="L1" s="355"/>
      <c r="N1" s="132"/>
    </row>
    <row r="2" spans="1:19" s="84" customFormat="1" ht="15.6" x14ac:dyDescent="0.3">
      <c r="A2" s="355" t="s">
        <v>792</v>
      </c>
      <c r="B2" s="355"/>
      <c r="C2" s="355"/>
      <c r="D2" s="355"/>
      <c r="E2" s="355"/>
      <c r="F2" s="355"/>
      <c r="G2" s="355"/>
      <c r="H2" s="355"/>
      <c r="I2" s="355"/>
      <c r="J2" s="355"/>
      <c r="K2" s="355"/>
      <c r="L2" s="355"/>
      <c r="N2" s="132"/>
    </row>
    <row r="3" spans="1:19" s="84" customFormat="1" ht="15.6" x14ac:dyDescent="0.3">
      <c r="A3" s="355" t="s">
        <v>3</v>
      </c>
      <c r="B3" s="355"/>
      <c r="C3" s="355"/>
      <c r="D3" s="355"/>
      <c r="E3" s="355"/>
      <c r="F3" s="355"/>
      <c r="G3" s="355"/>
      <c r="H3" s="355"/>
      <c r="I3" s="355"/>
      <c r="J3" s="355"/>
      <c r="K3" s="355"/>
      <c r="L3" s="355"/>
      <c r="N3" s="132"/>
    </row>
    <row r="4" spans="1:19" s="84" customFormat="1" x14ac:dyDescent="0.3">
      <c r="A4" s="85"/>
      <c r="E4" s="86"/>
      <c r="F4" s="86"/>
      <c r="K4" s="271"/>
      <c r="N4" s="132"/>
    </row>
    <row r="5" spans="1:19" s="87" customFormat="1" ht="36" customHeight="1" x14ac:dyDescent="0.3">
      <c r="A5" s="153" t="s">
        <v>4</v>
      </c>
      <c r="B5" s="153" t="s">
        <v>5</v>
      </c>
      <c r="C5" s="153" t="s">
        <v>6</v>
      </c>
      <c r="D5" s="153" t="s">
        <v>7</v>
      </c>
      <c r="E5" s="153" t="s">
        <v>8</v>
      </c>
      <c r="F5" s="153" t="s">
        <v>9</v>
      </c>
      <c r="G5" s="153" t="s">
        <v>76</v>
      </c>
      <c r="H5" s="153" t="s">
        <v>70</v>
      </c>
      <c r="I5" s="153" t="s">
        <v>11</v>
      </c>
      <c r="J5" s="153" t="s">
        <v>78</v>
      </c>
      <c r="K5" s="272" t="s">
        <v>79</v>
      </c>
      <c r="L5" s="153" t="s">
        <v>89</v>
      </c>
      <c r="N5" s="133"/>
    </row>
    <row r="6" spans="1:19" x14ac:dyDescent="0.25">
      <c r="A6" s="152" t="s">
        <v>125</v>
      </c>
      <c r="B6" s="134" t="s">
        <v>794</v>
      </c>
      <c r="C6" s="142" t="s">
        <v>88</v>
      </c>
      <c r="D6" s="136">
        <v>180</v>
      </c>
      <c r="E6" s="137">
        <v>2014</v>
      </c>
      <c r="F6" s="145" t="s">
        <v>811</v>
      </c>
      <c r="G6" s="138">
        <v>6100000</v>
      </c>
      <c r="H6" s="137"/>
      <c r="I6" s="137">
        <v>15919008</v>
      </c>
      <c r="J6" s="139" t="s">
        <v>845</v>
      </c>
      <c r="K6" s="273" t="s">
        <v>1347</v>
      </c>
      <c r="L6" s="152"/>
      <c r="M6" s="97">
        <v>140</v>
      </c>
      <c r="N6" s="122">
        <v>46496</v>
      </c>
      <c r="Q6" s="122"/>
    </row>
    <row r="7" spans="1:19" x14ac:dyDescent="0.3">
      <c r="A7" s="88" t="s">
        <v>34</v>
      </c>
      <c r="B7" s="89" t="s">
        <v>795</v>
      </c>
      <c r="C7" s="11" t="s">
        <v>24</v>
      </c>
      <c r="D7" s="91">
        <v>97</v>
      </c>
      <c r="E7" s="92">
        <v>2013</v>
      </c>
      <c r="F7" s="14" t="s">
        <v>812</v>
      </c>
      <c r="G7" s="93">
        <v>2300000</v>
      </c>
      <c r="H7" s="92"/>
      <c r="I7" s="92">
        <v>3417121</v>
      </c>
      <c r="J7" s="94" t="s">
        <v>846</v>
      </c>
      <c r="K7" s="274" t="s">
        <v>847</v>
      </c>
      <c r="L7" s="96"/>
      <c r="M7" s="97">
        <v>110</v>
      </c>
      <c r="N7" s="122">
        <v>46351</v>
      </c>
      <c r="Q7" s="122"/>
    </row>
    <row r="8" spans="1:19" x14ac:dyDescent="0.25">
      <c r="A8" s="135" t="s">
        <v>34</v>
      </c>
      <c r="B8" s="134" t="s">
        <v>796</v>
      </c>
      <c r="C8" s="142" t="s">
        <v>24</v>
      </c>
      <c r="D8" s="136">
        <v>97</v>
      </c>
      <c r="E8" s="137">
        <v>2013</v>
      </c>
      <c r="F8" s="145" t="s">
        <v>813</v>
      </c>
      <c r="G8" s="138">
        <f>+G7</f>
        <v>2300000</v>
      </c>
      <c r="H8" s="137"/>
      <c r="I8" s="137">
        <v>3417121</v>
      </c>
      <c r="J8" s="139" t="s">
        <v>848</v>
      </c>
      <c r="K8" s="275" t="s">
        <v>849</v>
      </c>
      <c r="L8" s="154"/>
      <c r="M8" s="97">
        <v>110</v>
      </c>
      <c r="N8" s="122">
        <v>46229</v>
      </c>
      <c r="O8" s="122"/>
      <c r="P8" s="15"/>
      <c r="Q8" s="122"/>
    </row>
    <row r="9" spans="1:19" x14ac:dyDescent="0.25">
      <c r="A9" s="135" t="s">
        <v>23</v>
      </c>
      <c r="B9" s="134" t="s">
        <v>797</v>
      </c>
      <c r="C9" s="142" t="s">
        <v>798</v>
      </c>
      <c r="D9" s="136">
        <v>149</v>
      </c>
      <c r="E9" s="137">
        <v>2015</v>
      </c>
      <c r="F9" s="145" t="s">
        <v>814</v>
      </c>
      <c r="G9" s="138">
        <v>4300000</v>
      </c>
      <c r="H9" s="137"/>
      <c r="I9" s="137">
        <v>8817133</v>
      </c>
      <c r="J9" s="139" t="s">
        <v>850</v>
      </c>
      <c r="K9" s="275" t="s">
        <v>1345</v>
      </c>
      <c r="L9" s="152"/>
      <c r="M9" s="97">
        <v>120</v>
      </c>
      <c r="N9" s="267">
        <v>45864</v>
      </c>
      <c r="Q9" s="122"/>
    </row>
    <row r="10" spans="1:19" x14ac:dyDescent="0.25">
      <c r="A10" s="135" t="s">
        <v>23</v>
      </c>
      <c r="B10" s="140" t="s">
        <v>799</v>
      </c>
      <c r="C10" s="142" t="s">
        <v>24</v>
      </c>
      <c r="D10" s="141">
        <v>125</v>
      </c>
      <c r="E10" s="137">
        <v>2006</v>
      </c>
      <c r="F10" s="145" t="s">
        <v>815</v>
      </c>
      <c r="G10" s="138">
        <v>2400000</v>
      </c>
      <c r="H10" s="137"/>
      <c r="I10" s="137">
        <v>8817091</v>
      </c>
      <c r="J10" s="139" t="s">
        <v>851</v>
      </c>
      <c r="K10" s="276" t="s">
        <v>852</v>
      </c>
      <c r="L10" s="152"/>
      <c r="M10" s="97">
        <v>120</v>
      </c>
      <c r="N10" s="122">
        <v>46484</v>
      </c>
      <c r="Q10" s="122"/>
    </row>
    <row r="11" spans="1:19" s="15" customFormat="1" x14ac:dyDescent="0.25">
      <c r="A11" s="142" t="s">
        <v>23</v>
      </c>
      <c r="B11" s="142" t="s">
        <v>803</v>
      </c>
      <c r="C11" s="142" t="s">
        <v>24</v>
      </c>
      <c r="D11" s="143">
        <v>124</v>
      </c>
      <c r="E11" s="144">
        <v>2006</v>
      </c>
      <c r="F11" s="145" t="s">
        <v>819</v>
      </c>
      <c r="G11" s="131">
        <v>1700000</v>
      </c>
      <c r="H11" s="144"/>
      <c r="I11" s="144">
        <v>8817100</v>
      </c>
      <c r="J11" s="139" t="s">
        <v>859</v>
      </c>
      <c r="K11" s="276" t="s">
        <v>860</v>
      </c>
      <c r="L11" s="147"/>
      <c r="M11" s="97">
        <v>120</v>
      </c>
      <c r="N11" s="122">
        <v>46355</v>
      </c>
      <c r="Q11" s="122"/>
      <c r="S11" s="97"/>
    </row>
    <row r="12" spans="1:19" s="15" customFormat="1" x14ac:dyDescent="0.25">
      <c r="A12" s="142" t="s">
        <v>23</v>
      </c>
      <c r="B12" s="142" t="s">
        <v>804</v>
      </c>
      <c r="C12" s="142" t="s">
        <v>24</v>
      </c>
      <c r="D12" s="143">
        <v>110</v>
      </c>
      <c r="E12" s="144">
        <v>2014</v>
      </c>
      <c r="F12" s="145" t="s">
        <v>820</v>
      </c>
      <c r="G12" s="131">
        <v>2200000</v>
      </c>
      <c r="H12" s="144"/>
      <c r="I12" s="144">
        <v>8817132</v>
      </c>
      <c r="J12" s="139" t="s">
        <v>861</v>
      </c>
      <c r="K12" s="275" t="s">
        <v>862</v>
      </c>
      <c r="L12" s="147"/>
      <c r="M12" s="97">
        <v>120</v>
      </c>
      <c r="N12" s="122">
        <v>46496</v>
      </c>
      <c r="Q12" s="122"/>
      <c r="S12" s="97"/>
    </row>
    <row r="13" spans="1:19" s="15" customFormat="1" x14ac:dyDescent="0.25">
      <c r="A13" s="142" t="s">
        <v>125</v>
      </c>
      <c r="B13" s="146" t="s">
        <v>805</v>
      </c>
      <c r="C13" s="142" t="s">
        <v>88</v>
      </c>
      <c r="D13" s="143">
        <v>200</v>
      </c>
      <c r="E13" s="144">
        <v>2019</v>
      </c>
      <c r="F13" s="145" t="s">
        <v>821</v>
      </c>
      <c r="G13" s="131">
        <v>10300000</v>
      </c>
      <c r="H13" s="144"/>
      <c r="I13" s="144">
        <v>15919010</v>
      </c>
      <c r="J13" s="147" t="s">
        <v>863</v>
      </c>
      <c r="K13" s="273" t="s">
        <v>864</v>
      </c>
      <c r="L13" s="147"/>
      <c r="M13" s="97">
        <v>140</v>
      </c>
      <c r="N13" s="122">
        <v>46453</v>
      </c>
      <c r="Q13" s="122"/>
      <c r="S13" s="97"/>
    </row>
    <row r="14" spans="1:19" s="15" customFormat="1" x14ac:dyDescent="0.25">
      <c r="A14" s="145" t="s">
        <v>122</v>
      </c>
      <c r="B14" s="145" t="s">
        <v>123</v>
      </c>
      <c r="C14" s="145" t="s">
        <v>24</v>
      </c>
      <c r="D14" s="149">
        <v>124</v>
      </c>
      <c r="E14" s="145">
        <v>2019</v>
      </c>
      <c r="F14" s="145" t="s">
        <v>822</v>
      </c>
      <c r="G14" s="150">
        <v>6200000</v>
      </c>
      <c r="H14" s="145"/>
      <c r="I14" s="145">
        <v>9817188</v>
      </c>
      <c r="J14" s="151" t="s">
        <v>865</v>
      </c>
      <c r="K14" s="277" t="s">
        <v>866</v>
      </c>
      <c r="L14" s="145"/>
      <c r="M14" s="97">
        <v>120</v>
      </c>
      <c r="N14" s="122">
        <v>46480</v>
      </c>
      <c r="Q14" s="122"/>
      <c r="S14" s="97"/>
    </row>
    <row r="15" spans="1:19" s="15" customFormat="1" x14ac:dyDescent="0.25">
      <c r="A15" s="142" t="s">
        <v>125</v>
      </c>
      <c r="B15" s="146" t="s">
        <v>806</v>
      </c>
      <c r="C15" s="142" t="s">
        <v>88</v>
      </c>
      <c r="D15" s="143">
        <v>197</v>
      </c>
      <c r="E15" s="144">
        <v>2020</v>
      </c>
      <c r="F15" s="145" t="s">
        <v>823</v>
      </c>
      <c r="G15" s="131">
        <v>10900000</v>
      </c>
      <c r="H15" s="144"/>
      <c r="I15" s="144">
        <v>15919010</v>
      </c>
      <c r="J15" s="147" t="s">
        <v>867</v>
      </c>
      <c r="K15" s="275" t="s">
        <v>868</v>
      </c>
      <c r="L15" s="147"/>
      <c r="M15" s="97">
        <v>140</v>
      </c>
      <c r="N15" s="122">
        <v>46213</v>
      </c>
      <c r="O15" s="15" t="s">
        <v>1348</v>
      </c>
      <c r="Q15" s="122"/>
      <c r="S15" s="97"/>
    </row>
    <row r="16" spans="1:19" s="15" customFormat="1" x14ac:dyDescent="0.3">
      <c r="A16" s="9" t="s">
        <v>122</v>
      </c>
      <c r="B16" s="10" t="s">
        <v>1005</v>
      </c>
      <c r="C16" s="11" t="s">
        <v>24</v>
      </c>
      <c r="D16" s="12">
        <v>249</v>
      </c>
      <c r="E16" s="13">
        <v>2014</v>
      </c>
      <c r="F16" s="14" t="s">
        <v>837</v>
      </c>
      <c r="G16" s="131">
        <v>11400000</v>
      </c>
      <c r="H16" s="13"/>
      <c r="I16" s="13">
        <v>9817137</v>
      </c>
      <c r="J16" s="1" t="s">
        <v>892</v>
      </c>
      <c r="K16" s="278" t="s">
        <v>893</v>
      </c>
      <c r="M16" s="15">
        <v>130</v>
      </c>
      <c r="N16" s="122">
        <v>46333</v>
      </c>
      <c r="P16" s="15" t="s">
        <v>1008</v>
      </c>
      <c r="Q16" s="122"/>
      <c r="S16" s="97"/>
    </row>
    <row r="17" spans="1:19" s="15" customFormat="1" x14ac:dyDescent="0.3">
      <c r="A17" s="9" t="s">
        <v>122</v>
      </c>
      <c r="B17" s="10" t="s">
        <v>1005</v>
      </c>
      <c r="C17" s="11" t="s">
        <v>24</v>
      </c>
      <c r="D17" s="12">
        <v>249</v>
      </c>
      <c r="E17" s="13">
        <v>2015</v>
      </c>
      <c r="F17" s="14" t="s">
        <v>838</v>
      </c>
      <c r="G17" s="131">
        <v>12300000</v>
      </c>
      <c r="H17" s="13"/>
      <c r="I17" s="13">
        <v>9817137</v>
      </c>
      <c r="J17" s="1" t="s">
        <v>894</v>
      </c>
      <c r="K17" s="278" t="s">
        <v>895</v>
      </c>
      <c r="M17" s="15">
        <v>130</v>
      </c>
      <c r="N17" s="122">
        <v>46333</v>
      </c>
      <c r="P17" s="15" t="s">
        <v>1527</v>
      </c>
      <c r="Q17" s="122"/>
      <c r="S17" s="97"/>
    </row>
    <row r="18" spans="1:19" s="15" customFormat="1" x14ac:dyDescent="0.3">
      <c r="A18" s="9" t="s">
        <v>122</v>
      </c>
      <c r="B18" s="10" t="s">
        <v>1005</v>
      </c>
      <c r="C18" s="11" t="s">
        <v>24</v>
      </c>
      <c r="D18" s="12">
        <v>249</v>
      </c>
      <c r="E18" s="13">
        <v>2015</v>
      </c>
      <c r="F18" s="14" t="s">
        <v>824</v>
      </c>
      <c r="G18" s="131">
        <f>+G17</f>
        <v>12300000</v>
      </c>
      <c r="H18" s="13"/>
      <c r="I18" s="13">
        <v>9817137</v>
      </c>
      <c r="J18" s="1" t="s">
        <v>869</v>
      </c>
      <c r="K18" s="278" t="s">
        <v>870</v>
      </c>
      <c r="M18" s="15">
        <v>130</v>
      </c>
      <c r="N18" s="122">
        <v>46496</v>
      </c>
      <c r="O18" s="15" t="s">
        <v>1006</v>
      </c>
      <c r="P18" s="15" t="s">
        <v>1008</v>
      </c>
      <c r="Q18" s="122"/>
      <c r="S18" s="97"/>
    </row>
    <row r="19" spans="1:19" x14ac:dyDescent="0.3">
      <c r="A19" s="98" t="s">
        <v>122</v>
      </c>
      <c r="B19" s="10" t="s">
        <v>1005</v>
      </c>
      <c r="C19" s="11" t="s">
        <v>24</v>
      </c>
      <c r="D19" s="91">
        <v>249</v>
      </c>
      <c r="E19" s="92">
        <v>2016</v>
      </c>
      <c r="F19" s="14" t="s">
        <v>825</v>
      </c>
      <c r="G19" s="93">
        <v>13300000</v>
      </c>
      <c r="H19" s="92"/>
      <c r="I19" s="92">
        <v>9817137</v>
      </c>
      <c r="J19" s="1" t="s">
        <v>1528</v>
      </c>
      <c r="K19" s="274" t="s">
        <v>871</v>
      </c>
      <c r="L19" s="96"/>
      <c r="M19" s="15">
        <v>130</v>
      </c>
      <c r="N19" s="122">
        <v>46333</v>
      </c>
      <c r="O19" s="15"/>
      <c r="P19" s="15" t="s">
        <v>1008</v>
      </c>
      <c r="Q19" s="122"/>
    </row>
    <row r="20" spans="1:19" x14ac:dyDescent="0.3">
      <c r="A20" s="98" t="s">
        <v>122</v>
      </c>
      <c r="B20" s="10" t="s">
        <v>1005</v>
      </c>
      <c r="C20" s="11" t="s">
        <v>24</v>
      </c>
      <c r="D20" s="91">
        <v>249</v>
      </c>
      <c r="E20" s="92">
        <v>2016</v>
      </c>
      <c r="F20" s="14" t="s">
        <v>826</v>
      </c>
      <c r="G20" s="93">
        <f>+G19</f>
        <v>13300000</v>
      </c>
      <c r="H20" s="92"/>
      <c r="I20" s="92">
        <v>9817137</v>
      </c>
      <c r="J20" s="95" t="s">
        <v>872</v>
      </c>
      <c r="K20" s="274" t="s">
        <v>873</v>
      </c>
      <c r="L20" s="96"/>
      <c r="M20" s="15">
        <v>130</v>
      </c>
      <c r="N20" s="122">
        <v>46496</v>
      </c>
      <c r="O20" s="15" t="s">
        <v>1006</v>
      </c>
      <c r="P20" s="15" t="s">
        <v>1008</v>
      </c>
      <c r="Q20" s="122"/>
    </row>
    <row r="21" spans="1:19" s="15" customFormat="1" x14ac:dyDescent="0.3">
      <c r="A21" s="161" t="s">
        <v>122</v>
      </c>
      <c r="B21" s="10" t="s">
        <v>1005</v>
      </c>
      <c r="C21" s="14" t="s">
        <v>24</v>
      </c>
      <c r="D21" s="12">
        <v>249</v>
      </c>
      <c r="E21" s="13">
        <v>2016</v>
      </c>
      <c r="F21" s="14" t="s">
        <v>827</v>
      </c>
      <c r="G21" s="93">
        <f>+G20</f>
        <v>13300000</v>
      </c>
      <c r="H21" s="144"/>
      <c r="I21" s="13">
        <v>9817137</v>
      </c>
      <c r="J21" s="13" t="s">
        <v>874</v>
      </c>
      <c r="K21" s="279" t="s">
        <v>875</v>
      </c>
      <c r="L21" s="162"/>
      <c r="M21" s="15">
        <v>130</v>
      </c>
      <c r="N21" s="122">
        <v>46542</v>
      </c>
      <c r="Q21" s="122"/>
      <c r="S21" s="97"/>
    </row>
    <row r="22" spans="1:19" x14ac:dyDescent="0.25">
      <c r="A22" s="135" t="s">
        <v>125</v>
      </c>
      <c r="B22" s="134" t="s">
        <v>807</v>
      </c>
      <c r="C22" s="142" t="s">
        <v>24</v>
      </c>
      <c r="D22" s="136">
        <v>110</v>
      </c>
      <c r="E22" s="137">
        <v>2011</v>
      </c>
      <c r="F22" s="145" t="s">
        <v>828</v>
      </c>
      <c r="G22" s="93">
        <v>1500000</v>
      </c>
      <c r="H22" s="137"/>
      <c r="I22" s="137">
        <v>15917005</v>
      </c>
      <c r="J22" s="152" t="s">
        <v>876</v>
      </c>
      <c r="K22" s="275" t="s">
        <v>877</v>
      </c>
      <c r="L22" s="154"/>
      <c r="M22" s="97">
        <v>120</v>
      </c>
      <c r="N22" s="122">
        <v>46542</v>
      </c>
      <c r="O22" s="156"/>
      <c r="Q22" s="122"/>
    </row>
    <row r="23" spans="1:19" s="15" customFormat="1" x14ac:dyDescent="0.25">
      <c r="A23" s="142" t="s">
        <v>34</v>
      </c>
      <c r="B23" s="146" t="s">
        <v>808</v>
      </c>
      <c r="C23" s="142" t="s">
        <v>24</v>
      </c>
      <c r="D23" s="143">
        <v>300</v>
      </c>
      <c r="E23" s="144">
        <v>2022</v>
      </c>
      <c r="F23" s="145" t="s">
        <v>1521</v>
      </c>
      <c r="G23" s="131">
        <v>25400000</v>
      </c>
      <c r="H23" s="144"/>
      <c r="I23" s="144">
        <v>3417198</v>
      </c>
      <c r="J23" s="147" t="s">
        <v>1539</v>
      </c>
      <c r="K23" s="275" t="s">
        <v>1538</v>
      </c>
      <c r="L23" s="148"/>
      <c r="M23" s="15">
        <v>130</v>
      </c>
      <c r="N23" s="122">
        <v>46354</v>
      </c>
      <c r="O23" s="15" t="s">
        <v>1007</v>
      </c>
      <c r="Q23" s="122"/>
      <c r="R23" s="15">
        <v>46066</v>
      </c>
      <c r="S23" s="97"/>
    </row>
    <row r="24" spans="1:19" s="15" customFormat="1" x14ac:dyDescent="0.25">
      <c r="A24" s="142" t="s">
        <v>34</v>
      </c>
      <c r="B24" s="146" t="s">
        <v>808</v>
      </c>
      <c r="C24" s="142" t="s">
        <v>24</v>
      </c>
      <c r="D24" s="143">
        <v>300</v>
      </c>
      <c r="E24" s="144">
        <v>2022</v>
      </c>
      <c r="F24" s="145" t="s">
        <v>829</v>
      </c>
      <c r="G24" s="131">
        <f>+G23</f>
        <v>25400000</v>
      </c>
      <c r="H24" s="144"/>
      <c r="I24" s="144">
        <v>3417198</v>
      </c>
      <c r="J24" s="147" t="s">
        <v>878</v>
      </c>
      <c r="K24" s="275" t="s">
        <v>879</v>
      </c>
      <c r="L24" s="148"/>
      <c r="M24" s="15">
        <v>130</v>
      </c>
      <c r="N24" s="122">
        <v>46431</v>
      </c>
      <c r="O24" s="15" t="s">
        <v>1007</v>
      </c>
      <c r="Q24" s="122"/>
      <c r="R24" s="15">
        <v>46066</v>
      </c>
      <c r="S24" s="97"/>
    </row>
    <row r="25" spans="1:19" x14ac:dyDescent="0.25">
      <c r="A25" s="152" t="s">
        <v>34</v>
      </c>
      <c r="B25" s="134" t="s">
        <v>808</v>
      </c>
      <c r="C25" s="142" t="s">
        <v>24</v>
      </c>
      <c r="D25" s="136">
        <v>300</v>
      </c>
      <c r="E25" s="137">
        <v>2022</v>
      </c>
      <c r="F25" s="145" t="s">
        <v>830</v>
      </c>
      <c r="G25" s="131">
        <f t="shared" ref="G25:G30" si="0">+G24</f>
        <v>25400000</v>
      </c>
      <c r="H25" s="137"/>
      <c r="I25" s="137">
        <v>3417198</v>
      </c>
      <c r="J25" s="139" t="s">
        <v>880</v>
      </c>
      <c r="K25" s="275" t="s">
        <v>881</v>
      </c>
      <c r="L25" s="152"/>
      <c r="M25" s="15">
        <v>130</v>
      </c>
      <c r="N25" s="122">
        <v>46431</v>
      </c>
      <c r="O25" s="15" t="s">
        <v>1007</v>
      </c>
      <c r="Q25" s="122"/>
      <c r="R25" s="97">
        <v>46066</v>
      </c>
    </row>
    <row r="26" spans="1:19" x14ac:dyDescent="0.25">
      <c r="A26" s="152" t="s">
        <v>34</v>
      </c>
      <c r="B26" s="134" t="s">
        <v>808</v>
      </c>
      <c r="C26" s="142" t="s">
        <v>24</v>
      </c>
      <c r="D26" s="136">
        <v>300</v>
      </c>
      <c r="E26" s="137">
        <v>2022</v>
      </c>
      <c r="F26" s="145" t="s">
        <v>831</v>
      </c>
      <c r="G26" s="131">
        <f t="shared" si="0"/>
        <v>25400000</v>
      </c>
      <c r="H26" s="137"/>
      <c r="I26" s="137">
        <v>3417198</v>
      </c>
      <c r="J26" s="139" t="s">
        <v>882</v>
      </c>
      <c r="K26" s="275" t="s">
        <v>883</v>
      </c>
      <c r="L26" s="152"/>
      <c r="M26" s="15">
        <v>130</v>
      </c>
      <c r="N26" s="122">
        <v>46431</v>
      </c>
      <c r="O26" s="15" t="s">
        <v>1007</v>
      </c>
      <c r="Q26" s="122"/>
      <c r="R26" s="97">
        <v>46066</v>
      </c>
    </row>
    <row r="27" spans="1:19" x14ac:dyDescent="0.25">
      <c r="A27" s="152" t="s">
        <v>34</v>
      </c>
      <c r="B27" s="134" t="s">
        <v>808</v>
      </c>
      <c r="C27" s="142" t="s">
        <v>24</v>
      </c>
      <c r="D27" s="136">
        <v>300</v>
      </c>
      <c r="E27" s="137">
        <v>2022</v>
      </c>
      <c r="F27" s="145" t="s">
        <v>832</v>
      </c>
      <c r="G27" s="131">
        <f t="shared" si="0"/>
        <v>25400000</v>
      </c>
      <c r="H27" s="137"/>
      <c r="I27" s="137">
        <v>3417198</v>
      </c>
      <c r="J27" s="270" t="s">
        <v>1349</v>
      </c>
      <c r="K27" s="275" t="s">
        <v>1350</v>
      </c>
      <c r="L27" s="152"/>
      <c r="M27" s="15">
        <v>130</v>
      </c>
      <c r="N27" s="122">
        <v>46431</v>
      </c>
      <c r="O27" s="15" t="s">
        <v>1007</v>
      </c>
      <c r="Q27" s="122"/>
      <c r="R27" s="97">
        <v>46039</v>
      </c>
    </row>
    <row r="28" spans="1:19" x14ac:dyDescent="0.25">
      <c r="A28" s="135" t="s">
        <v>34</v>
      </c>
      <c r="B28" s="140" t="s">
        <v>808</v>
      </c>
      <c r="C28" s="142" t="s">
        <v>24</v>
      </c>
      <c r="D28" s="136">
        <v>300</v>
      </c>
      <c r="E28" s="137">
        <v>2022</v>
      </c>
      <c r="F28" s="145" t="s">
        <v>833</v>
      </c>
      <c r="G28" s="131">
        <f t="shared" si="0"/>
        <v>25400000</v>
      </c>
      <c r="H28" s="137"/>
      <c r="I28" s="137">
        <v>3417198</v>
      </c>
      <c r="J28" s="152" t="s">
        <v>884</v>
      </c>
      <c r="K28" s="275" t="s">
        <v>885</v>
      </c>
      <c r="L28" s="152"/>
      <c r="M28" s="15">
        <v>130</v>
      </c>
      <c r="N28" s="122">
        <v>46431</v>
      </c>
      <c r="O28" s="15" t="s">
        <v>1007</v>
      </c>
      <c r="Q28" s="122"/>
      <c r="R28" s="97">
        <v>46039</v>
      </c>
    </row>
    <row r="29" spans="1:19" x14ac:dyDescent="0.25">
      <c r="A29" s="135" t="s">
        <v>34</v>
      </c>
      <c r="B29" s="140" t="s">
        <v>808</v>
      </c>
      <c r="C29" s="142" t="s">
        <v>24</v>
      </c>
      <c r="D29" s="136">
        <v>300</v>
      </c>
      <c r="E29" s="137">
        <v>2022</v>
      </c>
      <c r="F29" s="145" t="s">
        <v>834</v>
      </c>
      <c r="G29" s="131">
        <f t="shared" si="0"/>
        <v>25400000</v>
      </c>
      <c r="H29" s="137"/>
      <c r="I29" s="137">
        <v>3417198</v>
      </c>
      <c r="J29" s="152" t="s">
        <v>886</v>
      </c>
      <c r="K29" s="275" t="s">
        <v>887</v>
      </c>
      <c r="L29" s="152"/>
      <c r="M29" s="15">
        <v>130</v>
      </c>
      <c r="N29" s="122">
        <v>46431</v>
      </c>
      <c r="O29" s="15" t="s">
        <v>1007</v>
      </c>
      <c r="Q29" s="122"/>
      <c r="R29" s="97">
        <v>46066</v>
      </c>
    </row>
    <row r="30" spans="1:19" x14ac:dyDescent="0.25">
      <c r="A30" s="135" t="s">
        <v>34</v>
      </c>
      <c r="B30" s="140" t="s">
        <v>808</v>
      </c>
      <c r="C30" s="142" t="s">
        <v>24</v>
      </c>
      <c r="D30" s="136">
        <v>300</v>
      </c>
      <c r="E30" s="137">
        <v>2022</v>
      </c>
      <c r="F30" s="145" t="s">
        <v>835</v>
      </c>
      <c r="G30" s="131">
        <f t="shared" si="0"/>
        <v>25400000</v>
      </c>
      <c r="H30" s="137"/>
      <c r="I30" s="137">
        <v>3417198</v>
      </c>
      <c r="J30" s="152" t="s">
        <v>888</v>
      </c>
      <c r="K30" s="275" t="s">
        <v>889</v>
      </c>
      <c r="L30" s="152"/>
      <c r="M30" s="15">
        <v>130</v>
      </c>
      <c r="N30" s="122">
        <v>46431</v>
      </c>
      <c r="O30" s="15" t="s">
        <v>1007</v>
      </c>
      <c r="Q30" s="122"/>
      <c r="R30" s="97">
        <v>46066</v>
      </c>
    </row>
    <row r="31" spans="1:19" x14ac:dyDescent="0.25">
      <c r="A31" s="135" t="s">
        <v>34</v>
      </c>
      <c r="B31" s="140" t="s">
        <v>809</v>
      </c>
      <c r="C31" s="142" t="s">
        <v>24</v>
      </c>
      <c r="D31" s="136">
        <v>124</v>
      </c>
      <c r="E31" s="137">
        <v>2015</v>
      </c>
      <c r="F31" s="145" t="s">
        <v>836</v>
      </c>
      <c r="G31" s="138">
        <v>6400000</v>
      </c>
      <c r="H31" s="137"/>
      <c r="I31" s="137">
        <v>3417136</v>
      </c>
      <c r="J31" s="152" t="s">
        <v>890</v>
      </c>
      <c r="K31" s="275" t="s">
        <v>891</v>
      </c>
      <c r="L31" s="152"/>
      <c r="M31" s="97">
        <v>120</v>
      </c>
      <c r="N31" s="122">
        <v>46355</v>
      </c>
      <c r="Q31" s="122"/>
    </row>
    <row r="32" spans="1:19" x14ac:dyDescent="0.25">
      <c r="A32" s="135" t="s">
        <v>122</v>
      </c>
      <c r="B32" s="145" t="s">
        <v>123</v>
      </c>
      <c r="C32" s="142" t="s">
        <v>24</v>
      </c>
      <c r="D32" s="136">
        <v>124</v>
      </c>
      <c r="E32" s="137">
        <v>2020</v>
      </c>
      <c r="F32" s="145" t="s">
        <v>839</v>
      </c>
      <c r="G32" s="138">
        <v>6800000</v>
      </c>
      <c r="H32" s="137"/>
      <c r="I32" s="137">
        <v>9854031</v>
      </c>
      <c r="J32" s="152" t="s">
        <v>896</v>
      </c>
      <c r="K32" s="275" t="s">
        <v>897</v>
      </c>
      <c r="L32" s="152"/>
      <c r="M32" s="97">
        <v>120</v>
      </c>
      <c r="N32" s="122">
        <v>46266</v>
      </c>
      <c r="O32" s="15" t="s">
        <v>1007</v>
      </c>
      <c r="Q32" s="122"/>
    </row>
    <row r="33" spans="1:17" x14ac:dyDescent="0.25">
      <c r="A33" s="135" t="s">
        <v>125</v>
      </c>
      <c r="B33" s="140" t="s">
        <v>810</v>
      </c>
      <c r="C33" s="142" t="s">
        <v>24</v>
      </c>
      <c r="D33" s="136">
        <v>200</v>
      </c>
      <c r="E33" s="137">
        <v>2023</v>
      </c>
      <c r="F33" s="145" t="s">
        <v>840</v>
      </c>
      <c r="G33" s="138">
        <v>7700000</v>
      </c>
      <c r="H33" s="137"/>
      <c r="I33" s="137">
        <v>15954013</v>
      </c>
      <c r="J33" s="147" t="s">
        <v>898</v>
      </c>
      <c r="K33" s="275" t="s">
        <v>1011</v>
      </c>
      <c r="L33" s="152"/>
      <c r="M33" s="97">
        <v>120</v>
      </c>
      <c r="N33" s="122">
        <v>46432</v>
      </c>
      <c r="O33" s="15" t="s">
        <v>1009</v>
      </c>
      <c r="Q33" s="122"/>
    </row>
    <row r="34" spans="1:17" x14ac:dyDescent="0.25">
      <c r="A34" s="135" t="s">
        <v>125</v>
      </c>
      <c r="B34" s="140" t="s">
        <v>810</v>
      </c>
      <c r="C34" s="142" t="s">
        <v>24</v>
      </c>
      <c r="D34" s="136">
        <v>200</v>
      </c>
      <c r="E34" s="137">
        <v>2023</v>
      </c>
      <c r="F34" s="145" t="s">
        <v>841</v>
      </c>
      <c r="G34" s="138">
        <f>+G33</f>
        <v>7700000</v>
      </c>
      <c r="H34" s="137"/>
      <c r="I34" s="137">
        <v>15954013</v>
      </c>
      <c r="J34" s="152" t="s">
        <v>899</v>
      </c>
      <c r="K34" s="275" t="s">
        <v>1010</v>
      </c>
      <c r="L34" s="152"/>
      <c r="M34" s="97">
        <v>120</v>
      </c>
      <c r="N34" s="122">
        <v>46432</v>
      </c>
      <c r="O34" s="15" t="s">
        <v>1009</v>
      </c>
      <c r="Q34" s="122"/>
    </row>
    <row r="35" spans="1:17" x14ac:dyDescent="0.25">
      <c r="A35" s="135" t="s">
        <v>125</v>
      </c>
      <c r="B35" s="140" t="s">
        <v>810</v>
      </c>
      <c r="C35" s="142" t="s">
        <v>24</v>
      </c>
      <c r="D35" s="136">
        <v>200</v>
      </c>
      <c r="E35" s="137">
        <v>2023</v>
      </c>
      <c r="F35" s="145" t="s">
        <v>842</v>
      </c>
      <c r="G35" s="138">
        <f t="shared" ref="G35:G37" si="1">+G34</f>
        <v>7700000</v>
      </c>
      <c r="H35" s="137"/>
      <c r="I35" s="137">
        <v>15954013</v>
      </c>
      <c r="J35" s="152" t="s">
        <v>900</v>
      </c>
      <c r="K35" s="275" t="s">
        <v>1346</v>
      </c>
      <c r="L35" s="152"/>
      <c r="M35" s="97">
        <v>120</v>
      </c>
      <c r="N35" s="122">
        <v>46432</v>
      </c>
      <c r="O35" s="15" t="s">
        <v>1009</v>
      </c>
      <c r="Q35" s="122"/>
    </row>
    <row r="36" spans="1:17" x14ac:dyDescent="0.25">
      <c r="A36" s="135" t="s">
        <v>125</v>
      </c>
      <c r="B36" s="140" t="s">
        <v>810</v>
      </c>
      <c r="C36" s="142" t="s">
        <v>24</v>
      </c>
      <c r="D36" s="136">
        <v>200</v>
      </c>
      <c r="E36" s="137">
        <v>2023</v>
      </c>
      <c r="F36" s="145" t="s">
        <v>843</v>
      </c>
      <c r="G36" s="138">
        <f t="shared" si="1"/>
        <v>7700000</v>
      </c>
      <c r="H36" s="137"/>
      <c r="I36" s="137">
        <v>15954013</v>
      </c>
      <c r="J36" s="152" t="s">
        <v>901</v>
      </c>
      <c r="K36" s="275" t="s">
        <v>1012</v>
      </c>
      <c r="L36" s="152"/>
      <c r="M36" s="97">
        <v>120</v>
      </c>
      <c r="N36" s="122">
        <v>46432</v>
      </c>
      <c r="O36" s="15" t="s">
        <v>1009</v>
      </c>
      <c r="Q36" s="122"/>
    </row>
    <row r="37" spans="1:17" x14ac:dyDescent="0.25">
      <c r="A37" s="135" t="s">
        <v>125</v>
      </c>
      <c r="B37" s="160" t="s">
        <v>1013</v>
      </c>
      <c r="C37" s="142" t="s">
        <v>24</v>
      </c>
      <c r="D37" s="136">
        <v>200</v>
      </c>
      <c r="E37" s="137">
        <v>2023</v>
      </c>
      <c r="F37" s="145" t="s">
        <v>844</v>
      </c>
      <c r="G37" s="138">
        <f t="shared" si="1"/>
        <v>7700000</v>
      </c>
      <c r="H37" s="137"/>
      <c r="I37" s="137">
        <v>15954013</v>
      </c>
      <c r="J37" s="152" t="s">
        <v>902</v>
      </c>
      <c r="K37" s="275" t="s">
        <v>1014</v>
      </c>
      <c r="L37" s="152"/>
      <c r="M37" s="97">
        <v>120</v>
      </c>
      <c r="N37" s="122">
        <v>46432</v>
      </c>
      <c r="O37" s="15" t="s">
        <v>1009</v>
      </c>
      <c r="Q37" s="122"/>
    </row>
    <row r="38" spans="1:17" x14ac:dyDescent="0.25">
      <c r="A38" s="135" t="s">
        <v>34</v>
      </c>
      <c r="B38" s="160" t="s">
        <v>808</v>
      </c>
      <c r="C38" s="142" t="s">
        <v>24</v>
      </c>
      <c r="D38" s="136">
        <v>300</v>
      </c>
      <c r="E38" s="137">
        <v>2022</v>
      </c>
      <c r="F38" s="145" t="s">
        <v>1214</v>
      </c>
      <c r="G38" s="138">
        <f>+G30</f>
        <v>25400000</v>
      </c>
      <c r="H38" s="137"/>
      <c r="I38" s="137">
        <v>3417198</v>
      </c>
      <c r="J38" s="152" t="s">
        <v>1220</v>
      </c>
      <c r="K38" s="275" t="s">
        <v>1221</v>
      </c>
      <c r="L38" s="152"/>
      <c r="M38" s="97">
        <v>130</v>
      </c>
      <c r="N38" s="122">
        <v>46354</v>
      </c>
      <c r="O38" s="15" t="s">
        <v>1007</v>
      </c>
      <c r="Q38" s="122"/>
    </row>
    <row r="39" spans="1:17" x14ac:dyDescent="0.25">
      <c r="A39" s="135" t="s">
        <v>34</v>
      </c>
      <c r="B39" s="160" t="s">
        <v>808</v>
      </c>
      <c r="C39" s="142" t="s">
        <v>24</v>
      </c>
      <c r="D39" s="136">
        <v>300</v>
      </c>
      <c r="E39" s="137">
        <v>2022</v>
      </c>
      <c r="F39" s="145" t="s">
        <v>1215</v>
      </c>
      <c r="G39" s="138">
        <f>+G38</f>
        <v>25400000</v>
      </c>
      <c r="H39" s="137"/>
      <c r="I39" s="137">
        <v>3417198</v>
      </c>
      <c r="J39" s="152" t="s">
        <v>1222</v>
      </c>
      <c r="K39" s="275" t="s">
        <v>1223</v>
      </c>
      <c r="L39" s="152"/>
      <c r="M39" s="97">
        <v>130</v>
      </c>
      <c r="N39" s="122">
        <v>46354</v>
      </c>
      <c r="O39" s="15"/>
      <c r="Q39" s="122"/>
    </row>
    <row r="40" spans="1:17" x14ac:dyDescent="0.25">
      <c r="A40" s="135" t="s">
        <v>34</v>
      </c>
      <c r="B40" s="160" t="s">
        <v>808</v>
      </c>
      <c r="C40" s="142" t="s">
        <v>24</v>
      </c>
      <c r="D40" s="136">
        <v>300</v>
      </c>
      <c r="E40" s="137">
        <v>2022</v>
      </c>
      <c r="F40" s="145" t="s">
        <v>1216</v>
      </c>
      <c r="G40" s="138">
        <f t="shared" ref="G40:G42" si="2">+G39</f>
        <v>25400000</v>
      </c>
      <c r="H40" s="137"/>
      <c r="I40" s="137">
        <v>3417198</v>
      </c>
      <c r="J40" s="152" t="s">
        <v>1224</v>
      </c>
      <c r="K40" s="275" t="s">
        <v>1225</v>
      </c>
      <c r="L40" s="152"/>
      <c r="M40" s="97">
        <v>130</v>
      </c>
      <c r="N40" s="122">
        <v>46354</v>
      </c>
      <c r="O40" s="15"/>
      <c r="Q40" s="122"/>
    </row>
    <row r="41" spans="1:17" x14ac:dyDescent="0.25">
      <c r="A41" s="135" t="s">
        <v>34</v>
      </c>
      <c r="B41" s="160" t="s">
        <v>808</v>
      </c>
      <c r="C41" s="142" t="s">
        <v>24</v>
      </c>
      <c r="D41" s="136">
        <v>300</v>
      </c>
      <c r="E41" s="137">
        <v>2022</v>
      </c>
      <c r="F41" s="145" t="s">
        <v>1217</v>
      </c>
      <c r="G41" s="138">
        <f t="shared" si="2"/>
        <v>25400000</v>
      </c>
      <c r="H41" s="137"/>
      <c r="I41" s="137">
        <v>3417198</v>
      </c>
      <c r="J41" s="152" t="s">
        <v>1226</v>
      </c>
      <c r="K41" s="275" t="s">
        <v>1227</v>
      </c>
      <c r="L41" s="152"/>
      <c r="M41" s="97">
        <v>130</v>
      </c>
      <c r="N41" s="122">
        <v>46354</v>
      </c>
      <c r="O41" s="15"/>
      <c r="Q41" s="122"/>
    </row>
    <row r="42" spans="1:17" x14ac:dyDescent="0.25">
      <c r="A42" s="135" t="s">
        <v>34</v>
      </c>
      <c r="B42" s="160" t="s">
        <v>808</v>
      </c>
      <c r="C42" s="142" t="s">
        <v>24</v>
      </c>
      <c r="D42" s="136">
        <v>300</v>
      </c>
      <c r="E42" s="137">
        <v>2022</v>
      </c>
      <c r="F42" s="145" t="s">
        <v>1218</v>
      </c>
      <c r="G42" s="138">
        <f t="shared" si="2"/>
        <v>25400000</v>
      </c>
      <c r="H42" s="137"/>
      <c r="I42" s="137">
        <v>3417198</v>
      </c>
      <c r="J42" s="152" t="s">
        <v>1228</v>
      </c>
      <c r="K42" s="275" t="s">
        <v>1229</v>
      </c>
      <c r="L42" s="152"/>
      <c r="M42" s="97">
        <v>130</v>
      </c>
      <c r="N42" s="122">
        <v>46355</v>
      </c>
      <c r="O42" s="15"/>
      <c r="Q42" s="122"/>
    </row>
    <row r="43" spans="1:17" x14ac:dyDescent="0.25">
      <c r="A43" s="135" t="s">
        <v>34</v>
      </c>
      <c r="B43" s="160" t="s">
        <v>808</v>
      </c>
      <c r="C43" s="142" t="s">
        <v>24</v>
      </c>
      <c r="D43" s="136">
        <v>300</v>
      </c>
      <c r="E43" s="137">
        <v>2022</v>
      </c>
      <c r="F43" s="145" t="s">
        <v>1219</v>
      </c>
      <c r="G43" s="138">
        <f>+G42</f>
        <v>25400000</v>
      </c>
      <c r="H43" s="137"/>
      <c r="I43" s="137">
        <v>3417198</v>
      </c>
      <c r="J43" s="152" t="s">
        <v>1230</v>
      </c>
      <c r="K43" s="275" t="s">
        <v>1231</v>
      </c>
      <c r="L43" s="152"/>
      <c r="M43" s="97">
        <v>130</v>
      </c>
      <c r="N43" s="303" t="s">
        <v>1351</v>
      </c>
      <c r="O43" s="15"/>
      <c r="Q43" s="122"/>
    </row>
    <row r="44" spans="1:17" x14ac:dyDescent="0.25">
      <c r="A44" s="135" t="s">
        <v>125</v>
      </c>
      <c r="B44" s="160" t="s">
        <v>1529</v>
      </c>
      <c r="C44" s="142" t="s">
        <v>24</v>
      </c>
      <c r="D44" s="136">
        <v>197</v>
      </c>
      <c r="E44" s="137">
        <v>2027</v>
      </c>
      <c r="F44" s="145" t="s">
        <v>1522</v>
      </c>
      <c r="G44" s="138">
        <v>10000000</v>
      </c>
      <c r="H44" s="137"/>
      <c r="I44" s="137">
        <v>15917051</v>
      </c>
      <c r="J44" s="147" t="s">
        <v>1531</v>
      </c>
      <c r="K44" s="275" t="s">
        <v>1525</v>
      </c>
      <c r="L44" s="152"/>
      <c r="M44" s="97">
        <v>120</v>
      </c>
      <c r="N44" s="122">
        <v>46550</v>
      </c>
      <c r="O44" s="15" t="s">
        <v>1530</v>
      </c>
      <c r="Q44" s="122"/>
    </row>
    <row r="45" spans="1:17" x14ac:dyDescent="0.25">
      <c r="A45" s="135" t="s">
        <v>125</v>
      </c>
      <c r="B45" s="160" t="s">
        <v>1529</v>
      </c>
      <c r="C45" s="142" t="s">
        <v>24</v>
      </c>
      <c r="D45" s="136">
        <v>197</v>
      </c>
      <c r="E45" s="137">
        <v>2027</v>
      </c>
      <c r="F45" s="145" t="s">
        <v>1523</v>
      </c>
      <c r="G45" s="138">
        <v>10000000</v>
      </c>
      <c r="H45" s="137"/>
      <c r="I45" s="137">
        <v>15917051</v>
      </c>
      <c r="J45" s="147" t="s">
        <v>1532</v>
      </c>
      <c r="K45" s="275" t="s">
        <v>1526</v>
      </c>
      <c r="L45" s="152"/>
      <c r="M45" s="97">
        <v>120</v>
      </c>
      <c r="N45" s="122">
        <v>46550</v>
      </c>
      <c r="O45" s="15"/>
      <c r="Q45" s="122"/>
    </row>
    <row r="46" spans="1:17" x14ac:dyDescent="0.25">
      <c r="A46" s="135" t="s">
        <v>125</v>
      </c>
      <c r="B46" s="160" t="s">
        <v>1529</v>
      </c>
      <c r="C46" s="142" t="s">
        <v>24</v>
      </c>
      <c r="D46" s="136">
        <v>197</v>
      </c>
      <c r="E46" s="137">
        <v>2027</v>
      </c>
      <c r="F46" s="145" t="s">
        <v>1524</v>
      </c>
      <c r="G46" s="138">
        <v>10000000</v>
      </c>
      <c r="H46" s="137"/>
      <c r="I46" s="137">
        <v>15917051</v>
      </c>
      <c r="J46" s="147" t="s">
        <v>1533</v>
      </c>
      <c r="K46" s="275" t="s">
        <v>1534</v>
      </c>
      <c r="L46" s="152"/>
      <c r="M46" s="97">
        <v>120</v>
      </c>
      <c r="N46" s="122">
        <v>46550</v>
      </c>
      <c r="O46" s="15"/>
      <c r="Q46" s="122"/>
    </row>
    <row r="47" spans="1:17" x14ac:dyDescent="0.25">
      <c r="A47" s="135" t="s">
        <v>12</v>
      </c>
      <c r="B47" s="140" t="s">
        <v>932</v>
      </c>
      <c r="C47" s="142" t="s">
        <v>933</v>
      </c>
      <c r="D47" s="136">
        <v>2300</v>
      </c>
      <c r="E47" s="137">
        <v>1995</v>
      </c>
      <c r="F47" s="145" t="s">
        <v>903</v>
      </c>
      <c r="G47" s="138">
        <v>13800000</v>
      </c>
      <c r="H47" s="137"/>
      <c r="I47" s="137">
        <v>1620042</v>
      </c>
      <c r="J47" s="152">
        <v>413231</v>
      </c>
      <c r="K47" s="275" t="s">
        <v>952</v>
      </c>
      <c r="L47" s="152"/>
      <c r="M47" s="97">
        <v>222</v>
      </c>
      <c r="N47" s="122">
        <v>46552</v>
      </c>
      <c r="Q47" s="122"/>
    </row>
    <row r="48" spans="1:17" x14ac:dyDescent="0.25">
      <c r="A48" s="135" t="s">
        <v>12</v>
      </c>
      <c r="B48" s="140" t="s">
        <v>934</v>
      </c>
      <c r="C48" s="142" t="s">
        <v>39</v>
      </c>
      <c r="D48" s="136">
        <v>2300</v>
      </c>
      <c r="E48" s="137">
        <v>1995</v>
      </c>
      <c r="F48" s="145" t="s">
        <v>904</v>
      </c>
      <c r="G48" s="138">
        <v>23600000</v>
      </c>
      <c r="H48" s="137"/>
      <c r="I48" s="137">
        <v>1621004</v>
      </c>
      <c r="J48" s="152">
        <v>396851</v>
      </c>
      <c r="K48" s="275" t="s">
        <v>953</v>
      </c>
      <c r="L48" s="152"/>
      <c r="M48" s="97">
        <v>222</v>
      </c>
      <c r="N48" s="122">
        <v>46355</v>
      </c>
      <c r="Q48" s="122"/>
    </row>
    <row r="49" spans="1:17" x14ac:dyDescent="0.25">
      <c r="A49" s="135" t="s">
        <v>16</v>
      </c>
      <c r="B49" s="140" t="s">
        <v>935</v>
      </c>
      <c r="C49" s="142" t="s">
        <v>39</v>
      </c>
      <c r="D49" s="136">
        <v>2000</v>
      </c>
      <c r="E49" s="137">
        <v>1997</v>
      </c>
      <c r="F49" s="145" t="s">
        <v>905</v>
      </c>
      <c r="G49" s="138">
        <v>23800000</v>
      </c>
      <c r="H49" s="137"/>
      <c r="I49" s="137">
        <v>6207001</v>
      </c>
      <c r="J49" s="152" t="s">
        <v>954</v>
      </c>
      <c r="K49" s="275" t="s">
        <v>955</v>
      </c>
      <c r="L49" s="147"/>
      <c r="M49" s="97">
        <v>222</v>
      </c>
      <c r="N49" s="122">
        <v>46594</v>
      </c>
      <c r="Q49" s="122"/>
    </row>
    <row r="50" spans="1:17" x14ac:dyDescent="0.25">
      <c r="A50" s="135" t="s">
        <v>745</v>
      </c>
      <c r="B50" s="140" t="s">
        <v>746</v>
      </c>
      <c r="C50" s="142" t="s">
        <v>39</v>
      </c>
      <c r="D50" s="136">
        <v>2200</v>
      </c>
      <c r="E50" s="137">
        <v>2004</v>
      </c>
      <c r="F50" s="145" t="s">
        <v>733</v>
      </c>
      <c r="G50" s="138">
        <v>50300000</v>
      </c>
      <c r="H50" s="137"/>
      <c r="I50" s="137">
        <v>5621005</v>
      </c>
      <c r="J50" s="152" t="s">
        <v>757</v>
      </c>
      <c r="K50" s="275" t="s">
        <v>1535</v>
      </c>
      <c r="L50" s="147" t="s">
        <v>1536</v>
      </c>
      <c r="M50" s="97">
        <v>222</v>
      </c>
      <c r="N50" s="122">
        <v>46333</v>
      </c>
      <c r="Q50" s="122"/>
    </row>
    <row r="51" spans="1:17" x14ac:dyDescent="0.25">
      <c r="A51" s="135" t="s">
        <v>745</v>
      </c>
      <c r="B51" s="140" t="s">
        <v>936</v>
      </c>
      <c r="C51" s="142" t="s">
        <v>39</v>
      </c>
      <c r="D51" s="136">
        <v>2600</v>
      </c>
      <c r="E51" s="137">
        <v>2004</v>
      </c>
      <c r="F51" s="145" t="s">
        <v>906</v>
      </c>
      <c r="G51" s="138">
        <v>35600000</v>
      </c>
      <c r="H51" s="137"/>
      <c r="I51" s="137">
        <v>5621009</v>
      </c>
      <c r="J51" s="152" t="s">
        <v>956</v>
      </c>
      <c r="K51" s="275" t="s">
        <v>957</v>
      </c>
      <c r="L51" s="152"/>
      <c r="M51" s="97">
        <v>232</v>
      </c>
      <c r="N51" s="122">
        <v>46356</v>
      </c>
      <c r="Q51" s="122"/>
    </row>
    <row r="52" spans="1:17" x14ac:dyDescent="0.25">
      <c r="A52" s="135" t="s">
        <v>25</v>
      </c>
      <c r="B52" s="140" t="s">
        <v>937</v>
      </c>
      <c r="C52" s="142" t="s">
        <v>17</v>
      </c>
      <c r="D52" s="136">
        <v>3400</v>
      </c>
      <c r="E52" s="137">
        <v>2005</v>
      </c>
      <c r="F52" s="145" t="s">
        <v>907</v>
      </c>
      <c r="G52" s="138">
        <v>64400000</v>
      </c>
      <c r="H52" s="137"/>
      <c r="I52" s="137">
        <v>9008077</v>
      </c>
      <c r="J52" s="152">
        <v>1857400</v>
      </c>
      <c r="K52" s="275" t="s">
        <v>958</v>
      </c>
      <c r="L52" s="152"/>
      <c r="M52" s="97">
        <v>232</v>
      </c>
      <c r="N52" s="122">
        <v>46229</v>
      </c>
      <c r="O52" s="15" t="s">
        <v>1348</v>
      </c>
      <c r="Q52" s="122"/>
    </row>
    <row r="53" spans="1:17" x14ac:dyDescent="0.25">
      <c r="A53" s="135" t="s">
        <v>745</v>
      </c>
      <c r="B53" s="140" t="s">
        <v>938</v>
      </c>
      <c r="C53" s="142" t="s">
        <v>39</v>
      </c>
      <c r="D53" s="136">
        <v>2184</v>
      </c>
      <c r="E53" s="137">
        <v>2008</v>
      </c>
      <c r="F53" s="145" t="s">
        <v>908</v>
      </c>
      <c r="G53" s="138">
        <v>45100000</v>
      </c>
      <c r="H53" s="137"/>
      <c r="I53" s="137">
        <v>5621019</v>
      </c>
      <c r="J53" s="152" t="s">
        <v>959</v>
      </c>
      <c r="K53" s="275" t="s">
        <v>960</v>
      </c>
      <c r="L53" s="152"/>
      <c r="M53" s="97">
        <v>222</v>
      </c>
      <c r="N53" s="122">
        <v>46229</v>
      </c>
      <c r="O53" s="15" t="s">
        <v>1348</v>
      </c>
      <c r="Q53" s="122"/>
    </row>
    <row r="54" spans="1:17" x14ac:dyDescent="0.25">
      <c r="A54" s="135" t="s">
        <v>939</v>
      </c>
      <c r="B54" s="140" t="s">
        <v>940</v>
      </c>
      <c r="C54" s="142" t="s">
        <v>14</v>
      </c>
      <c r="D54" s="136">
        <v>3907</v>
      </c>
      <c r="E54" s="137">
        <v>2008</v>
      </c>
      <c r="F54" s="145" t="s">
        <v>909</v>
      </c>
      <c r="G54" s="138">
        <v>53300000</v>
      </c>
      <c r="H54" s="137"/>
      <c r="I54" s="137">
        <v>3211005</v>
      </c>
      <c r="J54" s="152" t="s">
        <v>961</v>
      </c>
      <c r="K54" s="275" t="s">
        <v>962</v>
      </c>
      <c r="L54" s="147" t="s">
        <v>1045</v>
      </c>
      <c r="M54" s="97">
        <v>430</v>
      </c>
      <c r="N54" s="122">
        <v>46253</v>
      </c>
      <c r="O54" s="15" t="s">
        <v>1348</v>
      </c>
      <c r="Q54" s="122"/>
    </row>
    <row r="55" spans="1:17" x14ac:dyDescent="0.25">
      <c r="A55" s="135" t="s">
        <v>12</v>
      </c>
      <c r="B55" s="160" t="s">
        <v>1352</v>
      </c>
      <c r="C55" s="142" t="s">
        <v>39</v>
      </c>
      <c r="D55" s="136">
        <v>2800</v>
      </c>
      <c r="E55" s="137">
        <v>2022</v>
      </c>
      <c r="F55" s="145" t="s">
        <v>910</v>
      </c>
      <c r="G55" s="138">
        <v>135900000</v>
      </c>
      <c r="H55" s="137"/>
      <c r="I55" s="137">
        <v>1621102</v>
      </c>
      <c r="J55" s="152" t="s">
        <v>963</v>
      </c>
      <c r="K55" s="275" t="s">
        <v>964</v>
      </c>
      <c r="L55" s="152"/>
      <c r="M55" s="97">
        <v>231</v>
      </c>
      <c r="N55" s="122">
        <v>46470</v>
      </c>
      <c r="O55" s="15" t="s">
        <v>1008</v>
      </c>
      <c r="Q55" s="122"/>
    </row>
    <row r="56" spans="1:17" x14ac:dyDescent="0.25">
      <c r="A56" s="135" t="s">
        <v>12</v>
      </c>
      <c r="B56" s="160" t="s">
        <v>1352</v>
      </c>
      <c r="C56" s="142" t="s">
        <v>39</v>
      </c>
      <c r="D56" s="136">
        <v>2800</v>
      </c>
      <c r="E56" s="137">
        <v>2022</v>
      </c>
      <c r="F56" s="145" t="s">
        <v>911</v>
      </c>
      <c r="G56" s="138">
        <f>+G55</f>
        <v>135900000</v>
      </c>
      <c r="H56" s="137"/>
      <c r="I56" s="137">
        <v>1621102</v>
      </c>
      <c r="J56" s="152" t="s">
        <v>965</v>
      </c>
      <c r="K56" s="275" t="s">
        <v>966</v>
      </c>
      <c r="L56" s="152"/>
      <c r="M56" s="97">
        <v>231</v>
      </c>
      <c r="N56" s="122">
        <v>46471</v>
      </c>
      <c r="O56" s="15" t="s">
        <v>1015</v>
      </c>
      <c r="Q56" s="122"/>
    </row>
    <row r="57" spans="1:17" x14ac:dyDescent="0.25">
      <c r="A57" s="135" t="s">
        <v>939</v>
      </c>
      <c r="B57" s="140" t="s">
        <v>940</v>
      </c>
      <c r="C57" s="142" t="s">
        <v>14</v>
      </c>
      <c r="D57" s="136">
        <v>3907</v>
      </c>
      <c r="E57" s="137">
        <v>2009</v>
      </c>
      <c r="F57" s="145" t="s">
        <v>912</v>
      </c>
      <c r="G57" s="138">
        <v>101600000</v>
      </c>
      <c r="H57" s="137"/>
      <c r="I57" s="137">
        <v>3203005</v>
      </c>
      <c r="J57" s="152" t="s">
        <v>967</v>
      </c>
      <c r="K57" s="275" t="s">
        <v>968</v>
      </c>
      <c r="L57" s="147" t="s">
        <v>1045</v>
      </c>
      <c r="M57" s="97">
        <v>430</v>
      </c>
      <c r="N57" s="122">
        <v>46355</v>
      </c>
      <c r="Q57" s="122"/>
    </row>
    <row r="58" spans="1:17" x14ac:dyDescent="0.25">
      <c r="A58" s="135" t="s">
        <v>25</v>
      </c>
      <c r="B58" s="140" t="s">
        <v>941</v>
      </c>
      <c r="C58" s="142" t="s">
        <v>17</v>
      </c>
      <c r="D58" s="136">
        <v>2982</v>
      </c>
      <c r="E58" s="137">
        <v>2010</v>
      </c>
      <c r="F58" s="145" t="s">
        <v>913</v>
      </c>
      <c r="G58" s="138">
        <v>92400000</v>
      </c>
      <c r="H58" s="137"/>
      <c r="I58" s="137">
        <v>9008118</v>
      </c>
      <c r="J58" s="152" t="s">
        <v>969</v>
      </c>
      <c r="K58" s="275" t="s">
        <v>970</v>
      </c>
      <c r="L58" s="152"/>
      <c r="M58" s="97">
        <v>232</v>
      </c>
      <c r="N58" s="122">
        <v>46512</v>
      </c>
      <c r="Q58" s="122"/>
    </row>
    <row r="59" spans="1:17" x14ac:dyDescent="0.25">
      <c r="A59" s="135" t="s">
        <v>739</v>
      </c>
      <c r="B59" s="140" t="s">
        <v>942</v>
      </c>
      <c r="C59" s="142" t="s">
        <v>39</v>
      </c>
      <c r="D59" s="136">
        <v>2389</v>
      </c>
      <c r="E59" s="137">
        <v>2013</v>
      </c>
      <c r="F59" s="145" t="s">
        <v>914</v>
      </c>
      <c r="G59" s="138">
        <v>57400000</v>
      </c>
      <c r="H59" s="137"/>
      <c r="I59" s="137">
        <v>6421050</v>
      </c>
      <c r="J59" s="152" t="s">
        <v>971</v>
      </c>
      <c r="K59" s="275" t="s">
        <v>972</v>
      </c>
      <c r="L59" s="152"/>
      <c r="M59" s="97">
        <v>222</v>
      </c>
      <c r="N59" s="122">
        <v>46548</v>
      </c>
      <c r="Q59" s="122"/>
    </row>
    <row r="60" spans="1:17" x14ac:dyDescent="0.25">
      <c r="A60" s="135" t="s">
        <v>25</v>
      </c>
      <c r="B60" s="140" t="s">
        <v>943</v>
      </c>
      <c r="C60" s="142" t="s">
        <v>17</v>
      </c>
      <c r="D60" s="136">
        <v>2982</v>
      </c>
      <c r="E60" s="137">
        <v>2014</v>
      </c>
      <c r="F60" s="145" t="s">
        <v>915</v>
      </c>
      <c r="G60" s="138">
        <v>156900000</v>
      </c>
      <c r="H60" s="137"/>
      <c r="I60" s="137">
        <v>9008153</v>
      </c>
      <c r="J60" s="152" t="s">
        <v>973</v>
      </c>
      <c r="K60" s="275" t="s">
        <v>974</v>
      </c>
      <c r="L60" s="152"/>
      <c r="M60" s="97">
        <v>232</v>
      </c>
      <c r="N60" s="122">
        <v>46564</v>
      </c>
      <c r="Q60" s="122"/>
    </row>
    <row r="61" spans="1:17" x14ac:dyDescent="0.25">
      <c r="A61" s="135" t="s">
        <v>25</v>
      </c>
      <c r="B61" s="160" t="s">
        <v>1018</v>
      </c>
      <c r="C61" s="142" t="s">
        <v>39</v>
      </c>
      <c r="D61" s="136">
        <v>2694</v>
      </c>
      <c r="E61" s="137">
        <v>2014</v>
      </c>
      <c r="F61" s="145" t="s">
        <v>916</v>
      </c>
      <c r="G61" s="138">
        <v>79000000</v>
      </c>
      <c r="H61" s="137"/>
      <c r="I61" s="137">
        <v>9020052</v>
      </c>
      <c r="J61" s="152" t="s">
        <v>975</v>
      </c>
      <c r="K61" s="275" t="s">
        <v>976</v>
      </c>
      <c r="L61" s="152"/>
      <c r="M61" s="97">
        <v>232</v>
      </c>
      <c r="N61" s="122">
        <v>46229</v>
      </c>
      <c r="O61" s="15" t="s">
        <v>1348</v>
      </c>
      <c r="Q61" s="122"/>
    </row>
    <row r="62" spans="1:17" x14ac:dyDescent="0.25">
      <c r="A62" s="135" t="s">
        <v>739</v>
      </c>
      <c r="B62" s="140" t="s">
        <v>944</v>
      </c>
      <c r="C62" s="142" t="s">
        <v>39</v>
      </c>
      <c r="D62" s="136">
        <v>2500</v>
      </c>
      <c r="E62" s="137">
        <v>2011</v>
      </c>
      <c r="F62" s="145" t="s">
        <v>917</v>
      </c>
      <c r="G62" s="138">
        <v>62300000</v>
      </c>
      <c r="H62" s="137"/>
      <c r="I62" s="137">
        <v>6421013</v>
      </c>
      <c r="J62" s="152" t="s">
        <v>977</v>
      </c>
      <c r="K62" s="275" t="s">
        <v>978</v>
      </c>
      <c r="L62" s="152"/>
      <c r="M62" s="97">
        <v>222</v>
      </c>
      <c r="N62" s="122">
        <v>46214</v>
      </c>
      <c r="O62" s="15" t="s">
        <v>1348</v>
      </c>
      <c r="Q62" s="122"/>
    </row>
    <row r="63" spans="1:17" x14ac:dyDescent="0.25">
      <c r="A63" s="135" t="s">
        <v>739</v>
      </c>
      <c r="B63" s="140" t="s">
        <v>944</v>
      </c>
      <c r="C63" s="142" t="s">
        <v>39</v>
      </c>
      <c r="D63" s="136">
        <v>2500</v>
      </c>
      <c r="E63" s="137">
        <v>2011</v>
      </c>
      <c r="F63" s="145" t="s">
        <v>918</v>
      </c>
      <c r="G63" s="138">
        <f>+G62</f>
        <v>62300000</v>
      </c>
      <c r="H63" s="137"/>
      <c r="I63" s="137">
        <v>6421013</v>
      </c>
      <c r="J63" s="152" t="s">
        <v>979</v>
      </c>
      <c r="K63" s="275" t="s">
        <v>980</v>
      </c>
      <c r="L63" s="152"/>
      <c r="M63" s="97">
        <v>222</v>
      </c>
      <c r="N63" s="122">
        <v>46594</v>
      </c>
      <c r="Q63" s="122"/>
    </row>
    <row r="64" spans="1:17" x14ac:dyDescent="0.25">
      <c r="A64" s="135" t="s">
        <v>739</v>
      </c>
      <c r="B64" s="140" t="s">
        <v>944</v>
      </c>
      <c r="C64" s="142" t="s">
        <v>39</v>
      </c>
      <c r="D64" s="136">
        <v>2500</v>
      </c>
      <c r="E64" s="137">
        <v>2011</v>
      </c>
      <c r="F64" s="145" t="s">
        <v>919</v>
      </c>
      <c r="G64" s="138">
        <f t="shared" ref="G64:G65" si="3">+G63</f>
        <v>62300000</v>
      </c>
      <c r="H64" s="137"/>
      <c r="I64" s="137">
        <v>6421013</v>
      </c>
      <c r="J64" s="152" t="s">
        <v>981</v>
      </c>
      <c r="K64" s="275" t="s">
        <v>982</v>
      </c>
      <c r="L64" s="152"/>
      <c r="M64" s="97">
        <v>222</v>
      </c>
      <c r="N64" s="122">
        <v>46355</v>
      </c>
      <c r="Q64" s="122"/>
    </row>
    <row r="65" spans="1:17" x14ac:dyDescent="0.25">
      <c r="A65" s="135" t="s">
        <v>739</v>
      </c>
      <c r="B65" s="140" t="s">
        <v>944</v>
      </c>
      <c r="C65" s="142" t="s">
        <v>39</v>
      </c>
      <c r="D65" s="136">
        <v>2500</v>
      </c>
      <c r="E65" s="137">
        <v>2011</v>
      </c>
      <c r="F65" s="145" t="s">
        <v>920</v>
      </c>
      <c r="G65" s="138">
        <f t="shared" si="3"/>
        <v>62300000</v>
      </c>
      <c r="H65" s="137"/>
      <c r="I65" s="137">
        <v>6421013</v>
      </c>
      <c r="J65" s="152" t="s">
        <v>983</v>
      </c>
      <c r="K65" s="275" t="s">
        <v>984</v>
      </c>
      <c r="L65" s="152"/>
      <c r="M65" s="97">
        <v>222</v>
      </c>
      <c r="N65" s="122">
        <v>46357</v>
      </c>
      <c r="Q65" s="122"/>
    </row>
    <row r="66" spans="1:17" x14ac:dyDescent="0.25">
      <c r="A66" s="135" t="s">
        <v>945</v>
      </c>
      <c r="B66" s="140" t="s">
        <v>946</v>
      </c>
      <c r="C66" s="142" t="s">
        <v>1542</v>
      </c>
      <c r="D66" s="136">
        <v>1499</v>
      </c>
      <c r="E66" s="137">
        <v>2018</v>
      </c>
      <c r="F66" s="145" t="s">
        <v>921</v>
      </c>
      <c r="G66" s="138">
        <v>40000000</v>
      </c>
      <c r="H66" s="137"/>
      <c r="I66" s="137">
        <v>14306021</v>
      </c>
      <c r="J66" s="152" t="s">
        <v>985</v>
      </c>
      <c r="K66" s="275" t="s">
        <v>986</v>
      </c>
      <c r="L66" s="147" t="s">
        <v>1046</v>
      </c>
      <c r="M66" s="97">
        <v>211</v>
      </c>
      <c r="N66" s="122">
        <v>46496</v>
      </c>
      <c r="Q66" s="122"/>
    </row>
    <row r="67" spans="1:17" x14ac:dyDescent="0.25">
      <c r="A67" s="135" t="s">
        <v>939</v>
      </c>
      <c r="B67" s="140" t="s">
        <v>940</v>
      </c>
      <c r="C67" s="142" t="s">
        <v>14</v>
      </c>
      <c r="D67" s="136">
        <v>3900</v>
      </c>
      <c r="E67" s="137">
        <v>2009</v>
      </c>
      <c r="F67" s="145" t="s">
        <v>922</v>
      </c>
      <c r="G67" s="138">
        <v>101600000</v>
      </c>
      <c r="H67" s="137"/>
      <c r="I67" s="137">
        <v>3203005</v>
      </c>
      <c r="J67" s="152" t="s">
        <v>987</v>
      </c>
      <c r="K67" s="275" t="s">
        <v>988</v>
      </c>
      <c r="L67" s="147" t="s">
        <v>1353</v>
      </c>
      <c r="M67" s="97">
        <v>430</v>
      </c>
      <c r="N67" s="122">
        <v>46229</v>
      </c>
      <c r="O67" s="15" t="s">
        <v>1348</v>
      </c>
      <c r="Q67" s="122"/>
    </row>
    <row r="68" spans="1:17" x14ac:dyDescent="0.25">
      <c r="A68" s="135" t="s">
        <v>945</v>
      </c>
      <c r="B68" s="140" t="s">
        <v>946</v>
      </c>
      <c r="C68" s="142" t="s">
        <v>1542</v>
      </c>
      <c r="D68" s="136">
        <v>1499</v>
      </c>
      <c r="E68" s="137">
        <v>2018</v>
      </c>
      <c r="F68" s="145" t="s">
        <v>923</v>
      </c>
      <c r="G68" s="138">
        <f>+G66</f>
        <v>40000000</v>
      </c>
      <c r="H68" s="137"/>
      <c r="I68" s="137">
        <v>14306021</v>
      </c>
      <c r="J68" s="152" t="s">
        <v>989</v>
      </c>
      <c r="K68" s="275" t="s">
        <v>990</v>
      </c>
      <c r="L68" s="147" t="s">
        <v>1046</v>
      </c>
      <c r="M68" s="97">
        <v>211</v>
      </c>
      <c r="N68" s="122">
        <v>46234</v>
      </c>
      <c r="O68" s="15" t="s">
        <v>1348</v>
      </c>
      <c r="Q68" s="122"/>
    </row>
    <row r="69" spans="1:17" x14ac:dyDescent="0.25">
      <c r="A69" s="135" t="s">
        <v>739</v>
      </c>
      <c r="B69" s="140" t="s">
        <v>740</v>
      </c>
      <c r="C69" s="142" t="s">
        <v>39</v>
      </c>
      <c r="D69" s="136">
        <v>2488</v>
      </c>
      <c r="E69" s="137">
        <v>2013</v>
      </c>
      <c r="F69" s="145" t="s">
        <v>730</v>
      </c>
      <c r="G69" s="138">
        <v>75800000</v>
      </c>
      <c r="H69" s="137"/>
      <c r="I69" s="137">
        <v>6421055</v>
      </c>
      <c r="J69" s="152" t="s">
        <v>751</v>
      </c>
      <c r="K69" s="275" t="s">
        <v>752</v>
      </c>
      <c r="L69" s="152"/>
      <c r="M69" s="97">
        <v>222</v>
      </c>
      <c r="N69" s="122">
        <v>46229</v>
      </c>
      <c r="O69" s="15" t="s">
        <v>1348</v>
      </c>
      <c r="Q69" s="122"/>
    </row>
    <row r="70" spans="1:17" x14ac:dyDescent="0.25">
      <c r="A70" s="135" t="s">
        <v>16</v>
      </c>
      <c r="B70" s="140" t="s">
        <v>947</v>
      </c>
      <c r="C70" s="142" t="s">
        <v>39</v>
      </c>
      <c r="D70" s="136">
        <v>2500</v>
      </c>
      <c r="E70" s="137">
        <v>2019</v>
      </c>
      <c r="F70" s="145" t="s">
        <v>925</v>
      </c>
      <c r="G70" s="138">
        <v>105400000</v>
      </c>
      <c r="H70" s="137"/>
      <c r="I70" s="137">
        <v>6221024</v>
      </c>
      <c r="J70" s="152" t="s">
        <v>993</v>
      </c>
      <c r="K70" s="275" t="s">
        <v>994</v>
      </c>
      <c r="L70" s="152"/>
      <c r="M70" s="97">
        <v>221</v>
      </c>
      <c r="N70" s="122">
        <v>46229</v>
      </c>
      <c r="O70" s="15" t="s">
        <v>1348</v>
      </c>
      <c r="Q70" s="122"/>
    </row>
    <row r="71" spans="1:17" x14ac:dyDescent="0.25">
      <c r="A71" s="135" t="s">
        <v>939</v>
      </c>
      <c r="B71" s="140" t="s">
        <v>1515</v>
      </c>
      <c r="C71" s="142" t="s">
        <v>1542</v>
      </c>
      <c r="D71" s="136">
        <v>2199</v>
      </c>
      <c r="E71" s="137">
        <v>2026</v>
      </c>
      <c r="F71" s="145" t="s">
        <v>1513</v>
      </c>
      <c r="G71" s="138">
        <v>191600000</v>
      </c>
      <c r="H71" s="137"/>
      <c r="I71" s="137">
        <v>3206133</v>
      </c>
      <c r="J71" s="152" t="s">
        <v>1517</v>
      </c>
      <c r="K71" s="275" t="s">
        <v>1518</v>
      </c>
      <c r="L71" s="147" t="s">
        <v>1541</v>
      </c>
      <c r="M71" s="97">
        <v>221</v>
      </c>
      <c r="N71" s="122">
        <v>46442</v>
      </c>
      <c r="O71" s="15"/>
      <c r="Q71" s="122"/>
    </row>
    <row r="72" spans="1:17" x14ac:dyDescent="0.25">
      <c r="A72" s="135" t="s">
        <v>1516</v>
      </c>
      <c r="B72" s="160" t="s">
        <v>1540</v>
      </c>
      <c r="C72" s="142" t="s">
        <v>39</v>
      </c>
      <c r="D72" s="136">
        <v>1996</v>
      </c>
      <c r="E72" s="137">
        <v>2026</v>
      </c>
      <c r="F72" s="145" t="s">
        <v>1514</v>
      </c>
      <c r="G72" s="138">
        <v>186200000</v>
      </c>
      <c r="H72" s="137"/>
      <c r="I72" s="137">
        <v>3021101</v>
      </c>
      <c r="J72" s="152" t="s">
        <v>1519</v>
      </c>
      <c r="K72" s="275" t="s">
        <v>1520</v>
      </c>
      <c r="L72" s="147" t="s">
        <v>1537</v>
      </c>
      <c r="M72" s="97">
        <v>221</v>
      </c>
      <c r="N72" s="122">
        <v>46325</v>
      </c>
      <c r="O72" s="15"/>
      <c r="Q72" s="122"/>
    </row>
    <row r="73" spans="1:17" x14ac:dyDescent="0.25">
      <c r="A73" s="135" t="s">
        <v>19</v>
      </c>
      <c r="B73" s="140" t="s">
        <v>948</v>
      </c>
      <c r="C73" s="142" t="s">
        <v>21</v>
      </c>
      <c r="D73" s="136">
        <v>6692</v>
      </c>
      <c r="E73" s="137">
        <v>2023</v>
      </c>
      <c r="F73" s="145" t="s">
        <v>926</v>
      </c>
      <c r="G73" s="138">
        <v>483200000</v>
      </c>
      <c r="H73" s="137"/>
      <c r="I73" s="137">
        <v>3665031</v>
      </c>
      <c r="J73" s="152">
        <v>74956879</v>
      </c>
      <c r="K73" s="275" t="s">
        <v>995</v>
      </c>
      <c r="L73" s="152"/>
      <c r="M73" s="97">
        <v>430</v>
      </c>
      <c r="N73" s="122">
        <v>46252</v>
      </c>
      <c r="O73" s="15" t="s">
        <v>1348</v>
      </c>
      <c r="Q73" s="122"/>
    </row>
    <row r="74" spans="1:17" x14ac:dyDescent="0.25">
      <c r="A74" s="135" t="s">
        <v>12</v>
      </c>
      <c r="B74" s="140" t="s">
        <v>949</v>
      </c>
      <c r="C74" s="142" t="s">
        <v>17</v>
      </c>
      <c r="D74" s="136">
        <v>2300</v>
      </c>
      <c r="E74" s="137">
        <v>1997</v>
      </c>
      <c r="F74" s="145" t="s">
        <v>927</v>
      </c>
      <c r="G74" s="138">
        <v>24600000</v>
      </c>
      <c r="H74" s="137"/>
      <c r="I74" s="137">
        <v>1642003</v>
      </c>
      <c r="J74" s="152">
        <v>494598</v>
      </c>
      <c r="K74" s="275" t="s">
        <v>996</v>
      </c>
      <c r="L74" s="152"/>
      <c r="M74" s="97">
        <v>222</v>
      </c>
      <c r="N74" s="122">
        <v>46678</v>
      </c>
      <c r="Q74" s="122"/>
    </row>
    <row r="75" spans="1:17" x14ac:dyDescent="0.25">
      <c r="A75" s="135" t="s">
        <v>12</v>
      </c>
      <c r="B75" s="160" t="s">
        <v>1016</v>
      </c>
      <c r="C75" s="142" t="s">
        <v>21</v>
      </c>
      <c r="D75" s="136">
        <v>7200</v>
      </c>
      <c r="E75" s="137">
        <v>2009</v>
      </c>
      <c r="F75" s="145" t="s">
        <v>928</v>
      </c>
      <c r="G75" s="138">
        <v>167700000</v>
      </c>
      <c r="H75" s="137"/>
      <c r="I75" s="137">
        <v>1626083</v>
      </c>
      <c r="J75" s="152" t="s">
        <v>997</v>
      </c>
      <c r="K75" s="275" t="s">
        <v>998</v>
      </c>
      <c r="L75" s="152"/>
      <c r="M75" s="97">
        <v>330</v>
      </c>
      <c r="N75" s="122">
        <v>46520</v>
      </c>
      <c r="Q75" s="122"/>
    </row>
    <row r="76" spans="1:17" x14ac:dyDescent="0.25">
      <c r="A76" s="135" t="s">
        <v>12</v>
      </c>
      <c r="B76" s="160" t="s">
        <v>1017</v>
      </c>
      <c r="C76" s="142" t="s">
        <v>21</v>
      </c>
      <c r="D76" s="136">
        <v>7200</v>
      </c>
      <c r="E76" s="137">
        <v>2009</v>
      </c>
      <c r="F76" s="145" t="s">
        <v>929</v>
      </c>
      <c r="G76" s="138">
        <v>175700000</v>
      </c>
      <c r="H76" s="137"/>
      <c r="I76" s="137">
        <v>1626092</v>
      </c>
      <c r="J76" s="152" t="s">
        <v>999</v>
      </c>
      <c r="K76" s="275" t="s">
        <v>1000</v>
      </c>
      <c r="L76" s="152"/>
      <c r="M76" s="97">
        <v>320</v>
      </c>
      <c r="N76" s="122">
        <v>46520</v>
      </c>
      <c r="O76" s="15" t="s">
        <v>1090</v>
      </c>
      <c r="Q76" s="122"/>
    </row>
    <row r="77" spans="1:17" x14ac:dyDescent="0.25">
      <c r="A77" s="135" t="s">
        <v>12</v>
      </c>
      <c r="B77" s="140" t="s">
        <v>950</v>
      </c>
      <c r="C77" s="142" t="s">
        <v>21</v>
      </c>
      <c r="D77" s="136">
        <v>7200</v>
      </c>
      <c r="E77" s="137">
        <v>2009</v>
      </c>
      <c r="F77" s="145" t="s">
        <v>930</v>
      </c>
      <c r="G77" s="138">
        <f>+G76</f>
        <v>175700000</v>
      </c>
      <c r="H77" s="137"/>
      <c r="I77" s="137">
        <v>1626092</v>
      </c>
      <c r="J77" s="152" t="s">
        <v>1001</v>
      </c>
      <c r="K77" s="275" t="s">
        <v>1002</v>
      </c>
      <c r="L77" s="152"/>
      <c r="M77" s="97">
        <v>320</v>
      </c>
      <c r="N77" s="122">
        <v>46520</v>
      </c>
      <c r="Q77" s="122"/>
    </row>
    <row r="78" spans="1:17" x14ac:dyDescent="0.25">
      <c r="A78" s="135" t="s">
        <v>12</v>
      </c>
      <c r="B78" s="160" t="s">
        <v>1016</v>
      </c>
      <c r="C78" s="142" t="s">
        <v>21</v>
      </c>
      <c r="D78" s="136">
        <v>7200</v>
      </c>
      <c r="E78" s="137">
        <v>2009</v>
      </c>
      <c r="F78" s="145" t="s">
        <v>931</v>
      </c>
      <c r="G78" s="138">
        <f>+G75</f>
        <v>167700000</v>
      </c>
      <c r="H78" s="137"/>
      <c r="I78" s="137">
        <v>1626083</v>
      </c>
      <c r="J78" s="152" t="s">
        <v>1003</v>
      </c>
      <c r="K78" s="275" t="s">
        <v>1004</v>
      </c>
      <c r="L78" s="152"/>
      <c r="M78" s="97">
        <v>330</v>
      </c>
      <c r="N78" s="122">
        <v>46561</v>
      </c>
      <c r="Q78" s="122"/>
    </row>
    <row r="79" spans="1:17" x14ac:dyDescent="0.25">
      <c r="A79" s="135" t="s">
        <v>12</v>
      </c>
      <c r="B79" s="140" t="s">
        <v>951</v>
      </c>
      <c r="C79" s="142" t="s">
        <v>1590</v>
      </c>
      <c r="D79" s="136">
        <v>2999</v>
      </c>
      <c r="E79" s="137">
        <v>2018</v>
      </c>
      <c r="F79" s="145" t="s">
        <v>924</v>
      </c>
      <c r="G79" s="138">
        <v>108900000</v>
      </c>
      <c r="H79" s="137"/>
      <c r="I79" s="137">
        <v>1604096</v>
      </c>
      <c r="J79" s="152" t="s">
        <v>991</v>
      </c>
      <c r="K79" s="275" t="s">
        <v>992</v>
      </c>
      <c r="L79" s="152"/>
      <c r="M79" s="97">
        <v>320</v>
      </c>
      <c r="N79" s="122">
        <v>46496</v>
      </c>
      <c r="O79" s="15"/>
      <c r="Q79" s="122"/>
    </row>
    <row r="80" spans="1:17" x14ac:dyDescent="0.25">
      <c r="A80" s="135"/>
      <c r="B80" s="140"/>
      <c r="C80" s="135"/>
      <c r="D80" s="136"/>
      <c r="E80" s="137"/>
      <c r="F80" s="157"/>
      <c r="G80" s="138"/>
      <c r="H80" s="137"/>
      <c r="I80" s="137"/>
      <c r="J80" s="152"/>
      <c r="K80" s="275"/>
      <c r="L80" s="152"/>
    </row>
    <row r="81" spans="1:12" x14ac:dyDescent="0.25">
      <c r="A81" s="135"/>
      <c r="B81" s="140"/>
      <c r="C81" s="135"/>
      <c r="D81" s="136"/>
      <c r="E81" s="137"/>
      <c r="F81" s="157"/>
      <c r="G81" s="138"/>
      <c r="H81" s="137"/>
      <c r="I81" s="137"/>
      <c r="J81" s="152"/>
      <c r="K81" s="275"/>
      <c r="L81" s="152"/>
    </row>
    <row r="82" spans="1:12" x14ac:dyDescent="0.25">
      <c r="A82" s="135"/>
      <c r="B82" s="140"/>
      <c r="C82" s="135"/>
      <c r="D82" s="136"/>
      <c r="E82" s="137"/>
      <c r="F82" s="157"/>
      <c r="G82" s="138"/>
      <c r="H82" s="137"/>
      <c r="I82" s="137"/>
      <c r="J82" s="152"/>
      <c r="K82" s="275"/>
      <c r="L82" s="152"/>
    </row>
    <row r="83" spans="1:12" x14ac:dyDescent="0.25">
      <c r="A83" s="135"/>
      <c r="B83" s="140"/>
      <c r="C83" s="135"/>
      <c r="D83" s="136"/>
      <c r="E83" s="137"/>
      <c r="F83" s="157"/>
      <c r="G83" s="138"/>
      <c r="H83" s="137"/>
      <c r="I83" s="137"/>
      <c r="J83" s="152"/>
      <c r="K83" s="275"/>
      <c r="L83" s="152"/>
    </row>
    <row r="84" spans="1:12" ht="17.399999999999999" x14ac:dyDescent="0.3">
      <c r="A84" s="354" t="s">
        <v>30</v>
      </c>
      <c r="B84" s="354"/>
      <c r="C84" s="354"/>
      <c r="D84" s="354"/>
      <c r="E84" s="354"/>
      <c r="F84" s="354"/>
      <c r="G84" s="102">
        <f>+SUM(G6:G83)</f>
        <v>3925700000</v>
      </c>
    </row>
    <row r="86" spans="1:12" x14ac:dyDescent="0.3">
      <c r="A86" s="97">
        <v>899999328</v>
      </c>
    </row>
    <row r="88" spans="1:12" x14ac:dyDescent="0.3">
      <c r="A88" s="123" t="s">
        <v>116</v>
      </c>
    </row>
  </sheetData>
  <mergeCells count="4">
    <mergeCell ref="A84:F84"/>
    <mergeCell ref="A3:L3"/>
    <mergeCell ref="A1:L1"/>
    <mergeCell ref="A2:L2"/>
  </mergeCells>
  <conditionalFormatting sqref="I6:I79">
    <cfRule type="duplicateValues" dxfId="1" priority="1"/>
  </conditionalFormatting>
  <conditionalFormatting sqref="K1:K1048576">
    <cfRule type="duplicateValues" dxfId="0" priority="2"/>
  </conditionalFormatting>
  <printOptions horizontalCentered="1"/>
  <pageMargins left="0.70866141732283472" right="0.70866141732283472" top="0.74803149606299213" bottom="0.74803149606299213" header="0.31496062992125984" footer="0.31496062992125984"/>
  <pageSetup scale="54" orientation="landscape" r:id="rId1"/>
  <headerFooter>
    <oddFooter>&amp;CCopiseguros Ltda.</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N23"/>
  <sheetViews>
    <sheetView topLeftCell="C4" workbookViewId="0">
      <selection activeCell="N20" sqref="N20"/>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6" width="10.6640625" style="28"/>
    <col min="7" max="7" width="16.6640625" style="15" bestFit="1" customWidth="1"/>
    <col min="8" max="8" width="15.6640625" style="15" customWidth="1"/>
    <col min="9" max="9" width="19.33203125" style="15" customWidth="1"/>
    <col min="10" max="10" width="18.6640625" style="15" customWidth="1"/>
    <col min="11" max="11" width="18.6640625" style="67" customWidth="1"/>
    <col min="12" max="12" width="16.33203125" style="47" bestFit="1" customWidth="1"/>
    <col min="13" max="13" width="10.6640625" style="15"/>
    <col min="14" max="16" width="10.6640625" style="15" customWidth="1"/>
    <col min="17" max="16384" width="10.6640625" style="15"/>
  </cols>
  <sheetData>
    <row r="1" spans="1:14" s="3" customFormat="1" x14ac:dyDescent="0.25">
      <c r="A1" s="356" t="s">
        <v>1</v>
      </c>
      <c r="B1" s="356"/>
      <c r="C1" s="356"/>
      <c r="D1" s="356"/>
      <c r="E1" s="356"/>
      <c r="F1" s="356"/>
      <c r="G1" s="356"/>
      <c r="H1" s="356"/>
      <c r="I1" s="356"/>
      <c r="J1" s="356"/>
      <c r="K1" s="356"/>
      <c r="L1" s="356"/>
    </row>
    <row r="2" spans="1:14" s="3" customFormat="1" x14ac:dyDescent="0.25">
      <c r="A2" s="356" t="s">
        <v>2</v>
      </c>
      <c r="B2" s="356"/>
      <c r="C2" s="356"/>
      <c r="D2" s="356"/>
      <c r="E2" s="356"/>
      <c r="F2" s="356"/>
      <c r="G2" s="356"/>
      <c r="H2" s="356"/>
      <c r="I2" s="356"/>
      <c r="J2" s="356"/>
      <c r="K2" s="356"/>
      <c r="L2" s="356"/>
    </row>
    <row r="3" spans="1:14" s="3" customFormat="1" ht="15.6" x14ac:dyDescent="0.3">
      <c r="A3" s="357" t="s">
        <v>3</v>
      </c>
      <c r="B3" s="357"/>
      <c r="C3" s="357"/>
      <c r="D3" s="357"/>
      <c r="E3" s="357"/>
      <c r="F3" s="357"/>
      <c r="G3" s="357"/>
      <c r="H3" s="357"/>
      <c r="I3" s="357"/>
      <c r="J3" s="357"/>
      <c r="K3" s="357"/>
      <c r="L3" s="357"/>
    </row>
    <row r="4" spans="1:14" s="3" customFormat="1" ht="14.4" thickBot="1" x14ac:dyDescent="0.3">
      <c r="A4" s="5"/>
      <c r="E4" s="2"/>
      <c r="F4" s="2"/>
      <c r="K4" s="64"/>
      <c r="L4" s="30"/>
    </row>
    <row r="5" spans="1:14" s="8" customFormat="1" ht="41.4" x14ac:dyDescent="0.25">
      <c r="A5" s="6" t="s">
        <v>4</v>
      </c>
      <c r="B5" s="7" t="s">
        <v>5</v>
      </c>
      <c r="C5" s="7" t="s">
        <v>6</v>
      </c>
      <c r="D5" s="7" t="s">
        <v>7</v>
      </c>
      <c r="E5" s="7" t="s">
        <v>8</v>
      </c>
      <c r="F5" s="7" t="s">
        <v>9</v>
      </c>
      <c r="G5" s="7" t="s">
        <v>70</v>
      </c>
      <c r="H5" s="7" t="s">
        <v>11</v>
      </c>
      <c r="I5" s="7" t="s">
        <v>73</v>
      </c>
      <c r="J5" s="7" t="s">
        <v>72</v>
      </c>
      <c r="K5" s="63" t="s">
        <v>89</v>
      </c>
      <c r="L5" s="50" t="s">
        <v>74</v>
      </c>
    </row>
    <row r="6" spans="1:14" x14ac:dyDescent="0.25">
      <c r="A6" s="16" t="s">
        <v>12</v>
      </c>
      <c r="B6" s="10" t="s">
        <v>13</v>
      </c>
      <c r="C6" s="11" t="s">
        <v>14</v>
      </c>
      <c r="D6" s="12">
        <v>7200</v>
      </c>
      <c r="E6" s="13">
        <v>2005</v>
      </c>
      <c r="F6" s="14" t="s">
        <v>15</v>
      </c>
      <c r="G6" s="13" t="s">
        <v>71</v>
      </c>
      <c r="H6" s="13">
        <v>1603080</v>
      </c>
      <c r="I6" s="48">
        <v>43347</v>
      </c>
      <c r="J6" s="49" t="s">
        <v>101</v>
      </c>
      <c r="K6" s="65" t="s">
        <v>93</v>
      </c>
      <c r="L6" s="51">
        <v>0</v>
      </c>
      <c r="N6" s="15">
        <v>1180460</v>
      </c>
    </row>
    <row r="7" spans="1:14" x14ac:dyDescent="0.25">
      <c r="A7" s="16" t="s">
        <v>83</v>
      </c>
      <c r="B7" s="10" t="s">
        <v>84</v>
      </c>
      <c r="C7" s="11" t="s">
        <v>14</v>
      </c>
      <c r="D7" s="12">
        <v>5123</v>
      </c>
      <c r="E7" s="13">
        <v>2016</v>
      </c>
      <c r="F7" s="14" t="s">
        <v>85</v>
      </c>
      <c r="G7" s="13" t="s">
        <v>71</v>
      </c>
      <c r="H7" s="13">
        <v>3703020</v>
      </c>
      <c r="I7" s="48">
        <v>43414</v>
      </c>
      <c r="J7" s="49" t="s">
        <v>101</v>
      </c>
      <c r="K7" s="66" t="s">
        <v>91</v>
      </c>
      <c r="L7" s="51">
        <v>0</v>
      </c>
      <c r="N7" s="15">
        <v>1180460</v>
      </c>
    </row>
    <row r="8" spans="1:14" x14ac:dyDescent="0.25">
      <c r="A8" s="72" t="s">
        <v>16</v>
      </c>
      <c r="B8" s="73" t="s">
        <v>106</v>
      </c>
      <c r="C8" s="74" t="s">
        <v>17</v>
      </c>
      <c r="D8" s="75">
        <v>2800</v>
      </c>
      <c r="E8" s="76">
        <v>2008</v>
      </c>
      <c r="F8" s="77" t="s">
        <v>18</v>
      </c>
      <c r="G8" s="76" t="s">
        <v>71</v>
      </c>
      <c r="H8" s="76">
        <v>6208125</v>
      </c>
      <c r="I8" s="71">
        <v>43226</v>
      </c>
      <c r="J8" s="78" t="s">
        <v>101</v>
      </c>
      <c r="K8" s="79"/>
      <c r="L8" s="80">
        <v>688760</v>
      </c>
      <c r="N8" s="15">
        <v>688760</v>
      </c>
    </row>
    <row r="9" spans="1:14" x14ac:dyDescent="0.25">
      <c r="A9" s="9" t="s">
        <v>25</v>
      </c>
      <c r="B9" s="17" t="s">
        <v>26</v>
      </c>
      <c r="C9" s="11" t="s">
        <v>17</v>
      </c>
      <c r="D9" s="18">
        <v>2982</v>
      </c>
      <c r="E9" s="13">
        <v>2014</v>
      </c>
      <c r="F9" s="14" t="s">
        <v>27</v>
      </c>
      <c r="G9" s="13" t="s">
        <v>71</v>
      </c>
      <c r="H9" s="13">
        <v>9008153</v>
      </c>
      <c r="I9" s="48">
        <v>43434</v>
      </c>
      <c r="J9" s="49" t="s">
        <v>101</v>
      </c>
      <c r="K9" s="66" t="s">
        <v>102</v>
      </c>
      <c r="L9" s="51">
        <v>0</v>
      </c>
      <c r="N9" s="15">
        <v>688760</v>
      </c>
    </row>
    <row r="10" spans="1:14" x14ac:dyDescent="0.25">
      <c r="A10" s="72" t="e">
        <f>+'AUTOS '!#REF!</f>
        <v>#REF!</v>
      </c>
      <c r="B10" s="81" t="e">
        <f>+'AUTOS '!#REF!</f>
        <v>#REF!</v>
      </c>
      <c r="C10" s="74" t="e">
        <f>+'AUTOS '!#REF!</f>
        <v>#REF!</v>
      </c>
      <c r="D10" s="82" t="e">
        <f>+'AUTOS '!#REF!</f>
        <v>#REF!</v>
      </c>
      <c r="E10" s="76" t="e">
        <f>+'AUTOS '!#REF!</f>
        <v>#REF!</v>
      </c>
      <c r="F10" s="77" t="e">
        <f>+'AUTOS '!#REF!</f>
        <v>#REF!</v>
      </c>
      <c r="G10" s="76" t="e">
        <f>+'AUTOS '!#REF!</f>
        <v>#REF!</v>
      </c>
      <c r="H10" s="76" t="e">
        <f>+'AUTOS '!#REF!</f>
        <v>#REF!</v>
      </c>
      <c r="I10" s="71">
        <v>43195</v>
      </c>
      <c r="J10" s="78" t="s">
        <v>101</v>
      </c>
      <c r="K10" s="79"/>
      <c r="L10" s="80">
        <v>410660</v>
      </c>
      <c r="N10" s="15">
        <v>410660</v>
      </c>
    </row>
    <row r="11" spans="1:14" x14ac:dyDescent="0.25">
      <c r="A11" s="16" t="s">
        <v>34</v>
      </c>
      <c r="B11" s="10" t="s">
        <v>35</v>
      </c>
      <c r="C11" s="11" t="s">
        <v>24</v>
      </c>
      <c r="D11" s="12">
        <v>125</v>
      </c>
      <c r="E11" s="13">
        <v>2015</v>
      </c>
      <c r="F11" s="14" t="s">
        <v>36</v>
      </c>
      <c r="G11" s="13" t="s">
        <v>71</v>
      </c>
      <c r="H11" s="13">
        <v>3417136</v>
      </c>
      <c r="I11" s="48">
        <v>43392</v>
      </c>
      <c r="J11" s="49" t="s">
        <v>101</v>
      </c>
      <c r="K11" s="66"/>
      <c r="L11" s="51">
        <v>0</v>
      </c>
      <c r="N11" s="15">
        <v>410660</v>
      </c>
    </row>
    <row r="12" spans="1:14" x14ac:dyDescent="0.25">
      <c r="A12" s="16" t="s">
        <v>34</v>
      </c>
      <c r="B12" s="10" t="s">
        <v>35</v>
      </c>
      <c r="C12" s="11" t="s">
        <v>24</v>
      </c>
      <c r="D12" s="12">
        <v>125</v>
      </c>
      <c r="E12" s="13">
        <v>2015</v>
      </c>
      <c r="F12" s="14" t="s">
        <v>37</v>
      </c>
      <c r="G12" s="13" t="s">
        <v>71</v>
      </c>
      <c r="H12" s="13">
        <v>3417136</v>
      </c>
      <c r="I12" s="48">
        <v>43392</v>
      </c>
      <c r="J12" s="49" t="s">
        <v>101</v>
      </c>
      <c r="K12" s="66"/>
      <c r="L12" s="51">
        <v>0</v>
      </c>
      <c r="N12" s="15">
        <v>410660</v>
      </c>
    </row>
    <row r="13" spans="1:14" x14ac:dyDescent="0.25">
      <c r="A13" s="16" t="s">
        <v>34</v>
      </c>
      <c r="B13" s="32" t="s">
        <v>35</v>
      </c>
      <c r="C13" s="11" t="s">
        <v>24</v>
      </c>
      <c r="D13" s="12">
        <v>125</v>
      </c>
      <c r="E13" s="13">
        <v>2015</v>
      </c>
      <c r="F13" s="14" t="s">
        <v>38</v>
      </c>
      <c r="G13" s="13" t="s">
        <v>71</v>
      </c>
      <c r="H13" s="33">
        <v>3417136</v>
      </c>
      <c r="I13" s="48">
        <v>43434</v>
      </c>
      <c r="J13" s="49" t="s">
        <v>101</v>
      </c>
      <c r="K13" s="66"/>
      <c r="L13" s="51">
        <v>0</v>
      </c>
      <c r="N13" s="15">
        <v>410660</v>
      </c>
    </row>
    <row r="14" spans="1:14" x14ac:dyDescent="0.25">
      <c r="A14" s="16" t="s">
        <v>19</v>
      </c>
      <c r="B14" s="32" t="s">
        <v>20</v>
      </c>
      <c r="C14" s="11" t="s">
        <v>21</v>
      </c>
      <c r="D14" s="12">
        <v>7636</v>
      </c>
      <c r="E14" s="13">
        <v>2008</v>
      </c>
      <c r="F14" s="14" t="s">
        <v>22</v>
      </c>
      <c r="G14" s="13" t="s">
        <v>71</v>
      </c>
      <c r="H14" s="33">
        <v>3626007</v>
      </c>
      <c r="I14" s="48">
        <v>43413</v>
      </c>
      <c r="J14" s="49" t="s">
        <v>101</v>
      </c>
      <c r="K14" s="66" t="s">
        <v>92</v>
      </c>
      <c r="L14" s="51">
        <v>0</v>
      </c>
      <c r="N14" s="15">
        <v>795710</v>
      </c>
    </row>
    <row r="15" spans="1:14" x14ac:dyDescent="0.25">
      <c r="A15" s="16" t="s">
        <v>19</v>
      </c>
      <c r="B15" s="32" t="s">
        <v>104</v>
      </c>
      <c r="C15" s="11" t="s">
        <v>21</v>
      </c>
      <c r="D15" s="12">
        <v>7636</v>
      </c>
      <c r="E15" s="13">
        <v>2015</v>
      </c>
      <c r="F15" s="14" t="s">
        <v>77</v>
      </c>
      <c r="G15" s="13" t="s">
        <v>71</v>
      </c>
      <c r="H15" s="33">
        <v>3626089</v>
      </c>
      <c r="I15" s="48">
        <v>43320</v>
      </c>
      <c r="J15" s="49" t="s">
        <v>101</v>
      </c>
      <c r="K15" s="66" t="s">
        <v>105</v>
      </c>
      <c r="L15" s="51">
        <v>0</v>
      </c>
      <c r="N15" s="15">
        <v>795710</v>
      </c>
    </row>
    <row r="16" spans="1:14" x14ac:dyDescent="0.25">
      <c r="A16" s="9" t="s">
        <v>19</v>
      </c>
      <c r="B16" s="32" t="s">
        <v>104</v>
      </c>
      <c r="C16" s="11" t="s">
        <v>21</v>
      </c>
      <c r="D16" s="12">
        <v>7636</v>
      </c>
      <c r="E16" s="13">
        <v>2014</v>
      </c>
      <c r="F16" s="14" t="s">
        <v>28</v>
      </c>
      <c r="G16" s="13" t="s">
        <v>71</v>
      </c>
      <c r="H16" s="13">
        <v>3626089</v>
      </c>
      <c r="I16" s="48">
        <v>43347</v>
      </c>
      <c r="J16" s="49" t="s">
        <v>101</v>
      </c>
      <c r="K16" s="66" t="s">
        <v>105</v>
      </c>
      <c r="L16" s="51">
        <v>0</v>
      </c>
      <c r="N16" s="15">
        <v>795710</v>
      </c>
    </row>
    <row r="17" spans="1:14" x14ac:dyDescent="0.25">
      <c r="A17" s="9" t="s">
        <v>86</v>
      </c>
      <c r="B17" s="17" t="s">
        <v>103</v>
      </c>
      <c r="C17" s="11" t="s">
        <v>21</v>
      </c>
      <c r="D17" s="12">
        <v>8270</v>
      </c>
      <c r="E17" s="13">
        <v>2015</v>
      </c>
      <c r="F17" s="14" t="s">
        <v>87</v>
      </c>
      <c r="G17" s="13" t="s">
        <v>71</v>
      </c>
      <c r="H17" s="13">
        <v>9226011</v>
      </c>
      <c r="I17" s="48">
        <v>43390</v>
      </c>
      <c r="J17" s="49" t="s">
        <v>101</v>
      </c>
      <c r="K17" s="66" t="s">
        <v>92</v>
      </c>
      <c r="L17" s="51">
        <v>0</v>
      </c>
      <c r="N17" s="15">
        <v>795710</v>
      </c>
    </row>
    <row r="18" spans="1:14" x14ac:dyDescent="0.25">
      <c r="A18" s="9"/>
      <c r="B18" s="17"/>
      <c r="C18" s="11"/>
      <c r="D18" s="12"/>
      <c r="E18" s="13"/>
      <c r="F18" s="14"/>
      <c r="G18" s="13"/>
      <c r="H18" s="13"/>
      <c r="I18" s="48"/>
      <c r="J18" s="49"/>
      <c r="K18" s="66"/>
      <c r="L18" s="69">
        <f>+SUM(L6:L17)</f>
        <v>1099420</v>
      </c>
      <c r="N18" s="15">
        <v>10155340</v>
      </c>
    </row>
    <row r="19" spans="1:14" ht="14.25" customHeight="1" x14ac:dyDescent="0.25">
      <c r="A19" s="358" t="s">
        <v>111</v>
      </c>
      <c r="B19" s="358"/>
      <c r="C19" s="358"/>
      <c r="D19" s="358"/>
      <c r="E19" s="358"/>
      <c r="F19" s="358"/>
      <c r="G19" s="358"/>
      <c r="H19" s="358"/>
      <c r="I19" s="358"/>
      <c r="J19" s="358"/>
      <c r="K19" s="358"/>
      <c r="L19" s="358"/>
      <c r="N19" s="15">
        <f>+N18-N8-N10</f>
        <v>9055920</v>
      </c>
    </row>
    <row r="20" spans="1:14" x14ac:dyDescent="0.25">
      <c r="A20" s="83"/>
      <c r="B20" s="83"/>
      <c r="C20" s="83"/>
      <c r="D20" s="83"/>
      <c r="E20" s="83"/>
      <c r="F20" s="83"/>
      <c r="G20" s="83"/>
      <c r="H20" s="83"/>
      <c r="I20" s="83"/>
      <c r="J20" s="83"/>
      <c r="K20" s="83"/>
      <c r="L20" s="83"/>
      <c r="N20" s="15">
        <f>+N19*1.05</f>
        <v>9508716</v>
      </c>
    </row>
    <row r="21" spans="1:14" x14ac:dyDescent="0.25">
      <c r="A21" s="15" t="s">
        <v>108</v>
      </c>
      <c r="B21" s="15" t="s">
        <v>107</v>
      </c>
      <c r="L21" s="70"/>
    </row>
    <row r="22" spans="1:14" x14ac:dyDescent="0.25">
      <c r="A22" s="15" t="s">
        <v>109</v>
      </c>
    </row>
    <row r="23" spans="1:14" x14ac:dyDescent="0.25">
      <c r="A23" s="15" t="s">
        <v>110</v>
      </c>
    </row>
  </sheetData>
  <mergeCells count="4">
    <mergeCell ref="A1:L1"/>
    <mergeCell ref="A2:L2"/>
    <mergeCell ref="A3:L3"/>
    <mergeCell ref="A19:L19"/>
  </mergeCells>
  <printOptions horizontalCentered="1"/>
  <pageMargins left="0.70866141732283472" right="0.70866141732283472" top="0.74803149606299213" bottom="0.74803149606299213" header="0.31496062992125984" footer="0.31496062992125984"/>
  <pageSetup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P87"/>
  <sheetViews>
    <sheetView workbookViewId="0">
      <selection sqref="A1:I1"/>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6" width="10.6640625" style="28"/>
    <col min="7" max="7" width="19.33203125" style="15" customWidth="1"/>
    <col min="8" max="8" width="18.6640625" style="67" customWidth="1"/>
    <col min="9" max="9" width="16.33203125" style="47" bestFit="1" customWidth="1"/>
    <col min="10" max="10" width="10.6640625" style="15"/>
    <col min="11" max="13" width="10.6640625" style="15" customWidth="1"/>
    <col min="14" max="14" width="10.6640625" style="15"/>
    <col min="15" max="16" width="11.33203125" style="15" bestFit="1" customWidth="1"/>
    <col min="17" max="16384" width="10.6640625" style="15"/>
  </cols>
  <sheetData>
    <row r="1" spans="1:16" s="3" customFormat="1" x14ac:dyDescent="0.25">
      <c r="A1" s="356" t="s">
        <v>1</v>
      </c>
      <c r="B1" s="356"/>
      <c r="C1" s="356"/>
      <c r="D1" s="356"/>
      <c r="E1" s="356"/>
      <c r="F1" s="356"/>
      <c r="G1" s="356"/>
      <c r="H1" s="356"/>
      <c r="I1" s="356"/>
    </row>
    <row r="2" spans="1:16" s="3" customFormat="1" x14ac:dyDescent="0.25">
      <c r="A2" s="356" t="s">
        <v>761</v>
      </c>
      <c r="B2" s="356"/>
      <c r="C2" s="356"/>
      <c r="D2" s="356"/>
      <c r="E2" s="356"/>
      <c r="F2" s="356"/>
      <c r="G2" s="356"/>
      <c r="H2" s="356"/>
      <c r="I2" s="356"/>
    </row>
    <row r="3" spans="1:16" s="3" customFormat="1" ht="15.6" x14ac:dyDescent="0.3">
      <c r="A3" s="357" t="s">
        <v>3</v>
      </c>
      <c r="B3" s="357"/>
      <c r="C3" s="357"/>
      <c r="D3" s="357"/>
      <c r="E3" s="357"/>
      <c r="F3" s="357"/>
      <c r="G3" s="357"/>
      <c r="H3" s="357"/>
      <c r="I3" s="357"/>
    </row>
    <row r="4" spans="1:16" s="3" customFormat="1" ht="14.4" thickBot="1" x14ac:dyDescent="0.3">
      <c r="A4" s="5"/>
      <c r="E4" s="2"/>
      <c r="F4" s="2"/>
      <c r="H4" s="64"/>
      <c r="I4" s="30"/>
    </row>
    <row r="5" spans="1:16" s="8" customFormat="1" ht="41.4" x14ac:dyDescent="0.25">
      <c r="A5" s="6" t="s">
        <v>4</v>
      </c>
      <c r="B5" s="7" t="s">
        <v>5</v>
      </c>
      <c r="C5" s="7" t="s">
        <v>6</v>
      </c>
      <c r="D5" s="7" t="s">
        <v>7</v>
      </c>
      <c r="E5" s="7" t="s">
        <v>8</v>
      </c>
      <c r="F5" s="7" t="s">
        <v>9</v>
      </c>
      <c r="G5" s="7" t="s">
        <v>73</v>
      </c>
      <c r="H5" s="63" t="s">
        <v>89</v>
      </c>
      <c r="I5" s="50" t="s">
        <v>74</v>
      </c>
    </row>
    <row r="6" spans="1:16" x14ac:dyDescent="0.25">
      <c r="A6" s="16" t="str">
        <f>+'AUTOS '!A6</f>
        <v>AKT</v>
      </c>
      <c r="B6" s="10" t="str">
        <f>+'AUTOS '!B6</f>
        <v>AK 180 ZW</v>
      </c>
      <c r="C6" s="10" t="str">
        <f>+'AUTOS '!C6</f>
        <v>MOTOCARRO</v>
      </c>
      <c r="D6" s="10">
        <f>+'AUTOS '!D6</f>
        <v>180</v>
      </c>
      <c r="E6" s="10">
        <f>+'AUTOS '!E6</f>
        <v>2014</v>
      </c>
      <c r="F6" s="10" t="str">
        <f>+'AUTOS '!F6</f>
        <v>789ABA</v>
      </c>
      <c r="G6" s="48">
        <f>+'AUTOS '!N6</f>
        <v>46496</v>
      </c>
      <c r="H6" s="65"/>
      <c r="I6" s="51">
        <v>386900</v>
      </c>
      <c r="K6" s="15">
        <v>140</v>
      </c>
      <c r="L6" s="268"/>
      <c r="N6" s="15" t="str">
        <f>+C6&amp;" "&amp;A6&amp;" "&amp;F6</f>
        <v>MOTOCARRO AKT 789ABA</v>
      </c>
      <c r="O6" s="129"/>
      <c r="P6" s="129"/>
    </row>
    <row r="7" spans="1:16" x14ac:dyDescent="0.25">
      <c r="A7" s="16" t="str">
        <f>+'AUTOS '!A7</f>
        <v>HONDA</v>
      </c>
      <c r="B7" s="10" t="str">
        <f>+'AUTOS '!B7</f>
        <v>ECO DELUXE 100CC</v>
      </c>
      <c r="C7" s="10" t="str">
        <f>+'AUTOS '!C7</f>
        <v>MOTOCICLETA</v>
      </c>
      <c r="D7" s="10">
        <f>+'AUTOS '!D7</f>
        <v>97</v>
      </c>
      <c r="E7" s="10">
        <f>+'AUTOS '!E7</f>
        <v>2013</v>
      </c>
      <c r="F7" s="10" t="str">
        <f>+'AUTOS '!F7</f>
        <v>IQG09C</v>
      </c>
      <c r="G7" s="48">
        <f>+'AUTOS '!N7</f>
        <v>46351</v>
      </c>
      <c r="H7" s="65"/>
      <c r="I7" s="51">
        <v>256200</v>
      </c>
      <c r="K7" s="15">
        <v>110</v>
      </c>
      <c r="L7" s="268"/>
      <c r="N7" s="15" t="str">
        <f t="shared" ref="N7" si="0">+C7&amp;" "&amp;A7&amp;" "&amp;F7</f>
        <v>MOTOCICLETA HONDA IQG09C</v>
      </c>
      <c r="O7" s="129"/>
      <c r="P7" s="129"/>
    </row>
    <row r="8" spans="1:16" x14ac:dyDescent="0.25">
      <c r="A8" s="16" t="str">
        <f>+'AUTOS '!A8</f>
        <v>HONDA</v>
      </c>
      <c r="B8" s="10" t="str">
        <f>+'AUTOS '!B8</f>
        <v>ECO DELUXE MEC 100 CC</v>
      </c>
      <c r="C8" s="10" t="str">
        <f>+'AUTOS '!C8</f>
        <v>MOTOCICLETA</v>
      </c>
      <c r="D8" s="10">
        <f>+'AUTOS '!D8</f>
        <v>97</v>
      </c>
      <c r="E8" s="10">
        <f>+'AUTOS '!E8</f>
        <v>2013</v>
      </c>
      <c r="F8" s="10" t="str">
        <f>+'AUTOS '!F8</f>
        <v>IQG10C</v>
      </c>
      <c r="G8" s="48">
        <f>+'AUTOS '!N8</f>
        <v>46229</v>
      </c>
      <c r="H8" s="65"/>
      <c r="I8" s="51">
        <v>256200</v>
      </c>
      <c r="K8" s="15">
        <v>110</v>
      </c>
      <c r="L8" s="268"/>
      <c r="N8" s="15" t="str">
        <f t="shared" ref="N8" si="1">+C8&amp;" "&amp;A8&amp;" "&amp;F8</f>
        <v>MOTOCICLETA HONDA IQG10C</v>
      </c>
      <c r="O8" s="129"/>
      <c r="P8" s="129"/>
    </row>
    <row r="9" spans="1:16" x14ac:dyDescent="0.25">
      <c r="A9" s="16" t="str">
        <f>+'AUTOS '!A9</f>
        <v>SUZUKI</v>
      </c>
      <c r="B9" s="10" t="str">
        <f>+'AUTOS '!B9</f>
        <v>GS 150R</v>
      </c>
      <c r="C9" s="10" t="str">
        <f>+'AUTOS '!C9</f>
        <v xml:space="preserve">MOTOCICLETA </v>
      </c>
      <c r="D9" s="10">
        <f>+'AUTOS '!D9</f>
        <v>149</v>
      </c>
      <c r="E9" s="10">
        <f>+'AUTOS '!E9</f>
        <v>2015</v>
      </c>
      <c r="F9" s="10" t="str">
        <f>+'AUTOS '!F9</f>
        <v>CTN46C</v>
      </c>
      <c r="G9" s="304">
        <f>+'AUTOS '!N9</f>
        <v>45864</v>
      </c>
      <c r="H9" s="65"/>
      <c r="I9" s="51">
        <v>343300</v>
      </c>
      <c r="K9" s="15">
        <v>120</v>
      </c>
      <c r="L9" s="268"/>
      <c r="N9" s="15" t="str">
        <f>+C9&amp;" "&amp;A9&amp;" "&amp;F9</f>
        <v>MOTOCICLETA  SUZUKI CTN46C</v>
      </c>
      <c r="O9" s="129"/>
      <c r="P9" s="129"/>
    </row>
    <row r="10" spans="1:16" x14ac:dyDescent="0.25">
      <c r="A10" s="16" t="str">
        <f>+'AUTOS '!A10</f>
        <v>SUZUKI</v>
      </c>
      <c r="B10" s="10" t="str">
        <f>+'AUTOS '!B10</f>
        <v>BEST.125 BEST.125</v>
      </c>
      <c r="C10" s="10" t="str">
        <f>+'AUTOS '!C10</f>
        <v>MOTOCICLETA</v>
      </c>
      <c r="D10" s="10">
        <f>+'AUTOS '!D10</f>
        <v>125</v>
      </c>
      <c r="E10" s="10">
        <f>+'AUTOS '!E10</f>
        <v>2006</v>
      </c>
      <c r="F10" s="10" t="str">
        <f>+'AUTOS '!F10</f>
        <v>WML78A</v>
      </c>
      <c r="G10" s="48">
        <f>+'AUTOS '!N10</f>
        <v>46484</v>
      </c>
      <c r="H10" s="65"/>
      <c r="I10" s="51">
        <v>343300</v>
      </c>
      <c r="K10" s="15">
        <v>120</v>
      </c>
      <c r="L10" s="268"/>
      <c r="N10" s="15" t="str">
        <f>+C10&amp;" "&amp;A10&amp;" "&amp;F10</f>
        <v>MOTOCICLETA SUZUKI WML78A</v>
      </c>
      <c r="O10" s="129"/>
      <c r="P10" s="129"/>
    </row>
    <row r="11" spans="1:16" x14ac:dyDescent="0.25">
      <c r="A11" s="16" t="str">
        <f>+'AUTOS '!A11</f>
        <v>SUZUKI</v>
      </c>
      <c r="B11" s="10" t="str">
        <f>+'AUTOS '!B11</f>
        <v>GN.125.H 125CC GN 125</v>
      </c>
      <c r="C11" s="10" t="str">
        <f>+'AUTOS '!C11</f>
        <v>MOTOCICLETA</v>
      </c>
      <c r="D11" s="10">
        <f>+'AUTOS '!D11</f>
        <v>124</v>
      </c>
      <c r="E11" s="10">
        <f>+'AUTOS '!E11</f>
        <v>2006</v>
      </c>
      <c r="F11" s="10" t="str">
        <f>+'AUTOS '!F11</f>
        <v>WMH24A</v>
      </c>
      <c r="G11" s="48">
        <f>+'AUTOS '!N11</f>
        <v>46355</v>
      </c>
      <c r="H11" s="65"/>
      <c r="I11" s="51">
        <v>343300</v>
      </c>
      <c r="K11" s="15">
        <v>120</v>
      </c>
      <c r="L11" s="268"/>
      <c r="N11" s="15" t="str">
        <f t="shared" ref="N11" si="2">+C11&amp;" "&amp;A11&amp;" "&amp;F11</f>
        <v>MOTOCICLETA SUZUKI WMH24A</v>
      </c>
      <c r="O11" s="129"/>
      <c r="P11" s="129"/>
    </row>
    <row r="12" spans="1:16" x14ac:dyDescent="0.25">
      <c r="A12" s="16" t="str">
        <f>+'AUTOS '!A12</f>
        <v>SUZUKI</v>
      </c>
      <c r="B12" s="10" t="str">
        <f>+'AUTOS '!B12</f>
        <v>AX4</v>
      </c>
      <c r="C12" s="10" t="str">
        <f>+'AUTOS '!C12</f>
        <v>MOTOCICLETA</v>
      </c>
      <c r="D12" s="10">
        <f>+'AUTOS '!D12</f>
        <v>110</v>
      </c>
      <c r="E12" s="10">
        <f>+'AUTOS '!E12</f>
        <v>2014</v>
      </c>
      <c r="F12" s="10" t="str">
        <f>+'AUTOS '!F12</f>
        <v>IQG94C</v>
      </c>
      <c r="G12" s="48">
        <f>+'AUTOS '!N12</f>
        <v>46496</v>
      </c>
      <c r="H12" s="65"/>
      <c r="I12" s="51">
        <v>343300</v>
      </c>
      <c r="K12" s="15">
        <v>120</v>
      </c>
      <c r="L12" s="268"/>
      <c r="N12" s="15" t="str">
        <f>+C12&amp;" "&amp;A12&amp;" "&amp;F12</f>
        <v>MOTOCICLETA SUZUKI IQG94C</v>
      </c>
      <c r="O12" s="129"/>
      <c r="P12" s="129"/>
    </row>
    <row r="13" spans="1:16" x14ac:dyDescent="0.25">
      <c r="A13" s="16" t="str">
        <f>+'AUTOS '!A13</f>
        <v>AKT</v>
      </c>
      <c r="B13" s="10" t="str">
        <f>+'AUTOS '!B13</f>
        <v>CARGUERO 200 ZW [BAJO] MT 200CC</v>
      </c>
      <c r="C13" s="10" t="str">
        <f>+'AUTOS '!C13</f>
        <v>MOTOCARRO</v>
      </c>
      <c r="D13" s="10">
        <f>+'AUTOS '!D13</f>
        <v>200</v>
      </c>
      <c r="E13" s="10">
        <f>+'AUTOS '!E13</f>
        <v>2019</v>
      </c>
      <c r="F13" s="10" t="str">
        <f>+'AUTOS '!F13</f>
        <v>571ABP</v>
      </c>
      <c r="G13" s="48">
        <f>+'AUTOS '!N13</f>
        <v>46453</v>
      </c>
      <c r="H13" s="65"/>
      <c r="I13" s="51">
        <v>386900</v>
      </c>
      <c r="K13" s="15">
        <v>140</v>
      </c>
      <c r="L13" s="268"/>
      <c r="N13" s="15" t="str">
        <f>+C13&amp;" "&amp;A13&amp;" "&amp;F13</f>
        <v>MOTOCARRO AKT 571ABP</v>
      </c>
      <c r="O13" s="129"/>
      <c r="P13" s="129"/>
    </row>
    <row r="14" spans="1:16" x14ac:dyDescent="0.25">
      <c r="A14" s="16" t="str">
        <f>+'AUTOS '!A14</f>
        <v>YAMAHA</v>
      </c>
      <c r="B14" s="10" t="str">
        <f>+'AUTOS '!B14</f>
        <v>XTZ125</v>
      </c>
      <c r="C14" s="10" t="str">
        <f>+'AUTOS '!C14</f>
        <v>MOTOCICLETA</v>
      </c>
      <c r="D14" s="10">
        <f>+'AUTOS '!D14</f>
        <v>124</v>
      </c>
      <c r="E14" s="10">
        <f>+'AUTOS '!E14</f>
        <v>2019</v>
      </c>
      <c r="F14" s="10" t="str">
        <f>+'AUTOS '!F14</f>
        <v>IQN24C</v>
      </c>
      <c r="G14" s="48">
        <f>+'AUTOS '!N14</f>
        <v>46480</v>
      </c>
      <c r="H14" s="65"/>
      <c r="I14" s="51">
        <v>343300</v>
      </c>
      <c r="K14" s="15">
        <v>120</v>
      </c>
      <c r="L14" s="268"/>
      <c r="N14" s="15" t="str">
        <f>+C14&amp;" "&amp;A14&amp;" "&amp;F14</f>
        <v>MOTOCICLETA YAMAHA IQN24C</v>
      </c>
      <c r="O14" s="129"/>
      <c r="P14" s="129"/>
    </row>
    <row r="15" spans="1:16" x14ac:dyDescent="0.25">
      <c r="A15" s="16" t="str">
        <f>+'AUTOS '!A15</f>
        <v>AKT</v>
      </c>
      <c r="B15" s="10" t="str">
        <f>+'AUTOS '!B15</f>
        <v>AK200ZW</v>
      </c>
      <c r="C15" s="10" t="str">
        <f>+'AUTOS '!C15</f>
        <v>MOTOCARRO</v>
      </c>
      <c r="D15" s="10">
        <f>+'AUTOS '!D15</f>
        <v>197</v>
      </c>
      <c r="E15" s="10">
        <f>+'AUTOS '!E15</f>
        <v>2020</v>
      </c>
      <c r="F15" s="10" t="str">
        <f>+'AUTOS '!F15</f>
        <v>586ABP</v>
      </c>
      <c r="G15" s="48">
        <f>+'AUTOS '!N15</f>
        <v>46213</v>
      </c>
      <c r="H15" s="65"/>
      <c r="I15" s="51">
        <v>386900</v>
      </c>
      <c r="K15" s="15">
        <v>140</v>
      </c>
      <c r="L15" s="268"/>
      <c r="N15" s="15" t="str">
        <f>+C15&amp;" "&amp;A15&amp;" "&amp;F15</f>
        <v>MOTOCARRO AKT 586ABP</v>
      </c>
      <c r="O15" s="129"/>
      <c r="P15" s="129"/>
    </row>
    <row r="16" spans="1:16" x14ac:dyDescent="0.25">
      <c r="A16" s="16" t="str">
        <f>+'AUTOS '!A16</f>
        <v>YAMAHA</v>
      </c>
      <c r="B16" s="10" t="str">
        <f>+'AUTOS '!B16</f>
        <v>XTZ(1) 250MT 250CC</v>
      </c>
      <c r="C16" s="10" t="str">
        <f>+'AUTOS '!C16</f>
        <v>MOTOCICLETA</v>
      </c>
      <c r="D16" s="10">
        <f>+'AUTOS '!D16</f>
        <v>249</v>
      </c>
      <c r="E16" s="10">
        <f>+'AUTOS '!E16</f>
        <v>2014</v>
      </c>
      <c r="F16" s="10" t="str">
        <f>+'AUTOS '!F16</f>
        <v>IQG20C</v>
      </c>
      <c r="G16" s="48">
        <f>+'AUTOS '!N16</f>
        <v>46333</v>
      </c>
      <c r="H16" s="65"/>
      <c r="I16" s="51">
        <v>761400</v>
      </c>
      <c r="K16" s="15">
        <v>130</v>
      </c>
      <c r="L16" s="268"/>
      <c r="N16" s="15" t="str">
        <f t="shared" ref="N16:N17" si="3">+C16&amp;" "&amp;A16&amp;" "&amp;F16</f>
        <v>MOTOCICLETA YAMAHA IQG20C</v>
      </c>
      <c r="O16" s="129"/>
      <c r="P16" s="129"/>
    </row>
    <row r="17" spans="1:16" x14ac:dyDescent="0.25">
      <c r="A17" s="16" t="str">
        <f>+'AUTOS '!A17</f>
        <v>YAMAHA</v>
      </c>
      <c r="B17" s="10" t="str">
        <f>+'AUTOS '!B17</f>
        <v>XTZ(1) 250MT 250CC</v>
      </c>
      <c r="C17" s="10" t="str">
        <f>+'AUTOS '!C17</f>
        <v>MOTOCICLETA</v>
      </c>
      <c r="D17" s="10">
        <f>+'AUTOS '!D17</f>
        <v>249</v>
      </c>
      <c r="E17" s="10">
        <f>+'AUTOS '!E17</f>
        <v>2015</v>
      </c>
      <c r="F17" s="10" t="str">
        <f>+'AUTOS '!F17</f>
        <v>IQG21C</v>
      </c>
      <c r="G17" s="48">
        <f>+'AUTOS '!N17</f>
        <v>46333</v>
      </c>
      <c r="H17" s="65"/>
      <c r="I17" s="51">
        <v>761400</v>
      </c>
      <c r="K17" s="15">
        <v>130</v>
      </c>
      <c r="L17" s="268"/>
      <c r="N17" s="15" t="str">
        <f t="shared" si="3"/>
        <v>MOTOCICLETA YAMAHA IQG21C</v>
      </c>
      <c r="O17" s="129"/>
      <c r="P17" s="129"/>
    </row>
    <row r="18" spans="1:16" x14ac:dyDescent="0.25">
      <c r="A18" s="16" t="str">
        <f>+'AUTOS '!A18</f>
        <v>YAMAHA</v>
      </c>
      <c r="B18" s="10" t="str">
        <f>+'AUTOS '!B18</f>
        <v>XTZ(1) 250MT 250CC</v>
      </c>
      <c r="C18" s="10" t="str">
        <f>+'AUTOS '!C18</f>
        <v>MOTOCICLETA</v>
      </c>
      <c r="D18" s="10">
        <f>+'AUTOS '!D18</f>
        <v>249</v>
      </c>
      <c r="E18" s="10">
        <f>+'AUTOS '!E18</f>
        <v>2015</v>
      </c>
      <c r="F18" s="10" t="str">
        <f>+'AUTOS '!F18</f>
        <v>IQG91C</v>
      </c>
      <c r="G18" s="48">
        <f>+'AUTOS '!N18</f>
        <v>46496</v>
      </c>
      <c r="H18" s="65"/>
      <c r="I18" s="51">
        <v>761400</v>
      </c>
      <c r="K18" s="15">
        <v>130</v>
      </c>
      <c r="L18" s="268"/>
      <c r="N18" s="15" t="str">
        <f>+C18&amp;" "&amp;A18&amp;" "&amp;F18</f>
        <v>MOTOCICLETA YAMAHA IQG91C</v>
      </c>
      <c r="O18" s="129"/>
      <c r="P18" s="129"/>
    </row>
    <row r="19" spans="1:16" x14ac:dyDescent="0.25">
      <c r="A19" s="16" t="str">
        <f>+'AUTOS '!A19</f>
        <v>YAMAHA</v>
      </c>
      <c r="B19" s="10" t="str">
        <f>+'AUTOS '!B19</f>
        <v>XTZ(1) 250MT 250CC</v>
      </c>
      <c r="C19" s="10" t="str">
        <f>+'AUTOS '!C19</f>
        <v>MOTOCICLETA</v>
      </c>
      <c r="D19" s="10">
        <f>+'AUTOS '!D19</f>
        <v>249</v>
      </c>
      <c r="E19" s="10">
        <f>+'AUTOS '!E19</f>
        <v>2016</v>
      </c>
      <c r="F19" s="10" t="str">
        <f>+'AUTOS '!F19</f>
        <v>IQI47C</v>
      </c>
      <c r="G19" s="48">
        <f>+'AUTOS '!N19</f>
        <v>46333</v>
      </c>
      <c r="H19" s="65"/>
      <c r="I19" s="51">
        <v>761400</v>
      </c>
      <c r="K19" s="15">
        <v>130</v>
      </c>
      <c r="L19" s="268"/>
      <c r="N19" s="15" t="str">
        <f>+C19&amp;" "&amp;A19&amp;" "&amp;F19</f>
        <v>MOTOCICLETA YAMAHA IQI47C</v>
      </c>
      <c r="O19" s="129"/>
      <c r="P19" s="129"/>
    </row>
    <row r="20" spans="1:16" x14ac:dyDescent="0.25">
      <c r="A20" s="16" t="str">
        <f>+'AUTOS '!A20</f>
        <v>YAMAHA</v>
      </c>
      <c r="B20" s="10" t="str">
        <f>+'AUTOS '!B20</f>
        <v>XTZ(1) 250MT 250CC</v>
      </c>
      <c r="C20" s="10" t="str">
        <f>+'AUTOS '!C20</f>
        <v>MOTOCICLETA</v>
      </c>
      <c r="D20" s="10">
        <f>+'AUTOS '!D20</f>
        <v>249</v>
      </c>
      <c r="E20" s="10">
        <f>+'AUTOS '!E20</f>
        <v>2016</v>
      </c>
      <c r="F20" s="10" t="str">
        <f>+'AUTOS '!F20</f>
        <v>IQI48C</v>
      </c>
      <c r="G20" s="48">
        <f>+'AUTOS '!N20</f>
        <v>46496</v>
      </c>
      <c r="H20" s="65"/>
      <c r="I20" s="51">
        <v>761400</v>
      </c>
      <c r="K20" s="15">
        <v>130</v>
      </c>
      <c r="L20" s="268"/>
      <c r="N20" s="15" t="str">
        <f t="shared" ref="N20" si="4">+C20&amp;" "&amp;A20&amp;" "&amp;F20</f>
        <v>MOTOCICLETA YAMAHA IQI48C</v>
      </c>
      <c r="O20" s="129"/>
      <c r="P20" s="129"/>
    </row>
    <row r="21" spans="1:16" x14ac:dyDescent="0.25">
      <c r="A21" s="16" t="str">
        <f>+'AUTOS '!A21</f>
        <v>YAMAHA</v>
      </c>
      <c r="B21" s="10" t="str">
        <f>+'AUTOS '!B21</f>
        <v>XTZ(1) 250MT 250CC</v>
      </c>
      <c r="C21" s="10" t="str">
        <f>+'AUTOS '!C21</f>
        <v>MOTOCICLETA</v>
      </c>
      <c r="D21" s="10">
        <f>+'AUTOS '!D21</f>
        <v>249</v>
      </c>
      <c r="E21" s="10">
        <f>+'AUTOS '!E21</f>
        <v>2016</v>
      </c>
      <c r="F21" s="10" t="str">
        <f>+'AUTOS '!F21</f>
        <v>IQI49C</v>
      </c>
      <c r="G21" s="48">
        <f>+'AUTOS '!N21</f>
        <v>46542</v>
      </c>
      <c r="H21" s="65"/>
      <c r="I21" s="51">
        <v>761400</v>
      </c>
      <c r="K21" s="15">
        <v>130</v>
      </c>
      <c r="L21" s="268"/>
      <c r="N21" s="15" t="str">
        <f t="shared" ref="N21" si="5">+C21&amp;" "&amp;A21&amp;" "&amp;F21</f>
        <v>MOTOCICLETA YAMAHA IQI49C</v>
      </c>
      <c r="O21" s="129"/>
      <c r="P21" s="129"/>
    </row>
    <row r="22" spans="1:16" x14ac:dyDescent="0.25">
      <c r="A22" s="16" t="str">
        <f>+'AUTOS '!A22</f>
        <v>AKT</v>
      </c>
      <c r="B22" s="10" t="str">
        <f>+'AUTOS '!B22</f>
        <v>AK110S(1) MT 110 CC</v>
      </c>
      <c r="C22" s="10" t="str">
        <f>+'AUTOS '!C22</f>
        <v>MOTOCICLETA</v>
      </c>
      <c r="D22" s="10">
        <f>+'AUTOS '!D22</f>
        <v>110</v>
      </c>
      <c r="E22" s="10">
        <f>+'AUTOS '!E22</f>
        <v>2011</v>
      </c>
      <c r="F22" s="10" t="str">
        <f>+'AUTOS '!F22</f>
        <v>IQG92C</v>
      </c>
      <c r="G22" s="48">
        <f>+'AUTOS '!N22</f>
        <v>46542</v>
      </c>
      <c r="H22" s="65"/>
      <c r="I22" s="51">
        <v>343300</v>
      </c>
      <c r="K22" s="15">
        <v>120</v>
      </c>
      <c r="L22" s="268"/>
      <c r="N22" s="15" t="str">
        <f t="shared" ref="N22:N25" si="6">+C22&amp;" "&amp;A22&amp;" "&amp;F22</f>
        <v>MOTOCICLETA AKT IQG92C</v>
      </c>
      <c r="O22" s="129"/>
      <c r="P22" s="129"/>
    </row>
    <row r="23" spans="1:16" x14ac:dyDescent="0.25">
      <c r="A23" s="16" t="str">
        <f>+'AUTOS '!A23</f>
        <v>HONDA</v>
      </c>
      <c r="B23" s="10" t="str">
        <f>+'AUTOS '!B23</f>
        <v>XRE 300 MT 300 CC ABS</v>
      </c>
      <c r="C23" s="10" t="str">
        <f>+'AUTOS '!C23</f>
        <v>MOTOCICLETA</v>
      </c>
      <c r="D23" s="10">
        <f>+'AUTOS '!D23</f>
        <v>300</v>
      </c>
      <c r="E23" s="10">
        <f>+'AUTOS '!E23</f>
        <v>2022</v>
      </c>
      <c r="F23" s="10" t="str">
        <f>+'AUTOS '!F23</f>
        <v>IQN43C</v>
      </c>
      <c r="G23" s="48">
        <f>+'AUTOS '!N23</f>
        <v>46354</v>
      </c>
      <c r="H23" s="65"/>
      <c r="I23" s="51">
        <v>761400</v>
      </c>
      <c r="K23" s="15">
        <v>130</v>
      </c>
      <c r="L23" s="268"/>
      <c r="N23" s="15" t="str">
        <f t="shared" ref="N23" si="7">+C23&amp;" "&amp;A23&amp;" "&amp;F23</f>
        <v>MOTOCICLETA HONDA IQN43C</v>
      </c>
      <c r="O23" s="129"/>
      <c r="P23" s="129"/>
    </row>
    <row r="24" spans="1:16" x14ac:dyDescent="0.25">
      <c r="A24" s="16" t="str">
        <f>+'AUTOS '!A24</f>
        <v>HONDA</v>
      </c>
      <c r="B24" s="10" t="str">
        <f>+'AUTOS '!B24</f>
        <v>XRE 300 MT 300 CC ABS</v>
      </c>
      <c r="C24" s="10" t="str">
        <f>+'AUTOS '!C24</f>
        <v>MOTOCICLETA</v>
      </c>
      <c r="D24" s="10">
        <f>+'AUTOS '!D24</f>
        <v>300</v>
      </c>
      <c r="E24" s="10">
        <f>+'AUTOS '!E24</f>
        <v>2022</v>
      </c>
      <c r="F24" s="10" t="str">
        <f>+'AUTOS '!F24</f>
        <v>IQN48C</v>
      </c>
      <c r="G24" s="48">
        <f>+'AUTOS '!N24</f>
        <v>46431</v>
      </c>
      <c r="H24" s="65"/>
      <c r="I24" s="51">
        <v>761400</v>
      </c>
      <c r="K24" s="15">
        <v>130</v>
      </c>
      <c r="L24" s="268"/>
      <c r="N24" s="15" t="str">
        <f t="shared" si="6"/>
        <v>MOTOCICLETA HONDA IQN48C</v>
      </c>
      <c r="O24" s="129"/>
      <c r="P24" s="129"/>
    </row>
    <row r="25" spans="1:16" x14ac:dyDescent="0.25">
      <c r="A25" s="16" t="str">
        <f>+'AUTOS '!A25</f>
        <v>HONDA</v>
      </c>
      <c r="B25" s="10" t="str">
        <f>+'AUTOS '!B25</f>
        <v>XRE 300 MT 300 CC ABS</v>
      </c>
      <c r="C25" s="10" t="str">
        <f>+'AUTOS '!C25</f>
        <v>MOTOCICLETA</v>
      </c>
      <c r="D25" s="10">
        <f>+'AUTOS '!D25</f>
        <v>300</v>
      </c>
      <c r="E25" s="10">
        <f>+'AUTOS '!E25</f>
        <v>2022</v>
      </c>
      <c r="F25" s="10" t="str">
        <f>+'AUTOS '!F25</f>
        <v>IQN49C</v>
      </c>
      <c r="G25" s="48">
        <f>+'AUTOS '!N25</f>
        <v>46431</v>
      </c>
      <c r="H25" s="65"/>
      <c r="I25" s="51">
        <v>761400</v>
      </c>
      <c r="K25" s="15">
        <v>130</v>
      </c>
      <c r="L25" s="268"/>
      <c r="N25" s="15" t="str">
        <f t="shared" si="6"/>
        <v>MOTOCICLETA HONDA IQN49C</v>
      </c>
      <c r="O25" s="129"/>
      <c r="P25" s="129"/>
    </row>
    <row r="26" spans="1:16" x14ac:dyDescent="0.25">
      <c r="A26" s="16" t="str">
        <f>+'AUTOS '!A26</f>
        <v>HONDA</v>
      </c>
      <c r="B26" s="10" t="str">
        <f>+'AUTOS '!B26</f>
        <v>XRE 300 MT 300 CC ABS</v>
      </c>
      <c r="C26" s="10" t="str">
        <f>+'AUTOS '!C26</f>
        <v>MOTOCICLETA</v>
      </c>
      <c r="D26" s="10">
        <f>+'AUTOS '!D26</f>
        <v>300</v>
      </c>
      <c r="E26" s="10">
        <f>+'AUTOS '!E26</f>
        <v>2022</v>
      </c>
      <c r="F26" s="10" t="str">
        <f>+'AUTOS '!F26</f>
        <v>IQN50C</v>
      </c>
      <c r="G26" s="48">
        <f>+'AUTOS '!N26</f>
        <v>46431</v>
      </c>
      <c r="H26" s="65"/>
      <c r="I26" s="51">
        <v>761400</v>
      </c>
      <c r="K26" s="15">
        <v>130</v>
      </c>
      <c r="L26" s="268"/>
      <c r="N26" s="15" t="str">
        <f t="shared" ref="N26" si="8">+C26&amp;" "&amp;A26&amp;" "&amp;F26</f>
        <v>MOTOCICLETA HONDA IQN50C</v>
      </c>
      <c r="O26" s="129"/>
      <c r="P26" s="129"/>
    </row>
    <row r="27" spans="1:16" x14ac:dyDescent="0.25">
      <c r="A27" s="16" t="str">
        <f>+'AUTOS '!A27</f>
        <v>HONDA</v>
      </c>
      <c r="B27" s="10" t="str">
        <f>+'AUTOS '!B27</f>
        <v>XRE 300 MT 300 CC ABS</v>
      </c>
      <c r="C27" s="10" t="str">
        <f>+'AUTOS '!C27</f>
        <v>MOTOCICLETA</v>
      </c>
      <c r="D27" s="10">
        <f>+'AUTOS '!D27</f>
        <v>300</v>
      </c>
      <c r="E27" s="10">
        <f>+'AUTOS '!E27</f>
        <v>2022</v>
      </c>
      <c r="F27" s="10" t="str">
        <f>+'AUTOS '!F27</f>
        <v>IQN51C</v>
      </c>
      <c r="G27" s="48">
        <f>+'AUTOS '!N27</f>
        <v>46431</v>
      </c>
      <c r="H27" s="65"/>
      <c r="I27" s="51">
        <v>761400</v>
      </c>
      <c r="K27" s="15">
        <v>130</v>
      </c>
      <c r="L27" s="268"/>
      <c r="N27" s="15" t="str">
        <f t="shared" ref="N27:N28" si="9">+C27&amp;" "&amp;A27&amp;" "&amp;F27</f>
        <v>MOTOCICLETA HONDA IQN51C</v>
      </c>
      <c r="O27" s="129"/>
      <c r="P27" s="129"/>
    </row>
    <row r="28" spans="1:16" x14ac:dyDescent="0.25">
      <c r="A28" s="16" t="str">
        <f>+'AUTOS '!A28</f>
        <v>HONDA</v>
      </c>
      <c r="B28" s="10" t="str">
        <f>+'AUTOS '!B28</f>
        <v>XRE 300 MT 300 CC ABS</v>
      </c>
      <c r="C28" s="10" t="str">
        <f>+'AUTOS '!C28</f>
        <v>MOTOCICLETA</v>
      </c>
      <c r="D28" s="10">
        <f>+'AUTOS '!D28</f>
        <v>300</v>
      </c>
      <c r="E28" s="10">
        <f>+'AUTOS '!E28</f>
        <v>2022</v>
      </c>
      <c r="F28" s="10" t="str">
        <f>+'AUTOS '!F28</f>
        <v>IQN52C</v>
      </c>
      <c r="G28" s="48">
        <f>+'AUTOS '!N28</f>
        <v>46431</v>
      </c>
      <c r="H28" s="65"/>
      <c r="I28" s="51">
        <v>761400</v>
      </c>
      <c r="K28" s="15">
        <v>130</v>
      </c>
      <c r="L28" s="268"/>
      <c r="N28" s="15" t="str">
        <f t="shared" si="9"/>
        <v>MOTOCICLETA HONDA IQN52C</v>
      </c>
      <c r="O28" s="129"/>
      <c r="P28" s="129"/>
    </row>
    <row r="29" spans="1:16" x14ac:dyDescent="0.25">
      <c r="A29" s="16" t="str">
        <f>+'AUTOS '!A29</f>
        <v>HONDA</v>
      </c>
      <c r="B29" s="10" t="str">
        <f>+'AUTOS '!B29</f>
        <v>XRE 300 MT 300 CC ABS</v>
      </c>
      <c r="C29" s="10" t="str">
        <f>+'AUTOS '!C29</f>
        <v>MOTOCICLETA</v>
      </c>
      <c r="D29" s="10">
        <f>+'AUTOS '!D29</f>
        <v>300</v>
      </c>
      <c r="E29" s="10">
        <f>+'AUTOS '!E29</f>
        <v>2022</v>
      </c>
      <c r="F29" s="10" t="str">
        <f>+'AUTOS '!F29</f>
        <v>IQN53C</v>
      </c>
      <c r="G29" s="48">
        <f>+'AUTOS '!N29</f>
        <v>46431</v>
      </c>
      <c r="H29" s="65"/>
      <c r="I29" s="51">
        <v>761400</v>
      </c>
      <c r="K29" s="15">
        <v>130</v>
      </c>
      <c r="L29" s="268"/>
      <c r="N29" s="15" t="str">
        <f>+C29&amp;" "&amp;A29&amp;" "&amp;F29</f>
        <v>MOTOCICLETA HONDA IQN53C</v>
      </c>
      <c r="O29" s="129"/>
      <c r="P29" s="129"/>
    </row>
    <row r="30" spans="1:16" x14ac:dyDescent="0.25">
      <c r="A30" s="16" t="str">
        <f>+'AUTOS '!A30</f>
        <v>HONDA</v>
      </c>
      <c r="B30" s="10" t="str">
        <f>+'AUTOS '!B30</f>
        <v>XRE 300 MT 300 CC ABS</v>
      </c>
      <c r="C30" s="10" t="str">
        <f>+'AUTOS '!C30</f>
        <v>MOTOCICLETA</v>
      </c>
      <c r="D30" s="10">
        <f>+'AUTOS '!D30</f>
        <v>300</v>
      </c>
      <c r="E30" s="10">
        <f>+'AUTOS '!E30</f>
        <v>2022</v>
      </c>
      <c r="F30" s="10" t="str">
        <f>+'AUTOS '!F30</f>
        <v>IQN54C</v>
      </c>
      <c r="G30" s="48">
        <f>+'AUTOS '!N30</f>
        <v>46431</v>
      </c>
      <c r="H30" s="65"/>
      <c r="I30" s="51">
        <v>761400</v>
      </c>
      <c r="K30" s="15">
        <v>130</v>
      </c>
      <c r="L30" s="268"/>
      <c r="N30" s="15" t="str">
        <f>+C30&amp;" "&amp;A30&amp;" "&amp;F30</f>
        <v>MOTOCICLETA HONDA IQN54C</v>
      </c>
      <c r="O30" s="129"/>
      <c r="P30" s="129"/>
    </row>
    <row r="31" spans="1:16" x14ac:dyDescent="0.25">
      <c r="A31" s="16" t="str">
        <f>+'AUTOS '!A31</f>
        <v>HONDA</v>
      </c>
      <c r="B31" s="10" t="str">
        <f>+'AUTOS '!B31</f>
        <v>XR 125L MT 125 CC</v>
      </c>
      <c r="C31" s="10" t="str">
        <f>+'AUTOS '!C31</f>
        <v>MOTOCICLETA</v>
      </c>
      <c r="D31" s="10">
        <f>+'AUTOS '!D31</f>
        <v>124</v>
      </c>
      <c r="E31" s="10">
        <f>+'AUTOS '!E31</f>
        <v>2015</v>
      </c>
      <c r="F31" s="10" t="str">
        <f>+'AUTOS '!F31</f>
        <v>PUJ44D</v>
      </c>
      <c r="G31" s="48">
        <f>+'AUTOS '!N31</f>
        <v>46355</v>
      </c>
      <c r="H31" s="65"/>
      <c r="I31" s="51">
        <v>343300</v>
      </c>
      <c r="K31" s="15">
        <v>120</v>
      </c>
      <c r="L31" s="268"/>
      <c r="N31" s="15" t="str">
        <f>+C31&amp;" "&amp;A31&amp;" "&amp;F31</f>
        <v>MOTOCICLETA HONDA PUJ44D</v>
      </c>
      <c r="O31" s="129"/>
      <c r="P31" s="129"/>
    </row>
    <row r="32" spans="1:16" x14ac:dyDescent="0.25">
      <c r="A32" s="16" t="str">
        <f>+'AUTOS '!A32</f>
        <v>YAMAHA</v>
      </c>
      <c r="B32" s="10" t="str">
        <f>+'AUTOS '!B32</f>
        <v>XTZ125</v>
      </c>
      <c r="C32" s="10" t="str">
        <f>+'AUTOS '!C32</f>
        <v>MOTOCICLETA</v>
      </c>
      <c r="D32" s="10">
        <f>+'AUTOS '!D32</f>
        <v>124</v>
      </c>
      <c r="E32" s="10">
        <f>+'AUTOS '!E32</f>
        <v>2020</v>
      </c>
      <c r="F32" s="10" t="str">
        <f>+'AUTOS '!F32</f>
        <v>IQN29C</v>
      </c>
      <c r="G32" s="48">
        <f>+'AUTOS '!N32</f>
        <v>46266</v>
      </c>
      <c r="H32" s="65"/>
      <c r="I32" s="51">
        <v>343300</v>
      </c>
      <c r="K32" s="15">
        <v>120</v>
      </c>
      <c r="L32" s="268"/>
      <c r="N32" s="15" t="str">
        <f t="shared" ref="N32:N63" si="10">+C32&amp;" "&amp;A32&amp;" "&amp;F32</f>
        <v>MOTOCICLETA YAMAHA IQN29C</v>
      </c>
      <c r="O32" s="129"/>
      <c r="P32" s="129"/>
    </row>
    <row r="33" spans="1:16" x14ac:dyDescent="0.25">
      <c r="A33" s="16" t="str">
        <f>+'AUTOS '!A33</f>
        <v>AKT</v>
      </c>
      <c r="B33" s="10" t="str">
        <f>+'AUTOS '!B33</f>
        <v>TTR0200</v>
      </c>
      <c r="C33" s="10" t="str">
        <f>+'AUTOS '!C33</f>
        <v>MOTOCICLETA</v>
      </c>
      <c r="D33" s="10">
        <f>+'AUTOS '!D33</f>
        <v>200</v>
      </c>
      <c r="E33" s="10">
        <f>+'AUTOS '!E33</f>
        <v>2023</v>
      </c>
      <c r="F33" s="10" t="str">
        <f>+'AUTOS '!F33</f>
        <v>IQN89C</v>
      </c>
      <c r="G33" s="48">
        <f>+'AUTOS '!N33</f>
        <v>46432</v>
      </c>
      <c r="H33" s="65"/>
      <c r="I33" s="51">
        <v>343300</v>
      </c>
      <c r="K33" s="15">
        <v>120</v>
      </c>
      <c r="L33" s="268"/>
      <c r="N33" s="15" t="str">
        <f t="shared" si="10"/>
        <v>MOTOCICLETA AKT IQN89C</v>
      </c>
      <c r="O33" s="129"/>
      <c r="P33" s="129"/>
    </row>
    <row r="34" spans="1:16" x14ac:dyDescent="0.25">
      <c r="A34" s="16" t="str">
        <f>+'AUTOS '!A34</f>
        <v>AKT</v>
      </c>
      <c r="B34" s="10" t="str">
        <f>+'AUTOS '!B34</f>
        <v>TTR0200</v>
      </c>
      <c r="C34" s="10" t="str">
        <f>+'AUTOS '!C34</f>
        <v>MOTOCICLETA</v>
      </c>
      <c r="D34" s="10">
        <f>+'AUTOS '!D34</f>
        <v>200</v>
      </c>
      <c r="E34" s="10">
        <f>+'AUTOS '!E34</f>
        <v>2023</v>
      </c>
      <c r="F34" s="10" t="str">
        <f>+'AUTOS '!F34</f>
        <v>IQN90C</v>
      </c>
      <c r="G34" s="48">
        <f>+'AUTOS '!N34</f>
        <v>46432</v>
      </c>
      <c r="H34" s="65"/>
      <c r="I34" s="51">
        <v>343300</v>
      </c>
      <c r="K34" s="15">
        <v>120</v>
      </c>
      <c r="L34" s="268"/>
      <c r="N34" s="15" t="str">
        <f t="shared" si="10"/>
        <v>MOTOCICLETA AKT IQN90C</v>
      </c>
      <c r="O34" s="129"/>
      <c r="P34" s="129"/>
    </row>
    <row r="35" spans="1:16" x14ac:dyDescent="0.25">
      <c r="A35" s="16" t="str">
        <f>+'AUTOS '!A35</f>
        <v>AKT</v>
      </c>
      <c r="B35" s="10" t="str">
        <f>+'AUTOS '!B35</f>
        <v>TTR0200</v>
      </c>
      <c r="C35" s="10" t="str">
        <f>+'AUTOS '!C35</f>
        <v>MOTOCICLETA</v>
      </c>
      <c r="D35" s="10">
        <f>+'AUTOS '!D35</f>
        <v>200</v>
      </c>
      <c r="E35" s="10">
        <f>+'AUTOS '!E35</f>
        <v>2023</v>
      </c>
      <c r="F35" s="10" t="str">
        <f>+'AUTOS '!F35</f>
        <v>IQN91C</v>
      </c>
      <c r="G35" s="48">
        <f>+'AUTOS '!N35</f>
        <v>46432</v>
      </c>
      <c r="H35" s="65"/>
      <c r="I35" s="51">
        <v>343300</v>
      </c>
      <c r="K35" s="15">
        <v>120</v>
      </c>
      <c r="L35" s="268"/>
      <c r="N35" s="15" t="str">
        <f t="shared" si="10"/>
        <v>MOTOCICLETA AKT IQN91C</v>
      </c>
      <c r="O35" s="129"/>
      <c r="P35" s="129"/>
    </row>
    <row r="36" spans="1:16" x14ac:dyDescent="0.25">
      <c r="A36" s="16" t="str">
        <f>+'AUTOS '!A36</f>
        <v>AKT</v>
      </c>
      <c r="B36" s="10" t="str">
        <f>+'AUTOS '!B36</f>
        <v>TTR0200</v>
      </c>
      <c r="C36" s="10" t="str">
        <f>+'AUTOS '!C36</f>
        <v>MOTOCICLETA</v>
      </c>
      <c r="D36" s="10">
        <f>+'AUTOS '!D36</f>
        <v>200</v>
      </c>
      <c r="E36" s="10">
        <f>+'AUTOS '!E36</f>
        <v>2023</v>
      </c>
      <c r="F36" s="10" t="str">
        <f>+'AUTOS '!F36</f>
        <v>IQN92C</v>
      </c>
      <c r="G36" s="48">
        <f>+'AUTOS '!N36</f>
        <v>46432</v>
      </c>
      <c r="H36" s="65"/>
      <c r="I36" s="51">
        <v>343300</v>
      </c>
      <c r="K36" s="15">
        <v>120</v>
      </c>
      <c r="L36" s="268"/>
      <c r="N36" s="15" t="str">
        <f t="shared" si="10"/>
        <v>MOTOCICLETA AKT IQN92C</v>
      </c>
      <c r="O36" s="129"/>
      <c r="P36" s="129"/>
    </row>
    <row r="37" spans="1:16" x14ac:dyDescent="0.25">
      <c r="A37" s="16" t="str">
        <f>+'AUTOS '!A37</f>
        <v>AKT</v>
      </c>
      <c r="B37" s="10" t="str">
        <f>+'AUTOS '!B37</f>
        <v>TTR0200 EIII</v>
      </c>
      <c r="C37" s="10" t="str">
        <f>+'AUTOS '!C37</f>
        <v>MOTOCICLETA</v>
      </c>
      <c r="D37" s="10">
        <f>+'AUTOS '!D37</f>
        <v>200</v>
      </c>
      <c r="E37" s="10">
        <f>+'AUTOS '!E37</f>
        <v>2023</v>
      </c>
      <c r="F37" s="10" t="str">
        <f>+'AUTOS '!F37</f>
        <v>IQN93C</v>
      </c>
      <c r="G37" s="48">
        <f>+'AUTOS '!N37</f>
        <v>46432</v>
      </c>
      <c r="H37" s="65"/>
      <c r="I37" s="51">
        <v>343300</v>
      </c>
      <c r="K37" s="15">
        <v>120</v>
      </c>
      <c r="L37" s="268"/>
      <c r="N37" s="15" t="str">
        <f t="shared" si="10"/>
        <v>MOTOCICLETA AKT IQN93C</v>
      </c>
      <c r="O37" s="129"/>
      <c r="P37" s="129"/>
    </row>
    <row r="38" spans="1:16" x14ac:dyDescent="0.25">
      <c r="A38" s="16" t="str">
        <f>+'AUTOS '!A38</f>
        <v>HONDA</v>
      </c>
      <c r="B38" s="10" t="str">
        <f>+'AUTOS '!B38</f>
        <v>XRE 300 MT 300 CC ABS</v>
      </c>
      <c r="C38" s="10" t="str">
        <f>+'AUTOS '!C38</f>
        <v>MOTOCICLETA</v>
      </c>
      <c r="D38" s="10">
        <f>+'AUTOS '!D38</f>
        <v>300</v>
      </c>
      <c r="E38" s="10">
        <f>+'AUTOS '!E38</f>
        <v>2022</v>
      </c>
      <c r="F38" s="10" t="str">
        <f>+'AUTOS '!F38</f>
        <v>IQN38C</v>
      </c>
      <c r="G38" s="48">
        <f>+'AUTOS '!N38</f>
        <v>46354</v>
      </c>
      <c r="H38" s="65"/>
      <c r="I38" s="51">
        <v>761400</v>
      </c>
      <c r="K38" s="15">
        <v>130</v>
      </c>
      <c r="L38" s="268"/>
      <c r="N38" s="15" t="str">
        <f t="shared" si="10"/>
        <v>MOTOCICLETA HONDA IQN38C</v>
      </c>
      <c r="O38" s="129"/>
      <c r="P38" s="129"/>
    </row>
    <row r="39" spans="1:16" x14ac:dyDescent="0.25">
      <c r="A39" s="16" t="str">
        <f>+'AUTOS '!A39</f>
        <v>HONDA</v>
      </c>
      <c r="B39" s="10" t="str">
        <f>+'AUTOS '!B39</f>
        <v>XRE 300 MT 300 CC ABS</v>
      </c>
      <c r="C39" s="10" t="str">
        <f>+'AUTOS '!C39</f>
        <v>MOTOCICLETA</v>
      </c>
      <c r="D39" s="10">
        <f>+'AUTOS '!D39</f>
        <v>300</v>
      </c>
      <c r="E39" s="10">
        <f>+'AUTOS '!E39</f>
        <v>2022</v>
      </c>
      <c r="F39" s="10" t="str">
        <f>+'AUTOS '!F39</f>
        <v>IQN39C</v>
      </c>
      <c r="G39" s="48">
        <f>+'AUTOS '!N39</f>
        <v>46354</v>
      </c>
      <c r="H39" s="65"/>
      <c r="I39" s="51">
        <v>761400</v>
      </c>
      <c r="K39" s="15">
        <v>130</v>
      </c>
      <c r="L39" s="268"/>
      <c r="N39" s="15" t="str">
        <f t="shared" si="10"/>
        <v>MOTOCICLETA HONDA IQN39C</v>
      </c>
      <c r="O39" s="129"/>
      <c r="P39" s="129"/>
    </row>
    <row r="40" spans="1:16" x14ac:dyDescent="0.25">
      <c r="A40" s="16" t="str">
        <f>+'AUTOS '!A40</f>
        <v>HONDA</v>
      </c>
      <c r="B40" s="10" t="str">
        <f>+'AUTOS '!B40</f>
        <v>XRE 300 MT 300 CC ABS</v>
      </c>
      <c r="C40" s="10" t="str">
        <f>+'AUTOS '!C40</f>
        <v>MOTOCICLETA</v>
      </c>
      <c r="D40" s="10">
        <f>+'AUTOS '!D40</f>
        <v>300</v>
      </c>
      <c r="E40" s="10">
        <f>+'AUTOS '!E40</f>
        <v>2022</v>
      </c>
      <c r="F40" s="10" t="str">
        <f>+'AUTOS '!F40</f>
        <v>IQN40C</v>
      </c>
      <c r="G40" s="48">
        <f>+'AUTOS '!N40</f>
        <v>46354</v>
      </c>
      <c r="H40" s="65"/>
      <c r="I40" s="51">
        <v>761400</v>
      </c>
      <c r="K40" s="15">
        <v>130</v>
      </c>
      <c r="L40" s="268"/>
      <c r="N40" s="15" t="str">
        <f t="shared" si="10"/>
        <v>MOTOCICLETA HONDA IQN40C</v>
      </c>
      <c r="O40" s="129"/>
      <c r="P40" s="129"/>
    </row>
    <row r="41" spans="1:16" x14ac:dyDescent="0.25">
      <c r="A41" s="16" t="str">
        <f>+'AUTOS '!A41</f>
        <v>HONDA</v>
      </c>
      <c r="B41" s="10" t="str">
        <f>+'AUTOS '!B41</f>
        <v>XRE 300 MT 300 CC ABS</v>
      </c>
      <c r="C41" s="10" t="str">
        <f>+'AUTOS '!C41</f>
        <v>MOTOCICLETA</v>
      </c>
      <c r="D41" s="10">
        <f>+'AUTOS '!D41</f>
        <v>300</v>
      </c>
      <c r="E41" s="10">
        <f>+'AUTOS '!E41</f>
        <v>2022</v>
      </c>
      <c r="F41" s="10" t="str">
        <f>+'AUTOS '!F41</f>
        <v>IQN41C</v>
      </c>
      <c r="G41" s="48">
        <f>+'AUTOS '!N41</f>
        <v>46354</v>
      </c>
      <c r="H41" s="65"/>
      <c r="I41" s="51">
        <v>761400</v>
      </c>
      <c r="K41" s="15">
        <v>130</v>
      </c>
      <c r="L41" s="268"/>
      <c r="N41" s="15" t="str">
        <f t="shared" si="10"/>
        <v>MOTOCICLETA HONDA IQN41C</v>
      </c>
      <c r="O41" s="129"/>
      <c r="P41" s="129"/>
    </row>
    <row r="42" spans="1:16" x14ac:dyDescent="0.25">
      <c r="A42" s="16" t="str">
        <f>+'AUTOS '!A42</f>
        <v>HONDA</v>
      </c>
      <c r="B42" s="10" t="str">
        <f>+'AUTOS '!B42</f>
        <v>XRE 300 MT 300 CC ABS</v>
      </c>
      <c r="C42" s="10" t="str">
        <f>+'AUTOS '!C42</f>
        <v>MOTOCICLETA</v>
      </c>
      <c r="D42" s="10">
        <f>+'AUTOS '!D42</f>
        <v>300</v>
      </c>
      <c r="E42" s="10">
        <f>+'AUTOS '!E42</f>
        <v>2022</v>
      </c>
      <c r="F42" s="10" t="str">
        <f>+'AUTOS '!F42</f>
        <v>IQN42C</v>
      </c>
      <c r="G42" s="48">
        <f>+'AUTOS '!N42</f>
        <v>46355</v>
      </c>
      <c r="H42" s="65"/>
      <c r="I42" s="51">
        <v>761400</v>
      </c>
      <c r="K42" s="15">
        <v>130</v>
      </c>
      <c r="L42" s="268"/>
      <c r="N42" s="15" t="str">
        <f t="shared" si="10"/>
        <v>MOTOCICLETA HONDA IQN42C</v>
      </c>
      <c r="O42" s="129"/>
      <c r="P42" s="129"/>
    </row>
    <row r="43" spans="1:16" x14ac:dyDescent="0.25">
      <c r="A43" s="16" t="str">
        <f>+'AUTOS '!A43</f>
        <v>HONDA</v>
      </c>
      <c r="B43" s="10" t="str">
        <f>+'AUTOS '!B43</f>
        <v>XRE 300 MT 300 CC ABS</v>
      </c>
      <c r="C43" s="10" t="str">
        <f>+'AUTOS '!C43</f>
        <v>MOTOCICLETA</v>
      </c>
      <c r="D43" s="10">
        <f>+'AUTOS '!D43</f>
        <v>300</v>
      </c>
      <c r="E43" s="10">
        <f>+'AUTOS '!E43</f>
        <v>2022</v>
      </c>
      <c r="F43" s="10" t="str">
        <f>+'AUTOS '!F43</f>
        <v>IQN44C</v>
      </c>
      <c r="G43" s="48" t="str">
        <f>+'AUTOS '!N43</f>
        <v>VENCIDO</v>
      </c>
      <c r="H43" s="65"/>
      <c r="I43" s="51">
        <v>761400</v>
      </c>
      <c r="K43" s="15">
        <v>130</v>
      </c>
      <c r="L43" s="268"/>
      <c r="N43" s="15" t="str">
        <f t="shared" si="10"/>
        <v>MOTOCICLETA HONDA IQN44C</v>
      </c>
      <c r="O43" s="129"/>
      <c r="P43" s="129"/>
    </row>
    <row r="44" spans="1:16" x14ac:dyDescent="0.25">
      <c r="A44" s="16" t="str">
        <f>+'AUTOS '!A44</f>
        <v>AKT</v>
      </c>
      <c r="B44" s="10" t="str">
        <f>+'AUTOS '!B44</f>
        <v>AK200DS+</v>
      </c>
      <c r="C44" s="10" t="str">
        <f>+'AUTOS '!C44</f>
        <v>MOTOCICLETA</v>
      </c>
      <c r="D44" s="10">
        <f>+'AUTOS '!D44</f>
        <v>197</v>
      </c>
      <c r="E44" s="10">
        <f>+'AUTOS '!E44</f>
        <v>2027</v>
      </c>
      <c r="F44" s="10" t="str">
        <f>+'AUTOS '!F44</f>
        <v>IQN94C</v>
      </c>
      <c r="G44" s="48">
        <f>+'AUTOS '!N44</f>
        <v>46550</v>
      </c>
      <c r="H44" s="65"/>
      <c r="I44" s="51">
        <v>343300</v>
      </c>
      <c r="K44" s="15">
        <v>120</v>
      </c>
      <c r="L44" s="268"/>
      <c r="N44" s="15" t="str">
        <f t="shared" ref="N44" si="11">+C44&amp;" "&amp;A44&amp;" "&amp;F44</f>
        <v>MOTOCICLETA AKT IQN94C</v>
      </c>
      <c r="O44" s="129"/>
      <c r="P44" s="129"/>
    </row>
    <row r="45" spans="1:16" x14ac:dyDescent="0.25">
      <c r="A45" s="16" t="str">
        <f>+'AUTOS '!A45</f>
        <v>AKT</v>
      </c>
      <c r="B45" s="10" t="str">
        <f>+'AUTOS '!B45</f>
        <v>AK200DS+</v>
      </c>
      <c r="C45" s="10" t="str">
        <f>+'AUTOS '!C45</f>
        <v>MOTOCICLETA</v>
      </c>
      <c r="D45" s="10">
        <f>+'AUTOS '!D45</f>
        <v>197</v>
      </c>
      <c r="E45" s="10">
        <f>+'AUTOS '!E45</f>
        <v>2027</v>
      </c>
      <c r="F45" s="10" t="str">
        <f>+'AUTOS '!F45</f>
        <v>IQN95C</v>
      </c>
      <c r="G45" s="48">
        <f>+'AUTOS '!N45</f>
        <v>46550</v>
      </c>
      <c r="H45" s="65"/>
      <c r="I45" s="51">
        <v>343300</v>
      </c>
      <c r="K45" s="15">
        <v>120</v>
      </c>
      <c r="L45" s="268"/>
      <c r="N45" s="15" t="str">
        <f t="shared" ref="N45:N46" si="12">+C45&amp;" "&amp;A45&amp;" "&amp;F45</f>
        <v>MOTOCICLETA AKT IQN95C</v>
      </c>
      <c r="O45" s="129"/>
      <c r="P45" s="129"/>
    </row>
    <row r="46" spans="1:16" x14ac:dyDescent="0.25">
      <c r="A46" s="16" t="str">
        <f>+'AUTOS '!A46</f>
        <v>AKT</v>
      </c>
      <c r="B46" s="10" t="str">
        <f>+'AUTOS '!B46</f>
        <v>AK200DS+</v>
      </c>
      <c r="C46" s="10" t="str">
        <f>+'AUTOS '!C46</f>
        <v>MOTOCICLETA</v>
      </c>
      <c r="D46" s="10">
        <f>+'AUTOS '!D46</f>
        <v>197</v>
      </c>
      <c r="E46" s="10">
        <f>+'AUTOS '!E46</f>
        <v>2027</v>
      </c>
      <c r="F46" s="10" t="str">
        <f>+'AUTOS '!F46</f>
        <v>IQN96C</v>
      </c>
      <c r="G46" s="48">
        <f>+'AUTOS '!N46</f>
        <v>46550</v>
      </c>
      <c r="H46" s="65"/>
      <c r="I46" s="51">
        <v>343300</v>
      </c>
      <c r="K46" s="15">
        <v>120</v>
      </c>
      <c r="L46" s="268"/>
      <c r="N46" s="15" t="str">
        <f t="shared" si="12"/>
        <v>MOTOCICLETA AKT IQN96C</v>
      </c>
      <c r="O46" s="129"/>
      <c r="P46" s="129"/>
    </row>
    <row r="47" spans="1:16" x14ac:dyDescent="0.25">
      <c r="A47" s="16" t="str">
        <f>+'AUTOS '!A47</f>
        <v>CHEVROLET</v>
      </c>
      <c r="B47" s="10" t="str">
        <f>+'AUTOS '!B47</f>
        <v xml:space="preserve">LUV-2.3-4X2 ESTACAS LUV-2.3-4X2 </v>
      </c>
      <c r="C47" s="10" t="str">
        <f>+'AUTOS '!C47</f>
        <v>PICKUP</v>
      </c>
      <c r="D47" s="10">
        <f>+'AUTOS '!D47</f>
        <v>2300</v>
      </c>
      <c r="E47" s="10">
        <f>+'AUTOS '!E47</f>
        <v>1995</v>
      </c>
      <c r="F47" s="10" t="str">
        <f>+'AUTOS '!F47</f>
        <v>DQA782</v>
      </c>
      <c r="G47" s="48">
        <f>+'AUTOS '!N47</f>
        <v>46552</v>
      </c>
      <c r="H47" s="65"/>
      <c r="I47" s="51">
        <v>1121400</v>
      </c>
      <c r="K47" s="15">
        <v>222</v>
      </c>
      <c r="L47" s="268"/>
      <c r="N47" s="15" t="str">
        <f t="shared" si="10"/>
        <v>PICKUP CHEVROLET DQA782</v>
      </c>
      <c r="O47" s="129"/>
      <c r="P47" s="129"/>
    </row>
    <row r="48" spans="1:16" x14ac:dyDescent="0.25">
      <c r="A48" s="16" t="str">
        <f>+'AUTOS '!A48</f>
        <v>CHEVROLET</v>
      </c>
      <c r="B48" s="10" t="str">
        <f>+'AUTOS '!B48</f>
        <v>LUV-2.3-4X2 TFR dsl</v>
      </c>
      <c r="C48" s="10" t="str">
        <f>+'AUTOS '!C48</f>
        <v>CAMIONETA</v>
      </c>
      <c r="D48" s="10">
        <f>+'AUTOS '!D48</f>
        <v>2300</v>
      </c>
      <c r="E48" s="10">
        <f>+'AUTOS '!E48</f>
        <v>1995</v>
      </c>
      <c r="F48" s="10" t="str">
        <f>+'AUTOS '!F48</f>
        <v>OIB343</v>
      </c>
      <c r="G48" s="48">
        <f>+'AUTOS '!N48</f>
        <v>46355</v>
      </c>
      <c r="H48" s="65"/>
      <c r="I48" s="51">
        <v>1121400</v>
      </c>
      <c r="K48" s="15">
        <v>222</v>
      </c>
      <c r="L48" s="268"/>
      <c r="N48" s="15" t="str">
        <f t="shared" si="10"/>
        <v>CAMIONETA CHEVROLET OIB343</v>
      </c>
      <c r="O48" s="129"/>
      <c r="P48" s="129"/>
    </row>
    <row r="49" spans="1:16" x14ac:dyDescent="0.25">
      <c r="A49" s="16" t="str">
        <f>+'AUTOS '!A49</f>
        <v>MITSUBISHI</v>
      </c>
      <c r="B49" s="10" t="str">
        <f>+'AUTOS '!B49</f>
        <v>L 300 VAN PANEL L 300</v>
      </c>
      <c r="C49" s="10" t="str">
        <f>+'AUTOS '!C49</f>
        <v>CAMIONETA</v>
      </c>
      <c r="D49" s="10">
        <f>+'AUTOS '!D49</f>
        <v>2000</v>
      </c>
      <c r="E49" s="10">
        <f>+'AUTOS '!E49</f>
        <v>1997</v>
      </c>
      <c r="F49" s="10" t="str">
        <f>+'AUTOS '!F49</f>
        <v>OIB434</v>
      </c>
      <c r="G49" s="48">
        <f>+'AUTOS '!N49</f>
        <v>46594</v>
      </c>
      <c r="H49" s="65"/>
      <c r="I49" s="51">
        <v>1121400</v>
      </c>
      <c r="K49" s="15">
        <v>222</v>
      </c>
      <c r="L49" s="268"/>
      <c r="N49" s="15" t="str">
        <f t="shared" si="10"/>
        <v>CAMIONETA MITSUBISHI OIB434</v>
      </c>
      <c r="O49" s="129"/>
      <c r="P49" s="129"/>
    </row>
    <row r="50" spans="1:16" x14ac:dyDescent="0.25">
      <c r="A50" s="16" t="str">
        <f>+'AUTOS '!A50</f>
        <v>MAZDA</v>
      </c>
      <c r="B50" s="10" t="str">
        <f>+'AUTOS '!B50</f>
        <v>B2200</v>
      </c>
      <c r="C50" s="10" t="str">
        <f>+'AUTOS '!C50</f>
        <v>CAMIONETA</v>
      </c>
      <c r="D50" s="10">
        <f>+'AUTOS '!D50</f>
        <v>2200</v>
      </c>
      <c r="E50" s="10">
        <f>+'AUTOS '!E50</f>
        <v>2004</v>
      </c>
      <c r="F50" s="10" t="str">
        <f>+'AUTOS '!F50</f>
        <v>OIB481</v>
      </c>
      <c r="G50" s="48">
        <f>+'AUTOS '!N50</f>
        <v>46333</v>
      </c>
      <c r="H50" s="65"/>
      <c r="I50" s="51">
        <v>1121400</v>
      </c>
      <c r="K50" s="15">
        <v>222</v>
      </c>
      <c r="L50" s="268"/>
      <c r="N50" s="15" t="str">
        <f t="shared" ref="N50" si="13">+C50&amp;" "&amp;A50&amp;" "&amp;F50</f>
        <v>CAMIONETA MAZDA OIB481</v>
      </c>
      <c r="O50" s="129"/>
      <c r="P50" s="129"/>
    </row>
    <row r="51" spans="1:16" x14ac:dyDescent="0.25">
      <c r="A51" s="16" t="str">
        <f>+'AUTOS '!A51</f>
        <v>MAZDA</v>
      </c>
      <c r="B51" s="10" t="str">
        <f>+'AUTOS '!B51</f>
        <v>B26DC3 4X4</v>
      </c>
      <c r="C51" s="10" t="str">
        <f>+'AUTOS '!C51</f>
        <v>CAMIONETA</v>
      </c>
      <c r="D51" s="10">
        <f>+'AUTOS '!D51</f>
        <v>2600</v>
      </c>
      <c r="E51" s="10">
        <f>+'AUTOS '!E51</f>
        <v>2004</v>
      </c>
      <c r="F51" s="10" t="str">
        <f>+'AUTOS '!F51</f>
        <v>OIB482</v>
      </c>
      <c r="G51" s="48">
        <f>+'AUTOS '!N51</f>
        <v>46356</v>
      </c>
      <c r="H51" s="65"/>
      <c r="I51" s="51">
        <v>1274000</v>
      </c>
      <c r="K51" s="15">
        <v>232</v>
      </c>
      <c r="L51" s="268"/>
      <c r="N51" s="15" t="str">
        <f t="shared" si="10"/>
        <v>CAMIONETA MAZDA OIB482</v>
      </c>
      <c r="O51" s="129"/>
      <c r="P51" s="129"/>
    </row>
    <row r="52" spans="1:16" x14ac:dyDescent="0.25">
      <c r="A52" s="16" t="str">
        <f>+'AUTOS '!A52</f>
        <v>TOYOTA</v>
      </c>
      <c r="B52" s="10" t="str">
        <f>+'AUTOS '!B52</f>
        <v>PRADO.4 X4 VXM</v>
      </c>
      <c r="C52" s="10" t="str">
        <f>+'AUTOS '!C52</f>
        <v>CAMPERO</v>
      </c>
      <c r="D52" s="10">
        <f>+'AUTOS '!D52</f>
        <v>3400</v>
      </c>
      <c r="E52" s="10">
        <f>+'AUTOS '!E52</f>
        <v>2005</v>
      </c>
      <c r="F52" s="10" t="str">
        <f>+'AUTOS '!F52</f>
        <v>OIB495</v>
      </c>
      <c r="G52" s="48">
        <f>+'AUTOS '!N52</f>
        <v>46229</v>
      </c>
      <c r="H52" s="65"/>
      <c r="I52" s="51">
        <v>1274000</v>
      </c>
      <c r="K52" s="15">
        <v>232</v>
      </c>
      <c r="L52" s="268"/>
      <c r="N52" s="15" t="str">
        <f t="shared" si="10"/>
        <v>CAMPERO TOYOTA OIB495</v>
      </c>
      <c r="O52" s="129"/>
      <c r="P52" s="129"/>
    </row>
    <row r="53" spans="1:16" x14ac:dyDescent="0.25">
      <c r="A53" s="16" t="str">
        <f>+'AUTOS '!A53</f>
        <v>MAZDA</v>
      </c>
      <c r="B53" s="10" t="str">
        <f>+'AUTOS '!B53</f>
        <v>BT50 B22DC7</v>
      </c>
      <c r="C53" s="10" t="str">
        <f>+'AUTOS '!C53</f>
        <v>CAMIONETA</v>
      </c>
      <c r="D53" s="10">
        <f>+'AUTOS '!D53</f>
        <v>2184</v>
      </c>
      <c r="E53" s="10">
        <f>+'AUTOS '!E53</f>
        <v>2008</v>
      </c>
      <c r="F53" s="10" t="str">
        <f>+'AUTOS '!F53</f>
        <v>OJW003</v>
      </c>
      <c r="G53" s="48">
        <f>+'AUTOS '!N53</f>
        <v>46229</v>
      </c>
      <c r="H53" s="65"/>
      <c r="I53" s="51">
        <v>1121400</v>
      </c>
      <c r="K53" s="15">
        <v>222</v>
      </c>
      <c r="L53" s="268"/>
      <c r="N53" s="15" t="str">
        <f t="shared" si="10"/>
        <v>CAMIONETA MAZDA OJW003</v>
      </c>
      <c r="O53" s="129"/>
      <c r="P53" s="129"/>
    </row>
    <row r="54" spans="1:16" x14ac:dyDescent="0.25">
      <c r="A54" s="16" t="str">
        <f>+'AUTOS '!A54</f>
        <v>HYUNDAI</v>
      </c>
      <c r="B54" s="10" t="str">
        <f>+'AUTOS '!B54</f>
        <v xml:space="preserve">HD 72 MT 3900CC </v>
      </c>
      <c r="C54" s="10" t="str">
        <f>+'AUTOS '!C54</f>
        <v>BUS</v>
      </c>
      <c r="D54" s="10">
        <f>+'AUTOS '!D54</f>
        <v>3907</v>
      </c>
      <c r="E54" s="10">
        <f>+'AUTOS '!E54</f>
        <v>2008</v>
      </c>
      <c r="F54" s="10" t="str">
        <f>+'AUTOS '!F54</f>
        <v>OJW008</v>
      </c>
      <c r="G54" s="48">
        <f>+'AUTOS '!N54</f>
        <v>46253</v>
      </c>
      <c r="H54" s="65"/>
      <c r="I54" s="51">
        <v>1510600</v>
      </c>
      <c r="K54" s="15">
        <v>430</v>
      </c>
      <c r="L54" s="268"/>
      <c r="N54" s="15" t="str">
        <f t="shared" si="10"/>
        <v>BUS HYUNDAI OJW008</v>
      </c>
      <c r="O54" s="129"/>
      <c r="P54" s="129"/>
    </row>
    <row r="55" spans="1:16" x14ac:dyDescent="0.25">
      <c r="A55" s="16" t="str">
        <f>+'AUTOS '!A55</f>
        <v>CHEVROLET</v>
      </c>
      <c r="B55" s="10" t="str">
        <f>+'AUTOS '!B55</f>
        <v>PICK UP COLORADO DC</v>
      </c>
      <c r="C55" s="10" t="str">
        <f>+'AUTOS '!C55</f>
        <v>CAMIONETA</v>
      </c>
      <c r="D55" s="10">
        <f>+'AUTOS '!D55</f>
        <v>2800</v>
      </c>
      <c r="E55" s="10">
        <f>+'AUTOS '!E55</f>
        <v>2022</v>
      </c>
      <c r="F55" s="10" t="str">
        <f>+'AUTOS '!F55</f>
        <v>OJW067</v>
      </c>
      <c r="G55" s="48">
        <f>+'AUTOS '!N55</f>
        <v>46470</v>
      </c>
      <c r="H55" s="65"/>
      <c r="I55" s="51">
        <v>1110300</v>
      </c>
      <c r="K55" s="15">
        <v>231</v>
      </c>
      <c r="L55" s="268"/>
      <c r="N55" s="15" t="str">
        <f t="shared" si="10"/>
        <v>CAMIONETA CHEVROLET OJW067</v>
      </c>
      <c r="O55" s="129"/>
      <c r="P55" s="129"/>
    </row>
    <row r="56" spans="1:16" x14ac:dyDescent="0.25">
      <c r="A56" s="16" t="str">
        <f>+'AUTOS '!A56</f>
        <v>CHEVROLET</v>
      </c>
      <c r="B56" s="10" t="str">
        <f>+'AUTOS '!B56</f>
        <v>PICK UP COLORADO DC</v>
      </c>
      <c r="C56" s="10" t="str">
        <f>+'AUTOS '!C56</f>
        <v>CAMIONETA</v>
      </c>
      <c r="D56" s="10">
        <f>+'AUTOS '!D56</f>
        <v>2800</v>
      </c>
      <c r="E56" s="10">
        <f>+'AUTOS '!E56</f>
        <v>2022</v>
      </c>
      <c r="F56" s="10" t="str">
        <f>+'AUTOS '!F56</f>
        <v>OJW063</v>
      </c>
      <c r="G56" s="48">
        <f>+'AUTOS '!N56</f>
        <v>46471</v>
      </c>
      <c r="H56" s="65"/>
      <c r="I56" s="51">
        <v>1110300</v>
      </c>
      <c r="K56" s="15">
        <v>231</v>
      </c>
      <c r="L56" s="268"/>
      <c r="N56" s="15" t="str">
        <f t="shared" si="10"/>
        <v>CAMIONETA CHEVROLET OJW063</v>
      </c>
      <c r="O56" s="129"/>
      <c r="P56" s="129"/>
    </row>
    <row r="57" spans="1:16" x14ac:dyDescent="0.25">
      <c r="A57" s="16" t="str">
        <f>+'AUTOS '!A57</f>
        <v>HYUNDAI</v>
      </c>
      <c r="B57" s="10" t="str">
        <f>+'AUTOS '!B57</f>
        <v xml:space="preserve">HD 72 MT 3900CC </v>
      </c>
      <c r="C57" s="10" t="str">
        <f>+'AUTOS '!C57</f>
        <v>BUS</v>
      </c>
      <c r="D57" s="10">
        <f>+'AUTOS '!D57</f>
        <v>3907</v>
      </c>
      <c r="E57" s="10">
        <f>+'AUTOS '!E57</f>
        <v>2009</v>
      </c>
      <c r="F57" s="10" t="str">
        <f>+'AUTOS '!F57</f>
        <v>OJW020</v>
      </c>
      <c r="G57" s="48">
        <f>+'AUTOS '!N57</f>
        <v>46355</v>
      </c>
      <c r="H57" s="65"/>
      <c r="I57" s="51">
        <v>1510600</v>
      </c>
      <c r="K57" s="15">
        <v>430</v>
      </c>
      <c r="L57" s="268"/>
      <c r="N57" s="15" t="str">
        <f t="shared" si="10"/>
        <v>BUS HYUNDAI OJW020</v>
      </c>
      <c r="O57" s="129"/>
      <c r="P57" s="129"/>
    </row>
    <row r="58" spans="1:16" x14ac:dyDescent="0.25">
      <c r="A58" s="16" t="str">
        <f>+'AUTOS '!A58</f>
        <v>TOYOTA</v>
      </c>
      <c r="B58" s="10" t="str">
        <f>+'AUTOS '!B58</f>
        <v>FORTUNER SR5 MT 3000CC FORTUNER</v>
      </c>
      <c r="C58" s="10" t="str">
        <f>+'AUTOS '!C58</f>
        <v>CAMPERO</v>
      </c>
      <c r="D58" s="10">
        <f>+'AUTOS '!D58</f>
        <v>2982</v>
      </c>
      <c r="E58" s="10">
        <f>+'AUTOS '!E58</f>
        <v>2010</v>
      </c>
      <c r="F58" s="10" t="str">
        <f>+'AUTOS '!F58</f>
        <v>OJW027</v>
      </c>
      <c r="G58" s="48">
        <f>+'AUTOS '!N58</f>
        <v>46512</v>
      </c>
      <c r="H58" s="65"/>
      <c r="I58" s="51">
        <v>1274000</v>
      </c>
      <c r="K58" s="15">
        <v>232</v>
      </c>
      <c r="L58" s="268"/>
      <c r="N58" s="15" t="str">
        <f t="shared" si="10"/>
        <v>CAMPERO TOYOTA OJW027</v>
      </c>
      <c r="O58" s="129"/>
      <c r="P58" s="129"/>
    </row>
    <row r="59" spans="1:16" x14ac:dyDescent="0.25">
      <c r="A59" s="16" t="str">
        <f>+'AUTOS '!A59</f>
        <v>NISSAN</v>
      </c>
      <c r="B59" s="10" t="str">
        <f>+'AUTOS '!B59</f>
        <v>NP 300 FRONTIER 2.4 L D22/NP300 gsl</v>
      </c>
      <c r="C59" s="10" t="str">
        <f>+'AUTOS '!C59</f>
        <v>CAMIONETA</v>
      </c>
      <c r="D59" s="10">
        <f>+'AUTOS '!D59</f>
        <v>2389</v>
      </c>
      <c r="E59" s="10">
        <f>+'AUTOS '!E59</f>
        <v>2013</v>
      </c>
      <c r="F59" s="10" t="str">
        <f>+'AUTOS '!F59</f>
        <v>OJW047</v>
      </c>
      <c r="G59" s="48">
        <f>+'AUTOS '!N59</f>
        <v>46548</v>
      </c>
      <c r="H59" s="65"/>
      <c r="I59" s="51">
        <v>1121400</v>
      </c>
      <c r="K59" s="15">
        <v>222</v>
      </c>
      <c r="L59" s="268"/>
      <c r="N59" s="15" t="str">
        <f t="shared" si="10"/>
        <v>CAMIONETA NISSAN OJW047</v>
      </c>
      <c r="O59" s="129"/>
      <c r="P59" s="129"/>
    </row>
    <row r="60" spans="1:16" x14ac:dyDescent="0.25">
      <c r="A60" s="16" t="str">
        <f>+'AUTOS '!A60</f>
        <v>TOYOTA</v>
      </c>
      <c r="B60" s="10" t="str">
        <f>+'AUTOS '!B60</f>
        <v>PRADO LC 150 TX dsl</v>
      </c>
      <c r="C60" s="10" t="str">
        <f>+'AUTOS '!C60</f>
        <v>CAMPERO</v>
      </c>
      <c r="D60" s="10">
        <f>+'AUTOS '!D60</f>
        <v>2982</v>
      </c>
      <c r="E60" s="10">
        <f>+'AUTOS '!E60</f>
        <v>2014</v>
      </c>
      <c r="F60" s="10" t="str">
        <f>+'AUTOS '!F60</f>
        <v>OJW053</v>
      </c>
      <c r="G60" s="48">
        <f>+'AUTOS '!N60</f>
        <v>46564</v>
      </c>
      <c r="H60" s="65"/>
      <c r="I60" s="51">
        <v>1274000</v>
      </c>
      <c r="K60" s="15">
        <v>232</v>
      </c>
      <c r="L60" s="268"/>
      <c r="N60" s="15" t="str">
        <f t="shared" si="10"/>
        <v>CAMPERO TOYOTA OJW053</v>
      </c>
      <c r="O60" s="129"/>
      <c r="P60" s="129"/>
    </row>
    <row r="61" spans="1:16" x14ac:dyDescent="0.25">
      <c r="A61" s="16" t="str">
        <f>+'AUTOS '!A61</f>
        <v>TOYOTA</v>
      </c>
      <c r="B61" s="10" t="str">
        <f>+'AUTOS '!B61</f>
        <v>HILUX 7 FL IMV MT 2.7 pick up</v>
      </c>
      <c r="C61" s="10" t="str">
        <f>+'AUTOS '!C61</f>
        <v>CAMIONETA</v>
      </c>
      <c r="D61" s="10">
        <f>+'AUTOS '!D61</f>
        <v>2694</v>
      </c>
      <c r="E61" s="10">
        <f>+'AUTOS '!E61</f>
        <v>2014</v>
      </c>
      <c r="F61" s="10" t="str">
        <f>+'AUTOS '!F61</f>
        <v>OJW054</v>
      </c>
      <c r="G61" s="48">
        <f>+'AUTOS '!N61</f>
        <v>46229</v>
      </c>
      <c r="H61" s="65"/>
      <c r="I61" s="51">
        <v>1274000</v>
      </c>
      <c r="K61" s="15">
        <v>232</v>
      </c>
      <c r="L61" s="268"/>
      <c r="N61" s="15" t="str">
        <f t="shared" si="10"/>
        <v>CAMIONETA TOYOTA OJW054</v>
      </c>
      <c r="O61" s="129"/>
      <c r="P61" s="129"/>
    </row>
    <row r="62" spans="1:16" x14ac:dyDescent="0.25">
      <c r="A62" s="16" t="str">
        <f>+'AUTOS '!A62</f>
        <v>NISSAN</v>
      </c>
      <c r="B62" s="10" t="str">
        <f>+'AUTOS '!B62</f>
        <v xml:space="preserve">D22/AX FRONTIER TURBO DIESEL 4X2 </v>
      </c>
      <c r="C62" s="10" t="str">
        <f>+'AUTOS '!C62</f>
        <v>CAMIONETA</v>
      </c>
      <c r="D62" s="10">
        <f>+'AUTOS '!D62</f>
        <v>2500</v>
      </c>
      <c r="E62" s="10">
        <f>+'AUTOS '!E62</f>
        <v>2011</v>
      </c>
      <c r="F62" s="10" t="str">
        <f>+'AUTOS '!F62</f>
        <v>OJW039</v>
      </c>
      <c r="G62" s="48">
        <f>+'AUTOS '!N62</f>
        <v>46214</v>
      </c>
      <c r="H62" s="65"/>
      <c r="I62" s="51">
        <v>1121400</v>
      </c>
      <c r="K62" s="15">
        <v>222</v>
      </c>
      <c r="L62" s="268"/>
      <c r="N62" s="15" t="str">
        <f t="shared" si="10"/>
        <v>CAMIONETA NISSAN OJW039</v>
      </c>
      <c r="O62" s="129"/>
      <c r="P62" s="129"/>
    </row>
    <row r="63" spans="1:16" x14ac:dyDescent="0.25">
      <c r="A63" s="16" t="str">
        <f>+'AUTOS '!A63</f>
        <v>NISSAN</v>
      </c>
      <c r="B63" s="10" t="str">
        <f>+'AUTOS '!B63</f>
        <v xml:space="preserve">D22/AX FRONTIER TURBO DIESEL 4X2 </v>
      </c>
      <c r="C63" s="10" t="str">
        <f>+'AUTOS '!C63</f>
        <v>CAMIONETA</v>
      </c>
      <c r="D63" s="10">
        <f>+'AUTOS '!D63</f>
        <v>2500</v>
      </c>
      <c r="E63" s="10">
        <f>+'AUTOS '!E63</f>
        <v>2011</v>
      </c>
      <c r="F63" s="10" t="str">
        <f>+'AUTOS '!F63</f>
        <v>OJW041</v>
      </c>
      <c r="G63" s="48">
        <f>+'AUTOS '!N63</f>
        <v>46594</v>
      </c>
      <c r="H63" s="65"/>
      <c r="I63" s="51">
        <v>1121400</v>
      </c>
      <c r="K63" s="15">
        <v>222</v>
      </c>
      <c r="L63" s="268"/>
      <c r="N63" s="15" t="str">
        <f t="shared" si="10"/>
        <v>CAMIONETA NISSAN OJW041</v>
      </c>
      <c r="O63" s="129"/>
      <c r="P63" s="129"/>
    </row>
    <row r="64" spans="1:16" x14ac:dyDescent="0.25">
      <c r="A64" s="16" t="str">
        <f>+'AUTOS '!A64</f>
        <v>NISSAN</v>
      </c>
      <c r="B64" s="10" t="str">
        <f>+'AUTOS '!B64</f>
        <v xml:space="preserve">D22/AX FRONTIER TURBO DIESEL 4X2 </v>
      </c>
      <c r="C64" s="10" t="str">
        <f>+'AUTOS '!C64</f>
        <v>CAMIONETA</v>
      </c>
      <c r="D64" s="10">
        <f>+'AUTOS '!D64</f>
        <v>2500</v>
      </c>
      <c r="E64" s="10">
        <f>+'AUTOS '!E64</f>
        <v>2011</v>
      </c>
      <c r="F64" s="10" t="str">
        <f>+'AUTOS '!F64</f>
        <v>OJW042</v>
      </c>
      <c r="G64" s="48">
        <f>+'AUTOS '!N64</f>
        <v>46355</v>
      </c>
      <c r="H64" s="65"/>
      <c r="I64" s="51">
        <v>1121400</v>
      </c>
      <c r="K64" s="15">
        <v>222</v>
      </c>
      <c r="L64" s="268"/>
      <c r="N64" s="15" t="str">
        <f t="shared" ref="N64:N79" si="14">+C64&amp;" "&amp;A64&amp;" "&amp;F64</f>
        <v>CAMIONETA NISSAN OJW042</v>
      </c>
      <c r="O64" s="129"/>
      <c r="P64" s="129"/>
    </row>
    <row r="65" spans="1:16" x14ac:dyDescent="0.25">
      <c r="A65" s="16" t="str">
        <f>+'AUTOS '!A65</f>
        <v>NISSAN</v>
      </c>
      <c r="B65" s="10" t="str">
        <f>+'AUTOS '!B65</f>
        <v xml:space="preserve">D22/AX FRONTIER TURBO DIESEL 4X2 </v>
      </c>
      <c r="C65" s="10" t="str">
        <f>+'AUTOS '!C65</f>
        <v>CAMIONETA</v>
      </c>
      <c r="D65" s="10">
        <f>+'AUTOS '!D65</f>
        <v>2500</v>
      </c>
      <c r="E65" s="10">
        <f>+'AUTOS '!E65</f>
        <v>2011</v>
      </c>
      <c r="F65" s="10" t="str">
        <f>+'AUTOS '!F65</f>
        <v>OJW040</v>
      </c>
      <c r="G65" s="48">
        <f>+'AUTOS '!N65</f>
        <v>46357</v>
      </c>
      <c r="H65" s="65"/>
      <c r="I65" s="51">
        <v>1121400</v>
      </c>
      <c r="K65" s="15">
        <v>222</v>
      </c>
      <c r="L65" s="268"/>
      <c r="N65" s="15" t="str">
        <f t="shared" si="14"/>
        <v>CAMIONETA NISSAN OJW040</v>
      </c>
      <c r="O65" s="129"/>
      <c r="P65" s="129"/>
    </row>
    <row r="66" spans="1:16" x14ac:dyDescent="0.25">
      <c r="A66" s="16" t="str">
        <f>+'AUTOS '!A66</f>
        <v>DFSK</v>
      </c>
      <c r="B66" s="10" t="str">
        <f>+'AUTOS '!B66</f>
        <v>EQ6450PF1   9 PASAJEROS</v>
      </c>
      <c r="C66" s="10" t="str">
        <f>+'AUTOS '!C66</f>
        <v>VAN</v>
      </c>
      <c r="D66" s="10">
        <f>+'AUTOS '!D66</f>
        <v>1499</v>
      </c>
      <c r="E66" s="10">
        <f>+'AUTOS '!E66</f>
        <v>2018</v>
      </c>
      <c r="F66" s="10" t="str">
        <f>+'AUTOS '!F66</f>
        <v>OJW015</v>
      </c>
      <c r="G66" s="48">
        <f>+'AUTOS '!N66</f>
        <v>46496</v>
      </c>
      <c r="H66" s="65"/>
      <c r="I66" s="51">
        <v>792800</v>
      </c>
      <c r="K66" s="15">
        <v>211</v>
      </c>
      <c r="L66" s="268"/>
      <c r="N66" s="15" t="str">
        <f t="shared" si="14"/>
        <v>VAN DFSK OJW015</v>
      </c>
      <c r="O66" s="129"/>
      <c r="P66" s="129"/>
    </row>
    <row r="67" spans="1:16" x14ac:dyDescent="0.25">
      <c r="A67" s="16" t="str">
        <f>+'AUTOS '!A67</f>
        <v>HYUNDAI</v>
      </c>
      <c r="B67" s="10" t="str">
        <f>+'AUTOS '!B67</f>
        <v xml:space="preserve">HD 72 MT 3900CC </v>
      </c>
      <c r="C67" s="10" t="str">
        <f>+'AUTOS '!C67</f>
        <v>BUS</v>
      </c>
      <c r="D67" s="10">
        <f>+'AUTOS '!D67</f>
        <v>3900</v>
      </c>
      <c r="E67" s="10">
        <f>+'AUTOS '!E67</f>
        <v>2009</v>
      </c>
      <c r="F67" s="10" t="str">
        <f>+'AUTOS '!F67</f>
        <v>OJW013</v>
      </c>
      <c r="G67" s="48">
        <f>+'AUTOS '!N67</f>
        <v>46229</v>
      </c>
      <c r="H67" s="65"/>
      <c r="I67" s="51">
        <v>1510600</v>
      </c>
      <c r="K67" s="15">
        <v>430</v>
      </c>
      <c r="L67" s="268"/>
      <c r="N67" s="15" t="str">
        <f t="shared" si="14"/>
        <v>BUS HYUNDAI OJW013</v>
      </c>
      <c r="O67" s="129"/>
      <c r="P67" s="129"/>
    </row>
    <row r="68" spans="1:16" x14ac:dyDescent="0.25">
      <c r="A68" s="16" t="str">
        <f>+'AUTOS '!A68</f>
        <v>DFSK</v>
      </c>
      <c r="B68" s="10" t="str">
        <f>+'AUTOS '!B68</f>
        <v>EQ6450PF1   9 PASAJEROS</v>
      </c>
      <c r="C68" s="10" t="str">
        <f>+'AUTOS '!C68</f>
        <v>VAN</v>
      </c>
      <c r="D68" s="10">
        <f>+'AUTOS '!D68</f>
        <v>1499</v>
      </c>
      <c r="E68" s="10">
        <f>+'AUTOS '!E68</f>
        <v>2018</v>
      </c>
      <c r="F68" s="10" t="str">
        <f>+'AUTOS '!F68</f>
        <v>OJW069</v>
      </c>
      <c r="G68" s="48">
        <f>+'AUTOS '!N68</f>
        <v>46234</v>
      </c>
      <c r="H68" s="65"/>
      <c r="I68" s="51">
        <v>792800</v>
      </c>
      <c r="K68" s="15">
        <v>211</v>
      </c>
      <c r="L68" s="268"/>
      <c r="N68" s="15" t="str">
        <f t="shared" si="14"/>
        <v>VAN DFSK OJW069</v>
      </c>
      <c r="O68" s="129"/>
      <c r="P68" s="129"/>
    </row>
    <row r="69" spans="1:16" x14ac:dyDescent="0.25">
      <c r="A69" s="16" t="str">
        <f>+'AUTOS '!A69</f>
        <v>NISSAN</v>
      </c>
      <c r="B69" s="10" t="str">
        <f>+'AUTOS '!B69</f>
        <v>NP 300 FRONTIER 2.5 L MT D22/NP300</v>
      </c>
      <c r="C69" s="10" t="str">
        <f>+'AUTOS '!C69</f>
        <v>CAMIONETA</v>
      </c>
      <c r="D69" s="10">
        <f>+'AUTOS '!D69</f>
        <v>2488</v>
      </c>
      <c r="E69" s="10">
        <f>+'AUTOS '!E69</f>
        <v>2013</v>
      </c>
      <c r="F69" s="10" t="str">
        <f>+'AUTOS '!F69</f>
        <v>OJW048</v>
      </c>
      <c r="G69" s="48">
        <f>+'AUTOS '!N69</f>
        <v>46229</v>
      </c>
      <c r="H69" s="65"/>
      <c r="I69" s="51">
        <v>1121400</v>
      </c>
      <c r="K69" s="15">
        <v>222</v>
      </c>
      <c r="L69" s="268"/>
      <c r="N69" s="15" t="str">
        <f t="shared" si="14"/>
        <v>CAMIONETA NISSAN OJW048</v>
      </c>
      <c r="O69" s="129"/>
      <c r="P69" s="129"/>
    </row>
    <row r="70" spans="1:16" x14ac:dyDescent="0.25">
      <c r="A70" s="16" t="str">
        <f>+'AUTOS '!A70</f>
        <v>MITSUBISHI</v>
      </c>
      <c r="B70" s="10" t="str">
        <f>+'AUTOS '!B70</f>
        <v>L200 [5] 2.5L MT 2500CC TD 4X</v>
      </c>
      <c r="C70" s="10" t="str">
        <f>+'AUTOS '!C70</f>
        <v>CAMIONETA</v>
      </c>
      <c r="D70" s="10">
        <f>+'AUTOS '!D70</f>
        <v>2500</v>
      </c>
      <c r="E70" s="10">
        <f>+'AUTOS '!E70</f>
        <v>2019</v>
      </c>
      <c r="F70" s="10" t="str">
        <f>+'AUTOS '!F70</f>
        <v>OJW070</v>
      </c>
      <c r="G70" s="48">
        <f>+'AUTOS '!N70</f>
        <v>46229</v>
      </c>
      <c r="H70" s="65"/>
      <c r="I70" s="51">
        <v>946600</v>
      </c>
      <c r="K70" s="15">
        <v>221</v>
      </c>
      <c r="L70" s="268"/>
      <c r="N70" s="15" t="str">
        <f t="shared" si="14"/>
        <v>CAMIONETA MITSUBISHI OJW070</v>
      </c>
      <c r="O70" s="129"/>
      <c r="P70" s="129"/>
    </row>
    <row r="71" spans="1:16" x14ac:dyDescent="0.25">
      <c r="A71" s="16" t="str">
        <f>+'AUTOS '!A71</f>
        <v>HYUNDAI</v>
      </c>
      <c r="B71" s="10" t="str">
        <f>+'AUTOS '!B71</f>
        <v>STARIA</v>
      </c>
      <c r="C71" s="10" t="str">
        <f>+'AUTOS '!C71</f>
        <v>VAN</v>
      </c>
      <c r="D71" s="10">
        <f>+'AUTOS '!D71</f>
        <v>2199</v>
      </c>
      <c r="E71" s="10">
        <f>+'AUTOS '!E71</f>
        <v>2026</v>
      </c>
      <c r="F71" s="10" t="str">
        <f>+'AUTOS '!F71</f>
        <v>OJW076</v>
      </c>
      <c r="G71" s="48">
        <f>+'AUTOS '!N71</f>
        <v>46442</v>
      </c>
      <c r="H71" s="65"/>
      <c r="I71" s="51">
        <v>946600</v>
      </c>
      <c r="K71" s="15">
        <v>221</v>
      </c>
      <c r="L71" s="268"/>
      <c r="N71" s="15" t="str">
        <f t="shared" ref="N71:N72" si="15">+C71&amp;" "&amp;A71&amp;" "&amp;F71</f>
        <v>VAN HYUNDAI OJW076</v>
      </c>
      <c r="O71" s="129"/>
      <c r="P71" s="129"/>
    </row>
    <row r="72" spans="1:16" x14ac:dyDescent="0.25">
      <c r="A72" s="16" t="str">
        <f>+'AUTOS '!A72</f>
        <v>FORD</v>
      </c>
      <c r="B72" s="10" t="str">
        <f>+'AUTOS '!B72</f>
        <v>RANGER DOB CAB</v>
      </c>
      <c r="C72" s="10" t="str">
        <f>+'AUTOS '!C72</f>
        <v>CAMIONETA</v>
      </c>
      <c r="D72" s="10">
        <f>+'AUTOS '!D72</f>
        <v>1996</v>
      </c>
      <c r="E72" s="10">
        <f>+'AUTOS '!E72</f>
        <v>2026</v>
      </c>
      <c r="F72" s="10" t="str">
        <f>+'AUTOS '!F72</f>
        <v>OJW083</v>
      </c>
      <c r="G72" s="48">
        <f>+'AUTOS '!N72</f>
        <v>46325</v>
      </c>
      <c r="H72" s="65"/>
      <c r="I72" s="51">
        <v>946600</v>
      </c>
      <c r="K72" s="15">
        <v>221</v>
      </c>
      <c r="L72" s="268"/>
      <c r="N72" s="15" t="str">
        <f t="shared" si="15"/>
        <v>CAMIONETA FORD OJW083</v>
      </c>
      <c r="O72" s="129"/>
      <c r="P72" s="129"/>
    </row>
    <row r="73" spans="1:16" x14ac:dyDescent="0.25">
      <c r="A73" s="16" t="str">
        <f>+'AUTOS '!A73</f>
        <v>INTERNATIONAL</v>
      </c>
      <c r="B73" s="10" t="str">
        <f>+'AUTOS '!B73</f>
        <v>MV607SBA4X2</v>
      </c>
      <c r="C73" s="10" t="str">
        <f>+'AUTOS '!C73</f>
        <v>VOLQUETA</v>
      </c>
      <c r="D73" s="10">
        <f>+'AUTOS '!D73</f>
        <v>6692</v>
      </c>
      <c r="E73" s="10">
        <f>+'AUTOS '!E73</f>
        <v>2023</v>
      </c>
      <c r="F73" s="10" t="str">
        <f>+'AUTOS '!F73</f>
        <v>GZM901</v>
      </c>
      <c r="G73" s="48">
        <f>+'AUTOS '!N73</f>
        <v>46252</v>
      </c>
      <c r="H73" s="65"/>
      <c r="I73" s="51">
        <v>1510600</v>
      </c>
      <c r="K73" s="15">
        <v>430</v>
      </c>
      <c r="L73" s="268"/>
      <c r="N73" s="15" t="str">
        <f t="shared" si="14"/>
        <v>VOLQUETA INTERNATIONAL GZM901</v>
      </c>
      <c r="O73" s="129"/>
      <c r="P73" s="129"/>
    </row>
    <row r="74" spans="1:16" x14ac:dyDescent="0.25">
      <c r="A74" s="16" t="str">
        <f>+'AUTOS '!A74</f>
        <v>CHEVROLET</v>
      </c>
      <c r="B74" s="10" t="str">
        <f>+'AUTOS '!B74</f>
        <v xml:space="preserve">LUV STD (TFR) MT 2300CC 4X2 </v>
      </c>
      <c r="C74" s="10" t="str">
        <f>+'AUTOS '!C74</f>
        <v>CAMPERO</v>
      </c>
      <c r="D74" s="10">
        <f>+'AUTOS '!D74</f>
        <v>2300</v>
      </c>
      <c r="E74" s="10">
        <f>+'AUTOS '!E74</f>
        <v>1997</v>
      </c>
      <c r="F74" s="10" t="str">
        <f>+'AUTOS '!F74</f>
        <v>OIB404</v>
      </c>
      <c r="G74" s="48">
        <f>+'AUTOS '!N74</f>
        <v>46678</v>
      </c>
      <c r="H74" s="65"/>
      <c r="I74" s="51">
        <v>1121400</v>
      </c>
      <c r="K74" s="15">
        <v>222</v>
      </c>
      <c r="L74" s="268"/>
      <c r="N74" s="15" t="str">
        <f t="shared" si="14"/>
        <v>CAMPERO CHEVROLET OIB404</v>
      </c>
      <c r="O74" s="129"/>
      <c r="P74" s="129"/>
    </row>
    <row r="75" spans="1:16" x14ac:dyDescent="0.25">
      <c r="A75" s="16" t="str">
        <f>+'AUTOS '!A75</f>
        <v>CHEVROLET</v>
      </c>
      <c r="B75" s="10" t="str">
        <f>+'AUTOS '!B75</f>
        <v>KODIAK190 MT 7200CC TD 4X</v>
      </c>
      <c r="C75" s="10" t="str">
        <f>+'AUTOS '!C75</f>
        <v>VOLQUETA</v>
      </c>
      <c r="D75" s="10">
        <f>+'AUTOS '!D75</f>
        <v>7200</v>
      </c>
      <c r="E75" s="10">
        <f>+'AUTOS '!E75</f>
        <v>2009</v>
      </c>
      <c r="F75" s="10" t="str">
        <f>+'AUTOS '!F75</f>
        <v>OJW014</v>
      </c>
      <c r="G75" s="48">
        <f>+'AUTOS '!N75</f>
        <v>46520</v>
      </c>
      <c r="H75" s="65"/>
      <c r="I75" s="51">
        <v>1621900</v>
      </c>
      <c r="K75" s="15">
        <v>330</v>
      </c>
      <c r="L75" s="268"/>
      <c r="N75" s="15" t="str">
        <f t="shared" si="14"/>
        <v>VOLQUETA CHEVROLET OJW014</v>
      </c>
      <c r="O75" s="129"/>
      <c r="P75" s="129"/>
    </row>
    <row r="76" spans="1:16" x14ac:dyDescent="0.25">
      <c r="A76" s="16" t="str">
        <f>+'AUTOS '!A76</f>
        <v>CHEVROLET</v>
      </c>
      <c r="B76" s="10" t="str">
        <f>+'AUTOS '!B76</f>
        <v>KODIAK241 MT 7200CC TD 4X</v>
      </c>
      <c r="C76" s="10" t="str">
        <f>+'AUTOS '!C76</f>
        <v>VOLQUETA</v>
      </c>
      <c r="D76" s="10">
        <f>+'AUTOS '!D76</f>
        <v>7200</v>
      </c>
      <c r="E76" s="10">
        <f>+'AUTOS '!E76</f>
        <v>2009</v>
      </c>
      <c r="F76" s="10" t="str">
        <f>+'AUTOS '!F76</f>
        <v>OJW016</v>
      </c>
      <c r="G76" s="48">
        <f>+'AUTOS '!N76</f>
        <v>46520</v>
      </c>
      <c r="H76" s="65"/>
      <c r="I76" s="51">
        <v>1282800</v>
      </c>
      <c r="K76" s="15">
        <v>320</v>
      </c>
      <c r="L76" s="268"/>
      <c r="N76" s="15" t="str">
        <f t="shared" si="14"/>
        <v>VOLQUETA CHEVROLET OJW016</v>
      </c>
      <c r="O76" s="129"/>
      <c r="P76" s="129"/>
    </row>
    <row r="77" spans="1:16" x14ac:dyDescent="0.25">
      <c r="A77" s="16" t="str">
        <f>+'AUTOS '!A77</f>
        <v>CHEVROLET</v>
      </c>
      <c r="B77" s="10" t="str">
        <f>+'AUTOS '!B77</f>
        <v>KODIAK 241 MT 7200CC TD 4X</v>
      </c>
      <c r="C77" s="10" t="str">
        <f>+'AUTOS '!C77</f>
        <v>VOLQUETA</v>
      </c>
      <c r="D77" s="10">
        <f>+'AUTOS '!D77</f>
        <v>7200</v>
      </c>
      <c r="E77" s="10">
        <f>+'AUTOS '!E77</f>
        <v>2009</v>
      </c>
      <c r="F77" s="10" t="str">
        <f>+'AUTOS '!F77</f>
        <v>OJW017</v>
      </c>
      <c r="G77" s="48">
        <f>+'AUTOS '!N77</f>
        <v>46520</v>
      </c>
      <c r="H77" s="65"/>
      <c r="I77" s="51">
        <v>1282800</v>
      </c>
      <c r="K77" s="15">
        <v>320</v>
      </c>
      <c r="L77" s="268"/>
      <c r="N77" s="15" t="str">
        <f t="shared" si="14"/>
        <v>VOLQUETA CHEVROLET OJW017</v>
      </c>
      <c r="O77" s="129"/>
      <c r="P77" s="129"/>
    </row>
    <row r="78" spans="1:16" x14ac:dyDescent="0.25">
      <c r="A78" s="16" t="str">
        <f>+'AUTOS '!A78</f>
        <v>CHEVROLET</v>
      </c>
      <c r="B78" s="10" t="str">
        <f>+'AUTOS '!B78</f>
        <v>KODIAK190 MT 7200CC TD 4X</v>
      </c>
      <c r="C78" s="10" t="str">
        <f>+'AUTOS '!C78</f>
        <v>VOLQUETA</v>
      </c>
      <c r="D78" s="10">
        <f>+'AUTOS '!D78</f>
        <v>7200</v>
      </c>
      <c r="E78" s="10">
        <f>+'AUTOS '!E78</f>
        <v>2009</v>
      </c>
      <c r="F78" s="10" t="str">
        <f>+'AUTOS '!F78</f>
        <v>OJW018</v>
      </c>
      <c r="G78" s="48">
        <f>+'AUTOS '!N78</f>
        <v>46561</v>
      </c>
      <c r="H78" s="65"/>
      <c r="I78" s="51">
        <v>1621900</v>
      </c>
      <c r="K78" s="15">
        <v>330</v>
      </c>
      <c r="L78" s="268"/>
      <c r="N78" s="15" t="str">
        <f t="shared" si="14"/>
        <v>VOLQUETA CHEVROLET OJW018</v>
      </c>
      <c r="O78" s="129"/>
      <c r="P78" s="129"/>
    </row>
    <row r="79" spans="1:16" x14ac:dyDescent="0.25">
      <c r="A79" s="16" t="str">
        <f>+'AUTOS '!A79</f>
        <v>CHEVROLET</v>
      </c>
      <c r="B79" s="10" t="str">
        <f>+'AUTOS '!B79</f>
        <v>NHR (3) 700P REWARD (10 MT3000CC TD 4X</v>
      </c>
      <c r="C79" s="10" t="str">
        <f>+'AUTOS '!C79</f>
        <v>CAMIÓN</v>
      </c>
      <c r="D79" s="10">
        <f>+'AUTOS '!D79</f>
        <v>2999</v>
      </c>
      <c r="E79" s="10">
        <f>+'AUTOS '!E79</f>
        <v>2018</v>
      </c>
      <c r="F79" s="10" t="str">
        <f>+'AUTOS '!F79</f>
        <v>OJW061</v>
      </c>
      <c r="G79" s="48">
        <f>+'AUTOS '!N79</f>
        <v>46496</v>
      </c>
      <c r="H79" s="65"/>
      <c r="I79" s="51">
        <v>1282800</v>
      </c>
      <c r="K79" s="15">
        <v>320</v>
      </c>
      <c r="L79" s="268"/>
      <c r="N79" s="15" t="str">
        <f t="shared" si="14"/>
        <v>CAMIÓN CHEVROLET OJW061</v>
      </c>
      <c r="O79" s="129"/>
      <c r="P79" s="129"/>
    </row>
    <row r="80" spans="1:16" x14ac:dyDescent="0.25">
      <c r="A80" s="9"/>
      <c r="B80" s="17"/>
      <c r="C80" s="11"/>
      <c r="D80" s="12"/>
      <c r="E80" s="13"/>
      <c r="F80" s="14"/>
      <c r="G80" s="48"/>
      <c r="H80" s="66"/>
      <c r="I80" s="69">
        <f>+SUM(I6:I79)</f>
        <v>62001300</v>
      </c>
    </row>
    <row r="81" spans="1:9" ht="14.25" customHeight="1" x14ac:dyDescent="0.25">
      <c r="A81" s="358"/>
      <c r="B81" s="358"/>
      <c r="C81" s="358"/>
      <c r="D81" s="358"/>
      <c r="E81" s="358"/>
      <c r="F81" s="358"/>
      <c r="G81" s="358"/>
      <c r="H81" s="358"/>
      <c r="I81" s="358"/>
    </row>
    <row r="82" spans="1:9" x14ac:dyDescent="0.25">
      <c r="A82" s="83"/>
      <c r="B82" s="83"/>
      <c r="C82" s="83"/>
      <c r="D82" s="83"/>
      <c r="E82" s="83"/>
      <c r="F82" s="83"/>
      <c r="G82" s="83"/>
      <c r="H82" s="83"/>
      <c r="I82" s="83"/>
    </row>
    <row r="83" spans="1:9" hidden="1" x14ac:dyDescent="0.25">
      <c r="A83" s="15" t="s">
        <v>793</v>
      </c>
      <c r="B83" s="15" t="s">
        <v>107</v>
      </c>
    </row>
    <row r="87" spans="1:9" x14ac:dyDescent="0.25">
      <c r="A87" s="123" t="s">
        <v>116</v>
      </c>
    </row>
  </sheetData>
  <autoFilter ref="A5:I80" xr:uid="{00000000-0001-0000-0600-000000000000}"/>
  <mergeCells count="4">
    <mergeCell ref="A2:I2"/>
    <mergeCell ref="A3:I3"/>
    <mergeCell ref="A1:I1"/>
    <mergeCell ref="A81:I81"/>
  </mergeCells>
  <printOptions horizontalCentered="1"/>
  <pageMargins left="0.70866141732283472" right="0.70866141732283472" top="0.74803149606299213" bottom="0.74803149606299213" header="0.31496062992125984" footer="0.31496062992125984"/>
  <pageSetup scale="72" orientation="landscape" r:id="rId1"/>
  <headerFooter>
    <oddFooter>&amp;CCopiseguros Ltda.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25"/>
  <sheetViews>
    <sheetView workbookViewId="0"/>
  </sheetViews>
  <sheetFormatPr baseColWidth="10" defaultColWidth="10.6640625" defaultRowHeight="13.8" x14ac:dyDescent="0.25"/>
  <cols>
    <col min="1" max="1" width="19.44140625" style="15" customWidth="1"/>
    <col min="2" max="2" width="21.33203125" style="15" customWidth="1"/>
    <col min="3" max="3" width="24.6640625" style="15" bestFit="1" customWidth="1"/>
    <col min="4" max="4" width="23.44140625" style="15" customWidth="1"/>
    <col min="5" max="5" width="10.6640625" style="28"/>
    <col min="6" max="6" width="18.44140625" style="28" bestFit="1" customWidth="1"/>
    <col min="7" max="7" width="34.88671875" style="15" customWidth="1"/>
    <col min="8" max="8" width="15.6640625" style="15" customWidth="1"/>
    <col min="9" max="16384" width="10.6640625" style="15"/>
  </cols>
  <sheetData>
    <row r="1" spans="1:10" x14ac:dyDescent="0.25">
      <c r="A1" s="3"/>
      <c r="B1" s="26"/>
      <c r="C1" s="3"/>
      <c r="D1" s="27"/>
      <c r="F1" s="2"/>
      <c r="G1" s="29"/>
      <c r="H1" s="28"/>
    </row>
    <row r="2" spans="1:10" s="3" customFormat="1" ht="15.6" x14ac:dyDescent="0.3">
      <c r="A2" s="357" t="s">
        <v>29</v>
      </c>
      <c r="B2" s="357"/>
      <c r="C2" s="357"/>
      <c r="D2" s="357"/>
      <c r="E2" s="357"/>
      <c r="F2" s="2"/>
      <c r="G2" s="30"/>
    </row>
    <row r="3" spans="1:10" s="3" customFormat="1" ht="15.6" x14ac:dyDescent="0.3">
      <c r="A3" s="4"/>
      <c r="E3" s="2"/>
      <c r="F3" s="2"/>
      <c r="G3" s="30"/>
    </row>
    <row r="4" spans="1:10" s="5" customFormat="1" ht="29.25" customHeight="1" x14ac:dyDescent="0.25">
      <c r="A4" s="246" t="s">
        <v>4</v>
      </c>
      <c r="B4" s="247" t="s">
        <v>5</v>
      </c>
      <c r="C4" s="246" t="s">
        <v>6</v>
      </c>
      <c r="D4" s="246" t="s">
        <v>10</v>
      </c>
      <c r="E4" s="248" t="s">
        <v>8</v>
      </c>
      <c r="F4" s="248" t="s">
        <v>78</v>
      </c>
      <c r="G4" s="246" t="s">
        <v>81</v>
      </c>
    </row>
    <row r="5" spans="1:10" x14ac:dyDescent="0.25">
      <c r="A5" s="142" t="s">
        <v>1024</v>
      </c>
      <c r="B5" s="146" t="s">
        <v>1033</v>
      </c>
      <c r="C5" s="142" t="s">
        <v>1019</v>
      </c>
      <c r="D5" s="159">
        <v>55000000</v>
      </c>
      <c r="E5" s="144">
        <v>2015</v>
      </c>
      <c r="F5" s="264"/>
      <c r="G5" s="265"/>
    </row>
    <row r="6" spans="1:10" x14ac:dyDescent="0.25">
      <c r="A6" s="142" t="s">
        <v>1207</v>
      </c>
      <c r="B6" s="146" t="s">
        <v>1209</v>
      </c>
      <c r="C6" s="146" t="s">
        <v>1208</v>
      </c>
      <c r="D6" s="159">
        <v>70000000</v>
      </c>
      <c r="E6" s="144">
        <v>1995</v>
      </c>
      <c r="F6" s="264" t="s">
        <v>778</v>
      </c>
      <c r="G6" s="265" t="s">
        <v>779</v>
      </c>
    </row>
    <row r="7" spans="1:10" x14ac:dyDescent="0.25">
      <c r="A7" s="142" t="s">
        <v>1025</v>
      </c>
      <c r="B7" s="146" t="s">
        <v>1034</v>
      </c>
      <c r="C7" s="142" t="s">
        <v>1020</v>
      </c>
      <c r="D7" s="159">
        <v>718000000</v>
      </c>
      <c r="E7" s="144">
        <v>2014</v>
      </c>
      <c r="F7" s="264"/>
      <c r="G7" s="265"/>
    </row>
    <row r="8" spans="1:10" x14ac:dyDescent="0.25">
      <c r="A8" s="142" t="s">
        <v>1026</v>
      </c>
      <c r="B8" s="160" t="s">
        <v>1035</v>
      </c>
      <c r="C8" s="142" t="s">
        <v>1021</v>
      </c>
      <c r="D8" s="159">
        <v>39590000</v>
      </c>
      <c r="E8" s="144">
        <v>2014</v>
      </c>
      <c r="F8" s="264"/>
      <c r="G8" s="265"/>
    </row>
    <row r="9" spans="1:10" x14ac:dyDescent="0.25">
      <c r="A9" s="142" t="s">
        <v>769</v>
      </c>
      <c r="B9" s="160" t="s">
        <v>770</v>
      </c>
      <c r="C9" s="142" t="s">
        <v>768</v>
      </c>
      <c r="D9" s="159">
        <v>55000000</v>
      </c>
      <c r="E9" s="144">
        <v>2009</v>
      </c>
      <c r="F9" s="264">
        <v>87629760</v>
      </c>
      <c r="G9" s="265" t="s">
        <v>772</v>
      </c>
      <c r="I9" s="15" t="s">
        <v>31</v>
      </c>
      <c r="J9" s="15" t="s">
        <v>1036</v>
      </c>
    </row>
    <row r="10" spans="1:10" x14ac:dyDescent="0.25">
      <c r="A10" s="142" t="s">
        <v>1031</v>
      </c>
      <c r="B10" s="160" t="s">
        <v>1210</v>
      </c>
      <c r="C10" s="142" t="s">
        <v>773</v>
      </c>
      <c r="D10" s="159">
        <v>200000000</v>
      </c>
      <c r="E10" s="144">
        <v>2009</v>
      </c>
      <c r="F10" s="264"/>
      <c r="G10" s="265"/>
    </row>
    <row r="11" spans="1:10" x14ac:dyDescent="0.25">
      <c r="A11" s="142" t="s">
        <v>32</v>
      </c>
      <c r="B11" s="160" t="s">
        <v>774</v>
      </c>
      <c r="C11" s="142" t="s">
        <v>773</v>
      </c>
      <c r="D11" s="159">
        <v>100000000</v>
      </c>
      <c r="E11" s="144">
        <v>1993</v>
      </c>
      <c r="F11" s="264" t="s">
        <v>775</v>
      </c>
      <c r="G11" s="265" t="s">
        <v>776</v>
      </c>
    </row>
    <row r="12" spans="1:10" x14ac:dyDescent="0.25">
      <c r="A12" s="142" t="s">
        <v>1027</v>
      </c>
      <c r="B12" s="160" t="s">
        <v>1037</v>
      </c>
      <c r="C12" s="142" t="s">
        <v>1022</v>
      </c>
      <c r="D12" s="159">
        <v>745706754</v>
      </c>
      <c r="E12" s="144">
        <v>2014</v>
      </c>
      <c r="F12" s="264"/>
      <c r="G12" s="265">
        <v>10110094</v>
      </c>
    </row>
    <row r="13" spans="1:10" x14ac:dyDescent="0.25">
      <c r="A13" s="142" t="s">
        <v>1028</v>
      </c>
      <c r="B13" s="160" t="s">
        <v>1038</v>
      </c>
      <c r="C13" s="142" t="s">
        <v>777</v>
      </c>
      <c r="D13" s="159">
        <v>200000000</v>
      </c>
      <c r="E13" s="144">
        <v>2013</v>
      </c>
      <c r="F13" s="264"/>
      <c r="G13" s="265"/>
    </row>
    <row r="14" spans="1:10" x14ac:dyDescent="0.25">
      <c r="A14" s="142" t="s">
        <v>1029</v>
      </c>
      <c r="B14" s="160" t="s">
        <v>1039</v>
      </c>
      <c r="C14" s="142" t="s">
        <v>1023</v>
      </c>
      <c r="D14" s="159">
        <v>38000000</v>
      </c>
      <c r="E14" s="144">
        <v>2009</v>
      </c>
      <c r="F14" s="264"/>
      <c r="G14" s="265"/>
    </row>
    <row r="15" spans="1:10" x14ac:dyDescent="0.25">
      <c r="A15" s="142" t="s">
        <v>120</v>
      </c>
      <c r="B15" s="160" t="s">
        <v>1040</v>
      </c>
      <c r="C15" s="142" t="s">
        <v>1023</v>
      </c>
      <c r="D15" s="159">
        <v>65000000</v>
      </c>
      <c r="E15" s="144">
        <v>2016</v>
      </c>
      <c r="F15" s="264"/>
      <c r="G15" s="266"/>
    </row>
    <row r="16" spans="1:10" ht="41.4" x14ac:dyDescent="0.25">
      <c r="A16" s="249" t="s">
        <v>1030</v>
      </c>
      <c r="B16" s="250" t="s">
        <v>1041</v>
      </c>
      <c r="C16" s="142" t="s">
        <v>788</v>
      </c>
      <c r="D16" s="159">
        <v>289183000</v>
      </c>
      <c r="E16" s="144">
        <v>2014</v>
      </c>
      <c r="F16" s="264"/>
      <c r="G16" s="265" t="s">
        <v>1211</v>
      </c>
    </row>
    <row r="17" spans="1:7" x14ac:dyDescent="0.25">
      <c r="A17" s="249" t="s">
        <v>1031</v>
      </c>
      <c r="B17" s="250" t="s">
        <v>1042</v>
      </c>
      <c r="C17" s="142" t="s">
        <v>788</v>
      </c>
      <c r="D17" s="159">
        <v>130000000</v>
      </c>
      <c r="E17" s="144">
        <v>2009</v>
      </c>
      <c r="F17" s="264"/>
      <c r="G17" s="265"/>
    </row>
    <row r="18" spans="1:7" x14ac:dyDescent="0.25">
      <c r="A18" s="249" t="s">
        <v>1032</v>
      </c>
      <c r="B18" s="250" t="s">
        <v>1043</v>
      </c>
      <c r="C18" s="142" t="s">
        <v>788</v>
      </c>
      <c r="D18" s="159">
        <v>60000000</v>
      </c>
      <c r="E18" s="144">
        <v>1996</v>
      </c>
      <c r="F18" s="264" t="s">
        <v>1212</v>
      </c>
      <c r="G18" s="265" t="s">
        <v>1213</v>
      </c>
    </row>
    <row r="19" spans="1:7" x14ac:dyDescent="0.25">
      <c r="A19" s="58"/>
      <c r="B19" s="59"/>
      <c r="C19" s="60"/>
      <c r="D19" s="57"/>
      <c r="E19" s="61"/>
      <c r="G19" s="34"/>
    </row>
    <row r="21" spans="1:7" ht="17.399999999999999" x14ac:dyDescent="0.3">
      <c r="A21" s="359" t="s">
        <v>30</v>
      </c>
      <c r="B21" s="359"/>
      <c r="C21" s="359"/>
      <c r="D21" s="62">
        <f>+SUM(D5:D19)</f>
        <v>2765479754</v>
      </c>
    </row>
    <row r="22" spans="1:7" x14ac:dyDescent="0.25">
      <c r="A22" s="26"/>
    </row>
    <row r="25" spans="1:7" x14ac:dyDescent="0.25">
      <c r="A25" s="123" t="s">
        <v>116</v>
      </c>
    </row>
  </sheetData>
  <mergeCells count="2">
    <mergeCell ref="A2:E2"/>
    <mergeCell ref="A21:C21"/>
  </mergeCells>
  <printOptions horizontalCentered="1"/>
  <pageMargins left="0.70866141732283472" right="0.70866141732283472" top="0.74803149606299213" bottom="0.74803149606299213" header="0.31496062992125984" footer="0.31496062992125984"/>
  <pageSetup scale="79" orientation="landscape" r:id="rId1"/>
  <headerFooter>
    <oddFooter>&amp;CCopiseguros Ltda.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46"/>
  <sheetViews>
    <sheetView workbookViewId="0">
      <selection sqref="A1:J1"/>
    </sheetView>
  </sheetViews>
  <sheetFormatPr baseColWidth="10" defaultColWidth="10.6640625" defaultRowHeight="13.8" x14ac:dyDescent="0.25"/>
  <cols>
    <col min="1" max="1" width="19.44140625" style="15" customWidth="1"/>
    <col min="2" max="2" width="21.33203125" style="15" customWidth="1"/>
    <col min="3" max="3" width="17.6640625" style="15" customWidth="1"/>
    <col min="4" max="4" width="17.33203125" style="15" customWidth="1"/>
    <col min="5" max="5" width="10.6640625" style="28" customWidth="1"/>
    <col min="6" max="6" width="10.6640625" style="28"/>
    <col min="7" max="7" width="19" style="15" customWidth="1"/>
    <col min="8" max="8" width="15.6640625" style="15" customWidth="1"/>
    <col min="9" max="9" width="16.44140625" style="15" bestFit="1" customWidth="1"/>
    <col min="10" max="10" width="20.6640625" style="15" bestFit="1" customWidth="1"/>
    <col min="11" max="11" width="10.6640625" style="15"/>
    <col min="12" max="12" width="11" style="15" bestFit="1" customWidth="1"/>
    <col min="13" max="16384" width="10.6640625" style="15"/>
  </cols>
  <sheetData>
    <row r="1" spans="1:10" s="3" customFormat="1" x14ac:dyDescent="0.25">
      <c r="A1" s="356" t="s">
        <v>1</v>
      </c>
      <c r="B1" s="356"/>
      <c r="C1" s="356"/>
      <c r="D1" s="356"/>
      <c r="E1" s="356"/>
      <c r="F1" s="356"/>
      <c r="G1" s="356"/>
      <c r="H1" s="356"/>
      <c r="I1" s="356"/>
      <c r="J1" s="356"/>
    </row>
    <row r="2" spans="1:10" s="3" customFormat="1" x14ac:dyDescent="0.25">
      <c r="A2" s="356" t="s">
        <v>761</v>
      </c>
      <c r="B2" s="356"/>
      <c r="C2" s="356"/>
      <c r="D2" s="356"/>
      <c r="E2" s="356"/>
      <c r="F2" s="356"/>
      <c r="G2" s="356"/>
      <c r="H2" s="356"/>
      <c r="I2" s="356"/>
      <c r="J2" s="356"/>
    </row>
    <row r="3" spans="1:10" s="3" customFormat="1" ht="15.6" x14ac:dyDescent="0.3">
      <c r="A3" s="357" t="s">
        <v>82</v>
      </c>
      <c r="B3" s="357"/>
      <c r="C3" s="357"/>
      <c r="D3" s="357"/>
      <c r="E3" s="357"/>
      <c r="F3" s="357"/>
      <c r="G3" s="357"/>
      <c r="H3" s="357"/>
      <c r="I3" s="357"/>
      <c r="J3" s="357"/>
    </row>
    <row r="4" spans="1:10" s="3" customFormat="1" ht="14.4" thickBot="1" x14ac:dyDescent="0.3">
      <c r="A4" s="5"/>
      <c r="E4" s="2"/>
      <c r="F4" s="2"/>
    </row>
    <row r="5" spans="1:10" s="8" customFormat="1" ht="36" customHeight="1" x14ac:dyDescent="0.25">
      <c r="A5" s="6" t="s">
        <v>4</v>
      </c>
      <c r="B5" s="7" t="s">
        <v>5</v>
      </c>
      <c r="C5" s="7" t="s">
        <v>6</v>
      </c>
      <c r="D5" s="7" t="s">
        <v>7</v>
      </c>
      <c r="E5" s="7" t="s">
        <v>8</v>
      </c>
      <c r="F5" s="7" t="s">
        <v>9</v>
      </c>
      <c r="G5" s="7" t="s">
        <v>76</v>
      </c>
      <c r="H5" s="7" t="s">
        <v>11</v>
      </c>
      <c r="I5" s="7" t="s">
        <v>78</v>
      </c>
      <c r="J5" s="54" t="s">
        <v>79</v>
      </c>
    </row>
    <row r="6" spans="1:10" ht="14.4" x14ac:dyDescent="0.3">
      <c r="A6" s="9" t="s">
        <v>122</v>
      </c>
      <c r="B6" s="10" t="s">
        <v>718</v>
      </c>
      <c r="C6" s="11" t="s">
        <v>24</v>
      </c>
      <c r="D6" s="12">
        <v>249</v>
      </c>
      <c r="E6" s="13">
        <v>2018</v>
      </c>
      <c r="F6" s="14" t="s">
        <v>714</v>
      </c>
      <c r="G6" s="360">
        <v>70000000</v>
      </c>
      <c r="H6" s="13">
        <v>9854019</v>
      </c>
      <c r="I6" s="49" t="s">
        <v>722</v>
      </c>
      <c r="J6" s="55" t="s">
        <v>723</v>
      </c>
    </row>
    <row r="7" spans="1:10" ht="14.4" x14ac:dyDescent="0.3">
      <c r="A7" s="9" t="s">
        <v>122</v>
      </c>
      <c r="B7" s="17" t="s">
        <v>719</v>
      </c>
      <c r="C7" s="11" t="s">
        <v>24</v>
      </c>
      <c r="D7" s="12">
        <v>125</v>
      </c>
      <c r="E7" s="13">
        <v>1995</v>
      </c>
      <c r="F7" s="14" t="s">
        <v>715</v>
      </c>
      <c r="G7" s="361"/>
      <c r="H7" s="13">
        <v>9854019</v>
      </c>
      <c r="I7" s="1" t="s">
        <v>724</v>
      </c>
      <c r="J7" s="55" t="s">
        <v>724</v>
      </c>
    </row>
    <row r="8" spans="1:10" s="97" customFormat="1" ht="14.4" x14ac:dyDescent="0.3">
      <c r="A8" s="88" t="s">
        <v>122</v>
      </c>
      <c r="B8" s="100" t="s">
        <v>720</v>
      </c>
      <c r="C8" s="90" t="s">
        <v>24</v>
      </c>
      <c r="D8" s="91">
        <v>175</v>
      </c>
      <c r="E8" s="92">
        <v>1995</v>
      </c>
      <c r="F8" s="99" t="s">
        <v>716</v>
      </c>
      <c r="G8" s="361"/>
      <c r="H8" s="92">
        <v>9854001</v>
      </c>
      <c r="I8" s="95" t="s">
        <v>725</v>
      </c>
      <c r="J8" s="101" t="s">
        <v>725</v>
      </c>
    </row>
    <row r="9" spans="1:10" ht="14.4" x14ac:dyDescent="0.3">
      <c r="A9" s="16" t="s">
        <v>122</v>
      </c>
      <c r="B9" s="10" t="s">
        <v>721</v>
      </c>
      <c r="C9" s="11" t="s">
        <v>24</v>
      </c>
      <c r="D9" s="12">
        <v>249</v>
      </c>
      <c r="E9" s="13">
        <v>2014</v>
      </c>
      <c r="F9" s="14" t="s">
        <v>717</v>
      </c>
      <c r="G9" s="361"/>
      <c r="H9" s="13">
        <v>9854019</v>
      </c>
      <c r="I9" s="1" t="s">
        <v>726</v>
      </c>
      <c r="J9" s="55" t="s">
        <v>727</v>
      </c>
    </row>
    <row r="10" spans="1:10" ht="14.4" x14ac:dyDescent="0.3">
      <c r="A10" s="16" t="s">
        <v>23</v>
      </c>
      <c r="B10" s="10" t="s">
        <v>800</v>
      </c>
      <c r="C10" s="11" t="s">
        <v>24</v>
      </c>
      <c r="D10" s="12">
        <v>644</v>
      </c>
      <c r="E10" s="13">
        <v>2008</v>
      </c>
      <c r="F10" s="14" t="s">
        <v>816</v>
      </c>
      <c r="G10" s="361"/>
      <c r="H10" s="13">
        <v>8817058</v>
      </c>
      <c r="I10" s="1" t="s">
        <v>853</v>
      </c>
      <c r="J10" s="55" t="s">
        <v>854</v>
      </c>
    </row>
    <row r="11" spans="1:10" ht="14.4" x14ac:dyDescent="0.3">
      <c r="A11" s="16" t="s">
        <v>23</v>
      </c>
      <c r="B11" s="10" t="s">
        <v>801</v>
      </c>
      <c r="C11" s="11" t="s">
        <v>24</v>
      </c>
      <c r="D11" s="12">
        <v>183</v>
      </c>
      <c r="E11" s="13">
        <v>2009</v>
      </c>
      <c r="F11" s="14" t="s">
        <v>817</v>
      </c>
      <c r="G11" s="361"/>
      <c r="H11" s="13">
        <v>8817043</v>
      </c>
      <c r="I11" s="1" t="s">
        <v>855</v>
      </c>
      <c r="J11" s="55" t="s">
        <v>856</v>
      </c>
    </row>
    <row r="12" spans="1:10" ht="14.4" x14ac:dyDescent="0.3">
      <c r="A12" s="16" t="s">
        <v>23</v>
      </c>
      <c r="B12" s="10" t="s">
        <v>802</v>
      </c>
      <c r="C12" s="11" t="s">
        <v>24</v>
      </c>
      <c r="D12" s="12">
        <v>183</v>
      </c>
      <c r="E12" s="13">
        <v>2009</v>
      </c>
      <c r="F12" s="14" t="s">
        <v>818</v>
      </c>
      <c r="G12" s="362"/>
      <c r="H12" s="13">
        <v>8817043</v>
      </c>
      <c r="I12" s="1" t="s">
        <v>857</v>
      </c>
      <c r="J12" s="55" t="s">
        <v>858</v>
      </c>
    </row>
    <row r="13" spans="1:10" ht="14.4" x14ac:dyDescent="0.3">
      <c r="A13" s="16" t="s">
        <v>735</v>
      </c>
      <c r="B13" s="10" t="s">
        <v>736</v>
      </c>
      <c r="C13" s="11" t="s">
        <v>39</v>
      </c>
      <c r="D13" s="12">
        <v>4000</v>
      </c>
      <c r="E13" s="13">
        <v>1995</v>
      </c>
      <c r="F13" s="14" t="s">
        <v>728</v>
      </c>
      <c r="G13" s="360">
        <v>270000000</v>
      </c>
      <c r="H13" s="13">
        <v>4208053</v>
      </c>
      <c r="I13" s="1">
        <v>87225</v>
      </c>
      <c r="J13" s="55" t="s">
        <v>748</v>
      </c>
    </row>
    <row r="14" spans="1:10" ht="14.4" x14ac:dyDescent="0.3">
      <c r="A14" s="16" t="s">
        <v>737</v>
      </c>
      <c r="B14" s="10" t="s">
        <v>738</v>
      </c>
      <c r="C14" s="11" t="s">
        <v>39</v>
      </c>
      <c r="D14" s="12">
        <v>2000</v>
      </c>
      <c r="E14" s="13">
        <v>2022</v>
      </c>
      <c r="F14" s="14" t="s">
        <v>729</v>
      </c>
      <c r="G14" s="361"/>
      <c r="H14" s="13">
        <v>11321004</v>
      </c>
      <c r="I14" s="1" t="s">
        <v>749</v>
      </c>
      <c r="J14" s="55" t="s">
        <v>750</v>
      </c>
    </row>
    <row r="15" spans="1:10" ht="14.4" x14ac:dyDescent="0.3">
      <c r="A15" s="16" t="s">
        <v>741</v>
      </c>
      <c r="B15" s="10" t="s">
        <v>742</v>
      </c>
      <c r="C15" s="11" t="s">
        <v>39</v>
      </c>
      <c r="D15" s="12">
        <v>2000</v>
      </c>
      <c r="E15" s="13">
        <v>2015</v>
      </c>
      <c r="F15" s="14" t="s">
        <v>731</v>
      </c>
      <c r="G15" s="361"/>
      <c r="H15" s="13">
        <v>8037015</v>
      </c>
      <c r="I15" s="1" t="s">
        <v>753</v>
      </c>
      <c r="J15" s="55" t="s">
        <v>754</v>
      </c>
    </row>
    <row r="16" spans="1:10" ht="14.4" x14ac:dyDescent="0.3">
      <c r="A16" s="16" t="s">
        <v>12</v>
      </c>
      <c r="B16" s="10" t="s">
        <v>743</v>
      </c>
      <c r="C16" s="11" t="s">
        <v>744</v>
      </c>
      <c r="D16" s="12">
        <v>995</v>
      </c>
      <c r="E16" s="13">
        <v>2013</v>
      </c>
      <c r="F16" s="14" t="s">
        <v>732</v>
      </c>
      <c r="G16" s="361"/>
      <c r="H16" s="13">
        <v>6421013</v>
      </c>
      <c r="I16" s="1" t="s">
        <v>755</v>
      </c>
      <c r="J16" s="55" t="s">
        <v>756</v>
      </c>
    </row>
    <row r="17" spans="1:10" ht="14.4" x14ac:dyDescent="0.3">
      <c r="A17" s="16" t="s">
        <v>745</v>
      </c>
      <c r="B17" s="10" t="s">
        <v>746</v>
      </c>
      <c r="C17" s="11" t="s">
        <v>39</v>
      </c>
      <c r="D17" s="12">
        <v>2200</v>
      </c>
      <c r="E17" s="13">
        <v>2004</v>
      </c>
      <c r="F17" s="14" t="s">
        <v>733</v>
      </c>
      <c r="G17" s="361"/>
      <c r="H17" s="13">
        <v>5621005</v>
      </c>
      <c r="I17" s="1" t="s">
        <v>757</v>
      </c>
      <c r="J17" s="55" t="s">
        <v>758</v>
      </c>
    </row>
    <row r="18" spans="1:10" ht="14.4" x14ac:dyDescent="0.3">
      <c r="A18" s="16" t="s">
        <v>739</v>
      </c>
      <c r="B18" s="10" t="s">
        <v>747</v>
      </c>
      <c r="C18" s="11" t="s">
        <v>39</v>
      </c>
      <c r="D18" s="12">
        <v>2400</v>
      </c>
      <c r="E18" s="13">
        <v>2000</v>
      </c>
      <c r="F18" s="14" t="s">
        <v>734</v>
      </c>
      <c r="G18" s="362"/>
      <c r="H18" s="13">
        <v>6421036</v>
      </c>
      <c r="I18" s="1" t="s">
        <v>759</v>
      </c>
      <c r="J18" s="55" t="s">
        <v>760</v>
      </c>
    </row>
    <row r="19" spans="1:10" ht="14.4" x14ac:dyDescent="0.3">
      <c r="A19" s="16"/>
      <c r="B19" s="10"/>
      <c r="C19" s="11"/>
      <c r="D19" s="12"/>
      <c r="E19" s="13"/>
      <c r="F19" s="14"/>
      <c r="G19" s="31"/>
      <c r="H19" s="13"/>
      <c r="I19" s="1"/>
      <c r="J19" s="55"/>
    </row>
    <row r="20" spans="1:10" ht="15" thickBot="1" x14ac:dyDescent="0.35">
      <c r="A20" s="19"/>
      <c r="B20" s="20"/>
      <c r="C20" s="21"/>
      <c r="D20" s="22"/>
      <c r="E20" s="23"/>
      <c r="F20" s="24"/>
      <c r="G20" s="25"/>
      <c r="H20" s="23"/>
      <c r="I20" s="38"/>
      <c r="J20" s="56"/>
    </row>
    <row r="21" spans="1:10" x14ac:dyDescent="0.25">
      <c r="A21" s="3"/>
      <c r="B21" s="26"/>
      <c r="C21" s="3"/>
      <c r="D21" s="27"/>
      <c r="F21" s="2"/>
      <c r="G21" s="34"/>
      <c r="H21" s="28"/>
    </row>
    <row r="22" spans="1:10" x14ac:dyDescent="0.25">
      <c r="G22" s="34">
        <f>+SUM(G6:G20)</f>
        <v>340000000</v>
      </c>
    </row>
    <row r="24" spans="1:10" x14ac:dyDescent="0.25">
      <c r="A24" s="144" t="s">
        <v>762</v>
      </c>
      <c r="B24" s="144" t="s">
        <v>4</v>
      </c>
      <c r="C24" s="144" t="s">
        <v>9</v>
      </c>
      <c r="D24" s="144" t="s">
        <v>6</v>
      </c>
      <c r="E24" s="144" t="s">
        <v>8</v>
      </c>
      <c r="F24" s="144"/>
      <c r="G24" s="144" t="s">
        <v>763</v>
      </c>
      <c r="H24" s="144"/>
      <c r="I24" s="144" t="s">
        <v>78</v>
      </c>
      <c r="J24" s="144" t="s">
        <v>81</v>
      </c>
    </row>
    <row r="25" spans="1:10" x14ac:dyDescent="0.25">
      <c r="A25" s="144" t="s">
        <v>764</v>
      </c>
      <c r="B25" s="144" t="s">
        <v>765</v>
      </c>
      <c r="C25" s="144" t="s">
        <v>766</v>
      </c>
      <c r="D25" s="144" t="s">
        <v>767</v>
      </c>
      <c r="E25" s="144">
        <v>1990</v>
      </c>
      <c r="F25" s="144"/>
      <c r="G25" s="360">
        <v>400000000</v>
      </c>
      <c r="H25" s="144"/>
      <c r="I25" s="144"/>
      <c r="J25" s="144"/>
    </row>
    <row r="26" spans="1:10" x14ac:dyDescent="0.25">
      <c r="A26" s="144" t="s">
        <v>768</v>
      </c>
      <c r="B26" s="144" t="s">
        <v>769</v>
      </c>
      <c r="C26" s="144" t="s">
        <v>770</v>
      </c>
      <c r="D26" s="144" t="s">
        <v>771</v>
      </c>
      <c r="E26" s="144">
        <v>2009</v>
      </c>
      <c r="F26" s="144"/>
      <c r="G26" s="361"/>
      <c r="H26" s="144"/>
      <c r="I26" s="144">
        <v>87629760</v>
      </c>
      <c r="J26" s="144" t="s">
        <v>772</v>
      </c>
    </row>
    <row r="27" spans="1:10" x14ac:dyDescent="0.25">
      <c r="A27" s="144" t="s">
        <v>773</v>
      </c>
      <c r="B27" s="144" t="s">
        <v>32</v>
      </c>
      <c r="C27" s="144"/>
      <c r="D27" s="144" t="s">
        <v>774</v>
      </c>
      <c r="E27" s="144">
        <v>1995</v>
      </c>
      <c r="F27" s="144"/>
      <c r="G27" s="361"/>
      <c r="H27" s="144"/>
      <c r="I27" s="144" t="s">
        <v>775</v>
      </c>
      <c r="J27" s="144" t="s">
        <v>776</v>
      </c>
    </row>
    <row r="28" spans="1:10" x14ac:dyDescent="0.25">
      <c r="A28" s="144" t="s">
        <v>777</v>
      </c>
      <c r="B28" s="144" t="s">
        <v>32</v>
      </c>
      <c r="C28" s="144"/>
      <c r="D28" s="144" t="s">
        <v>780</v>
      </c>
      <c r="E28" s="144">
        <v>1995</v>
      </c>
      <c r="F28" s="144"/>
      <c r="G28" s="361"/>
      <c r="H28" s="144"/>
      <c r="I28" s="144" t="s">
        <v>781</v>
      </c>
      <c r="J28" s="144" t="s">
        <v>782</v>
      </c>
    </row>
    <row r="29" spans="1:10" x14ac:dyDescent="0.25">
      <c r="A29" s="144" t="s">
        <v>777</v>
      </c>
      <c r="B29" s="144" t="s">
        <v>32</v>
      </c>
      <c r="C29" s="144"/>
      <c r="D29" s="144" t="s">
        <v>783</v>
      </c>
      <c r="E29" s="144">
        <v>1995</v>
      </c>
      <c r="F29" s="144"/>
      <c r="G29" s="361"/>
      <c r="H29" s="144"/>
      <c r="I29" s="144" t="s">
        <v>784</v>
      </c>
      <c r="J29" s="144" t="s">
        <v>785</v>
      </c>
    </row>
    <row r="30" spans="1:10" x14ac:dyDescent="0.25">
      <c r="A30" s="144" t="s">
        <v>786</v>
      </c>
      <c r="B30" s="144" t="s">
        <v>787</v>
      </c>
      <c r="C30" s="144"/>
      <c r="D30" s="144"/>
      <c r="E30" s="144">
        <v>1990</v>
      </c>
      <c r="F30" s="144"/>
      <c r="G30" s="361"/>
      <c r="H30" s="144"/>
      <c r="I30" s="144"/>
      <c r="J30" s="144"/>
    </row>
    <row r="31" spans="1:10" x14ac:dyDescent="0.25">
      <c r="A31" s="144" t="s">
        <v>788</v>
      </c>
      <c r="B31" s="144" t="s">
        <v>789</v>
      </c>
      <c r="C31" s="144" t="s">
        <v>790</v>
      </c>
      <c r="D31" s="144" t="s">
        <v>791</v>
      </c>
      <c r="E31" s="144">
        <v>2010</v>
      </c>
      <c r="F31" s="144"/>
      <c r="G31" s="362"/>
      <c r="H31" s="144"/>
      <c r="I31" s="144"/>
      <c r="J31" s="144"/>
    </row>
    <row r="32" spans="1:10" x14ac:dyDescent="0.25">
      <c r="G32" s="34">
        <f>+G25</f>
        <v>400000000</v>
      </c>
    </row>
    <row r="33" spans="1:12" x14ac:dyDescent="0.25">
      <c r="A33" s="123" t="s">
        <v>116</v>
      </c>
    </row>
    <row r="40" spans="1:12" hidden="1" x14ac:dyDescent="0.25">
      <c r="A40" s="15" t="s">
        <v>739</v>
      </c>
      <c r="B40" s="15" t="s">
        <v>740</v>
      </c>
      <c r="C40" s="15" t="s">
        <v>39</v>
      </c>
      <c r="D40" s="15">
        <v>2488</v>
      </c>
      <c r="E40" s="28">
        <v>2013</v>
      </c>
      <c r="F40" s="28" t="s">
        <v>730</v>
      </c>
      <c r="H40" s="15">
        <v>6421055</v>
      </c>
      <c r="I40" s="15" t="s">
        <v>751</v>
      </c>
      <c r="J40" s="15" t="s">
        <v>752</v>
      </c>
    </row>
    <row r="41" spans="1:12" hidden="1" x14ac:dyDescent="0.25">
      <c r="A41" s="15" t="s">
        <v>23</v>
      </c>
      <c r="B41" s="15" t="s">
        <v>800</v>
      </c>
      <c r="C41" s="15" t="s">
        <v>24</v>
      </c>
      <c r="D41" s="15">
        <v>644</v>
      </c>
      <c r="E41" s="28">
        <v>2008</v>
      </c>
      <c r="F41" s="28" t="s">
        <v>816</v>
      </c>
      <c r="H41" s="15">
        <v>8817058</v>
      </c>
      <c r="I41" s="15" t="s">
        <v>853</v>
      </c>
      <c r="J41" s="15" t="s">
        <v>854</v>
      </c>
      <c r="L41" s="15">
        <v>45986</v>
      </c>
    </row>
    <row r="42" spans="1:12" hidden="1" x14ac:dyDescent="0.25">
      <c r="A42" s="15" t="s">
        <v>23</v>
      </c>
      <c r="B42" s="15" t="s">
        <v>801</v>
      </c>
      <c r="C42" s="15" t="s">
        <v>24</v>
      </c>
      <c r="D42" s="15">
        <v>183</v>
      </c>
      <c r="E42" s="28">
        <v>2009</v>
      </c>
      <c r="F42" s="28" t="s">
        <v>817</v>
      </c>
      <c r="H42" s="15">
        <v>8817043</v>
      </c>
      <c r="I42" s="15" t="s">
        <v>855</v>
      </c>
      <c r="J42" s="15" t="s">
        <v>856</v>
      </c>
      <c r="L42" s="15">
        <v>45986</v>
      </c>
    </row>
    <row r="43" spans="1:12" hidden="1" x14ac:dyDescent="0.25">
      <c r="A43" s="15" t="s">
        <v>23</v>
      </c>
      <c r="B43" s="15" t="s">
        <v>802</v>
      </c>
      <c r="C43" s="15" t="s">
        <v>24</v>
      </c>
      <c r="D43" s="15">
        <v>183</v>
      </c>
      <c r="E43" s="28">
        <v>2009</v>
      </c>
      <c r="F43" s="28" t="s">
        <v>818</v>
      </c>
      <c r="H43" s="15">
        <v>8817043</v>
      </c>
      <c r="I43" s="15" t="s">
        <v>857</v>
      </c>
      <c r="J43" s="15" t="s">
        <v>858</v>
      </c>
      <c r="L43" s="15">
        <v>45986</v>
      </c>
    </row>
    <row r="44" spans="1:12" hidden="1" x14ac:dyDescent="0.25">
      <c r="A44" s="15" t="s">
        <v>122</v>
      </c>
      <c r="B44" s="15" t="s">
        <v>1005</v>
      </c>
      <c r="C44" s="15" t="s">
        <v>24</v>
      </c>
      <c r="D44" s="15">
        <v>249</v>
      </c>
      <c r="E44" s="28">
        <v>2016</v>
      </c>
      <c r="F44" s="28" t="s">
        <v>825</v>
      </c>
      <c r="H44" s="15">
        <v>9817137</v>
      </c>
      <c r="I44" s="15" t="s">
        <v>871</v>
      </c>
      <c r="J44" s="15" t="s">
        <v>871</v>
      </c>
      <c r="L44" s="15">
        <v>45766</v>
      </c>
    </row>
    <row r="45" spans="1:12" hidden="1" x14ac:dyDescent="0.25">
      <c r="A45" s="15" t="s">
        <v>122</v>
      </c>
      <c r="B45" s="15" t="s">
        <v>721</v>
      </c>
      <c r="C45" s="15" t="s">
        <v>24</v>
      </c>
      <c r="D45" s="15">
        <v>249</v>
      </c>
      <c r="E45" s="28">
        <v>2014</v>
      </c>
      <c r="F45" s="28" t="s">
        <v>837</v>
      </c>
      <c r="H45" s="15">
        <v>9854019</v>
      </c>
      <c r="I45" s="15" t="s">
        <v>892</v>
      </c>
      <c r="J45" s="15" t="s">
        <v>893</v>
      </c>
      <c r="L45" s="15">
        <v>45719</v>
      </c>
    </row>
    <row r="46" spans="1:12" hidden="1" x14ac:dyDescent="0.25">
      <c r="A46" s="15" t="s">
        <v>122</v>
      </c>
      <c r="B46" s="15" t="s">
        <v>721</v>
      </c>
      <c r="C46" s="15" t="s">
        <v>24</v>
      </c>
      <c r="D46" s="15">
        <v>249</v>
      </c>
      <c r="E46" s="28">
        <v>2015</v>
      </c>
      <c r="F46" s="28" t="s">
        <v>838</v>
      </c>
      <c r="H46" s="15">
        <v>9854019</v>
      </c>
      <c r="I46" s="15" t="s">
        <v>894</v>
      </c>
      <c r="J46" s="15" t="s">
        <v>895</v>
      </c>
      <c r="L46" s="15">
        <v>45719</v>
      </c>
    </row>
  </sheetData>
  <mergeCells count="6">
    <mergeCell ref="G13:G18"/>
    <mergeCell ref="G25:G31"/>
    <mergeCell ref="A1:J1"/>
    <mergeCell ref="A2:J2"/>
    <mergeCell ref="A3:J3"/>
    <mergeCell ref="G6:G12"/>
  </mergeCells>
  <printOptions horizontalCentered="1"/>
  <pageMargins left="0.70866141732283472" right="0.70866141732283472" top="0.74803149606299213" bottom="0.74803149606299213" header="0.31496062992125984" footer="0.31496062992125984"/>
  <pageSetup scale="6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86"/>
  <sheetViews>
    <sheetView workbookViewId="0">
      <selection sqref="A1:C1"/>
    </sheetView>
  </sheetViews>
  <sheetFormatPr baseColWidth="10" defaultRowHeight="14.4" x14ac:dyDescent="0.3"/>
  <cols>
    <col min="1" max="1" width="19.44140625" style="45" customWidth="1"/>
    <col min="2" max="2" width="19.44140625" style="46" customWidth="1"/>
    <col min="3" max="3" width="39" customWidth="1"/>
  </cols>
  <sheetData>
    <row r="1" spans="1:3" x14ac:dyDescent="0.3">
      <c r="A1" s="364" t="s">
        <v>792</v>
      </c>
      <c r="B1" s="365"/>
      <c r="C1" s="366"/>
    </row>
    <row r="2" spans="1:3" ht="15" thickBot="1" x14ac:dyDescent="0.35">
      <c r="A2" s="126" t="s">
        <v>56</v>
      </c>
      <c r="B2" s="127" t="s">
        <v>68</v>
      </c>
      <c r="C2" s="68" t="s">
        <v>33</v>
      </c>
    </row>
    <row r="3" spans="1:3" x14ac:dyDescent="0.3">
      <c r="A3" s="367" t="s">
        <v>69</v>
      </c>
      <c r="B3" s="369">
        <v>400000000</v>
      </c>
      <c r="C3" s="128" t="s">
        <v>1065</v>
      </c>
    </row>
    <row r="4" spans="1:3" x14ac:dyDescent="0.3">
      <c r="A4" s="368"/>
      <c r="B4" s="370"/>
      <c r="C4" s="37" t="s">
        <v>1091</v>
      </c>
    </row>
    <row r="5" spans="1:3" x14ac:dyDescent="0.3">
      <c r="A5" s="368"/>
      <c r="B5" s="370"/>
      <c r="C5" s="37" t="s">
        <v>1092</v>
      </c>
    </row>
    <row r="6" spans="1:3" x14ac:dyDescent="0.3">
      <c r="A6" s="368"/>
      <c r="B6" s="370"/>
      <c r="C6" s="37" t="s">
        <v>1569</v>
      </c>
    </row>
    <row r="7" spans="1:3" x14ac:dyDescent="0.3">
      <c r="A7" s="368"/>
      <c r="B7" s="370"/>
      <c r="C7" s="37" t="s">
        <v>1093</v>
      </c>
    </row>
    <row r="8" spans="1:3" ht="28.8" x14ac:dyDescent="0.3">
      <c r="A8" s="368"/>
      <c r="B8" s="370"/>
      <c r="C8" s="37" t="s">
        <v>1094</v>
      </c>
    </row>
    <row r="9" spans="1:3" x14ac:dyDescent="0.3">
      <c r="A9" s="368"/>
      <c r="B9" s="370"/>
      <c r="C9" s="37" t="s">
        <v>1570</v>
      </c>
    </row>
    <row r="10" spans="1:3" x14ac:dyDescent="0.3">
      <c r="A10" s="368"/>
      <c r="B10" s="370"/>
      <c r="C10" s="37" t="s">
        <v>1571</v>
      </c>
    </row>
    <row r="11" spans="1:3" x14ac:dyDescent="0.3">
      <c r="A11" s="368"/>
      <c r="B11" s="370"/>
      <c r="C11" s="37" t="s">
        <v>1571</v>
      </c>
    </row>
    <row r="12" spans="1:3" x14ac:dyDescent="0.3">
      <c r="A12" s="368"/>
      <c r="B12" s="370"/>
      <c r="C12" s="37" t="s">
        <v>1095</v>
      </c>
    </row>
    <row r="13" spans="1:3" x14ac:dyDescent="0.3">
      <c r="A13" s="368"/>
      <c r="B13" s="370"/>
      <c r="C13" s="37" t="s">
        <v>1096</v>
      </c>
    </row>
    <row r="14" spans="1:3" x14ac:dyDescent="0.3">
      <c r="A14" s="368"/>
      <c r="B14" s="370"/>
      <c r="C14" s="37" t="s">
        <v>1568</v>
      </c>
    </row>
    <row r="15" spans="1:3" x14ac:dyDescent="0.3">
      <c r="A15" s="368"/>
      <c r="B15" s="370"/>
      <c r="C15" s="37"/>
    </row>
    <row r="16" spans="1:3" ht="28.8" x14ac:dyDescent="0.3">
      <c r="A16" s="368"/>
      <c r="B16" s="370"/>
      <c r="C16" s="37" t="s">
        <v>1354</v>
      </c>
    </row>
    <row r="17" spans="1:6" ht="28.8" x14ac:dyDescent="0.3">
      <c r="A17" s="368"/>
      <c r="B17" s="370"/>
      <c r="C17" s="37" t="s">
        <v>1066</v>
      </c>
    </row>
    <row r="18" spans="1:6" ht="28.8" x14ac:dyDescent="0.3">
      <c r="A18" s="368"/>
      <c r="B18" s="370"/>
      <c r="C18" s="37" t="s">
        <v>1067</v>
      </c>
    </row>
    <row r="19" spans="1:6" x14ac:dyDescent="0.3">
      <c r="A19" s="368"/>
      <c r="B19" s="370"/>
      <c r="C19" s="37" t="s">
        <v>1068</v>
      </c>
    </row>
    <row r="20" spans="1:6" ht="28.8" x14ac:dyDescent="0.3">
      <c r="A20" s="368"/>
      <c r="B20" s="370"/>
      <c r="C20" s="37" t="s">
        <v>1069</v>
      </c>
    </row>
    <row r="21" spans="1:6" x14ac:dyDescent="0.3">
      <c r="A21" s="368"/>
      <c r="B21" s="370"/>
      <c r="C21" s="37" t="s">
        <v>1070</v>
      </c>
    </row>
    <row r="22" spans="1:6" x14ac:dyDescent="0.3">
      <c r="A22" s="368"/>
      <c r="B22" s="370"/>
      <c r="C22" s="37" t="s">
        <v>1071</v>
      </c>
    </row>
    <row r="23" spans="1:6" x14ac:dyDescent="0.3">
      <c r="A23" s="368"/>
      <c r="B23" s="370"/>
      <c r="C23" s="37" t="s">
        <v>1072</v>
      </c>
    </row>
    <row r="24" spans="1:6" ht="28.8" x14ac:dyDescent="0.3">
      <c r="A24" s="368"/>
      <c r="B24" s="370"/>
      <c r="C24" s="37" t="s">
        <v>1073</v>
      </c>
    </row>
    <row r="25" spans="1:6" ht="28.8" x14ac:dyDescent="0.3">
      <c r="A25" s="368"/>
      <c r="B25" s="370"/>
      <c r="C25" s="37" t="s">
        <v>1074</v>
      </c>
    </row>
    <row r="26" spans="1:6" ht="28.8" x14ac:dyDescent="0.3">
      <c r="A26" s="368"/>
      <c r="B26" s="370"/>
      <c r="C26" s="37" t="s">
        <v>1075</v>
      </c>
    </row>
    <row r="27" spans="1:6" ht="28.8" x14ac:dyDescent="0.3">
      <c r="A27" s="368"/>
      <c r="B27" s="370"/>
      <c r="C27" s="37" t="s">
        <v>1076</v>
      </c>
    </row>
    <row r="28" spans="1:6" x14ac:dyDescent="0.3">
      <c r="A28" s="368"/>
      <c r="B28" s="370"/>
      <c r="C28" s="37"/>
    </row>
    <row r="29" spans="1:6" ht="111.6" customHeight="1" x14ac:dyDescent="0.3">
      <c r="A29" s="52" t="s">
        <v>1591</v>
      </c>
      <c r="B29" s="53" t="s">
        <v>75</v>
      </c>
      <c r="C29" s="37" t="s">
        <v>1573</v>
      </c>
    </row>
    <row r="30" spans="1:6" x14ac:dyDescent="0.3">
      <c r="A30" s="368" t="s">
        <v>118</v>
      </c>
      <c r="B30" s="370">
        <v>500000000</v>
      </c>
      <c r="C30" s="37" t="s">
        <v>1048</v>
      </c>
      <c r="E30" s="263"/>
      <c r="F30" s="263"/>
    </row>
    <row r="31" spans="1:6" x14ac:dyDescent="0.3">
      <c r="A31" s="368"/>
      <c r="B31" s="370"/>
      <c r="C31" s="37" t="s">
        <v>1063</v>
      </c>
    </row>
    <row r="32" spans="1:6" x14ac:dyDescent="0.3">
      <c r="A32" s="368"/>
      <c r="B32" s="370"/>
      <c r="C32" s="37" t="s">
        <v>1064</v>
      </c>
    </row>
    <row r="33" spans="1:3" x14ac:dyDescent="0.3">
      <c r="A33" s="368"/>
      <c r="B33" s="370"/>
      <c r="C33" s="37" t="s">
        <v>1064</v>
      </c>
    </row>
    <row r="34" spans="1:3" x14ac:dyDescent="0.3">
      <c r="A34" s="368"/>
      <c r="B34" s="370"/>
      <c r="C34" s="37" t="s">
        <v>1064</v>
      </c>
    </row>
    <row r="35" spans="1:3" x14ac:dyDescent="0.3">
      <c r="A35" s="368"/>
      <c r="B35" s="370"/>
      <c r="C35" s="37" t="s">
        <v>1064</v>
      </c>
    </row>
    <row r="36" spans="1:3" x14ac:dyDescent="0.3">
      <c r="A36" s="368"/>
      <c r="B36" s="370"/>
      <c r="C36" s="37" t="s">
        <v>1064</v>
      </c>
    </row>
    <row r="37" spans="1:3" x14ac:dyDescent="0.3">
      <c r="A37" s="368"/>
      <c r="B37" s="370"/>
      <c r="C37" s="37" t="s">
        <v>1050</v>
      </c>
    </row>
    <row r="38" spans="1:3" ht="28.8" x14ac:dyDescent="0.3">
      <c r="A38" s="368"/>
      <c r="B38" s="370"/>
      <c r="C38" s="37" t="s">
        <v>1051</v>
      </c>
    </row>
    <row r="39" spans="1:3" ht="28.8" x14ac:dyDescent="0.3">
      <c r="A39" s="368"/>
      <c r="B39" s="370"/>
      <c r="C39" s="37" t="s">
        <v>1543</v>
      </c>
    </row>
    <row r="40" spans="1:3" ht="28.8" x14ac:dyDescent="0.3">
      <c r="A40" s="368"/>
      <c r="B40" s="370"/>
      <c r="C40" s="37" t="s">
        <v>1544</v>
      </c>
    </row>
    <row r="41" spans="1:3" ht="28.8" x14ac:dyDescent="0.3">
      <c r="A41" s="368"/>
      <c r="B41" s="370"/>
      <c r="C41" s="37" t="s">
        <v>1545</v>
      </c>
    </row>
    <row r="42" spans="1:3" ht="28.8" x14ac:dyDescent="0.3">
      <c r="A42" s="368"/>
      <c r="B42" s="370"/>
      <c r="C42" s="37" t="s">
        <v>1546</v>
      </c>
    </row>
    <row r="43" spans="1:3" x14ac:dyDescent="0.3">
      <c r="A43" s="368"/>
      <c r="B43" s="370"/>
      <c r="C43" s="37" t="s">
        <v>1547</v>
      </c>
    </row>
    <row r="44" spans="1:3" ht="28.8" x14ac:dyDescent="0.3">
      <c r="A44" s="368"/>
      <c r="B44" s="370"/>
      <c r="C44" s="37" t="s">
        <v>1548</v>
      </c>
    </row>
    <row r="45" spans="1:3" x14ac:dyDescent="0.3">
      <c r="A45" s="368"/>
      <c r="B45" s="370"/>
      <c r="C45" s="37" t="s">
        <v>1549</v>
      </c>
    </row>
    <row r="46" spans="1:3" x14ac:dyDescent="0.3">
      <c r="A46" s="368"/>
      <c r="B46" s="370"/>
      <c r="C46" s="37" t="s">
        <v>1550</v>
      </c>
    </row>
    <row r="47" spans="1:3" x14ac:dyDescent="0.3">
      <c r="A47" s="368"/>
      <c r="B47" s="370"/>
      <c r="C47" s="37" t="s">
        <v>1052</v>
      </c>
    </row>
    <row r="48" spans="1:3" x14ac:dyDescent="0.3">
      <c r="A48" s="368"/>
      <c r="B48" s="370"/>
      <c r="C48" s="37" t="s">
        <v>1551</v>
      </c>
    </row>
    <row r="49" spans="1:3" x14ac:dyDescent="0.3">
      <c r="A49" s="368"/>
      <c r="B49" s="370"/>
      <c r="C49" s="37" t="s">
        <v>1053</v>
      </c>
    </row>
    <row r="50" spans="1:3" x14ac:dyDescent="0.3">
      <c r="A50" s="368"/>
      <c r="B50" s="370"/>
      <c r="C50" s="37" t="s">
        <v>1552</v>
      </c>
    </row>
    <row r="51" spans="1:3" x14ac:dyDescent="0.3">
      <c r="A51" s="368"/>
      <c r="B51" s="370"/>
      <c r="C51" s="37" t="s">
        <v>1553</v>
      </c>
    </row>
    <row r="52" spans="1:3" x14ac:dyDescent="0.3">
      <c r="A52" s="368"/>
      <c r="B52" s="370"/>
      <c r="C52" s="37" t="s">
        <v>1054</v>
      </c>
    </row>
    <row r="53" spans="1:3" ht="28.8" x14ac:dyDescent="0.3">
      <c r="A53" s="368"/>
      <c r="B53" s="370"/>
      <c r="C53" s="37" t="s">
        <v>1049</v>
      </c>
    </row>
    <row r="54" spans="1:3" x14ac:dyDescent="0.3">
      <c r="A54" s="368"/>
      <c r="B54" s="370"/>
      <c r="C54" s="37" t="s">
        <v>1554</v>
      </c>
    </row>
    <row r="55" spans="1:3" x14ac:dyDescent="0.3">
      <c r="A55" s="368"/>
      <c r="B55" s="370"/>
      <c r="C55" s="37" t="s">
        <v>1555</v>
      </c>
    </row>
    <row r="56" spans="1:3" x14ac:dyDescent="0.3">
      <c r="A56" s="368"/>
      <c r="B56" s="370"/>
      <c r="C56" s="37" t="s">
        <v>1055</v>
      </c>
    </row>
    <row r="57" spans="1:3" x14ac:dyDescent="0.3">
      <c r="A57" s="368"/>
      <c r="B57" s="370"/>
      <c r="C57" s="37" t="s">
        <v>1556</v>
      </c>
    </row>
    <row r="58" spans="1:3" ht="28.8" x14ac:dyDescent="0.3">
      <c r="A58" s="368"/>
      <c r="B58" s="370"/>
      <c r="C58" s="37" t="s">
        <v>1557</v>
      </c>
    </row>
    <row r="59" spans="1:3" ht="28.8" x14ac:dyDescent="0.3">
      <c r="A59" s="368"/>
      <c r="B59" s="370"/>
      <c r="C59" s="37" t="s">
        <v>1056</v>
      </c>
    </row>
    <row r="60" spans="1:3" x14ac:dyDescent="0.3">
      <c r="A60" s="368"/>
      <c r="B60" s="370"/>
      <c r="C60" s="37" t="s">
        <v>1057</v>
      </c>
    </row>
    <row r="61" spans="1:3" ht="28.8" x14ac:dyDescent="0.3">
      <c r="A61" s="368"/>
      <c r="B61" s="370"/>
      <c r="C61" s="37" t="s">
        <v>1058</v>
      </c>
    </row>
    <row r="62" spans="1:3" ht="28.8" x14ac:dyDescent="0.3">
      <c r="A62" s="368"/>
      <c r="B62" s="370"/>
      <c r="C62" s="37" t="s">
        <v>1558</v>
      </c>
    </row>
    <row r="63" spans="1:3" ht="28.8" x14ac:dyDescent="0.3">
      <c r="A63" s="368"/>
      <c r="B63" s="370"/>
      <c r="C63" s="37" t="s">
        <v>1559</v>
      </c>
    </row>
    <row r="64" spans="1:3" x14ac:dyDescent="0.3">
      <c r="A64" s="368"/>
      <c r="B64" s="370"/>
      <c r="C64" s="37" t="s">
        <v>1059</v>
      </c>
    </row>
    <row r="65" spans="1:3" x14ac:dyDescent="0.3">
      <c r="A65" s="368"/>
      <c r="B65" s="370"/>
      <c r="C65" s="37" t="s">
        <v>1060</v>
      </c>
    </row>
    <row r="66" spans="1:3" ht="28.8" x14ac:dyDescent="0.3">
      <c r="A66" s="368"/>
      <c r="B66" s="370"/>
      <c r="C66" s="37" t="s">
        <v>1560</v>
      </c>
    </row>
    <row r="67" spans="1:3" ht="28.8" x14ac:dyDescent="0.3">
      <c r="A67" s="368"/>
      <c r="B67" s="370"/>
      <c r="C67" s="37" t="s">
        <v>1561</v>
      </c>
    </row>
    <row r="68" spans="1:3" ht="28.8" x14ac:dyDescent="0.3">
      <c r="A68" s="368"/>
      <c r="B68" s="370"/>
      <c r="C68" s="37" t="s">
        <v>1562</v>
      </c>
    </row>
    <row r="69" spans="1:3" ht="28.8" x14ac:dyDescent="0.3">
      <c r="A69" s="368"/>
      <c r="B69" s="370"/>
      <c r="C69" s="37" t="s">
        <v>1563</v>
      </c>
    </row>
    <row r="70" spans="1:3" x14ac:dyDescent="0.3">
      <c r="A70" s="368"/>
      <c r="B70" s="370"/>
      <c r="C70" s="37" t="s">
        <v>1061</v>
      </c>
    </row>
    <row r="71" spans="1:3" ht="28.8" x14ac:dyDescent="0.3">
      <c r="A71" s="368"/>
      <c r="B71" s="370"/>
      <c r="C71" s="37" t="s">
        <v>1564</v>
      </c>
    </row>
    <row r="72" spans="1:3" x14ac:dyDescent="0.3">
      <c r="A72" s="368"/>
      <c r="B72" s="370"/>
      <c r="C72" s="37" t="s">
        <v>1565</v>
      </c>
    </row>
    <row r="73" spans="1:3" x14ac:dyDescent="0.3">
      <c r="A73" s="368"/>
      <c r="B73" s="370"/>
      <c r="C73" s="37" t="s">
        <v>1566</v>
      </c>
    </row>
    <row r="74" spans="1:3" x14ac:dyDescent="0.3">
      <c r="A74" s="368"/>
      <c r="B74" s="370"/>
      <c r="C74" s="37" t="s">
        <v>1062</v>
      </c>
    </row>
    <row r="75" spans="1:3" x14ac:dyDescent="0.3">
      <c r="A75" s="368"/>
      <c r="B75" s="370"/>
      <c r="C75" s="37" t="s">
        <v>1567</v>
      </c>
    </row>
    <row r="76" spans="1:3" x14ac:dyDescent="0.3">
      <c r="A76" s="368"/>
      <c r="B76" s="370"/>
      <c r="C76" s="37"/>
    </row>
    <row r="77" spans="1:3" x14ac:dyDescent="0.3">
      <c r="A77" s="52" t="s">
        <v>57</v>
      </c>
      <c r="B77" s="53">
        <v>1000000000</v>
      </c>
      <c r="C77" s="37"/>
    </row>
    <row r="78" spans="1:3" x14ac:dyDescent="0.3">
      <c r="A78" s="52" t="s">
        <v>1044</v>
      </c>
      <c r="B78" s="53">
        <v>800000000</v>
      </c>
      <c r="C78" s="37"/>
    </row>
    <row r="79" spans="1:3" x14ac:dyDescent="0.3">
      <c r="A79" s="52" t="s">
        <v>1047</v>
      </c>
      <c r="B79" s="53">
        <v>1200000000</v>
      </c>
      <c r="C79" s="37"/>
    </row>
    <row r="80" spans="1:3" ht="15" thickBot="1" x14ac:dyDescent="0.35">
      <c r="A80" s="44" t="s">
        <v>119</v>
      </c>
      <c r="B80" s="125">
        <v>120000000</v>
      </c>
      <c r="C80" s="39"/>
    </row>
    <row r="82" spans="1:3" hidden="1" x14ac:dyDescent="0.3">
      <c r="A82" s="52" t="s">
        <v>57</v>
      </c>
      <c r="B82" s="53">
        <v>942130000</v>
      </c>
      <c r="C82" s="37" t="s">
        <v>1380</v>
      </c>
    </row>
    <row r="83" spans="1:3" x14ac:dyDescent="0.3">
      <c r="A83" s="363"/>
      <c r="B83" s="363"/>
      <c r="C83" s="363"/>
    </row>
    <row r="86" spans="1:3" x14ac:dyDescent="0.3">
      <c r="A86" s="123" t="s">
        <v>116</v>
      </c>
    </row>
  </sheetData>
  <mergeCells count="6">
    <mergeCell ref="A83:C83"/>
    <mergeCell ref="A1:C1"/>
    <mergeCell ref="A3:A28"/>
    <mergeCell ref="B3:B28"/>
    <mergeCell ref="A30:A76"/>
    <mergeCell ref="B30:B76"/>
  </mergeCells>
  <printOptions horizontalCentered="1"/>
  <pageMargins left="0.70866141732283472" right="0.70866141732283472" top="0.74803149606299213" bottom="0.74803149606299213" header="0.31496062992125984" footer="0.31496062992125984"/>
  <pageSetup scale="93" orientation="portrait" r:id="rId1"/>
  <headerFooter>
    <oddFooter>&amp;CCopiseguros Ltda.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82E1A-0368-4D07-982E-B14A9B541B58}">
  <sheetPr>
    <pageSetUpPr fitToPage="1"/>
  </sheetPr>
  <dimension ref="A1:F35"/>
  <sheetViews>
    <sheetView workbookViewId="0"/>
  </sheetViews>
  <sheetFormatPr baseColWidth="10" defaultColWidth="10.6640625" defaultRowHeight="15.6" x14ac:dyDescent="0.3"/>
  <cols>
    <col min="1" max="1" width="14.44140625" style="284" customWidth="1"/>
    <col min="2" max="2" width="58.44140625" style="284" customWidth="1"/>
    <col min="3" max="3" width="16.44140625" style="284" customWidth="1"/>
    <col min="4" max="4" width="23.44140625" style="284" bestFit="1" customWidth="1"/>
    <col min="5" max="5" width="10.6640625" style="284"/>
    <col min="6" max="6" width="11.6640625" style="284" bestFit="1" customWidth="1"/>
    <col min="7" max="16384" width="10.6640625" style="284"/>
  </cols>
  <sheetData>
    <row r="1" spans="1:6" x14ac:dyDescent="0.3">
      <c r="A1" s="281" t="s">
        <v>33</v>
      </c>
      <c r="B1" s="282" t="s">
        <v>1355</v>
      </c>
      <c r="C1" s="282" t="s">
        <v>1356</v>
      </c>
      <c r="D1" s="283" t="s">
        <v>1357</v>
      </c>
    </row>
    <row r="2" spans="1:6" x14ac:dyDescent="0.3">
      <c r="A2" s="285" t="s">
        <v>1048</v>
      </c>
      <c r="B2" s="286" t="s">
        <v>1359</v>
      </c>
      <c r="C2" s="287">
        <v>11444281</v>
      </c>
      <c r="D2" s="288">
        <v>29190</v>
      </c>
      <c r="F2" s="289">
        <f>2021-YEAR(D2)</f>
        <v>42</v>
      </c>
    </row>
    <row r="3" spans="1:6" x14ac:dyDescent="0.3">
      <c r="A3" s="290" t="s">
        <v>1377</v>
      </c>
      <c r="B3" s="286" t="s">
        <v>1360</v>
      </c>
      <c r="C3" s="287">
        <v>11442755</v>
      </c>
      <c r="D3" s="291">
        <v>28582</v>
      </c>
      <c r="F3" s="289">
        <f t="shared" ref="F3:F20" si="0">2021-YEAR(D3)</f>
        <v>43</v>
      </c>
    </row>
    <row r="4" spans="1:6" x14ac:dyDescent="0.3">
      <c r="A4" s="290" t="s">
        <v>1378</v>
      </c>
      <c r="B4" s="286" t="s">
        <v>1361</v>
      </c>
      <c r="C4" s="287">
        <v>1070948774</v>
      </c>
      <c r="D4" s="291">
        <v>32115</v>
      </c>
      <c r="F4" s="289">
        <f t="shared" si="0"/>
        <v>34</v>
      </c>
    </row>
    <row r="5" spans="1:6" x14ac:dyDescent="0.3">
      <c r="A5" s="290" t="s">
        <v>1378</v>
      </c>
      <c r="B5" s="286" t="s">
        <v>1362</v>
      </c>
      <c r="C5" s="287">
        <v>1003553357</v>
      </c>
      <c r="D5" s="291">
        <v>37335</v>
      </c>
      <c r="F5" s="289">
        <f t="shared" si="0"/>
        <v>19</v>
      </c>
    </row>
    <row r="6" spans="1:6" x14ac:dyDescent="0.3">
      <c r="A6" s="290" t="s">
        <v>1378</v>
      </c>
      <c r="B6" s="286" t="s">
        <v>1363</v>
      </c>
      <c r="C6" s="287">
        <v>11447876</v>
      </c>
      <c r="D6" s="291">
        <v>30455</v>
      </c>
      <c r="F6" s="289">
        <f t="shared" si="0"/>
        <v>38</v>
      </c>
    </row>
    <row r="7" spans="1:6" x14ac:dyDescent="0.3">
      <c r="A7" s="290" t="s">
        <v>1378</v>
      </c>
      <c r="B7" s="286" t="s">
        <v>1364</v>
      </c>
      <c r="C7" s="287">
        <v>1026287019</v>
      </c>
      <c r="D7" s="291">
        <v>34313</v>
      </c>
      <c r="F7" s="289">
        <f t="shared" si="0"/>
        <v>28</v>
      </c>
    </row>
    <row r="8" spans="1:6" x14ac:dyDescent="0.3">
      <c r="A8" s="290" t="s">
        <v>1378</v>
      </c>
      <c r="B8" s="286" t="s">
        <v>1365</v>
      </c>
      <c r="C8" s="287">
        <v>11447137</v>
      </c>
      <c r="D8" s="291">
        <v>30152</v>
      </c>
      <c r="F8" s="289">
        <f t="shared" si="0"/>
        <v>39</v>
      </c>
    </row>
    <row r="9" spans="1:6" x14ac:dyDescent="0.3">
      <c r="A9" s="290" t="s">
        <v>1378</v>
      </c>
      <c r="B9" s="286" t="s">
        <v>1366</v>
      </c>
      <c r="C9" s="287">
        <v>11447512</v>
      </c>
      <c r="D9" s="291">
        <v>30282</v>
      </c>
      <c r="F9" s="289">
        <f t="shared" si="0"/>
        <v>39</v>
      </c>
    </row>
    <row r="10" spans="1:6" x14ac:dyDescent="0.3">
      <c r="A10" s="290" t="s">
        <v>1378</v>
      </c>
      <c r="B10" s="286" t="s">
        <v>1367</v>
      </c>
      <c r="C10" s="287">
        <v>11443911</v>
      </c>
      <c r="D10" s="291">
        <v>29026</v>
      </c>
      <c r="F10" s="289">
        <f t="shared" si="0"/>
        <v>42</v>
      </c>
    </row>
    <row r="11" spans="1:6" x14ac:dyDescent="0.3">
      <c r="A11" s="285" t="s">
        <v>1378</v>
      </c>
      <c r="B11" s="286" t="s">
        <v>1572</v>
      </c>
      <c r="C11" s="287">
        <v>1070969211</v>
      </c>
      <c r="D11" s="291">
        <v>34377</v>
      </c>
      <c r="F11" s="289">
        <f t="shared" si="0"/>
        <v>27</v>
      </c>
    </row>
    <row r="12" spans="1:6" x14ac:dyDescent="0.3">
      <c r="A12" s="290" t="s">
        <v>1378</v>
      </c>
      <c r="B12" s="286" t="s">
        <v>1368</v>
      </c>
      <c r="C12" s="287">
        <v>1070949830</v>
      </c>
      <c r="D12" s="291">
        <v>32231</v>
      </c>
      <c r="F12" s="289">
        <f t="shared" si="0"/>
        <v>33</v>
      </c>
    </row>
    <row r="13" spans="1:6" x14ac:dyDescent="0.3">
      <c r="A13" s="290" t="s">
        <v>1378</v>
      </c>
      <c r="B13" s="286" t="s">
        <v>1369</v>
      </c>
      <c r="C13" s="287">
        <v>3166743</v>
      </c>
      <c r="D13" s="291">
        <v>27165</v>
      </c>
      <c r="F13" s="289">
        <f t="shared" si="0"/>
        <v>47</v>
      </c>
    </row>
    <row r="14" spans="1:6" x14ac:dyDescent="0.3">
      <c r="A14" s="290" t="s">
        <v>1378</v>
      </c>
      <c r="B14" s="286" t="s">
        <v>1370</v>
      </c>
      <c r="C14" s="287">
        <v>1070949354</v>
      </c>
      <c r="D14" s="291">
        <v>32134</v>
      </c>
      <c r="F14" s="289">
        <f t="shared" si="0"/>
        <v>34</v>
      </c>
    </row>
    <row r="15" spans="1:6" x14ac:dyDescent="0.3">
      <c r="A15" s="290" t="s">
        <v>1378</v>
      </c>
      <c r="B15" s="286" t="s">
        <v>1371</v>
      </c>
      <c r="C15" s="287">
        <v>11439193</v>
      </c>
      <c r="D15" s="291">
        <v>27180</v>
      </c>
      <c r="F15" s="289">
        <f t="shared" si="0"/>
        <v>47</v>
      </c>
    </row>
    <row r="16" spans="1:6" x14ac:dyDescent="0.3">
      <c r="A16" s="285" t="s">
        <v>1378</v>
      </c>
      <c r="B16" s="292" t="s">
        <v>1372</v>
      </c>
      <c r="C16" s="293">
        <v>1070976878</v>
      </c>
      <c r="D16" s="288">
        <v>35171</v>
      </c>
      <c r="F16" s="289">
        <f t="shared" si="0"/>
        <v>25</v>
      </c>
    </row>
    <row r="17" spans="1:6" x14ac:dyDescent="0.3">
      <c r="A17" s="290" t="s">
        <v>1378</v>
      </c>
      <c r="B17" s="286" t="s">
        <v>1373</v>
      </c>
      <c r="C17" s="287">
        <v>1070972384</v>
      </c>
      <c r="D17" s="291">
        <v>34725</v>
      </c>
      <c r="F17" s="289">
        <f t="shared" si="0"/>
        <v>26</v>
      </c>
    </row>
    <row r="18" spans="1:6" x14ac:dyDescent="0.3">
      <c r="A18" s="290" t="s">
        <v>1378</v>
      </c>
      <c r="B18" s="294" t="s">
        <v>1374</v>
      </c>
      <c r="C18" s="287">
        <v>79723243</v>
      </c>
      <c r="D18" s="291">
        <v>28830</v>
      </c>
      <c r="F18" s="289">
        <f t="shared" si="0"/>
        <v>43</v>
      </c>
    </row>
    <row r="19" spans="1:6" x14ac:dyDescent="0.3">
      <c r="A19" s="290" t="s">
        <v>1378</v>
      </c>
      <c r="B19" s="286" t="s">
        <v>1375</v>
      </c>
      <c r="C19" s="287">
        <v>1070950141</v>
      </c>
      <c r="D19" s="291">
        <v>32284</v>
      </c>
      <c r="F19" s="289">
        <f t="shared" si="0"/>
        <v>33</v>
      </c>
    </row>
    <row r="20" spans="1:6" x14ac:dyDescent="0.3">
      <c r="A20" s="290" t="s">
        <v>1378</v>
      </c>
      <c r="B20" s="286" t="s">
        <v>1376</v>
      </c>
      <c r="C20" s="287">
        <v>11449457</v>
      </c>
      <c r="D20" s="291">
        <v>29514</v>
      </c>
      <c r="F20" s="289">
        <f t="shared" si="0"/>
        <v>41</v>
      </c>
    </row>
    <row r="21" spans="1:6" x14ac:dyDescent="0.3">
      <c r="A21" s="290"/>
      <c r="B21" s="286"/>
      <c r="C21" s="287"/>
      <c r="D21" s="291"/>
      <c r="F21" s="289"/>
    </row>
    <row r="22" spans="1:6" x14ac:dyDescent="0.3">
      <c r="A22" s="290"/>
      <c r="B22" s="286"/>
      <c r="C22" s="287"/>
      <c r="D22" s="291"/>
      <c r="F22" s="289"/>
    </row>
    <row r="23" spans="1:6" x14ac:dyDescent="0.3">
      <c r="A23" s="290"/>
      <c r="B23" s="286"/>
      <c r="C23" s="287"/>
      <c r="D23" s="291"/>
      <c r="F23" s="289"/>
    </row>
    <row r="24" spans="1:6" x14ac:dyDescent="0.3">
      <c r="A24" s="290"/>
      <c r="B24" s="286"/>
      <c r="C24" s="287"/>
      <c r="D24" s="291"/>
      <c r="F24" s="289"/>
    </row>
    <row r="25" spans="1:6" x14ac:dyDescent="0.3">
      <c r="A25" s="290"/>
      <c r="B25" s="286"/>
      <c r="C25" s="287"/>
      <c r="D25" s="291"/>
      <c r="F25" s="289"/>
    </row>
    <row r="26" spans="1:6" x14ac:dyDescent="0.3">
      <c r="A26" s="290"/>
      <c r="B26" s="286"/>
      <c r="C26" s="287"/>
      <c r="D26" s="291"/>
      <c r="F26" s="289"/>
    </row>
    <row r="27" spans="1:6" x14ac:dyDescent="0.3">
      <c r="A27" s="290"/>
      <c r="B27" s="286"/>
      <c r="C27" s="287"/>
      <c r="D27" s="291"/>
      <c r="F27" s="289"/>
    </row>
    <row r="28" spans="1:6" x14ac:dyDescent="0.3">
      <c r="A28" s="290"/>
      <c r="B28" s="286"/>
      <c r="C28" s="287"/>
      <c r="D28" s="291"/>
      <c r="F28" s="289"/>
    </row>
    <row r="29" spans="1:6" x14ac:dyDescent="0.3">
      <c r="A29" s="290"/>
      <c r="B29" s="286"/>
      <c r="C29" s="287"/>
      <c r="D29" s="291"/>
      <c r="F29" s="289"/>
    </row>
    <row r="30" spans="1:6" ht="16.2" thickBot="1" x14ac:dyDescent="0.35">
      <c r="A30" s="295"/>
      <c r="B30" s="296"/>
      <c r="C30" s="297"/>
      <c r="D30" s="298"/>
      <c r="F30" s="289"/>
    </row>
    <row r="32" spans="1:6" ht="21" x14ac:dyDescent="0.4">
      <c r="A32" s="371" t="s">
        <v>1379</v>
      </c>
      <c r="B32" s="371"/>
      <c r="C32" s="371"/>
      <c r="D32" s="371"/>
    </row>
    <row r="33" spans="1:3" x14ac:dyDescent="0.3">
      <c r="B33" s="284" t="s">
        <v>1358</v>
      </c>
      <c r="C33" s="284">
        <f>19*20*16713894</f>
        <v>6351279720</v>
      </c>
    </row>
    <row r="35" spans="1:3" x14ac:dyDescent="0.3">
      <c r="A35" s="123" t="s">
        <v>116</v>
      </c>
    </row>
  </sheetData>
  <mergeCells count="1">
    <mergeCell ref="A32:D32"/>
  </mergeCells>
  <pageMargins left="0.70866141732283472" right="0.70866141732283472" top="0.74803149606299213" bottom="0.74803149606299213" header="0.31496062992125984" footer="0.31496062992125984"/>
  <pageSetup orientation="landscape" r:id="rId1"/>
  <headerFooter>
    <oddFooter>&amp;CCopiseguros Ltda.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4E97D-18AF-438F-847F-C6172C214602}">
  <sheetPr>
    <pageSetUpPr fitToPage="1"/>
  </sheetPr>
  <dimension ref="A1:F721"/>
  <sheetViews>
    <sheetView zoomScaleNormal="100" workbookViewId="0"/>
  </sheetViews>
  <sheetFormatPr baseColWidth="10" defaultRowHeight="14.4" x14ac:dyDescent="0.3"/>
  <cols>
    <col min="1" max="1" width="89.44140625" style="215" customWidth="1"/>
    <col min="2" max="2" width="16.6640625" bestFit="1" customWidth="1"/>
    <col min="3" max="3" width="16.6640625" style="164" bestFit="1" customWidth="1"/>
    <col min="4" max="4" width="16.6640625" style="165" bestFit="1" customWidth="1"/>
  </cols>
  <sheetData>
    <row r="1" spans="1:4" ht="18.600000000000001" thickBot="1" x14ac:dyDescent="0.4">
      <c r="A1" s="163" t="s">
        <v>126</v>
      </c>
    </row>
    <row r="2" spans="1:4" ht="18" x14ac:dyDescent="0.35">
      <c r="A2" s="166" t="s">
        <v>127</v>
      </c>
      <c r="C2" s="167"/>
      <c r="D2"/>
    </row>
    <row r="3" spans="1:4" ht="15.6" x14ac:dyDescent="0.3">
      <c r="A3" s="168" t="s">
        <v>128</v>
      </c>
      <c r="C3" s="167"/>
      <c r="D3"/>
    </row>
    <row r="4" spans="1:4" ht="100.8" x14ac:dyDescent="0.3">
      <c r="A4" s="169" t="s">
        <v>1592</v>
      </c>
      <c r="C4" s="167"/>
      <c r="D4"/>
    </row>
    <row r="5" spans="1:4" ht="244.8" x14ac:dyDescent="0.3">
      <c r="A5" s="305" t="s">
        <v>1593</v>
      </c>
      <c r="C5" s="167"/>
      <c r="D5"/>
    </row>
    <row r="6" spans="1:4" ht="57.6" x14ac:dyDescent="0.3">
      <c r="A6" s="305" t="s">
        <v>1381</v>
      </c>
      <c r="C6" s="167"/>
      <c r="D6"/>
    </row>
    <row r="7" spans="1:4" ht="86.4" x14ac:dyDescent="0.3">
      <c r="A7" s="305" t="s">
        <v>1382</v>
      </c>
      <c r="C7" s="167"/>
      <c r="D7"/>
    </row>
    <row r="8" spans="1:4" ht="129.6" x14ac:dyDescent="0.3">
      <c r="A8" s="305" t="s">
        <v>1383</v>
      </c>
      <c r="C8" s="167"/>
      <c r="D8"/>
    </row>
    <row r="9" spans="1:4" ht="72" x14ac:dyDescent="0.3">
      <c r="A9" s="305" t="s">
        <v>1384</v>
      </c>
      <c r="C9" s="167"/>
      <c r="D9"/>
    </row>
    <row r="10" spans="1:4" ht="129.6" x14ac:dyDescent="0.3">
      <c r="A10" s="305" t="s">
        <v>1385</v>
      </c>
      <c r="C10" s="167"/>
      <c r="D10"/>
    </row>
    <row r="11" spans="1:4" ht="72" x14ac:dyDescent="0.3">
      <c r="A11" s="305" t="s">
        <v>129</v>
      </c>
      <c r="D11"/>
    </row>
    <row r="12" spans="1:4" ht="72" x14ac:dyDescent="0.3">
      <c r="A12" s="305" t="s">
        <v>1386</v>
      </c>
      <c r="C12" s="167"/>
      <c r="D12"/>
    </row>
    <row r="13" spans="1:4" ht="158.4" x14ac:dyDescent="0.3">
      <c r="A13" s="305" t="s">
        <v>1655</v>
      </c>
      <c r="C13" s="167"/>
      <c r="D13"/>
    </row>
    <row r="14" spans="1:4" ht="86.4" x14ac:dyDescent="0.3">
      <c r="A14" s="305" t="s">
        <v>130</v>
      </c>
      <c r="D14"/>
    </row>
    <row r="15" spans="1:4" ht="72" x14ac:dyDescent="0.3">
      <c r="A15" s="305" t="s">
        <v>131</v>
      </c>
      <c r="D15"/>
    </row>
    <row r="16" spans="1:4" ht="43.2" x14ac:dyDescent="0.3">
      <c r="A16" s="305" t="s">
        <v>132</v>
      </c>
      <c r="D16"/>
    </row>
    <row r="17" spans="1:1" ht="115.2" x14ac:dyDescent="0.3">
      <c r="A17" s="305" t="s">
        <v>133</v>
      </c>
    </row>
    <row r="18" spans="1:1" ht="72.599999999999994" thickBot="1" x14ac:dyDescent="0.35">
      <c r="A18" s="306" t="s">
        <v>134</v>
      </c>
    </row>
    <row r="19" spans="1:1" ht="15" thickBot="1" x14ac:dyDescent="0.35">
      <c r="A19" s="170"/>
    </row>
    <row r="20" spans="1:1" x14ac:dyDescent="0.3">
      <c r="A20" s="171" t="s">
        <v>135</v>
      </c>
    </row>
    <row r="21" spans="1:1" ht="57.6" x14ac:dyDescent="0.3">
      <c r="A21" s="169" t="s">
        <v>1387</v>
      </c>
    </row>
    <row r="22" spans="1:1" x14ac:dyDescent="0.3">
      <c r="A22" s="169" t="s">
        <v>136</v>
      </c>
    </row>
    <row r="23" spans="1:1" ht="57.6" x14ac:dyDescent="0.3">
      <c r="A23" s="169" t="s">
        <v>466</v>
      </c>
    </row>
    <row r="24" spans="1:1" x14ac:dyDescent="0.3">
      <c r="A24" s="169" t="s">
        <v>137</v>
      </c>
    </row>
    <row r="25" spans="1:1" x14ac:dyDescent="0.3">
      <c r="A25" s="169" t="s">
        <v>138</v>
      </c>
    </row>
    <row r="26" spans="1:1" ht="28.8" x14ac:dyDescent="0.3">
      <c r="A26" s="169" t="s">
        <v>1097</v>
      </c>
    </row>
    <row r="27" spans="1:1" x14ac:dyDescent="0.3">
      <c r="A27" s="169" t="s">
        <v>139</v>
      </c>
    </row>
    <row r="28" spans="1:1" x14ac:dyDescent="0.3">
      <c r="A28" s="169" t="s">
        <v>140</v>
      </c>
    </row>
    <row r="29" spans="1:1" x14ac:dyDescent="0.3">
      <c r="A29" s="169" t="s">
        <v>141</v>
      </c>
    </row>
    <row r="30" spans="1:1" x14ac:dyDescent="0.3">
      <c r="A30" s="169" t="s">
        <v>142</v>
      </c>
    </row>
    <row r="31" spans="1:1" x14ac:dyDescent="0.3">
      <c r="A31" s="169" t="s">
        <v>143</v>
      </c>
    </row>
    <row r="32" spans="1:1" ht="28.8" x14ac:dyDescent="0.3">
      <c r="A32" s="169" t="s">
        <v>144</v>
      </c>
    </row>
    <row r="33" spans="1:4" x14ac:dyDescent="0.3">
      <c r="A33" s="169" t="s">
        <v>145</v>
      </c>
    </row>
    <row r="34" spans="1:4" x14ac:dyDescent="0.3">
      <c r="A34" s="169" t="s">
        <v>146</v>
      </c>
    </row>
    <row r="35" spans="1:4" ht="28.8" x14ac:dyDescent="0.3">
      <c r="A35" s="169" t="s">
        <v>1646</v>
      </c>
    </row>
    <row r="36" spans="1:4" x14ac:dyDescent="0.3">
      <c r="A36" s="169" t="s">
        <v>1594</v>
      </c>
    </row>
    <row r="37" spans="1:4" ht="28.8" x14ac:dyDescent="0.3">
      <c r="A37" s="169" t="s">
        <v>1098</v>
      </c>
    </row>
    <row r="38" spans="1:4" ht="86.4" x14ac:dyDescent="0.3">
      <c r="A38" s="169" t="s">
        <v>1388</v>
      </c>
    </row>
    <row r="39" spans="1:4" x14ac:dyDescent="0.3">
      <c r="A39" s="169" t="s">
        <v>147</v>
      </c>
      <c r="D39" s="172"/>
    </row>
    <row r="40" spans="1:4" x14ac:dyDescent="0.3">
      <c r="A40" s="169" t="s">
        <v>1389</v>
      </c>
    </row>
    <row r="41" spans="1:4" x14ac:dyDescent="0.3">
      <c r="A41" s="169" t="s">
        <v>1390</v>
      </c>
      <c r="C41" s="167"/>
      <c r="D41" s="172"/>
    </row>
    <row r="42" spans="1:4" ht="28.8" x14ac:dyDescent="0.3">
      <c r="A42" s="169" t="s">
        <v>1391</v>
      </c>
    </row>
    <row r="43" spans="1:4" ht="86.4" x14ac:dyDescent="0.3">
      <c r="A43" s="169" t="s">
        <v>1099</v>
      </c>
    </row>
    <row r="44" spans="1:4" ht="43.2" x14ac:dyDescent="0.3">
      <c r="A44" s="169" t="s">
        <v>148</v>
      </c>
    </row>
    <row r="45" spans="1:4" x14ac:dyDescent="0.3">
      <c r="A45" s="169" t="s">
        <v>149</v>
      </c>
    </row>
    <row r="46" spans="1:4" ht="28.8" x14ac:dyDescent="0.3">
      <c r="A46" s="169" t="s">
        <v>150</v>
      </c>
    </row>
    <row r="47" spans="1:4" x14ac:dyDescent="0.3">
      <c r="A47" s="169" t="s">
        <v>151</v>
      </c>
    </row>
    <row r="48" spans="1:4" ht="28.8" x14ac:dyDescent="0.3">
      <c r="A48" s="169" t="s">
        <v>1649</v>
      </c>
    </row>
    <row r="49" spans="1:4" x14ac:dyDescent="0.3">
      <c r="A49" s="169" t="s">
        <v>152</v>
      </c>
      <c r="D49" s="172"/>
    </row>
    <row r="50" spans="1:4" ht="31.5" customHeight="1" x14ac:dyDescent="0.3">
      <c r="A50" s="169" t="s">
        <v>153</v>
      </c>
    </row>
    <row r="51" spans="1:4" x14ac:dyDescent="0.3">
      <c r="A51" s="169" t="s">
        <v>154</v>
      </c>
    </row>
    <row r="52" spans="1:4" x14ac:dyDescent="0.3">
      <c r="A52" s="169" t="s">
        <v>155</v>
      </c>
    </row>
    <row r="53" spans="1:4" x14ac:dyDescent="0.3">
      <c r="A53" s="169" t="s">
        <v>156</v>
      </c>
    </row>
    <row r="54" spans="1:4" x14ac:dyDescent="0.3">
      <c r="A54" s="169" t="s">
        <v>157</v>
      </c>
    </row>
    <row r="55" spans="1:4" x14ac:dyDescent="0.3">
      <c r="A55" s="169" t="s">
        <v>158</v>
      </c>
    </row>
    <row r="56" spans="1:4" x14ac:dyDescent="0.3">
      <c r="A56" s="169" t="s">
        <v>159</v>
      </c>
    </row>
    <row r="57" spans="1:4" x14ac:dyDescent="0.3">
      <c r="A57" s="169" t="s">
        <v>160</v>
      </c>
    </row>
    <row r="58" spans="1:4" x14ac:dyDescent="0.3">
      <c r="A58" s="169" t="s">
        <v>161</v>
      </c>
    </row>
    <row r="59" spans="1:4" x14ac:dyDescent="0.3">
      <c r="A59" s="169" t="s">
        <v>162</v>
      </c>
    </row>
    <row r="60" spans="1:4" x14ac:dyDescent="0.3">
      <c r="A60" s="169" t="s">
        <v>163</v>
      </c>
    </row>
    <row r="61" spans="1:4" x14ac:dyDescent="0.3">
      <c r="A61" s="169" t="s">
        <v>164</v>
      </c>
    </row>
    <row r="62" spans="1:4" x14ac:dyDescent="0.3">
      <c r="A62" s="169" t="s">
        <v>165</v>
      </c>
    </row>
    <row r="63" spans="1:4" ht="28.8" x14ac:dyDescent="0.3">
      <c r="A63" s="169" t="s">
        <v>166</v>
      </c>
    </row>
    <row r="64" spans="1:4" x14ac:dyDescent="0.3">
      <c r="A64" s="169" t="s">
        <v>167</v>
      </c>
    </row>
    <row r="65" spans="1:6" x14ac:dyDescent="0.3">
      <c r="A65" s="169"/>
    </row>
    <row r="66" spans="1:6" x14ac:dyDescent="0.3">
      <c r="A66" s="173" t="s">
        <v>168</v>
      </c>
    </row>
    <row r="67" spans="1:6" ht="43.2" x14ac:dyDescent="0.3">
      <c r="A67" s="174" t="s">
        <v>1392</v>
      </c>
    </row>
    <row r="68" spans="1:6" ht="57.6" x14ac:dyDescent="0.3">
      <c r="A68" s="174" t="s">
        <v>169</v>
      </c>
    </row>
    <row r="69" spans="1:6" ht="43.2" x14ac:dyDescent="0.3">
      <c r="A69" s="169" t="s">
        <v>170</v>
      </c>
    </row>
    <row r="70" spans="1:6" ht="28.8" x14ac:dyDescent="0.3">
      <c r="A70" s="169" t="s">
        <v>1595</v>
      </c>
    </row>
    <row r="71" spans="1:6" s="175" customFormat="1" ht="57.75" customHeight="1" x14ac:dyDescent="0.3">
      <c r="A71" s="169" t="s">
        <v>171</v>
      </c>
      <c r="B71"/>
      <c r="C71" s="164"/>
      <c r="D71" s="165"/>
      <c r="E71"/>
      <c r="F71"/>
    </row>
    <row r="72" spans="1:6" s="175" customFormat="1" ht="158.4" x14ac:dyDescent="0.3">
      <c r="A72" s="169" t="s">
        <v>172</v>
      </c>
      <c r="B72"/>
      <c r="C72" s="164"/>
      <c r="D72" s="165"/>
      <c r="E72"/>
      <c r="F72"/>
    </row>
    <row r="73" spans="1:6" s="175" customFormat="1" x14ac:dyDescent="0.3">
      <c r="A73" s="169" t="s">
        <v>467</v>
      </c>
      <c r="B73"/>
      <c r="C73" s="164"/>
      <c r="D73" s="165"/>
    </row>
    <row r="74" spans="1:6" s="175" customFormat="1" x14ac:dyDescent="0.3">
      <c r="A74" s="174" t="s">
        <v>173</v>
      </c>
      <c r="B74"/>
      <c r="C74" s="164"/>
      <c r="D74" s="165"/>
    </row>
    <row r="75" spans="1:6" s="175" customFormat="1" ht="129.6" x14ac:dyDescent="0.3">
      <c r="A75" s="174" t="s">
        <v>1393</v>
      </c>
      <c r="B75"/>
      <c r="C75" s="164"/>
      <c r="D75" s="165"/>
    </row>
    <row r="76" spans="1:6" s="175" customFormat="1" ht="43.2" x14ac:dyDescent="0.3">
      <c r="A76" s="169" t="s">
        <v>468</v>
      </c>
      <c r="B76"/>
      <c r="C76" s="164"/>
      <c r="D76" s="165"/>
    </row>
    <row r="77" spans="1:6" s="175" customFormat="1" ht="28.8" x14ac:dyDescent="0.3">
      <c r="A77" s="169" t="s">
        <v>174</v>
      </c>
      <c r="B77"/>
      <c r="C77" s="164"/>
      <c r="D77" s="165"/>
    </row>
    <row r="78" spans="1:6" s="175" customFormat="1" ht="43.2" x14ac:dyDescent="0.3">
      <c r="A78" s="169" t="s">
        <v>175</v>
      </c>
      <c r="B78"/>
      <c r="C78" s="164"/>
      <c r="D78" s="165"/>
    </row>
    <row r="79" spans="1:6" s="175" customFormat="1" ht="72" x14ac:dyDescent="0.3">
      <c r="A79" s="169" t="s">
        <v>176</v>
      </c>
      <c r="B79"/>
      <c r="C79" s="164"/>
      <c r="D79" s="165"/>
    </row>
    <row r="80" spans="1:6" s="175" customFormat="1" ht="115.2" x14ac:dyDescent="0.3">
      <c r="A80" s="169" t="s">
        <v>1100</v>
      </c>
      <c r="B80"/>
      <c r="C80" s="164"/>
      <c r="D80" s="165"/>
    </row>
    <row r="81" spans="1:6" s="175" customFormat="1" ht="86.4" x14ac:dyDescent="0.3">
      <c r="A81" s="169" t="s">
        <v>177</v>
      </c>
      <c r="B81"/>
      <c r="C81" s="164"/>
      <c r="D81" s="165"/>
    </row>
    <row r="82" spans="1:6" s="175" customFormat="1" ht="57.6" x14ac:dyDescent="0.3">
      <c r="A82" s="169" t="s">
        <v>1596</v>
      </c>
      <c r="B82"/>
      <c r="C82" s="164"/>
      <c r="D82" s="165"/>
    </row>
    <row r="83" spans="1:6" s="175" customFormat="1" ht="86.4" x14ac:dyDescent="0.3">
      <c r="A83" s="169" t="s">
        <v>178</v>
      </c>
      <c r="B83"/>
      <c r="C83" s="164"/>
      <c r="D83" s="165"/>
    </row>
    <row r="84" spans="1:6" s="175" customFormat="1" ht="72" x14ac:dyDescent="0.3">
      <c r="A84" s="169" t="s">
        <v>1394</v>
      </c>
      <c r="B84"/>
      <c r="C84" s="164"/>
      <c r="D84" s="165"/>
    </row>
    <row r="85" spans="1:6" s="175" customFormat="1" ht="28.8" x14ac:dyDescent="0.3">
      <c r="A85" s="169" t="s">
        <v>1102</v>
      </c>
      <c r="B85"/>
      <c r="C85" s="164"/>
      <c r="D85" s="165"/>
    </row>
    <row r="86" spans="1:6" s="175" customFormat="1" ht="28.8" x14ac:dyDescent="0.3">
      <c r="A86" s="169" t="s">
        <v>1103</v>
      </c>
      <c r="B86"/>
      <c r="C86" s="172"/>
      <c r="D86" s="165"/>
    </row>
    <row r="87" spans="1:6" s="175" customFormat="1" x14ac:dyDescent="0.3">
      <c r="A87" s="169" t="s">
        <v>179</v>
      </c>
      <c r="B87"/>
      <c r="C87" s="164"/>
      <c r="D87" s="165"/>
    </row>
    <row r="88" spans="1:6" s="175" customFormat="1" ht="43.2" x14ac:dyDescent="0.3">
      <c r="A88" s="169" t="s">
        <v>180</v>
      </c>
      <c r="B88"/>
      <c r="C88" s="164"/>
      <c r="D88" s="165"/>
    </row>
    <row r="89" spans="1:6" s="175" customFormat="1" x14ac:dyDescent="0.3">
      <c r="A89" s="169" t="s">
        <v>181</v>
      </c>
      <c r="B89"/>
      <c r="C89" s="164"/>
      <c r="D89" s="165"/>
    </row>
    <row r="90" spans="1:6" s="175" customFormat="1" x14ac:dyDescent="0.3">
      <c r="A90" s="169" t="s">
        <v>182</v>
      </c>
      <c r="B90"/>
      <c r="C90" s="164"/>
      <c r="D90" s="165"/>
    </row>
    <row r="91" spans="1:6" s="175" customFormat="1" x14ac:dyDescent="0.3">
      <c r="A91" s="169" t="s">
        <v>183</v>
      </c>
      <c r="B91"/>
      <c r="C91" s="164"/>
      <c r="D91" s="165"/>
    </row>
    <row r="92" spans="1:6" s="175" customFormat="1" x14ac:dyDescent="0.3">
      <c r="A92" s="169" t="s">
        <v>184</v>
      </c>
      <c r="B92"/>
      <c r="C92" s="164"/>
      <c r="D92" s="165"/>
      <c r="E92"/>
      <c r="F92"/>
    </row>
    <row r="93" spans="1:6" s="175" customFormat="1" ht="57.6" x14ac:dyDescent="0.3">
      <c r="A93" s="169" t="s">
        <v>1395</v>
      </c>
      <c r="B93"/>
      <c r="C93" s="164"/>
      <c r="D93" s="165"/>
      <c r="E93"/>
      <c r="F93"/>
    </row>
    <row r="94" spans="1:6" s="175" customFormat="1" x14ac:dyDescent="0.3">
      <c r="A94" s="169" t="s">
        <v>185</v>
      </c>
      <c r="B94"/>
      <c r="C94" s="164"/>
      <c r="D94" s="165"/>
      <c r="E94"/>
      <c r="F94"/>
    </row>
    <row r="95" spans="1:6" s="175" customFormat="1" ht="115.2" x14ac:dyDescent="0.3">
      <c r="A95" s="169" t="s">
        <v>1597</v>
      </c>
      <c r="B95"/>
      <c r="C95" s="164"/>
      <c r="D95" s="165"/>
      <c r="E95"/>
      <c r="F95"/>
    </row>
    <row r="96" spans="1:6" s="175" customFormat="1" x14ac:dyDescent="0.3">
      <c r="A96" s="169" t="s">
        <v>187</v>
      </c>
      <c r="B96"/>
      <c r="C96" s="164"/>
      <c r="D96" s="165"/>
      <c r="E96"/>
      <c r="F96"/>
    </row>
    <row r="97" spans="1:6" s="175" customFormat="1" ht="72" x14ac:dyDescent="0.3">
      <c r="A97" s="169" t="s">
        <v>1104</v>
      </c>
      <c r="B97"/>
      <c r="C97" s="164"/>
      <c r="D97" s="165"/>
      <c r="E97"/>
      <c r="F97"/>
    </row>
    <row r="98" spans="1:6" s="175" customFormat="1" x14ac:dyDescent="0.3">
      <c r="A98" s="169" t="s">
        <v>188</v>
      </c>
      <c r="B98"/>
      <c r="C98" s="164"/>
      <c r="D98" s="165"/>
      <c r="E98"/>
      <c r="F98"/>
    </row>
    <row r="99" spans="1:6" s="175" customFormat="1" ht="28.8" x14ac:dyDescent="0.3">
      <c r="A99" s="169" t="s">
        <v>189</v>
      </c>
      <c r="B99"/>
      <c r="C99" s="164"/>
      <c r="D99" s="165"/>
      <c r="E99"/>
      <c r="F99"/>
    </row>
    <row r="100" spans="1:6" s="15" customFormat="1" ht="43.2" x14ac:dyDescent="0.3">
      <c r="A100" s="169" t="s">
        <v>190</v>
      </c>
      <c r="B100"/>
      <c r="C100" s="164"/>
    </row>
    <row r="101" spans="1:6" s="175" customFormat="1" ht="28.8" x14ac:dyDescent="0.3">
      <c r="A101" s="169" t="s">
        <v>1396</v>
      </c>
      <c r="B101"/>
      <c r="C101" s="164"/>
      <c r="D101" s="165"/>
      <c r="E101"/>
      <c r="F101"/>
    </row>
    <row r="102" spans="1:6" s="175" customFormat="1" ht="28.8" x14ac:dyDescent="0.3">
      <c r="A102" s="169" t="s">
        <v>191</v>
      </c>
      <c r="B102"/>
      <c r="C102" s="167"/>
      <c r="D102" s="165"/>
      <c r="E102"/>
      <c r="F102"/>
    </row>
    <row r="103" spans="1:6" s="175" customFormat="1" ht="28.8" x14ac:dyDescent="0.3">
      <c r="A103" s="169" t="s">
        <v>192</v>
      </c>
      <c r="B103"/>
      <c r="C103" s="164"/>
      <c r="D103" s="165"/>
      <c r="E103"/>
      <c r="F103"/>
    </row>
    <row r="104" spans="1:6" s="175" customFormat="1" ht="28.8" x14ac:dyDescent="0.3">
      <c r="A104" s="169" t="s">
        <v>193</v>
      </c>
      <c r="B104"/>
      <c r="C104" s="167"/>
      <c r="D104" s="165"/>
      <c r="E104"/>
      <c r="F104"/>
    </row>
    <row r="105" spans="1:6" s="175" customFormat="1" ht="28.8" x14ac:dyDescent="0.3">
      <c r="A105" s="169" t="s">
        <v>194</v>
      </c>
      <c r="B105"/>
      <c r="C105" s="164"/>
      <c r="D105" s="165"/>
      <c r="E105"/>
      <c r="F105"/>
    </row>
    <row r="106" spans="1:6" s="175" customFormat="1" ht="57.6" x14ac:dyDescent="0.3">
      <c r="A106" s="169" t="s">
        <v>195</v>
      </c>
      <c r="B106"/>
      <c r="C106" s="164"/>
      <c r="D106" s="165"/>
      <c r="E106"/>
      <c r="F106"/>
    </row>
    <row r="107" spans="1:6" s="175" customFormat="1" x14ac:dyDescent="0.3">
      <c r="A107" s="169" t="s">
        <v>196</v>
      </c>
      <c r="B107"/>
      <c r="C107" s="164"/>
      <c r="D107" s="165"/>
      <c r="E107"/>
      <c r="F107"/>
    </row>
    <row r="108" spans="1:6" s="175" customFormat="1" ht="28.8" x14ac:dyDescent="0.3">
      <c r="A108" s="169" t="s">
        <v>197</v>
      </c>
      <c r="B108"/>
      <c r="C108" s="164"/>
      <c r="D108" s="165"/>
      <c r="E108"/>
      <c r="F108"/>
    </row>
    <row r="109" spans="1:6" s="175" customFormat="1" ht="28.8" x14ac:dyDescent="0.3">
      <c r="A109" s="169" t="s">
        <v>1397</v>
      </c>
      <c r="B109"/>
      <c r="C109" s="164"/>
      <c r="D109" s="165"/>
      <c r="E109"/>
      <c r="F109"/>
    </row>
    <row r="110" spans="1:6" s="175" customFormat="1" ht="28.8" x14ac:dyDescent="0.3">
      <c r="A110" s="169" t="s">
        <v>198</v>
      </c>
      <c r="B110"/>
      <c r="C110" s="164"/>
      <c r="D110" s="165"/>
      <c r="E110"/>
      <c r="F110"/>
    </row>
    <row r="111" spans="1:6" s="175" customFormat="1" ht="28.8" x14ac:dyDescent="0.3">
      <c r="A111" s="169" t="s">
        <v>199</v>
      </c>
      <c r="B111"/>
      <c r="C111" s="164"/>
      <c r="D111" s="165"/>
      <c r="E111"/>
      <c r="F111"/>
    </row>
    <row r="112" spans="1:6" s="175" customFormat="1" x14ac:dyDescent="0.3">
      <c r="A112" s="169" t="s">
        <v>200</v>
      </c>
      <c r="B112"/>
      <c r="C112" s="164"/>
      <c r="D112" s="165"/>
      <c r="E112"/>
      <c r="F112"/>
    </row>
    <row r="113" spans="1:6" s="175" customFormat="1" x14ac:dyDescent="0.3">
      <c r="A113" s="169" t="s">
        <v>201</v>
      </c>
      <c r="B113"/>
      <c r="C113" s="164"/>
      <c r="D113" s="165"/>
      <c r="E113"/>
      <c r="F113"/>
    </row>
    <row r="114" spans="1:6" s="175" customFormat="1" ht="43.2" x14ac:dyDescent="0.3">
      <c r="A114" s="169" t="s">
        <v>202</v>
      </c>
      <c r="B114"/>
      <c r="C114" s="164"/>
      <c r="D114" s="165"/>
      <c r="E114"/>
      <c r="F114"/>
    </row>
    <row r="115" spans="1:6" s="175" customFormat="1" ht="28.8" x14ac:dyDescent="0.3">
      <c r="A115" s="169" t="s">
        <v>203</v>
      </c>
      <c r="B115"/>
      <c r="C115" s="164"/>
      <c r="D115" s="165"/>
      <c r="E115"/>
      <c r="F115"/>
    </row>
    <row r="116" spans="1:6" s="175" customFormat="1" ht="28.8" x14ac:dyDescent="0.3">
      <c r="A116" s="169" t="s">
        <v>204</v>
      </c>
      <c r="B116"/>
      <c r="C116" s="164"/>
      <c r="D116" s="165"/>
      <c r="E116"/>
      <c r="F116"/>
    </row>
    <row r="117" spans="1:6" s="175" customFormat="1" x14ac:dyDescent="0.3">
      <c r="A117" s="169" t="s">
        <v>205</v>
      </c>
      <c r="B117"/>
      <c r="C117" s="164"/>
      <c r="D117" s="165"/>
      <c r="E117"/>
      <c r="F117"/>
    </row>
    <row r="118" spans="1:6" s="175" customFormat="1" ht="86.4" x14ac:dyDescent="0.3">
      <c r="A118" s="169" t="s">
        <v>1398</v>
      </c>
      <c r="B118"/>
      <c r="C118" s="164"/>
      <c r="D118" s="165"/>
      <c r="E118"/>
      <c r="F118"/>
    </row>
    <row r="119" spans="1:6" s="175" customFormat="1" ht="28.8" x14ac:dyDescent="0.3">
      <c r="A119" s="169" t="s">
        <v>206</v>
      </c>
      <c r="B119"/>
      <c r="C119" s="164"/>
      <c r="D119" s="165"/>
      <c r="E119"/>
      <c r="F119"/>
    </row>
    <row r="120" spans="1:6" s="175" customFormat="1" ht="30" customHeight="1" x14ac:dyDescent="0.3">
      <c r="A120" s="169" t="s">
        <v>1110</v>
      </c>
      <c r="B120"/>
      <c r="C120" s="164"/>
      <c r="D120" s="165"/>
      <c r="E120"/>
      <c r="F120"/>
    </row>
    <row r="121" spans="1:6" s="175" customFormat="1" ht="86.4" x14ac:dyDescent="0.3">
      <c r="A121" s="169" t="s">
        <v>1589</v>
      </c>
      <c r="B121"/>
      <c r="C121" s="164"/>
      <c r="D121" s="165"/>
      <c r="E121"/>
      <c r="F121"/>
    </row>
    <row r="122" spans="1:6" s="175" customFormat="1" ht="28.8" x14ac:dyDescent="0.3">
      <c r="A122" s="169" t="s">
        <v>207</v>
      </c>
      <c r="B122"/>
      <c r="C122" s="164"/>
      <c r="D122" s="165"/>
      <c r="E122"/>
      <c r="F122"/>
    </row>
    <row r="123" spans="1:6" s="175" customFormat="1" x14ac:dyDescent="0.3">
      <c r="A123" s="169" t="s">
        <v>1109</v>
      </c>
      <c r="B123"/>
      <c r="C123" s="164"/>
      <c r="D123" s="165"/>
      <c r="E123"/>
      <c r="F123"/>
    </row>
    <row r="124" spans="1:6" s="175" customFormat="1" x14ac:dyDescent="0.3">
      <c r="A124" s="169" t="s">
        <v>208</v>
      </c>
      <c r="B124"/>
      <c r="D124" s="165"/>
      <c r="E124"/>
      <c r="F124"/>
    </row>
    <row r="125" spans="1:6" s="175" customFormat="1" x14ac:dyDescent="0.3">
      <c r="A125" s="169" t="s">
        <v>209</v>
      </c>
      <c r="B125"/>
      <c r="C125" s="167"/>
      <c r="D125" s="165"/>
      <c r="E125"/>
      <c r="F125"/>
    </row>
    <row r="126" spans="1:6" s="175" customFormat="1" x14ac:dyDescent="0.3">
      <c r="A126" s="169" t="s">
        <v>210</v>
      </c>
      <c r="B126"/>
      <c r="C126" s="164"/>
      <c r="D126" s="165"/>
      <c r="E126"/>
      <c r="F126"/>
    </row>
    <row r="127" spans="1:6" s="175" customFormat="1" ht="100.8" x14ac:dyDescent="0.3">
      <c r="A127" s="169" t="s">
        <v>1105</v>
      </c>
      <c r="B127"/>
      <c r="C127" s="164"/>
      <c r="D127" s="165"/>
      <c r="E127"/>
      <c r="F127"/>
    </row>
    <row r="128" spans="1:6" s="175" customFormat="1" ht="43.2" x14ac:dyDescent="0.3">
      <c r="A128" s="169" t="s">
        <v>211</v>
      </c>
      <c r="B128"/>
      <c r="C128" s="164"/>
      <c r="D128" s="165"/>
      <c r="E128"/>
      <c r="F128"/>
    </row>
    <row r="129" spans="1:6" s="175" customFormat="1" ht="57.6" x14ac:dyDescent="0.3">
      <c r="A129" s="169" t="s">
        <v>1106</v>
      </c>
      <c r="B129"/>
      <c r="C129" s="164"/>
      <c r="D129" s="165"/>
      <c r="E129"/>
      <c r="F129"/>
    </row>
    <row r="130" spans="1:6" s="175" customFormat="1" ht="72" x14ac:dyDescent="0.3">
      <c r="A130" s="169" t="s">
        <v>212</v>
      </c>
      <c r="B130"/>
      <c r="C130" s="164"/>
      <c r="D130" s="165"/>
      <c r="E130"/>
      <c r="F130"/>
    </row>
    <row r="131" spans="1:6" s="175" customFormat="1" x14ac:dyDescent="0.3">
      <c r="A131" s="169" t="s">
        <v>213</v>
      </c>
      <c r="B131"/>
      <c r="D131" s="165"/>
      <c r="E131"/>
      <c r="F131"/>
    </row>
    <row r="132" spans="1:6" s="175" customFormat="1" ht="100.8" x14ac:dyDescent="0.3">
      <c r="A132" s="169" t="s">
        <v>1399</v>
      </c>
      <c r="B132"/>
      <c r="C132" s="164"/>
      <c r="D132" s="165"/>
      <c r="E132"/>
      <c r="F132"/>
    </row>
    <row r="133" spans="1:6" s="175" customFormat="1" x14ac:dyDescent="0.3">
      <c r="A133" s="169" t="s">
        <v>1107</v>
      </c>
      <c r="B133"/>
      <c r="C133" s="164"/>
      <c r="D133" s="165"/>
      <c r="E133"/>
      <c r="F133"/>
    </row>
    <row r="134" spans="1:6" s="175" customFormat="1" x14ac:dyDescent="0.3">
      <c r="A134" s="169" t="s">
        <v>215</v>
      </c>
      <c r="B134"/>
      <c r="C134" s="164"/>
      <c r="D134" s="165"/>
      <c r="E134"/>
      <c r="F134"/>
    </row>
    <row r="135" spans="1:6" s="175" customFormat="1" x14ac:dyDescent="0.3">
      <c r="A135" s="169" t="s">
        <v>216</v>
      </c>
      <c r="B135"/>
      <c r="C135" s="164"/>
      <c r="D135" s="165"/>
      <c r="E135"/>
      <c r="F135"/>
    </row>
    <row r="136" spans="1:6" s="175" customFormat="1" x14ac:dyDescent="0.3">
      <c r="A136" s="169" t="s">
        <v>217</v>
      </c>
      <c r="B136"/>
      <c r="C136" s="164"/>
      <c r="D136" s="165"/>
      <c r="E136"/>
      <c r="F136"/>
    </row>
    <row r="137" spans="1:6" s="175" customFormat="1" ht="57.6" x14ac:dyDescent="0.3">
      <c r="A137" s="169" t="s">
        <v>218</v>
      </c>
      <c r="B137"/>
      <c r="C137" s="164"/>
      <c r="D137" s="165"/>
      <c r="E137"/>
      <c r="F137"/>
    </row>
    <row r="138" spans="1:6" s="175" customFormat="1" ht="28.8" x14ac:dyDescent="0.3">
      <c r="A138" s="169" t="s">
        <v>1108</v>
      </c>
      <c r="B138"/>
      <c r="C138" s="164"/>
      <c r="D138" s="165"/>
      <c r="E138"/>
      <c r="F138"/>
    </row>
    <row r="139" spans="1:6" s="175" customFormat="1" ht="28.8" x14ac:dyDescent="0.3">
      <c r="A139" s="169" t="s">
        <v>219</v>
      </c>
      <c r="B139"/>
      <c r="C139" s="164"/>
      <c r="D139" s="165"/>
      <c r="E139"/>
      <c r="F139"/>
    </row>
    <row r="140" spans="1:6" s="175" customFormat="1" ht="57.6" x14ac:dyDescent="0.3">
      <c r="A140" s="169" t="s">
        <v>220</v>
      </c>
      <c r="B140"/>
      <c r="C140" s="164"/>
      <c r="D140" s="165"/>
      <c r="E140"/>
      <c r="F140"/>
    </row>
    <row r="141" spans="1:6" s="175" customFormat="1" ht="28.8" x14ac:dyDescent="0.3">
      <c r="A141" s="169" t="s">
        <v>221</v>
      </c>
      <c r="B141"/>
      <c r="C141" s="164"/>
      <c r="D141" s="165"/>
      <c r="E141"/>
      <c r="F141"/>
    </row>
    <row r="142" spans="1:6" s="175" customFormat="1" ht="43.2" x14ac:dyDescent="0.3">
      <c r="A142" s="169" t="s">
        <v>222</v>
      </c>
      <c r="B142"/>
      <c r="C142" s="164"/>
      <c r="D142" s="165"/>
      <c r="E142"/>
      <c r="F142"/>
    </row>
    <row r="143" spans="1:6" s="175" customFormat="1" ht="57.6" x14ac:dyDescent="0.3">
      <c r="A143" s="169" t="s">
        <v>1650</v>
      </c>
      <c r="B143"/>
      <c r="C143" s="164"/>
      <c r="D143" s="165"/>
      <c r="E143"/>
      <c r="F143"/>
    </row>
    <row r="144" spans="1:6" s="175" customFormat="1" ht="72" x14ac:dyDescent="0.3">
      <c r="A144" s="169" t="s">
        <v>1400</v>
      </c>
      <c r="B144"/>
      <c r="C144" s="176"/>
      <c r="D144" s="165"/>
      <c r="E144"/>
      <c r="F144"/>
    </row>
    <row r="145" spans="1:6" s="175" customFormat="1" ht="100.8" x14ac:dyDescent="0.3">
      <c r="A145" s="169" t="s">
        <v>1401</v>
      </c>
      <c r="B145"/>
      <c r="C145" s="164"/>
      <c r="D145" s="165"/>
      <c r="E145"/>
      <c r="F145"/>
    </row>
    <row r="146" spans="1:6" s="175" customFormat="1" ht="86.4" x14ac:dyDescent="0.3">
      <c r="A146" s="169" t="s">
        <v>1574</v>
      </c>
      <c r="B146"/>
      <c r="C146" s="164"/>
      <c r="D146" s="165"/>
      <c r="E146"/>
      <c r="F146"/>
    </row>
    <row r="147" spans="1:6" s="175" customFormat="1" ht="28.8" x14ac:dyDescent="0.3">
      <c r="A147" s="169" t="s">
        <v>1651</v>
      </c>
      <c r="B147"/>
      <c r="C147" s="164"/>
      <c r="D147" s="165"/>
      <c r="E147"/>
      <c r="F147"/>
    </row>
    <row r="148" spans="1:6" s="175" customFormat="1" x14ac:dyDescent="0.3">
      <c r="A148" s="169" t="s">
        <v>223</v>
      </c>
      <c r="B148"/>
      <c r="C148" s="167"/>
      <c r="D148" s="165"/>
      <c r="E148"/>
      <c r="F148"/>
    </row>
    <row r="149" spans="1:6" ht="72" x14ac:dyDescent="0.3">
      <c r="A149" s="169" t="s">
        <v>224</v>
      </c>
    </row>
    <row r="150" spans="1:6" ht="201.6" x14ac:dyDescent="0.3">
      <c r="A150" s="169" t="s">
        <v>1402</v>
      </c>
      <c r="C150" s="167"/>
    </row>
    <row r="151" spans="1:6" ht="15" thickBot="1" x14ac:dyDescent="0.35">
      <c r="A151" s="177"/>
    </row>
    <row r="152" spans="1:6" ht="18" x14ac:dyDescent="0.35">
      <c r="A152" s="178" t="s">
        <v>225</v>
      </c>
    </row>
    <row r="153" spans="1:6" x14ac:dyDescent="0.3">
      <c r="A153" s="179" t="s">
        <v>226</v>
      </c>
    </row>
    <row r="154" spans="1:6" ht="28.8" x14ac:dyDescent="0.3">
      <c r="A154" s="180" t="s">
        <v>1403</v>
      </c>
    </row>
    <row r="155" spans="1:6" x14ac:dyDescent="0.3">
      <c r="A155" s="180" t="s">
        <v>1575</v>
      </c>
      <c r="C155" s="15"/>
    </row>
    <row r="156" spans="1:6" s="15" customFormat="1" x14ac:dyDescent="0.3">
      <c r="A156" s="180" t="s">
        <v>1576</v>
      </c>
      <c r="B156"/>
    </row>
    <row r="157" spans="1:6" s="15" customFormat="1" x14ac:dyDescent="0.3">
      <c r="A157" s="180" t="s">
        <v>1579</v>
      </c>
      <c r="B157"/>
      <c r="C157" s="164"/>
    </row>
    <row r="158" spans="1:6" x14ac:dyDescent="0.3">
      <c r="A158" s="180" t="s">
        <v>1577</v>
      </c>
    </row>
    <row r="159" spans="1:6" x14ac:dyDescent="0.3">
      <c r="A159" s="180" t="s">
        <v>1578</v>
      </c>
      <c r="D159"/>
    </row>
    <row r="160" spans="1:6" x14ac:dyDescent="0.3">
      <c r="A160" s="180" t="s">
        <v>1580</v>
      </c>
      <c r="C160" s="167"/>
      <c r="D160"/>
    </row>
    <row r="161" spans="1:4" x14ac:dyDescent="0.3">
      <c r="A161" s="180" t="s">
        <v>227</v>
      </c>
      <c r="C161" s="167"/>
      <c r="D161"/>
    </row>
    <row r="162" spans="1:4" x14ac:dyDescent="0.3">
      <c r="A162" s="180" t="s">
        <v>228</v>
      </c>
      <c r="D162"/>
    </row>
    <row r="163" spans="1:4" x14ac:dyDescent="0.3">
      <c r="A163" s="180" t="s">
        <v>229</v>
      </c>
    </row>
    <row r="164" spans="1:4" ht="43.2" x14ac:dyDescent="0.3">
      <c r="A164" s="180" t="s">
        <v>471</v>
      </c>
    </row>
    <row r="165" spans="1:4" ht="72" x14ac:dyDescent="0.3">
      <c r="A165" s="180" t="s">
        <v>1404</v>
      </c>
    </row>
    <row r="166" spans="1:4" x14ac:dyDescent="0.3">
      <c r="A166" s="180" t="s">
        <v>1405</v>
      </c>
      <c r="C166" s="181"/>
    </row>
    <row r="167" spans="1:4" ht="57.6" x14ac:dyDescent="0.3">
      <c r="A167" s="180" t="s">
        <v>1406</v>
      </c>
      <c r="C167" s="167"/>
    </row>
    <row r="168" spans="1:4" ht="43.2" x14ac:dyDescent="0.3">
      <c r="A168" s="180" t="s">
        <v>1407</v>
      </c>
      <c r="C168" s="167"/>
    </row>
    <row r="169" spans="1:4" s="183" customFormat="1" ht="43.2" x14ac:dyDescent="0.3">
      <c r="A169" s="180" t="s">
        <v>1408</v>
      </c>
      <c r="B169"/>
      <c r="C169" s="181"/>
      <c r="D169" s="182"/>
    </row>
    <row r="170" spans="1:4" s="183" customFormat="1" ht="158.4" x14ac:dyDescent="0.3">
      <c r="A170" s="180" t="s">
        <v>230</v>
      </c>
      <c r="B170"/>
      <c r="C170" s="167"/>
      <c r="D170" s="182"/>
    </row>
    <row r="171" spans="1:4" s="183" customFormat="1" x14ac:dyDescent="0.3">
      <c r="A171" s="180" t="s">
        <v>472</v>
      </c>
      <c r="B171"/>
      <c r="C171" s="167"/>
      <c r="D171" s="184"/>
    </row>
    <row r="172" spans="1:4" s="183" customFormat="1" x14ac:dyDescent="0.3">
      <c r="A172" s="180" t="s">
        <v>231</v>
      </c>
      <c r="B172"/>
      <c r="C172" s="167"/>
      <c r="D172" s="184"/>
    </row>
    <row r="173" spans="1:4" s="183" customFormat="1" x14ac:dyDescent="0.3">
      <c r="A173" s="180" t="s">
        <v>232</v>
      </c>
      <c r="B173"/>
      <c r="C173" s="167"/>
      <c r="D173" s="184"/>
    </row>
    <row r="174" spans="1:4" s="183" customFormat="1" ht="43.2" x14ac:dyDescent="0.3">
      <c r="A174" s="180" t="s">
        <v>233</v>
      </c>
      <c r="B174"/>
      <c r="C174" s="167"/>
      <c r="D174" s="184"/>
    </row>
    <row r="175" spans="1:4" s="183" customFormat="1" ht="273.60000000000002" x14ac:dyDescent="0.3">
      <c r="A175" s="180" t="s">
        <v>1409</v>
      </c>
      <c r="B175"/>
      <c r="C175" s="167"/>
      <c r="D175" s="184"/>
    </row>
    <row r="176" spans="1:4" s="183" customFormat="1" ht="43.2" x14ac:dyDescent="0.3">
      <c r="A176" s="180" t="s">
        <v>234</v>
      </c>
      <c r="B176"/>
      <c r="C176" s="167"/>
      <c r="D176" s="184"/>
    </row>
    <row r="177" spans="1:4" s="183" customFormat="1" ht="28.8" x14ac:dyDescent="0.3">
      <c r="A177" s="180" t="s">
        <v>1410</v>
      </c>
      <c r="B177"/>
      <c r="C177" s="164"/>
      <c r="D177" s="184"/>
    </row>
    <row r="178" spans="1:4" s="183" customFormat="1" ht="100.8" x14ac:dyDescent="0.3">
      <c r="A178" s="180" t="s">
        <v>1637</v>
      </c>
      <c r="B178"/>
      <c r="C178" s="167"/>
      <c r="D178" s="184"/>
    </row>
    <row r="179" spans="1:4" s="183" customFormat="1" ht="57.6" x14ac:dyDescent="0.3">
      <c r="A179" s="180" t="s">
        <v>1598</v>
      </c>
      <c r="B179"/>
      <c r="C179" s="167"/>
      <c r="D179" s="184"/>
    </row>
    <row r="180" spans="1:4" s="183" customFormat="1" ht="43.2" x14ac:dyDescent="0.3">
      <c r="A180" s="180" t="s">
        <v>235</v>
      </c>
      <c r="B180"/>
      <c r="C180" s="164"/>
      <c r="D180" s="184"/>
    </row>
    <row r="181" spans="1:4" s="183" customFormat="1" x14ac:dyDescent="0.3">
      <c r="A181" s="180"/>
      <c r="B181"/>
      <c r="C181" s="164"/>
      <c r="D181" s="184"/>
    </row>
    <row r="182" spans="1:4" s="183" customFormat="1" x14ac:dyDescent="0.3">
      <c r="A182" s="179" t="s">
        <v>236</v>
      </c>
      <c r="B182"/>
      <c r="C182" s="164"/>
      <c r="D182" s="184"/>
    </row>
    <row r="183" spans="1:4" s="183" customFormat="1" x14ac:dyDescent="0.3">
      <c r="A183" s="180" t="s">
        <v>237</v>
      </c>
      <c r="B183"/>
      <c r="C183" s="164"/>
      <c r="D183" s="184"/>
    </row>
    <row r="184" spans="1:4" s="183" customFormat="1" ht="28.8" x14ac:dyDescent="0.3">
      <c r="A184" s="180" t="s">
        <v>1111</v>
      </c>
      <c r="B184"/>
      <c r="D184" s="184"/>
    </row>
    <row r="185" spans="1:4" ht="28.8" x14ac:dyDescent="0.3">
      <c r="A185" s="180" t="s">
        <v>1415</v>
      </c>
    </row>
    <row r="186" spans="1:4" s="183" customFormat="1" ht="28.8" x14ac:dyDescent="0.3">
      <c r="A186" s="180" t="s">
        <v>238</v>
      </c>
      <c r="B186"/>
      <c r="D186"/>
    </row>
    <row r="187" spans="1:4" s="183" customFormat="1" ht="28.8" x14ac:dyDescent="0.3">
      <c r="A187" s="180" t="s">
        <v>1416</v>
      </c>
      <c r="B187"/>
      <c r="C187" s="164"/>
      <c r="D187"/>
    </row>
    <row r="188" spans="1:4" s="183" customFormat="1" x14ac:dyDescent="0.3">
      <c r="A188" s="180" t="s">
        <v>469</v>
      </c>
      <c r="B188"/>
      <c r="C188" s="164"/>
      <c r="D188"/>
    </row>
    <row r="189" spans="1:4" s="183" customFormat="1" ht="115.2" x14ac:dyDescent="0.3">
      <c r="A189" s="180" t="s">
        <v>239</v>
      </c>
      <c r="B189"/>
      <c r="C189" s="164"/>
      <c r="D189"/>
    </row>
    <row r="190" spans="1:4" ht="28.8" x14ac:dyDescent="0.3">
      <c r="A190" s="180" t="s">
        <v>240</v>
      </c>
      <c r="D190"/>
    </row>
    <row r="191" spans="1:4" ht="129.6" x14ac:dyDescent="0.3">
      <c r="A191" s="180" t="s">
        <v>1393</v>
      </c>
      <c r="D191"/>
    </row>
    <row r="192" spans="1:4" ht="86.4" x14ac:dyDescent="0.3">
      <c r="A192" s="180" t="s">
        <v>1599</v>
      </c>
      <c r="D192"/>
    </row>
    <row r="193" spans="1:4" ht="115.2" x14ac:dyDescent="0.3">
      <c r="A193" s="180" t="s">
        <v>473</v>
      </c>
      <c r="D193"/>
    </row>
    <row r="194" spans="1:4" ht="28.8" x14ac:dyDescent="0.3">
      <c r="A194" s="180" t="s">
        <v>241</v>
      </c>
      <c r="D194"/>
    </row>
    <row r="195" spans="1:4" x14ac:dyDescent="0.3">
      <c r="A195" s="180" t="s">
        <v>242</v>
      </c>
      <c r="D195"/>
    </row>
    <row r="196" spans="1:4" ht="72" x14ac:dyDescent="0.3">
      <c r="A196" s="180" t="s">
        <v>176</v>
      </c>
      <c r="D196"/>
    </row>
    <row r="197" spans="1:4" ht="43.2" x14ac:dyDescent="0.3">
      <c r="A197" s="180" t="s">
        <v>243</v>
      </c>
      <c r="D197"/>
    </row>
    <row r="198" spans="1:4" x14ac:dyDescent="0.3">
      <c r="A198" s="180" t="s">
        <v>244</v>
      </c>
      <c r="D198"/>
    </row>
    <row r="199" spans="1:4" ht="86.4" x14ac:dyDescent="0.3">
      <c r="A199" s="180" t="s">
        <v>178</v>
      </c>
      <c r="C199" s="185"/>
      <c r="D199"/>
    </row>
    <row r="200" spans="1:4" ht="57.6" x14ac:dyDescent="0.3">
      <c r="A200" s="180" t="s">
        <v>245</v>
      </c>
      <c r="C200" s="185"/>
    </row>
    <row r="201" spans="1:4" x14ac:dyDescent="0.3">
      <c r="A201" s="180" t="s">
        <v>246</v>
      </c>
      <c r="C201" s="185"/>
    </row>
    <row r="202" spans="1:4" x14ac:dyDescent="0.3">
      <c r="A202" s="180" t="s">
        <v>247</v>
      </c>
      <c r="C202" s="185"/>
    </row>
    <row r="203" spans="1:4" x14ac:dyDescent="0.3">
      <c r="A203" s="180" t="s">
        <v>248</v>
      </c>
      <c r="C203" s="185"/>
    </row>
    <row r="204" spans="1:4" ht="43.2" x14ac:dyDescent="0.3">
      <c r="A204" s="180" t="s">
        <v>249</v>
      </c>
      <c r="C204" s="186"/>
    </row>
    <row r="205" spans="1:4" s="175" customFormat="1" ht="100.8" x14ac:dyDescent="0.3">
      <c r="A205" s="180" t="s">
        <v>1600</v>
      </c>
      <c r="B205"/>
      <c r="C205" s="186"/>
      <c r="D205" s="165"/>
    </row>
    <row r="206" spans="1:4" s="175" customFormat="1" x14ac:dyDescent="0.3">
      <c r="A206" s="180" t="s">
        <v>250</v>
      </c>
      <c r="B206"/>
      <c r="C206" s="186"/>
      <c r="D206" s="165"/>
    </row>
    <row r="207" spans="1:4" s="175" customFormat="1" ht="28.8" x14ac:dyDescent="0.3">
      <c r="A207" s="180" t="s">
        <v>1411</v>
      </c>
      <c r="B207"/>
      <c r="C207" s="186"/>
      <c r="D207" s="165"/>
    </row>
    <row r="208" spans="1:4" s="175" customFormat="1" ht="28.8" x14ac:dyDescent="0.3">
      <c r="A208" s="180" t="s">
        <v>1412</v>
      </c>
      <c r="B208"/>
      <c r="C208" s="186"/>
      <c r="D208" s="165"/>
    </row>
    <row r="209" spans="1:4" s="175" customFormat="1" x14ac:dyDescent="0.3">
      <c r="A209" s="180" t="s">
        <v>187</v>
      </c>
      <c r="B209"/>
      <c r="C209" s="185"/>
      <c r="D209" s="165"/>
    </row>
    <row r="210" spans="1:4" s="175" customFormat="1" x14ac:dyDescent="0.3">
      <c r="A210" s="180" t="s">
        <v>251</v>
      </c>
      <c r="B210"/>
      <c r="C210" s="186"/>
      <c r="D210" s="165"/>
    </row>
    <row r="211" spans="1:4" s="175" customFormat="1" x14ac:dyDescent="0.3">
      <c r="A211" s="180" t="s">
        <v>252</v>
      </c>
      <c r="B211"/>
      <c r="C211" s="186"/>
      <c r="D211" s="165"/>
    </row>
    <row r="212" spans="1:4" s="175" customFormat="1" ht="33.75" customHeight="1" x14ac:dyDescent="0.3">
      <c r="A212" s="180" t="s">
        <v>253</v>
      </c>
      <c r="B212"/>
      <c r="C212" s="185"/>
      <c r="D212" s="165"/>
    </row>
    <row r="213" spans="1:4" s="175" customFormat="1" x14ac:dyDescent="0.3">
      <c r="A213" s="180" t="s">
        <v>209</v>
      </c>
      <c r="B213"/>
      <c r="C213" s="186"/>
      <c r="D213" s="165"/>
    </row>
    <row r="214" spans="1:4" s="175" customFormat="1" ht="28.8" x14ac:dyDescent="0.3">
      <c r="A214" s="180" t="s">
        <v>1601</v>
      </c>
      <c r="B214"/>
      <c r="C214" s="186"/>
      <c r="D214" s="165"/>
    </row>
    <row r="215" spans="1:4" s="175" customFormat="1" x14ac:dyDescent="0.3">
      <c r="A215" s="180" t="s">
        <v>1602</v>
      </c>
      <c r="B215"/>
      <c r="C215" s="164"/>
      <c r="D215" s="165"/>
    </row>
    <row r="216" spans="1:4" s="175" customFormat="1" x14ac:dyDescent="0.3">
      <c r="A216" s="180" t="s">
        <v>1603</v>
      </c>
      <c r="B216"/>
      <c r="C216" s="164"/>
      <c r="D216" s="165"/>
    </row>
    <row r="217" spans="1:4" s="175" customFormat="1" x14ac:dyDescent="0.3">
      <c r="A217" s="180" t="s">
        <v>255</v>
      </c>
      <c r="B217"/>
      <c r="C217" s="164"/>
      <c r="D217" s="165"/>
    </row>
    <row r="218" spans="1:4" s="175" customFormat="1" ht="100.8" x14ac:dyDescent="0.3">
      <c r="A218" s="180" t="s">
        <v>1399</v>
      </c>
      <c r="B218"/>
      <c r="C218" s="164"/>
      <c r="D218" s="165"/>
    </row>
    <row r="219" spans="1:4" s="175" customFormat="1" ht="28.8" x14ac:dyDescent="0.3">
      <c r="A219" s="180" t="s">
        <v>256</v>
      </c>
      <c r="B219"/>
      <c r="C219" s="164"/>
      <c r="D219" s="165"/>
    </row>
    <row r="220" spans="1:4" s="175" customFormat="1" x14ac:dyDescent="0.3">
      <c r="A220" s="180" t="s">
        <v>257</v>
      </c>
      <c r="B220"/>
      <c r="C220" s="164"/>
      <c r="D220" s="165"/>
    </row>
    <row r="221" spans="1:4" s="175" customFormat="1" x14ac:dyDescent="0.3">
      <c r="A221" s="180" t="s">
        <v>258</v>
      </c>
      <c r="B221"/>
      <c r="C221" s="164"/>
      <c r="D221" s="165"/>
    </row>
    <row r="222" spans="1:4" s="175" customFormat="1" ht="57.6" x14ac:dyDescent="0.3">
      <c r="A222" s="180" t="s">
        <v>259</v>
      </c>
      <c r="B222"/>
      <c r="C222" s="164"/>
      <c r="D222" s="165"/>
    </row>
    <row r="223" spans="1:4" s="175" customFormat="1" x14ac:dyDescent="0.3">
      <c r="A223" s="180" t="s">
        <v>1413</v>
      </c>
      <c r="B223"/>
      <c r="C223" s="185"/>
      <c r="D223" s="165"/>
    </row>
    <row r="224" spans="1:4" s="188" customFormat="1" ht="28.8" x14ac:dyDescent="0.3">
      <c r="A224" s="180" t="s">
        <v>1604</v>
      </c>
      <c r="B224"/>
      <c r="C224" s="185"/>
      <c r="D224" s="187"/>
    </row>
    <row r="225" spans="1:4" s="188" customFormat="1" x14ac:dyDescent="0.3">
      <c r="A225" s="180" t="s">
        <v>1414</v>
      </c>
      <c r="B225"/>
      <c r="C225" s="185"/>
      <c r="D225" s="187"/>
    </row>
    <row r="226" spans="1:4" s="188" customFormat="1" ht="43.2" x14ac:dyDescent="0.3">
      <c r="A226" s="180" t="s">
        <v>222</v>
      </c>
      <c r="B226"/>
      <c r="C226" s="185"/>
      <c r="D226" s="187"/>
    </row>
    <row r="227" spans="1:4" s="188" customFormat="1" x14ac:dyDescent="0.3">
      <c r="A227" s="180" t="s">
        <v>260</v>
      </c>
      <c r="B227"/>
      <c r="C227" s="185"/>
      <c r="D227" s="187"/>
    </row>
    <row r="228" spans="1:4" s="188" customFormat="1" ht="72" x14ac:dyDescent="0.3">
      <c r="A228" s="180" t="s">
        <v>1638</v>
      </c>
      <c r="B228"/>
      <c r="D228" s="187"/>
    </row>
    <row r="229" spans="1:4" s="188" customFormat="1" ht="86.4" x14ac:dyDescent="0.3">
      <c r="A229" s="180" t="s">
        <v>261</v>
      </c>
      <c r="B229"/>
      <c r="D229" s="187"/>
    </row>
    <row r="230" spans="1:4" s="188" customFormat="1" ht="57.6" x14ac:dyDescent="0.3">
      <c r="A230" s="180" t="s">
        <v>262</v>
      </c>
      <c r="B230"/>
      <c r="D230" s="187"/>
    </row>
    <row r="231" spans="1:4" s="188" customFormat="1" ht="15" thickBot="1" x14ac:dyDescent="0.35">
      <c r="A231" s="177"/>
      <c r="D231" s="187"/>
    </row>
    <row r="232" spans="1:4" s="188" customFormat="1" ht="18" x14ac:dyDescent="0.35">
      <c r="A232" s="189" t="s">
        <v>263</v>
      </c>
      <c r="D232" s="187"/>
    </row>
    <row r="233" spans="1:4" s="188" customFormat="1" x14ac:dyDescent="0.3">
      <c r="A233" s="190" t="s">
        <v>264</v>
      </c>
      <c r="B233"/>
      <c r="D233" s="187"/>
    </row>
    <row r="234" spans="1:4" s="188" customFormat="1" x14ac:dyDescent="0.3">
      <c r="A234" s="191" t="s">
        <v>265</v>
      </c>
      <c r="B234"/>
      <c r="D234" s="187"/>
    </row>
    <row r="235" spans="1:4" s="188" customFormat="1" x14ac:dyDescent="0.3">
      <c r="A235" s="191" t="s">
        <v>266</v>
      </c>
      <c r="B235"/>
      <c r="D235" s="187"/>
    </row>
    <row r="236" spans="1:4" s="188" customFormat="1" x14ac:dyDescent="0.3">
      <c r="A236" s="191" t="s">
        <v>474</v>
      </c>
      <c r="B236"/>
      <c r="D236" s="187"/>
    </row>
    <row r="237" spans="1:4" s="188" customFormat="1" x14ac:dyDescent="0.3">
      <c r="A237" s="191" t="s">
        <v>267</v>
      </c>
      <c r="B237"/>
      <c r="D237" s="187"/>
    </row>
    <row r="238" spans="1:4" s="188" customFormat="1" x14ac:dyDescent="0.3">
      <c r="A238" s="191" t="s">
        <v>268</v>
      </c>
      <c r="B238"/>
      <c r="D238" s="187"/>
    </row>
    <row r="239" spans="1:4" s="188" customFormat="1" x14ac:dyDescent="0.3">
      <c r="A239" s="191" t="s">
        <v>269</v>
      </c>
      <c r="B239"/>
      <c r="D239" s="187"/>
    </row>
    <row r="240" spans="1:4" s="188" customFormat="1" ht="43.2" x14ac:dyDescent="0.3">
      <c r="A240" s="191" t="s">
        <v>475</v>
      </c>
      <c r="B240"/>
      <c r="C240" s="185"/>
      <c r="D240" s="187"/>
    </row>
    <row r="241" spans="1:4" s="188" customFormat="1" ht="28.8" x14ac:dyDescent="0.3">
      <c r="A241" s="191" t="s">
        <v>270</v>
      </c>
      <c r="B241"/>
      <c r="C241" s="164"/>
      <c r="D241" s="187"/>
    </row>
    <row r="242" spans="1:4" s="188" customFormat="1" x14ac:dyDescent="0.3">
      <c r="A242" s="191" t="s">
        <v>1605</v>
      </c>
      <c r="B242"/>
      <c r="C242" s="185"/>
      <c r="D242" s="187"/>
    </row>
    <row r="243" spans="1:4" s="188" customFormat="1" x14ac:dyDescent="0.3">
      <c r="A243" s="191" t="s">
        <v>271</v>
      </c>
      <c r="B243"/>
      <c r="C243" s="164"/>
    </row>
    <row r="244" spans="1:4" s="188" customFormat="1" x14ac:dyDescent="0.3">
      <c r="A244" s="191" t="s">
        <v>272</v>
      </c>
      <c r="B244"/>
      <c r="C244" s="164"/>
      <c r="D244" s="187"/>
    </row>
    <row r="245" spans="1:4" x14ac:dyDescent="0.3">
      <c r="A245" s="191" t="s">
        <v>273</v>
      </c>
      <c r="C245" s="167"/>
      <c r="D245"/>
    </row>
    <row r="246" spans="1:4" ht="28.8" x14ac:dyDescent="0.3">
      <c r="A246" s="191" t="s">
        <v>274</v>
      </c>
      <c r="C246" s="167"/>
      <c r="D246"/>
    </row>
    <row r="247" spans="1:4" x14ac:dyDescent="0.3">
      <c r="A247" s="191" t="s">
        <v>275</v>
      </c>
      <c r="C247" s="185"/>
      <c r="D247"/>
    </row>
    <row r="248" spans="1:4" s="188" customFormat="1" x14ac:dyDescent="0.3">
      <c r="A248" s="191" t="s">
        <v>276</v>
      </c>
      <c r="B248"/>
      <c r="C248" s="164"/>
      <c r="D248" s="187"/>
    </row>
    <row r="249" spans="1:4" s="188" customFormat="1" x14ac:dyDescent="0.3">
      <c r="A249" s="191" t="s">
        <v>277</v>
      </c>
      <c r="B249"/>
      <c r="C249" s="185"/>
      <c r="D249" s="187"/>
    </row>
    <row r="250" spans="1:4" s="188" customFormat="1" x14ac:dyDescent="0.3">
      <c r="A250" s="191" t="s">
        <v>278</v>
      </c>
      <c r="B250"/>
      <c r="C250" s="185"/>
      <c r="D250" s="187"/>
    </row>
    <row r="251" spans="1:4" s="188" customFormat="1" ht="28.8" x14ac:dyDescent="0.3">
      <c r="A251" s="191" t="s">
        <v>279</v>
      </c>
      <c r="B251"/>
      <c r="C251" s="164"/>
      <c r="D251" s="187"/>
    </row>
    <row r="252" spans="1:4" s="188" customFormat="1" x14ac:dyDescent="0.3">
      <c r="A252" s="191" t="s">
        <v>476</v>
      </c>
      <c r="B252"/>
      <c r="C252" s="164"/>
    </row>
    <row r="253" spans="1:4" s="188" customFormat="1" x14ac:dyDescent="0.3">
      <c r="A253" s="191" t="s">
        <v>280</v>
      </c>
      <c r="B253"/>
      <c r="C253" s="164"/>
      <c r="D253" s="165"/>
    </row>
    <row r="254" spans="1:4" s="188" customFormat="1" x14ac:dyDescent="0.3">
      <c r="A254" s="191"/>
      <c r="D254" s="165"/>
    </row>
    <row r="255" spans="1:4" x14ac:dyDescent="0.3">
      <c r="A255" s="190" t="s">
        <v>281</v>
      </c>
      <c r="C255" s="192"/>
    </row>
    <row r="256" spans="1:4" x14ac:dyDescent="0.3">
      <c r="A256" s="191" t="s">
        <v>282</v>
      </c>
      <c r="C256" s="192"/>
    </row>
    <row r="257" spans="1:4" x14ac:dyDescent="0.3">
      <c r="A257" s="191" t="s">
        <v>283</v>
      </c>
      <c r="C257" s="192"/>
    </row>
    <row r="258" spans="1:4" ht="43.2" x14ac:dyDescent="0.3">
      <c r="A258" s="191" t="s">
        <v>1417</v>
      </c>
    </row>
    <row r="259" spans="1:4" ht="43.2" x14ac:dyDescent="0.3">
      <c r="A259" s="191" t="s">
        <v>1418</v>
      </c>
    </row>
    <row r="260" spans="1:4" x14ac:dyDescent="0.3">
      <c r="A260" s="191" t="s">
        <v>284</v>
      </c>
    </row>
    <row r="261" spans="1:4" x14ac:dyDescent="0.3">
      <c r="A261" s="191" t="s">
        <v>1419</v>
      </c>
      <c r="C261" s="193"/>
    </row>
    <row r="262" spans="1:4" ht="129.6" x14ac:dyDescent="0.3">
      <c r="A262" s="191" t="s">
        <v>1393</v>
      </c>
      <c r="C262" s="193"/>
    </row>
    <row r="263" spans="1:4" ht="100.8" x14ac:dyDescent="0.3">
      <c r="A263" s="191" t="s">
        <v>286</v>
      </c>
      <c r="C263" s="193"/>
    </row>
    <row r="264" spans="1:4" x14ac:dyDescent="0.3">
      <c r="A264" s="191" t="s">
        <v>173</v>
      </c>
      <c r="C264" s="193"/>
      <c r="D264" s="194"/>
    </row>
    <row r="265" spans="1:4" ht="43.2" x14ac:dyDescent="0.3">
      <c r="A265" s="191" t="s">
        <v>1581</v>
      </c>
      <c r="C265" s="193"/>
      <c r="D265" s="194"/>
    </row>
    <row r="266" spans="1:4" ht="43.2" x14ac:dyDescent="0.3">
      <c r="A266" s="191" t="s">
        <v>175</v>
      </c>
      <c r="C266" s="193"/>
      <c r="D266" s="194"/>
    </row>
    <row r="267" spans="1:4" x14ac:dyDescent="0.3">
      <c r="A267" s="191" t="s">
        <v>287</v>
      </c>
      <c r="C267" s="193"/>
      <c r="D267" s="194"/>
    </row>
    <row r="268" spans="1:4" ht="72" x14ac:dyDescent="0.3">
      <c r="A268" s="191" t="s">
        <v>176</v>
      </c>
      <c r="C268" s="193"/>
      <c r="D268" s="194"/>
    </row>
    <row r="269" spans="1:4" ht="43.2" x14ac:dyDescent="0.3">
      <c r="A269" s="191" t="s">
        <v>288</v>
      </c>
      <c r="C269" s="193"/>
      <c r="D269" s="194"/>
    </row>
    <row r="270" spans="1:4" x14ac:dyDescent="0.3">
      <c r="A270" s="191" t="s">
        <v>244</v>
      </c>
      <c r="C270" s="193"/>
      <c r="D270" s="194"/>
    </row>
    <row r="271" spans="1:4" ht="86.4" x14ac:dyDescent="0.3">
      <c r="A271" s="191" t="s">
        <v>178</v>
      </c>
      <c r="C271" s="193"/>
      <c r="D271" s="194"/>
    </row>
    <row r="272" spans="1:4" ht="42" customHeight="1" x14ac:dyDescent="0.3">
      <c r="A272" s="191" t="s">
        <v>289</v>
      </c>
      <c r="C272" s="193"/>
      <c r="D272" s="194"/>
    </row>
    <row r="273" spans="1:4" x14ac:dyDescent="0.3">
      <c r="A273" s="191" t="s">
        <v>179</v>
      </c>
      <c r="C273" s="193"/>
    </row>
    <row r="274" spans="1:4" x14ac:dyDescent="0.3">
      <c r="A274" s="191" t="s">
        <v>290</v>
      </c>
      <c r="C274" s="193"/>
      <c r="D274" s="182"/>
    </row>
    <row r="275" spans="1:4" x14ac:dyDescent="0.3">
      <c r="A275" s="191" t="s">
        <v>182</v>
      </c>
      <c r="C275" s="193"/>
      <c r="D275" s="182"/>
    </row>
    <row r="276" spans="1:4" x14ac:dyDescent="0.3">
      <c r="A276" s="191" t="s">
        <v>291</v>
      </c>
      <c r="C276" s="193"/>
      <c r="D276" s="182"/>
    </row>
    <row r="277" spans="1:4" x14ac:dyDescent="0.3">
      <c r="A277" s="191" t="s">
        <v>184</v>
      </c>
      <c r="C277" s="193"/>
      <c r="D277" s="182"/>
    </row>
    <row r="278" spans="1:4" ht="86.4" x14ac:dyDescent="0.3">
      <c r="A278" s="191" t="s">
        <v>292</v>
      </c>
      <c r="C278" s="193"/>
      <c r="D278" s="182"/>
    </row>
    <row r="279" spans="1:4" x14ac:dyDescent="0.3">
      <c r="A279" s="191" t="s">
        <v>293</v>
      </c>
      <c r="C279" s="193"/>
      <c r="D279" s="182"/>
    </row>
    <row r="280" spans="1:4" ht="57.6" x14ac:dyDescent="0.3">
      <c r="A280" s="191" t="s">
        <v>294</v>
      </c>
      <c r="C280" s="193"/>
      <c r="D280" s="182"/>
    </row>
    <row r="281" spans="1:4" x14ac:dyDescent="0.3">
      <c r="A281" s="191" t="s">
        <v>295</v>
      </c>
      <c r="C281" s="193"/>
      <c r="D281" s="182"/>
    </row>
    <row r="282" spans="1:4" ht="57.6" x14ac:dyDescent="0.3">
      <c r="A282" s="191" t="s">
        <v>186</v>
      </c>
      <c r="D282" s="182"/>
    </row>
    <row r="283" spans="1:4" x14ac:dyDescent="0.3">
      <c r="A283" s="191" t="s">
        <v>187</v>
      </c>
      <c r="C283" s="186"/>
      <c r="D283" s="182"/>
    </row>
    <row r="284" spans="1:4" ht="28.8" x14ac:dyDescent="0.3">
      <c r="A284" s="191" t="s">
        <v>1582</v>
      </c>
      <c r="C284" s="186"/>
      <c r="D284" s="182"/>
    </row>
    <row r="285" spans="1:4" ht="28.8" x14ac:dyDescent="0.3">
      <c r="A285" s="191" t="s">
        <v>296</v>
      </c>
      <c r="C285" s="186"/>
      <c r="D285" s="182"/>
    </row>
    <row r="286" spans="1:4" ht="72" x14ac:dyDescent="0.3">
      <c r="A286" s="191" t="s">
        <v>1583</v>
      </c>
      <c r="C286" s="186"/>
      <c r="D286" s="182"/>
    </row>
    <row r="287" spans="1:4" x14ac:dyDescent="0.3">
      <c r="A287" s="191" t="s">
        <v>297</v>
      </c>
      <c r="C287" s="186"/>
      <c r="D287" s="182"/>
    </row>
    <row r="288" spans="1:4" x14ac:dyDescent="0.3">
      <c r="A288" s="191" t="s">
        <v>298</v>
      </c>
      <c r="C288" s="186"/>
      <c r="D288" s="182"/>
    </row>
    <row r="289" spans="1:4" ht="28.8" x14ac:dyDescent="0.3">
      <c r="A289" s="191" t="s">
        <v>1420</v>
      </c>
      <c r="D289" s="182"/>
    </row>
    <row r="290" spans="1:4" ht="28.8" x14ac:dyDescent="0.3">
      <c r="A290" s="191" t="s">
        <v>299</v>
      </c>
      <c r="C290" s="186"/>
      <c r="D290" s="182"/>
    </row>
    <row r="291" spans="1:4" x14ac:dyDescent="0.3">
      <c r="A291" s="191" t="s">
        <v>300</v>
      </c>
      <c r="C291" s="186"/>
      <c r="D291" s="182"/>
    </row>
    <row r="292" spans="1:4" ht="28.8" x14ac:dyDescent="0.3">
      <c r="A292" s="191" t="s">
        <v>301</v>
      </c>
      <c r="C292" s="186"/>
      <c r="D292" s="182"/>
    </row>
    <row r="293" spans="1:4" ht="28.8" x14ac:dyDescent="0.3">
      <c r="A293" s="191" t="s">
        <v>302</v>
      </c>
      <c r="C293" s="186"/>
      <c r="D293" s="182"/>
    </row>
    <row r="294" spans="1:4" ht="43.2" x14ac:dyDescent="0.3">
      <c r="A294" s="191" t="s">
        <v>303</v>
      </c>
      <c r="C294" s="186"/>
      <c r="D294" s="182"/>
    </row>
    <row r="295" spans="1:4" x14ac:dyDescent="0.3">
      <c r="A295" s="191" t="s">
        <v>304</v>
      </c>
      <c r="D295" s="182"/>
    </row>
    <row r="296" spans="1:4" ht="86.4" x14ac:dyDescent="0.3">
      <c r="A296" s="191" t="s">
        <v>305</v>
      </c>
      <c r="D296" s="182"/>
    </row>
    <row r="297" spans="1:4" ht="43.2" x14ac:dyDescent="0.3">
      <c r="A297" s="191" t="s">
        <v>306</v>
      </c>
      <c r="D297" s="182"/>
    </row>
    <row r="298" spans="1:4" ht="43.2" x14ac:dyDescent="0.3">
      <c r="A298" s="191" t="s">
        <v>307</v>
      </c>
      <c r="D298" s="182"/>
    </row>
    <row r="299" spans="1:4" ht="28.8" x14ac:dyDescent="0.3">
      <c r="A299" s="191" t="s">
        <v>308</v>
      </c>
      <c r="D299" s="182"/>
    </row>
    <row r="300" spans="1:4" ht="28.8" x14ac:dyDescent="0.3">
      <c r="A300" s="191" t="s">
        <v>309</v>
      </c>
      <c r="D300" s="182"/>
    </row>
    <row r="301" spans="1:4" x14ac:dyDescent="0.3">
      <c r="A301" s="191" t="s">
        <v>310</v>
      </c>
    </row>
    <row r="302" spans="1:4" ht="28.8" x14ac:dyDescent="0.3">
      <c r="A302" s="191" t="s">
        <v>311</v>
      </c>
      <c r="D302" s="195"/>
    </row>
    <row r="303" spans="1:4" x14ac:dyDescent="0.3">
      <c r="A303" s="191" t="s">
        <v>1421</v>
      </c>
      <c r="D303" s="195"/>
    </row>
    <row r="304" spans="1:4" ht="72" x14ac:dyDescent="0.3">
      <c r="A304" s="191" t="s">
        <v>1112</v>
      </c>
      <c r="D304" s="195"/>
    </row>
    <row r="305" spans="1:4" x14ac:dyDescent="0.3">
      <c r="A305" s="191" t="s">
        <v>208</v>
      </c>
      <c r="D305" s="195"/>
    </row>
    <row r="306" spans="1:4" x14ac:dyDescent="0.3">
      <c r="A306" s="191" t="s">
        <v>209</v>
      </c>
      <c r="D306" s="195"/>
    </row>
    <row r="307" spans="1:4" x14ac:dyDescent="0.3">
      <c r="A307" s="191" t="s">
        <v>312</v>
      </c>
      <c r="D307" s="195"/>
    </row>
    <row r="308" spans="1:4" x14ac:dyDescent="0.3">
      <c r="A308" s="191" t="s">
        <v>313</v>
      </c>
      <c r="D308" s="195"/>
    </row>
    <row r="309" spans="1:4" x14ac:dyDescent="0.3">
      <c r="A309" s="191" t="s">
        <v>314</v>
      </c>
      <c r="D309" s="195"/>
    </row>
    <row r="310" spans="1:4" x14ac:dyDescent="0.3">
      <c r="A310" s="191" t="s">
        <v>254</v>
      </c>
      <c r="D310" s="195"/>
    </row>
    <row r="311" spans="1:4" ht="72" x14ac:dyDescent="0.3">
      <c r="A311" s="191" t="s">
        <v>212</v>
      </c>
      <c r="D311" s="195"/>
    </row>
    <row r="312" spans="1:4" ht="72" x14ac:dyDescent="0.3">
      <c r="A312" s="191" t="s">
        <v>1422</v>
      </c>
      <c r="C312" s="167"/>
      <c r="D312" s="195"/>
    </row>
    <row r="313" spans="1:4" x14ac:dyDescent="0.3">
      <c r="A313" s="191" t="s">
        <v>315</v>
      </c>
      <c r="C313" s="167"/>
      <c r="D313" s="195"/>
    </row>
    <row r="314" spans="1:4" ht="100.8" x14ac:dyDescent="0.3">
      <c r="A314" s="191" t="s">
        <v>1399</v>
      </c>
      <c r="C314" s="167"/>
      <c r="D314" s="195"/>
    </row>
    <row r="315" spans="1:4" ht="43.2" x14ac:dyDescent="0.3">
      <c r="A315" s="191" t="s">
        <v>1423</v>
      </c>
      <c r="C315" s="167"/>
      <c r="D315" s="195"/>
    </row>
    <row r="316" spans="1:4" x14ac:dyDescent="0.3">
      <c r="A316" s="191" t="s">
        <v>216</v>
      </c>
      <c r="D316" s="195"/>
    </row>
    <row r="317" spans="1:4" x14ac:dyDescent="0.3">
      <c r="A317" s="191" t="s">
        <v>316</v>
      </c>
      <c r="D317" s="195"/>
    </row>
    <row r="318" spans="1:4" x14ac:dyDescent="0.3">
      <c r="A318" s="191" t="s">
        <v>1424</v>
      </c>
    </row>
    <row r="319" spans="1:4" ht="43.2" x14ac:dyDescent="0.3">
      <c r="A319" s="191" t="s">
        <v>222</v>
      </c>
    </row>
    <row r="320" spans="1:4" ht="28.8" x14ac:dyDescent="0.3">
      <c r="A320" s="191" t="s">
        <v>317</v>
      </c>
    </row>
    <row r="321" spans="1:6" ht="129.6" x14ac:dyDescent="0.3">
      <c r="A321" s="191" t="s">
        <v>318</v>
      </c>
    </row>
    <row r="322" spans="1:6" ht="43.2" x14ac:dyDescent="0.3">
      <c r="A322" s="191" t="s">
        <v>319</v>
      </c>
    </row>
    <row r="323" spans="1:6" ht="100.8" x14ac:dyDescent="0.3">
      <c r="A323" s="191" t="s">
        <v>1425</v>
      </c>
    </row>
    <row r="324" spans="1:6" ht="15" thickBot="1" x14ac:dyDescent="0.35">
      <c r="A324" s="196"/>
    </row>
    <row r="325" spans="1:6" s="175" customFormat="1" ht="18" x14ac:dyDescent="0.35">
      <c r="A325" s="197" t="s">
        <v>320</v>
      </c>
      <c r="B325"/>
      <c r="C325" s="164"/>
      <c r="D325" s="165"/>
    </row>
    <row r="326" spans="1:6" s="175" customFormat="1" x14ac:dyDescent="0.3">
      <c r="A326" s="198" t="s">
        <v>321</v>
      </c>
      <c r="B326"/>
      <c r="C326" s="164"/>
      <c r="D326" s="165"/>
    </row>
    <row r="327" spans="1:6" s="175" customFormat="1" x14ac:dyDescent="0.3">
      <c r="A327" s="199" t="s">
        <v>322</v>
      </c>
      <c r="B327"/>
      <c r="C327" s="164"/>
      <c r="D327" s="165"/>
    </row>
    <row r="328" spans="1:6" s="175" customFormat="1" x14ac:dyDescent="0.3">
      <c r="A328" s="199" t="s">
        <v>323</v>
      </c>
      <c r="B328"/>
      <c r="C328" s="164"/>
      <c r="D328" s="165"/>
    </row>
    <row r="329" spans="1:6" s="175" customFormat="1" ht="28.8" x14ac:dyDescent="0.3">
      <c r="A329" s="199" t="s">
        <v>324</v>
      </c>
      <c r="B329"/>
      <c r="C329" s="164"/>
      <c r="D329" s="165"/>
    </row>
    <row r="330" spans="1:6" s="175" customFormat="1" x14ac:dyDescent="0.3">
      <c r="A330" s="199" t="s">
        <v>1113</v>
      </c>
      <c r="B330"/>
      <c r="C330" s="164"/>
      <c r="D330" s="165"/>
    </row>
    <row r="331" spans="1:6" s="175" customFormat="1" x14ac:dyDescent="0.3">
      <c r="A331" s="199" t="s">
        <v>325</v>
      </c>
      <c r="B331"/>
      <c r="C331" s="164"/>
      <c r="D331" s="165"/>
    </row>
    <row r="332" spans="1:6" x14ac:dyDescent="0.3">
      <c r="A332" s="199" t="s">
        <v>326</v>
      </c>
      <c r="C332" s="167"/>
      <c r="D332"/>
    </row>
    <row r="333" spans="1:6" ht="28.8" x14ac:dyDescent="0.3">
      <c r="A333" s="199" t="s">
        <v>327</v>
      </c>
      <c r="C333" s="167"/>
      <c r="D333"/>
    </row>
    <row r="334" spans="1:6" ht="28.8" x14ac:dyDescent="0.3">
      <c r="A334" s="199" t="s">
        <v>1426</v>
      </c>
      <c r="C334" s="167"/>
      <c r="D334"/>
    </row>
    <row r="335" spans="1:6" ht="43.2" x14ac:dyDescent="0.3">
      <c r="A335" s="199" t="s">
        <v>1427</v>
      </c>
      <c r="C335" s="167"/>
      <c r="D335"/>
      <c r="F335" s="200"/>
    </row>
    <row r="336" spans="1:6" x14ac:dyDescent="0.3">
      <c r="A336" s="199"/>
      <c r="C336" s="167"/>
      <c r="D336"/>
    </row>
    <row r="337" spans="1:4" s="175" customFormat="1" x14ac:dyDescent="0.3">
      <c r="A337" s="198" t="s">
        <v>328</v>
      </c>
      <c r="B337"/>
      <c r="C337" s="164"/>
      <c r="D337" s="165"/>
    </row>
    <row r="338" spans="1:4" s="175" customFormat="1" x14ac:dyDescent="0.3">
      <c r="A338" s="199" t="s">
        <v>329</v>
      </c>
      <c r="B338"/>
      <c r="C338" s="164"/>
      <c r="D338" s="165"/>
    </row>
    <row r="339" spans="1:4" s="175" customFormat="1" ht="28.8" x14ac:dyDescent="0.3">
      <c r="A339" s="199" t="s">
        <v>330</v>
      </c>
      <c r="B339"/>
      <c r="C339" s="164"/>
      <c r="D339" s="165"/>
    </row>
    <row r="340" spans="1:4" x14ac:dyDescent="0.3">
      <c r="A340" s="199" t="s">
        <v>331</v>
      </c>
    </row>
    <row r="341" spans="1:4" x14ac:dyDescent="0.3">
      <c r="A341" s="199" t="s">
        <v>332</v>
      </c>
    </row>
    <row r="342" spans="1:4" ht="129.6" x14ac:dyDescent="0.3">
      <c r="A342" s="199" t="s">
        <v>1393</v>
      </c>
    </row>
    <row r="343" spans="1:4" ht="43.2" x14ac:dyDescent="0.3">
      <c r="A343" s="199" t="s">
        <v>1428</v>
      </c>
    </row>
    <row r="344" spans="1:4" ht="43.2" x14ac:dyDescent="0.3">
      <c r="A344" s="199" t="s">
        <v>1429</v>
      </c>
    </row>
    <row r="345" spans="1:4" ht="43.2" x14ac:dyDescent="0.3">
      <c r="A345" s="199" t="s">
        <v>175</v>
      </c>
    </row>
    <row r="346" spans="1:4" ht="72" x14ac:dyDescent="0.3">
      <c r="A346" s="199" t="s">
        <v>176</v>
      </c>
    </row>
    <row r="347" spans="1:4" ht="100.8" x14ac:dyDescent="0.3">
      <c r="A347" s="199" t="s">
        <v>477</v>
      </c>
    </row>
    <row r="348" spans="1:4" ht="57.6" x14ac:dyDescent="0.3">
      <c r="A348" s="199" t="s">
        <v>333</v>
      </c>
    </row>
    <row r="349" spans="1:4" ht="86.4" x14ac:dyDescent="0.3">
      <c r="A349" s="199" t="s">
        <v>178</v>
      </c>
    </row>
    <row r="350" spans="1:4" x14ac:dyDescent="0.3">
      <c r="A350" s="199" t="s">
        <v>334</v>
      </c>
    </row>
    <row r="351" spans="1:4" ht="28.8" x14ac:dyDescent="0.3">
      <c r="A351" s="199" t="s">
        <v>335</v>
      </c>
    </row>
    <row r="352" spans="1:4" ht="57.6" x14ac:dyDescent="0.3">
      <c r="A352" s="213" t="s">
        <v>1114</v>
      </c>
    </row>
    <row r="353" spans="1:1" ht="316.8" x14ac:dyDescent="0.3">
      <c r="A353" s="199" t="s">
        <v>1606</v>
      </c>
    </row>
    <row r="354" spans="1:1" ht="86.4" x14ac:dyDescent="0.3">
      <c r="A354" s="199" t="s">
        <v>1584</v>
      </c>
    </row>
    <row r="355" spans="1:1" x14ac:dyDescent="0.3">
      <c r="A355" s="199" t="s">
        <v>336</v>
      </c>
    </row>
    <row r="356" spans="1:1" x14ac:dyDescent="0.3">
      <c r="A356" s="199" t="s">
        <v>179</v>
      </c>
    </row>
    <row r="357" spans="1:1" x14ac:dyDescent="0.3">
      <c r="A357" s="199" t="s">
        <v>337</v>
      </c>
    </row>
    <row r="358" spans="1:1" ht="57.6" x14ac:dyDescent="0.3">
      <c r="A358" s="199" t="s">
        <v>338</v>
      </c>
    </row>
    <row r="359" spans="1:1" ht="43.2" x14ac:dyDescent="0.3">
      <c r="A359" s="199" t="s">
        <v>1585</v>
      </c>
    </row>
    <row r="360" spans="1:1" ht="28.8" x14ac:dyDescent="0.3">
      <c r="A360" s="199" t="s">
        <v>339</v>
      </c>
    </row>
    <row r="361" spans="1:1" x14ac:dyDescent="0.3">
      <c r="A361" s="199" t="s">
        <v>340</v>
      </c>
    </row>
    <row r="362" spans="1:1" ht="28.8" x14ac:dyDescent="0.3">
      <c r="A362" s="199" t="s">
        <v>1430</v>
      </c>
    </row>
    <row r="363" spans="1:1" x14ac:dyDescent="0.3">
      <c r="A363" s="199" t="s">
        <v>341</v>
      </c>
    </row>
    <row r="364" spans="1:1" ht="28.8" x14ac:dyDescent="0.3">
      <c r="A364" s="199" t="s">
        <v>342</v>
      </c>
    </row>
    <row r="365" spans="1:1" x14ac:dyDescent="0.3">
      <c r="A365" s="199" t="s">
        <v>343</v>
      </c>
    </row>
    <row r="366" spans="1:1" ht="28.8" x14ac:dyDescent="0.3">
      <c r="A366" s="199" t="s">
        <v>344</v>
      </c>
    </row>
    <row r="367" spans="1:1" x14ac:dyDescent="0.3">
      <c r="A367" s="199" t="s">
        <v>345</v>
      </c>
    </row>
    <row r="368" spans="1:1" ht="57.6" x14ac:dyDescent="0.3">
      <c r="A368" s="199" t="s">
        <v>1586</v>
      </c>
    </row>
    <row r="369" spans="1:4" ht="43.2" x14ac:dyDescent="0.3">
      <c r="A369" s="199" t="s">
        <v>346</v>
      </c>
    </row>
    <row r="370" spans="1:4" x14ac:dyDescent="0.3">
      <c r="A370" s="199" t="s">
        <v>347</v>
      </c>
    </row>
    <row r="371" spans="1:4" ht="28.8" x14ac:dyDescent="0.3">
      <c r="A371" s="199" t="s">
        <v>348</v>
      </c>
    </row>
    <row r="372" spans="1:4" ht="28.8" x14ac:dyDescent="0.3">
      <c r="A372" s="199" t="s">
        <v>349</v>
      </c>
    </row>
    <row r="373" spans="1:4" ht="28.8" x14ac:dyDescent="0.3">
      <c r="A373" s="199" t="s">
        <v>350</v>
      </c>
    </row>
    <row r="374" spans="1:4" ht="144" x14ac:dyDescent="0.3">
      <c r="A374" s="199" t="s">
        <v>1639</v>
      </c>
    </row>
    <row r="375" spans="1:4" ht="28.8" x14ac:dyDescent="0.3">
      <c r="A375" s="199" t="s">
        <v>351</v>
      </c>
      <c r="C375" s="167"/>
      <c r="D375" s="195"/>
    </row>
    <row r="376" spans="1:4" ht="43.2" x14ac:dyDescent="0.3">
      <c r="A376" s="199" t="s">
        <v>222</v>
      </c>
    </row>
    <row r="377" spans="1:4" ht="129.6" x14ac:dyDescent="0.3">
      <c r="A377" s="199" t="s">
        <v>1431</v>
      </c>
    </row>
    <row r="378" spans="1:4" ht="72" x14ac:dyDescent="0.3">
      <c r="A378" s="199" t="s">
        <v>224</v>
      </c>
    </row>
    <row r="379" spans="1:4" ht="15" thickBot="1" x14ac:dyDescent="0.35">
      <c r="A379" s="177"/>
    </row>
    <row r="380" spans="1:4" ht="18" x14ac:dyDescent="0.35">
      <c r="A380" s="201" t="s">
        <v>352</v>
      </c>
    </row>
    <row r="381" spans="1:4" x14ac:dyDescent="0.3">
      <c r="A381" s="202" t="s">
        <v>353</v>
      </c>
    </row>
    <row r="382" spans="1:4" ht="57.6" x14ac:dyDescent="0.3">
      <c r="A382" s="203" t="s">
        <v>354</v>
      </c>
    </row>
    <row r="383" spans="1:4" x14ac:dyDescent="0.3">
      <c r="A383" s="203" t="s">
        <v>355</v>
      </c>
    </row>
    <row r="384" spans="1:4" ht="72" x14ac:dyDescent="0.3">
      <c r="A384" s="203" t="s">
        <v>356</v>
      </c>
    </row>
    <row r="385" spans="1:4" ht="57.6" x14ac:dyDescent="0.3">
      <c r="A385" s="203" t="s">
        <v>357</v>
      </c>
    </row>
    <row r="386" spans="1:4" ht="115.2" x14ac:dyDescent="0.3">
      <c r="A386" s="203" t="s">
        <v>1432</v>
      </c>
    </row>
    <row r="387" spans="1:4" ht="28.8" x14ac:dyDescent="0.3">
      <c r="A387" s="203" t="s">
        <v>358</v>
      </c>
    </row>
    <row r="388" spans="1:4" ht="72" x14ac:dyDescent="0.3">
      <c r="A388" s="203" t="s">
        <v>1433</v>
      </c>
    </row>
    <row r="389" spans="1:4" ht="28.8" x14ac:dyDescent="0.3">
      <c r="A389" s="203" t="s">
        <v>359</v>
      </c>
    </row>
    <row r="390" spans="1:4" x14ac:dyDescent="0.3">
      <c r="A390" s="203" t="s">
        <v>360</v>
      </c>
      <c r="C390" s="167"/>
      <c r="D390"/>
    </row>
    <row r="391" spans="1:4" x14ac:dyDescent="0.3">
      <c r="A391" s="203" t="s">
        <v>361</v>
      </c>
      <c r="C391" s="167"/>
      <c r="D391"/>
    </row>
    <row r="392" spans="1:4" ht="43.2" x14ac:dyDescent="0.3">
      <c r="A392" s="203" t="s">
        <v>362</v>
      </c>
      <c r="C392" s="167"/>
      <c r="D392"/>
    </row>
    <row r="393" spans="1:4" ht="28.8" x14ac:dyDescent="0.3">
      <c r="A393" s="203" t="s">
        <v>1434</v>
      </c>
    </row>
    <row r="394" spans="1:4" ht="28.8" x14ac:dyDescent="0.3">
      <c r="A394" s="203" t="s">
        <v>1435</v>
      </c>
    </row>
    <row r="395" spans="1:4" ht="129.6" x14ac:dyDescent="0.3">
      <c r="A395" s="203" t="s">
        <v>1440</v>
      </c>
    </row>
    <row r="396" spans="1:4" ht="28.8" x14ac:dyDescent="0.3">
      <c r="A396" s="203" t="s">
        <v>363</v>
      </c>
    </row>
    <row r="397" spans="1:4" ht="28.8" x14ac:dyDescent="0.3">
      <c r="A397" s="203" t="s">
        <v>364</v>
      </c>
    </row>
    <row r="398" spans="1:4" ht="43.2" x14ac:dyDescent="0.3">
      <c r="A398" s="203" t="s">
        <v>365</v>
      </c>
    </row>
    <row r="399" spans="1:4" ht="57.6" x14ac:dyDescent="0.3">
      <c r="A399" s="203" t="s">
        <v>1441</v>
      </c>
    </row>
    <row r="400" spans="1:4" ht="57.6" x14ac:dyDescent="0.3">
      <c r="A400" s="203" t="s">
        <v>478</v>
      </c>
    </row>
    <row r="401" spans="1:1" ht="72" x14ac:dyDescent="0.3">
      <c r="A401" s="203" t="s">
        <v>366</v>
      </c>
    </row>
    <row r="402" spans="1:1" ht="28.8" x14ac:dyDescent="0.3">
      <c r="A402" s="203" t="s">
        <v>1436</v>
      </c>
    </row>
    <row r="403" spans="1:1" ht="28.8" x14ac:dyDescent="0.3">
      <c r="A403" s="203" t="s">
        <v>367</v>
      </c>
    </row>
    <row r="404" spans="1:1" ht="43.2" x14ac:dyDescent="0.3">
      <c r="A404" s="203" t="s">
        <v>1437</v>
      </c>
    </row>
    <row r="405" spans="1:1" ht="57.6" x14ac:dyDescent="0.3">
      <c r="A405" s="203" t="s">
        <v>368</v>
      </c>
    </row>
    <row r="406" spans="1:1" ht="100.8" x14ac:dyDescent="0.3">
      <c r="A406" s="203" t="s">
        <v>369</v>
      </c>
    </row>
    <row r="407" spans="1:1" ht="86.4" x14ac:dyDescent="0.3">
      <c r="A407" s="203" t="s">
        <v>1438</v>
      </c>
    </row>
    <row r="408" spans="1:1" ht="72" x14ac:dyDescent="0.3">
      <c r="A408" s="203" t="s">
        <v>370</v>
      </c>
    </row>
    <row r="409" spans="1:1" ht="28.8" x14ac:dyDescent="0.3">
      <c r="A409" s="203" t="s">
        <v>479</v>
      </c>
    </row>
    <row r="410" spans="1:1" ht="28.8" x14ac:dyDescent="0.3">
      <c r="A410" s="203" t="s">
        <v>480</v>
      </c>
    </row>
    <row r="411" spans="1:1" ht="72" x14ac:dyDescent="0.3">
      <c r="A411" s="203" t="s">
        <v>371</v>
      </c>
    </row>
    <row r="412" spans="1:1" ht="115.2" x14ac:dyDescent="0.3">
      <c r="A412" s="203" t="s">
        <v>1439</v>
      </c>
    </row>
    <row r="413" spans="1:1" ht="57.6" x14ac:dyDescent="0.3">
      <c r="A413" s="203" t="s">
        <v>372</v>
      </c>
    </row>
    <row r="414" spans="1:1" ht="57.6" x14ac:dyDescent="0.3">
      <c r="A414" s="203" t="s">
        <v>481</v>
      </c>
    </row>
    <row r="415" spans="1:1" x14ac:dyDescent="0.3">
      <c r="A415" s="203" t="s">
        <v>373</v>
      </c>
    </row>
    <row r="416" spans="1:1" ht="28.8" x14ac:dyDescent="0.3">
      <c r="A416" s="203" t="s">
        <v>374</v>
      </c>
    </row>
    <row r="417" spans="1:1" ht="28.8" x14ac:dyDescent="0.3">
      <c r="A417" s="203" t="s">
        <v>375</v>
      </c>
    </row>
    <row r="418" spans="1:1" x14ac:dyDescent="0.3">
      <c r="A418" s="203" t="s">
        <v>376</v>
      </c>
    </row>
    <row r="419" spans="1:1" ht="28.8" x14ac:dyDescent="0.3">
      <c r="A419" s="203" t="s">
        <v>377</v>
      </c>
    </row>
    <row r="420" spans="1:1" x14ac:dyDescent="0.3">
      <c r="A420" s="203"/>
    </row>
    <row r="421" spans="1:1" x14ac:dyDescent="0.3">
      <c r="A421" s="202" t="s">
        <v>378</v>
      </c>
    </row>
    <row r="422" spans="1:1" ht="43.2" x14ac:dyDescent="0.3">
      <c r="A422" s="203" t="s">
        <v>379</v>
      </c>
    </row>
    <row r="423" spans="1:1" ht="28.8" x14ac:dyDescent="0.3">
      <c r="A423" s="203" t="s">
        <v>380</v>
      </c>
    </row>
    <row r="424" spans="1:1" x14ac:dyDescent="0.3">
      <c r="A424" s="203" t="s">
        <v>470</v>
      </c>
    </row>
    <row r="425" spans="1:1" ht="28.8" x14ac:dyDescent="0.3">
      <c r="A425" s="203" t="s">
        <v>1442</v>
      </c>
    </row>
    <row r="426" spans="1:1" x14ac:dyDescent="0.3">
      <c r="A426" s="203" t="s">
        <v>381</v>
      </c>
    </row>
    <row r="427" spans="1:1" ht="129.6" x14ac:dyDescent="0.3">
      <c r="A427" s="203" t="s">
        <v>1393</v>
      </c>
    </row>
    <row r="428" spans="1:1" ht="72" x14ac:dyDescent="0.3">
      <c r="A428" s="203" t="s">
        <v>176</v>
      </c>
    </row>
    <row r="429" spans="1:1" ht="43.2" x14ac:dyDescent="0.3">
      <c r="A429" s="203" t="s">
        <v>382</v>
      </c>
    </row>
    <row r="430" spans="1:1" ht="86.4" x14ac:dyDescent="0.3">
      <c r="A430" s="203" t="s">
        <v>178</v>
      </c>
    </row>
    <row r="431" spans="1:1" x14ac:dyDescent="0.3">
      <c r="A431" s="203" t="s">
        <v>383</v>
      </c>
    </row>
    <row r="432" spans="1:1" x14ac:dyDescent="0.3">
      <c r="A432" s="203" t="s">
        <v>384</v>
      </c>
    </row>
    <row r="433" spans="1:1" x14ac:dyDescent="0.3">
      <c r="A433" s="203" t="s">
        <v>185</v>
      </c>
    </row>
    <row r="434" spans="1:1" ht="57.6" x14ac:dyDescent="0.3">
      <c r="A434" s="203" t="s">
        <v>186</v>
      </c>
    </row>
    <row r="435" spans="1:1" x14ac:dyDescent="0.3">
      <c r="A435" s="203" t="s">
        <v>187</v>
      </c>
    </row>
    <row r="436" spans="1:1" ht="43.2" x14ac:dyDescent="0.3">
      <c r="A436" s="203" t="s">
        <v>1587</v>
      </c>
    </row>
    <row r="437" spans="1:1" ht="180.6" x14ac:dyDescent="0.3">
      <c r="A437" s="372" t="s">
        <v>1645</v>
      </c>
    </row>
    <row r="438" spans="1:1" ht="337.8" x14ac:dyDescent="0.3">
      <c r="A438" s="373" t="s">
        <v>1644</v>
      </c>
    </row>
    <row r="439" spans="1:1" ht="72" x14ac:dyDescent="0.3">
      <c r="A439" s="203" t="s">
        <v>1443</v>
      </c>
    </row>
    <row r="440" spans="1:1" x14ac:dyDescent="0.3">
      <c r="A440" s="203" t="s">
        <v>385</v>
      </c>
    </row>
    <row r="441" spans="1:1" ht="28.8" x14ac:dyDescent="0.3">
      <c r="A441" s="203" t="s">
        <v>386</v>
      </c>
    </row>
    <row r="442" spans="1:1" ht="28.8" x14ac:dyDescent="0.3">
      <c r="A442" s="203" t="s">
        <v>387</v>
      </c>
    </row>
    <row r="443" spans="1:1" x14ac:dyDescent="0.3">
      <c r="A443" s="203" t="s">
        <v>388</v>
      </c>
    </row>
    <row r="444" spans="1:1" x14ac:dyDescent="0.3">
      <c r="A444" s="203" t="s">
        <v>389</v>
      </c>
    </row>
    <row r="445" spans="1:1" ht="28.8" x14ac:dyDescent="0.3">
      <c r="A445" s="203" t="s">
        <v>390</v>
      </c>
    </row>
    <row r="446" spans="1:1" x14ac:dyDescent="0.3">
      <c r="A446" s="203" t="s">
        <v>208</v>
      </c>
    </row>
    <row r="447" spans="1:1" x14ac:dyDescent="0.3">
      <c r="A447" s="203" t="s">
        <v>209</v>
      </c>
    </row>
    <row r="448" spans="1:1" ht="57.6" x14ac:dyDescent="0.3">
      <c r="A448" s="203" t="s">
        <v>1588</v>
      </c>
    </row>
    <row r="449" spans="1:4" ht="28.8" x14ac:dyDescent="0.3">
      <c r="A449" s="203" t="s">
        <v>391</v>
      </c>
    </row>
    <row r="450" spans="1:4" ht="100.8" x14ac:dyDescent="0.3">
      <c r="A450" s="203" t="s">
        <v>1399</v>
      </c>
    </row>
    <row r="451" spans="1:4" ht="57.6" x14ac:dyDescent="0.3">
      <c r="A451" s="203" t="s">
        <v>392</v>
      </c>
    </row>
    <row r="452" spans="1:4" ht="28.8" x14ac:dyDescent="0.3">
      <c r="A452" s="203" t="s">
        <v>393</v>
      </c>
    </row>
    <row r="453" spans="1:4" x14ac:dyDescent="0.3">
      <c r="A453" s="203" t="s">
        <v>394</v>
      </c>
    </row>
    <row r="454" spans="1:4" ht="42" customHeight="1" x14ac:dyDescent="0.3">
      <c r="A454" s="203" t="s">
        <v>1640</v>
      </c>
    </row>
    <row r="455" spans="1:4" ht="43.2" x14ac:dyDescent="0.3">
      <c r="A455" s="203" t="s">
        <v>222</v>
      </c>
    </row>
    <row r="456" spans="1:4" ht="72" x14ac:dyDescent="0.3">
      <c r="A456" s="203" t="s">
        <v>395</v>
      </c>
    </row>
    <row r="457" spans="1:4" ht="15" thickBot="1" x14ac:dyDescent="0.35">
      <c r="A457" s="177"/>
    </row>
    <row r="458" spans="1:4" ht="18" x14ac:dyDescent="0.35">
      <c r="A458" s="204" t="s">
        <v>396</v>
      </c>
    </row>
    <row r="459" spans="1:4" x14ac:dyDescent="0.3">
      <c r="A459" s="205" t="s">
        <v>397</v>
      </c>
    </row>
    <row r="460" spans="1:4" ht="96.6" x14ac:dyDescent="0.3">
      <c r="A460" s="206" t="s">
        <v>1115</v>
      </c>
    </row>
    <row r="461" spans="1:4" ht="234.6" x14ac:dyDescent="0.3">
      <c r="A461" s="206" t="s">
        <v>1116</v>
      </c>
      <c r="C461"/>
    </row>
    <row r="462" spans="1:4" ht="41.4" x14ac:dyDescent="0.3">
      <c r="A462" s="206" t="s">
        <v>398</v>
      </c>
      <c r="C462"/>
    </row>
    <row r="463" spans="1:4" ht="358.8" x14ac:dyDescent="0.3">
      <c r="A463" s="206" t="s">
        <v>1444</v>
      </c>
      <c r="C463"/>
      <c r="D463"/>
    </row>
    <row r="464" spans="1:4" s="15" customFormat="1" ht="220.8" x14ac:dyDescent="0.3">
      <c r="A464" s="206" t="s">
        <v>1445</v>
      </c>
      <c r="B464"/>
      <c r="C464"/>
    </row>
    <row r="465" spans="1:4" s="15" customFormat="1" ht="151.80000000000001" x14ac:dyDescent="0.3">
      <c r="A465" s="206" t="s">
        <v>399</v>
      </c>
      <c r="B465"/>
      <c r="C465"/>
    </row>
    <row r="466" spans="1:4" ht="96.6" x14ac:dyDescent="0.3">
      <c r="A466" s="206" t="s">
        <v>400</v>
      </c>
      <c r="C466"/>
      <c r="D466"/>
    </row>
    <row r="467" spans="1:4" ht="96.6" x14ac:dyDescent="0.3">
      <c r="A467" s="206" t="s">
        <v>1449</v>
      </c>
      <c r="C467"/>
      <c r="D467"/>
    </row>
    <row r="468" spans="1:4" ht="69" x14ac:dyDescent="0.3">
      <c r="A468" s="206" t="s">
        <v>1450</v>
      </c>
      <c r="C468"/>
      <c r="D468"/>
    </row>
    <row r="469" spans="1:4" ht="69" x14ac:dyDescent="0.3">
      <c r="A469" s="206" t="s">
        <v>1451</v>
      </c>
      <c r="C469"/>
      <c r="D469"/>
    </row>
    <row r="470" spans="1:4" ht="55.2" x14ac:dyDescent="0.3">
      <c r="A470" s="206" t="s">
        <v>1452</v>
      </c>
      <c r="C470"/>
      <c r="D470"/>
    </row>
    <row r="471" spans="1:4" ht="207" x14ac:dyDescent="0.3">
      <c r="A471" s="206" t="s">
        <v>401</v>
      </c>
      <c r="C471"/>
      <c r="D471"/>
    </row>
    <row r="472" spans="1:4" ht="69" x14ac:dyDescent="0.3">
      <c r="A472" s="206" t="s">
        <v>402</v>
      </c>
      <c r="C472"/>
      <c r="D472"/>
    </row>
    <row r="473" spans="1:4" ht="82.8" x14ac:dyDescent="0.3">
      <c r="A473" s="206" t="s">
        <v>403</v>
      </c>
      <c r="C473"/>
      <c r="D473"/>
    </row>
    <row r="474" spans="1:4" ht="248.4" x14ac:dyDescent="0.3">
      <c r="A474" s="206" t="s">
        <v>1446</v>
      </c>
      <c r="D474"/>
    </row>
    <row r="475" spans="1:4" x14ac:dyDescent="0.3">
      <c r="A475" s="207"/>
      <c r="C475"/>
      <c r="D475"/>
    </row>
    <row r="476" spans="1:4" x14ac:dyDescent="0.3">
      <c r="A476" s="205" t="s">
        <v>404</v>
      </c>
      <c r="D476"/>
    </row>
    <row r="477" spans="1:4" ht="144" x14ac:dyDescent="0.3">
      <c r="A477" s="207" t="s">
        <v>405</v>
      </c>
      <c r="C477"/>
      <c r="D477"/>
    </row>
    <row r="478" spans="1:4" ht="72" x14ac:dyDescent="0.3">
      <c r="A478" s="207" t="s">
        <v>406</v>
      </c>
      <c r="C478"/>
      <c r="D478"/>
    </row>
    <row r="479" spans="1:4" ht="43.2" x14ac:dyDescent="0.3">
      <c r="A479" s="207" t="s">
        <v>407</v>
      </c>
      <c r="C479"/>
      <c r="D479"/>
    </row>
    <row r="480" spans="1:4" ht="28.8" x14ac:dyDescent="0.3">
      <c r="A480" s="207" t="s">
        <v>408</v>
      </c>
      <c r="C480"/>
      <c r="D480"/>
    </row>
    <row r="481" spans="1:6" ht="43.2" x14ac:dyDescent="0.3">
      <c r="A481" s="207" t="s">
        <v>409</v>
      </c>
      <c r="C481"/>
      <c r="D481"/>
    </row>
    <row r="482" spans="1:6" ht="115.2" x14ac:dyDescent="0.3">
      <c r="A482" s="207" t="s">
        <v>410</v>
      </c>
      <c r="C482"/>
      <c r="D482"/>
    </row>
    <row r="483" spans="1:6" x14ac:dyDescent="0.3">
      <c r="A483" s="207" t="s">
        <v>411</v>
      </c>
      <c r="C483"/>
      <c r="D483"/>
    </row>
    <row r="484" spans="1:6" ht="129.6" x14ac:dyDescent="0.3">
      <c r="A484" s="207" t="s">
        <v>1393</v>
      </c>
      <c r="C484" s="192"/>
      <c r="D484"/>
    </row>
    <row r="485" spans="1:6" s="188" customFormat="1" ht="72" x14ac:dyDescent="0.3">
      <c r="A485" s="207" t="s">
        <v>412</v>
      </c>
      <c r="B485"/>
      <c r="C485" s="184"/>
    </row>
    <row r="486" spans="1:6" s="188" customFormat="1" ht="57.6" x14ac:dyDescent="0.3">
      <c r="A486" s="207" t="s">
        <v>413</v>
      </c>
      <c r="B486"/>
      <c r="C486" s="192"/>
    </row>
    <row r="487" spans="1:6" s="183" customFormat="1" ht="43.2" x14ac:dyDescent="0.3">
      <c r="A487" s="207" t="s">
        <v>414</v>
      </c>
      <c r="B487"/>
      <c r="C487" s="192"/>
      <c r="D487" s="194"/>
      <c r="E487" s="194"/>
      <c r="F487" s="194"/>
    </row>
    <row r="488" spans="1:6" s="188" customFormat="1" ht="86.4" x14ac:dyDescent="0.3">
      <c r="A488" s="207" t="s">
        <v>415</v>
      </c>
      <c r="B488"/>
      <c r="C488" s="192"/>
    </row>
    <row r="489" spans="1:6" s="188" customFormat="1" ht="72" x14ac:dyDescent="0.3">
      <c r="A489" s="207" t="s">
        <v>416</v>
      </c>
      <c r="B489"/>
      <c r="C489" s="192"/>
    </row>
    <row r="490" spans="1:6" s="188" customFormat="1" ht="86.4" x14ac:dyDescent="0.3">
      <c r="A490" s="207" t="s">
        <v>417</v>
      </c>
      <c r="B490"/>
      <c r="C490" s="192"/>
    </row>
    <row r="491" spans="1:6" s="188" customFormat="1" ht="72" x14ac:dyDescent="0.3">
      <c r="A491" s="207" t="s">
        <v>418</v>
      </c>
      <c r="B491"/>
      <c r="C491" s="192"/>
    </row>
    <row r="492" spans="1:6" s="188" customFormat="1" ht="57.6" x14ac:dyDescent="0.3">
      <c r="A492" s="207" t="s">
        <v>419</v>
      </c>
      <c r="B492"/>
      <c r="C492" s="192"/>
    </row>
    <row r="493" spans="1:6" ht="28.8" x14ac:dyDescent="0.3">
      <c r="A493" s="207" t="s">
        <v>420</v>
      </c>
      <c r="C493" s="192"/>
      <c r="D493" s="194"/>
      <c r="E493" s="194"/>
      <c r="F493" s="194"/>
    </row>
    <row r="494" spans="1:6" s="188" customFormat="1" ht="72" x14ac:dyDescent="0.3">
      <c r="A494" s="207" t="s">
        <v>421</v>
      </c>
      <c r="B494"/>
      <c r="C494" s="192"/>
    </row>
    <row r="495" spans="1:6" s="188" customFormat="1" ht="28.8" x14ac:dyDescent="0.3">
      <c r="A495" s="207" t="s">
        <v>422</v>
      </c>
      <c r="B495"/>
      <c r="C495" s="192"/>
    </row>
    <row r="496" spans="1:6" s="188" customFormat="1" ht="324.60000000000002" x14ac:dyDescent="0.3">
      <c r="A496" s="300" t="s">
        <v>1447</v>
      </c>
      <c r="B496"/>
      <c r="C496" s="192"/>
    </row>
    <row r="497" spans="1:5" s="188" customFormat="1" x14ac:dyDescent="0.3">
      <c r="A497" s="207" t="s">
        <v>185</v>
      </c>
      <c r="B497"/>
    </row>
    <row r="498" spans="1:5" s="188" customFormat="1" ht="86.4" x14ac:dyDescent="0.3">
      <c r="A498" s="207" t="s">
        <v>423</v>
      </c>
      <c r="B498"/>
      <c r="C498" s="192"/>
    </row>
    <row r="499" spans="1:5" s="188" customFormat="1" ht="57.6" x14ac:dyDescent="0.3">
      <c r="A499" s="207" t="s">
        <v>424</v>
      </c>
      <c r="B499"/>
      <c r="C499" s="192"/>
    </row>
    <row r="500" spans="1:5" s="188" customFormat="1" ht="72" x14ac:dyDescent="0.3">
      <c r="A500" s="207" t="s">
        <v>425</v>
      </c>
      <c r="B500"/>
      <c r="C500" s="192"/>
    </row>
    <row r="501" spans="1:5" s="188" customFormat="1" ht="86.4" x14ac:dyDescent="0.3">
      <c r="A501" s="207" t="s">
        <v>426</v>
      </c>
      <c r="B501"/>
      <c r="C501" s="192"/>
    </row>
    <row r="502" spans="1:5" s="188" customFormat="1" ht="86.4" x14ac:dyDescent="0.3">
      <c r="A502" s="207" t="s">
        <v>1641</v>
      </c>
      <c r="B502"/>
      <c r="C502"/>
    </row>
    <row r="503" spans="1:5" ht="43.2" x14ac:dyDescent="0.3">
      <c r="A503" s="207" t="s">
        <v>427</v>
      </c>
      <c r="C503" s="192"/>
      <c r="D503"/>
      <c r="E503" s="263">
        <v>39957</v>
      </c>
    </row>
    <row r="504" spans="1:5" s="188" customFormat="1" ht="28.8" x14ac:dyDescent="0.3">
      <c r="A504" s="207" t="s">
        <v>428</v>
      </c>
      <c r="B504"/>
      <c r="C504" s="192"/>
    </row>
    <row r="505" spans="1:5" s="188" customFormat="1" ht="72" x14ac:dyDescent="0.3">
      <c r="A505" s="207" t="s">
        <v>429</v>
      </c>
      <c r="B505"/>
      <c r="C505" s="192"/>
    </row>
    <row r="506" spans="1:5" s="188" customFormat="1" ht="144" x14ac:dyDescent="0.3">
      <c r="A506" s="207" t="s">
        <v>430</v>
      </c>
      <c r="B506"/>
      <c r="C506" s="192"/>
    </row>
    <row r="507" spans="1:5" s="188" customFormat="1" ht="100.8" x14ac:dyDescent="0.3">
      <c r="A507" s="207" t="s">
        <v>431</v>
      </c>
      <c r="B507"/>
      <c r="C507" s="192"/>
    </row>
    <row r="508" spans="1:5" s="188" customFormat="1" ht="100.8" x14ac:dyDescent="0.3">
      <c r="A508" s="207" t="s">
        <v>432</v>
      </c>
      <c r="B508"/>
      <c r="C508" s="192"/>
    </row>
    <row r="509" spans="1:5" s="188" customFormat="1" ht="115.2" x14ac:dyDescent="0.3">
      <c r="A509" s="207" t="s">
        <v>433</v>
      </c>
      <c r="B509"/>
      <c r="C509" s="192"/>
    </row>
    <row r="510" spans="1:5" s="188" customFormat="1" ht="57.6" x14ac:dyDescent="0.3">
      <c r="A510" s="207" t="s">
        <v>434</v>
      </c>
      <c r="B510"/>
      <c r="C510" s="192"/>
    </row>
    <row r="511" spans="1:5" s="188" customFormat="1" ht="86.4" x14ac:dyDescent="0.3">
      <c r="A511" s="207" t="s">
        <v>1448</v>
      </c>
      <c r="B511"/>
      <c r="C511" s="192"/>
    </row>
    <row r="512" spans="1:5" s="188" customFormat="1" x14ac:dyDescent="0.3">
      <c r="A512" s="207" t="s">
        <v>435</v>
      </c>
      <c r="B512"/>
      <c r="C512"/>
    </row>
    <row r="513" spans="1:4" s="188" customFormat="1" ht="86.4" x14ac:dyDescent="0.3">
      <c r="A513" s="207" t="s">
        <v>436</v>
      </c>
      <c r="B513"/>
      <c r="C513"/>
    </row>
    <row r="514" spans="1:4" s="188" customFormat="1" ht="57.6" x14ac:dyDescent="0.3">
      <c r="A514" s="207" t="s">
        <v>437</v>
      </c>
      <c r="B514"/>
      <c r="C514"/>
    </row>
    <row r="515" spans="1:4" s="188" customFormat="1" ht="100.8" x14ac:dyDescent="0.3">
      <c r="A515" s="207" t="s">
        <v>1399</v>
      </c>
      <c r="B515"/>
      <c r="C515"/>
    </row>
    <row r="516" spans="1:4" ht="100.8" x14ac:dyDescent="0.3">
      <c r="A516" s="207" t="s">
        <v>438</v>
      </c>
      <c r="C516"/>
      <c r="D516"/>
    </row>
    <row r="517" spans="1:4" ht="43.2" x14ac:dyDescent="0.3">
      <c r="A517" s="207" t="s">
        <v>439</v>
      </c>
      <c r="C517"/>
      <c r="D517"/>
    </row>
    <row r="518" spans="1:4" ht="115.2" x14ac:dyDescent="0.3">
      <c r="A518" s="207" t="s">
        <v>440</v>
      </c>
      <c r="C518"/>
      <c r="D518"/>
    </row>
    <row r="519" spans="1:4" ht="57.6" x14ac:dyDescent="0.3">
      <c r="A519" s="207" t="s">
        <v>1647</v>
      </c>
      <c r="C519"/>
      <c r="D519"/>
    </row>
    <row r="520" spans="1:4" ht="72" x14ac:dyDescent="0.3">
      <c r="A520" s="208" t="s">
        <v>441</v>
      </c>
      <c r="D520"/>
    </row>
    <row r="521" spans="1:4" ht="15" thickBot="1" x14ac:dyDescent="0.35">
      <c r="A521" s="177"/>
      <c r="D521"/>
    </row>
    <row r="522" spans="1:4" ht="36" x14ac:dyDescent="0.35">
      <c r="A522" s="189" t="s">
        <v>1453</v>
      </c>
      <c r="D522"/>
    </row>
    <row r="523" spans="1:4" x14ac:dyDescent="0.3">
      <c r="A523" s="190" t="s">
        <v>442</v>
      </c>
      <c r="D523"/>
    </row>
    <row r="524" spans="1:4" ht="28.8" x14ac:dyDescent="0.3">
      <c r="A524" s="191" t="s">
        <v>443</v>
      </c>
      <c r="D524"/>
    </row>
    <row r="525" spans="1:4" x14ac:dyDescent="0.3">
      <c r="A525" s="191" t="s">
        <v>444</v>
      </c>
      <c r="D525"/>
    </row>
    <row r="526" spans="1:4" x14ac:dyDescent="0.3">
      <c r="A526" s="191" t="s">
        <v>445</v>
      </c>
      <c r="C526"/>
      <c r="D526"/>
    </row>
    <row r="527" spans="1:4" x14ac:dyDescent="0.3">
      <c r="A527" s="191" t="s">
        <v>446</v>
      </c>
      <c r="C527"/>
      <c r="D527"/>
    </row>
    <row r="528" spans="1:4" x14ac:dyDescent="0.3">
      <c r="A528" s="190" t="s">
        <v>447</v>
      </c>
      <c r="C528"/>
      <c r="D528"/>
    </row>
    <row r="529" spans="1:4" x14ac:dyDescent="0.3">
      <c r="A529" s="191" t="s">
        <v>448</v>
      </c>
    </row>
    <row r="530" spans="1:4" x14ac:dyDescent="0.3">
      <c r="A530" s="191" t="s">
        <v>449</v>
      </c>
    </row>
    <row r="531" spans="1:4" s="175" customFormat="1" x14ac:dyDescent="0.3">
      <c r="A531" s="191" t="s">
        <v>291</v>
      </c>
      <c r="B531"/>
      <c r="C531" s="164"/>
      <c r="D531" s="165"/>
    </row>
    <row r="532" spans="1:4" s="175" customFormat="1" x14ac:dyDescent="0.3">
      <c r="A532" s="191" t="s">
        <v>450</v>
      </c>
      <c r="B532"/>
      <c r="C532" s="164"/>
      <c r="D532" s="165"/>
    </row>
    <row r="533" spans="1:4" s="175" customFormat="1" x14ac:dyDescent="0.3">
      <c r="A533" s="191" t="s">
        <v>209</v>
      </c>
      <c r="B533"/>
      <c r="C533" s="164"/>
      <c r="D533" s="165"/>
    </row>
    <row r="534" spans="1:4" s="175" customFormat="1" x14ac:dyDescent="0.3">
      <c r="A534" s="191" t="s">
        <v>451</v>
      </c>
      <c r="C534" s="164"/>
      <c r="D534" s="165"/>
    </row>
    <row r="535" spans="1:4" s="175" customFormat="1" x14ac:dyDescent="0.3">
      <c r="A535" s="191" t="s">
        <v>452</v>
      </c>
      <c r="B535"/>
      <c r="C535" s="164"/>
      <c r="D535" s="165"/>
    </row>
    <row r="536" spans="1:4" s="175" customFormat="1" ht="15" thickBot="1" x14ac:dyDescent="0.35">
      <c r="A536" s="177"/>
      <c r="B536"/>
      <c r="C536" s="164"/>
      <c r="D536" s="165"/>
    </row>
    <row r="537" spans="1:4" ht="18" x14ac:dyDescent="0.35">
      <c r="A537" s="178" t="s">
        <v>453</v>
      </c>
      <c r="C537" s="167"/>
      <c r="D537"/>
    </row>
    <row r="538" spans="1:4" ht="115.8" thickBot="1" x14ac:dyDescent="0.35">
      <c r="A538" s="209" t="s">
        <v>482</v>
      </c>
      <c r="C538" s="167"/>
      <c r="D538"/>
    </row>
    <row r="539" spans="1:4" ht="15" thickBot="1" x14ac:dyDescent="0.35">
      <c r="A539" s="177"/>
    </row>
    <row r="540" spans="1:4" ht="18" x14ac:dyDescent="0.35">
      <c r="A540" s="210" t="s">
        <v>1117</v>
      </c>
    </row>
    <row r="541" spans="1:4" x14ac:dyDescent="0.3">
      <c r="A541" s="211" t="s">
        <v>1118</v>
      </c>
    </row>
    <row r="542" spans="1:4" ht="72" x14ac:dyDescent="0.3">
      <c r="A542" s="212" t="s">
        <v>1648</v>
      </c>
    </row>
    <row r="543" spans="1:4" x14ac:dyDescent="0.3">
      <c r="A543" s="212" t="s">
        <v>1119</v>
      </c>
    </row>
    <row r="544" spans="1:4" x14ac:dyDescent="0.3">
      <c r="A544" s="212" t="s">
        <v>1120</v>
      </c>
    </row>
    <row r="545" spans="1:1" x14ac:dyDescent="0.3">
      <c r="A545" s="212" t="s">
        <v>1121</v>
      </c>
    </row>
    <row r="546" spans="1:1" x14ac:dyDescent="0.3">
      <c r="A546" s="212" t="s">
        <v>1122</v>
      </c>
    </row>
    <row r="547" spans="1:1" x14ac:dyDescent="0.3">
      <c r="A547" s="212" t="s">
        <v>1123</v>
      </c>
    </row>
    <row r="548" spans="1:1" x14ac:dyDescent="0.3">
      <c r="A548" s="212" t="s">
        <v>1158</v>
      </c>
    </row>
    <row r="549" spans="1:1" x14ac:dyDescent="0.3">
      <c r="A549" s="212" t="s">
        <v>1124</v>
      </c>
    </row>
    <row r="550" spans="1:1" x14ac:dyDescent="0.3">
      <c r="A550" s="212" t="s">
        <v>1125</v>
      </c>
    </row>
    <row r="551" spans="1:1" x14ac:dyDescent="0.3">
      <c r="A551" s="212" t="s">
        <v>1126</v>
      </c>
    </row>
    <row r="552" spans="1:1" x14ac:dyDescent="0.3">
      <c r="A552" s="212" t="s">
        <v>1127</v>
      </c>
    </row>
    <row r="553" spans="1:1" x14ac:dyDescent="0.3">
      <c r="A553" s="212" t="s">
        <v>1128</v>
      </c>
    </row>
    <row r="554" spans="1:1" x14ac:dyDescent="0.3">
      <c r="A554" s="212" t="s">
        <v>1129</v>
      </c>
    </row>
    <row r="555" spans="1:1" x14ac:dyDescent="0.3">
      <c r="A555" s="212" t="s">
        <v>1130</v>
      </c>
    </row>
    <row r="556" spans="1:1" x14ac:dyDescent="0.3">
      <c r="A556" s="212" t="s">
        <v>1131</v>
      </c>
    </row>
    <row r="557" spans="1:1" x14ac:dyDescent="0.3">
      <c r="A557" s="212" t="s">
        <v>1159</v>
      </c>
    </row>
    <row r="558" spans="1:1" x14ac:dyDescent="0.3">
      <c r="A558" s="212" t="s">
        <v>1132</v>
      </c>
    </row>
    <row r="559" spans="1:1" x14ac:dyDescent="0.3">
      <c r="A559" s="212" t="s">
        <v>1133</v>
      </c>
    </row>
    <row r="560" spans="1:1" ht="28.8" x14ac:dyDescent="0.3">
      <c r="A560" s="212" t="s">
        <v>1134</v>
      </c>
    </row>
    <row r="561" spans="1:1" ht="28.8" x14ac:dyDescent="0.3">
      <c r="A561" s="212" t="s">
        <v>1160</v>
      </c>
    </row>
    <row r="562" spans="1:1" ht="28.8" x14ac:dyDescent="0.3">
      <c r="A562" s="212" t="s">
        <v>1643</v>
      </c>
    </row>
    <row r="563" spans="1:1" x14ac:dyDescent="0.3">
      <c r="A563" s="212" t="s">
        <v>1135</v>
      </c>
    </row>
    <row r="564" spans="1:1" ht="28.8" x14ac:dyDescent="0.3">
      <c r="A564" s="212" t="s">
        <v>1642</v>
      </c>
    </row>
    <row r="565" spans="1:1" x14ac:dyDescent="0.3">
      <c r="A565" s="212" t="s">
        <v>1607</v>
      </c>
    </row>
    <row r="566" spans="1:1" x14ac:dyDescent="0.3">
      <c r="A566" s="212" t="s">
        <v>1136</v>
      </c>
    </row>
    <row r="567" spans="1:1" x14ac:dyDescent="0.3">
      <c r="A567" s="212" t="s">
        <v>1137</v>
      </c>
    </row>
    <row r="568" spans="1:1" x14ac:dyDescent="0.3">
      <c r="A568" s="212" t="s">
        <v>1138</v>
      </c>
    </row>
    <row r="569" spans="1:1" x14ac:dyDescent="0.3">
      <c r="A569" s="212" t="s">
        <v>1139</v>
      </c>
    </row>
    <row r="570" spans="1:1" x14ac:dyDescent="0.3">
      <c r="A570" s="212" t="s">
        <v>1140</v>
      </c>
    </row>
    <row r="571" spans="1:1" x14ac:dyDescent="0.3">
      <c r="A571" s="212"/>
    </row>
    <row r="572" spans="1:1" x14ac:dyDescent="0.3">
      <c r="A572" s="211" t="s">
        <v>1141</v>
      </c>
    </row>
    <row r="573" spans="1:1" x14ac:dyDescent="0.3">
      <c r="A573" s="212" t="s">
        <v>1161</v>
      </c>
    </row>
    <row r="574" spans="1:1" ht="57.6" x14ac:dyDescent="0.3">
      <c r="A574" s="212" t="s">
        <v>1142</v>
      </c>
    </row>
    <row r="575" spans="1:1" x14ac:dyDescent="0.3">
      <c r="A575" s="212" t="s">
        <v>1654</v>
      </c>
    </row>
    <row r="576" spans="1:1" x14ac:dyDescent="0.3">
      <c r="A576" s="212" t="s">
        <v>285</v>
      </c>
    </row>
    <row r="577" spans="1:1" x14ac:dyDescent="0.3">
      <c r="A577" s="212" t="s">
        <v>1143</v>
      </c>
    </row>
    <row r="578" spans="1:1" ht="28.8" x14ac:dyDescent="0.3">
      <c r="A578" s="212" t="s">
        <v>1144</v>
      </c>
    </row>
    <row r="579" spans="1:1" x14ac:dyDescent="0.3">
      <c r="A579" s="212" t="s">
        <v>1145</v>
      </c>
    </row>
    <row r="580" spans="1:1" x14ac:dyDescent="0.3">
      <c r="A580" s="212" t="s">
        <v>1146</v>
      </c>
    </row>
    <row r="581" spans="1:1" x14ac:dyDescent="0.3">
      <c r="A581" s="212" t="s">
        <v>1147</v>
      </c>
    </row>
    <row r="582" spans="1:1" x14ac:dyDescent="0.3">
      <c r="A582" s="212" t="s">
        <v>1148</v>
      </c>
    </row>
    <row r="583" spans="1:1" x14ac:dyDescent="0.3">
      <c r="A583" s="212" t="s">
        <v>291</v>
      </c>
    </row>
    <row r="584" spans="1:1" ht="57.6" x14ac:dyDescent="0.3">
      <c r="A584" s="212" t="s">
        <v>1149</v>
      </c>
    </row>
    <row r="585" spans="1:1" x14ac:dyDescent="0.3">
      <c r="A585" s="212" t="s">
        <v>187</v>
      </c>
    </row>
    <row r="586" spans="1:1" ht="28.8" x14ac:dyDescent="0.3">
      <c r="A586" s="212" t="s">
        <v>1652</v>
      </c>
    </row>
    <row r="587" spans="1:1" ht="28.8" x14ac:dyDescent="0.3">
      <c r="A587" s="212" t="s">
        <v>1150</v>
      </c>
    </row>
    <row r="588" spans="1:1" x14ac:dyDescent="0.3">
      <c r="A588" s="212" t="s">
        <v>209</v>
      </c>
    </row>
    <row r="589" spans="1:1" x14ac:dyDescent="0.3">
      <c r="A589" s="212" t="s">
        <v>1151</v>
      </c>
    </row>
    <row r="590" spans="1:1" x14ac:dyDescent="0.3">
      <c r="A590" s="212" t="s">
        <v>1152</v>
      </c>
    </row>
    <row r="591" spans="1:1" x14ac:dyDescent="0.3">
      <c r="A591" s="212" t="s">
        <v>1153</v>
      </c>
    </row>
    <row r="592" spans="1:1" ht="28.8" x14ac:dyDescent="0.3">
      <c r="A592" s="212" t="s">
        <v>1154</v>
      </c>
    </row>
    <row r="593" spans="1:4" x14ac:dyDescent="0.3">
      <c r="A593" s="212" t="s">
        <v>1155</v>
      </c>
    </row>
    <row r="594" spans="1:4" ht="100.8" x14ac:dyDescent="0.3">
      <c r="A594" s="212" t="s">
        <v>214</v>
      </c>
    </row>
    <row r="595" spans="1:4" ht="43.2" x14ac:dyDescent="0.3">
      <c r="A595" s="212" t="s">
        <v>1653</v>
      </c>
      <c r="C595" s="167"/>
      <c r="D595" s="195"/>
    </row>
    <row r="596" spans="1:4" x14ac:dyDescent="0.3">
      <c r="A596" s="212" t="s">
        <v>1156</v>
      </c>
    </row>
    <row r="597" spans="1:4" x14ac:dyDescent="0.3">
      <c r="A597" s="212" t="s">
        <v>1157</v>
      </c>
    </row>
    <row r="598" spans="1:4" x14ac:dyDescent="0.3">
      <c r="A598" s="67"/>
    </row>
    <row r="599" spans="1:4" x14ac:dyDescent="0.3">
      <c r="A599" s="262" t="s">
        <v>1162</v>
      </c>
    </row>
    <row r="600" spans="1:4" x14ac:dyDescent="0.3">
      <c r="A600" s="254" t="s">
        <v>1163</v>
      </c>
      <c r="C600" s="253"/>
      <c r="D600"/>
    </row>
    <row r="601" spans="1:4" ht="96.6" x14ac:dyDescent="0.3">
      <c r="A601" s="254" t="s">
        <v>1454</v>
      </c>
      <c r="C601"/>
      <c r="D601"/>
    </row>
    <row r="602" spans="1:4" ht="82.8" x14ac:dyDescent="0.3">
      <c r="A602" s="254" t="s">
        <v>1164</v>
      </c>
      <c r="C602"/>
      <c r="D602"/>
    </row>
    <row r="603" spans="1:4" ht="69" x14ac:dyDescent="0.3">
      <c r="A603" s="254" t="s">
        <v>1455</v>
      </c>
      <c r="C603"/>
      <c r="D603"/>
    </row>
    <row r="604" spans="1:4" x14ac:dyDescent="0.3">
      <c r="A604" s="254" t="s">
        <v>1460</v>
      </c>
      <c r="C604"/>
      <c r="D604"/>
    </row>
    <row r="605" spans="1:4" s="15" customFormat="1" x14ac:dyDescent="0.3">
      <c r="A605" s="254" t="s">
        <v>1461</v>
      </c>
      <c r="B605"/>
    </row>
    <row r="606" spans="1:4" s="188" customFormat="1" x14ac:dyDescent="0.3">
      <c r="A606" s="254" t="s">
        <v>1165</v>
      </c>
      <c r="B606"/>
      <c r="C606" s="185"/>
      <c r="D606" s="255"/>
    </row>
    <row r="607" spans="1:4" s="188" customFormat="1" x14ac:dyDescent="0.3">
      <c r="A607" s="254" t="s">
        <v>1166</v>
      </c>
      <c r="B607"/>
      <c r="D607" s="255"/>
    </row>
    <row r="608" spans="1:4" s="188" customFormat="1" x14ac:dyDescent="0.3">
      <c r="A608" s="254" t="s">
        <v>1167</v>
      </c>
      <c r="B608"/>
      <c r="D608" s="255"/>
    </row>
    <row r="609" spans="1:4" s="188" customFormat="1" ht="55.2" x14ac:dyDescent="0.3">
      <c r="A609" s="254" t="s">
        <v>1168</v>
      </c>
      <c r="B609"/>
      <c r="D609" s="255"/>
    </row>
    <row r="610" spans="1:4" s="188" customFormat="1" x14ac:dyDescent="0.3">
      <c r="A610" s="254" t="s">
        <v>1169</v>
      </c>
      <c r="B610"/>
      <c r="D610" s="255"/>
    </row>
    <row r="611" spans="1:4" s="188" customFormat="1" x14ac:dyDescent="0.3">
      <c r="A611" s="254" t="s">
        <v>1170</v>
      </c>
      <c r="B611"/>
      <c r="C611" s="185"/>
      <c r="D611" s="255"/>
    </row>
    <row r="612" spans="1:4" s="188" customFormat="1" x14ac:dyDescent="0.3">
      <c r="A612" s="254" t="s">
        <v>1171</v>
      </c>
      <c r="B612"/>
      <c r="C612" s="253"/>
      <c r="D612" s="255"/>
    </row>
    <row r="613" spans="1:4" s="188" customFormat="1" x14ac:dyDescent="0.3">
      <c r="A613" s="254" t="s">
        <v>1172</v>
      </c>
      <c r="B613"/>
      <c r="C613" s="185"/>
    </row>
    <row r="614" spans="1:4" s="188" customFormat="1" x14ac:dyDescent="0.3">
      <c r="A614" s="254" t="s">
        <v>1173</v>
      </c>
      <c r="B614"/>
      <c r="C614" s="253"/>
      <c r="D614" s="255"/>
    </row>
    <row r="615" spans="1:4" x14ac:dyDescent="0.3">
      <c r="A615" s="254" t="s">
        <v>1174</v>
      </c>
      <c r="C615" s="253"/>
      <c r="D615"/>
    </row>
    <row r="616" spans="1:4" x14ac:dyDescent="0.3">
      <c r="A616" s="254" t="s">
        <v>1175</v>
      </c>
      <c r="C616" s="167"/>
      <c r="D616"/>
    </row>
    <row r="617" spans="1:4" ht="27.6" x14ac:dyDescent="0.3">
      <c r="A617" s="254" t="s">
        <v>1176</v>
      </c>
      <c r="C617" s="167"/>
      <c r="D617"/>
    </row>
    <row r="618" spans="1:4" s="188" customFormat="1" ht="27.6" x14ac:dyDescent="0.3">
      <c r="A618" s="254" t="s">
        <v>1177</v>
      </c>
      <c r="B618"/>
      <c r="C618" s="185"/>
      <c r="D618" s="255"/>
    </row>
    <row r="619" spans="1:4" s="188" customFormat="1" x14ac:dyDescent="0.3">
      <c r="A619" s="254"/>
      <c r="B619"/>
      <c r="C619" s="253"/>
      <c r="D619" s="255"/>
    </row>
    <row r="620" spans="1:4" s="188" customFormat="1" x14ac:dyDescent="0.3">
      <c r="A620" s="256" t="s">
        <v>1178</v>
      </c>
      <c r="B620"/>
      <c r="C620" s="185"/>
      <c r="D620" s="255"/>
    </row>
    <row r="621" spans="1:4" s="188" customFormat="1" x14ac:dyDescent="0.3">
      <c r="A621" s="254" t="s">
        <v>1179</v>
      </c>
      <c r="B621"/>
      <c r="C621" s="185"/>
      <c r="D621" s="255"/>
    </row>
    <row r="622" spans="1:4" s="188" customFormat="1" x14ac:dyDescent="0.3">
      <c r="A622" s="254" t="s">
        <v>1180</v>
      </c>
      <c r="B622"/>
      <c r="C622" s="253"/>
    </row>
    <row r="623" spans="1:4" s="188" customFormat="1" ht="82.8" x14ac:dyDescent="0.3">
      <c r="A623" s="254" t="s">
        <v>1181</v>
      </c>
      <c r="B623"/>
      <c r="C623" s="253"/>
      <c r="D623" s="257"/>
    </row>
    <row r="624" spans="1:4" s="188" customFormat="1" x14ac:dyDescent="0.3">
      <c r="A624" s="254" t="s">
        <v>1182</v>
      </c>
      <c r="B624"/>
      <c r="C624" s="253"/>
      <c r="D624" s="257"/>
    </row>
    <row r="625" spans="1:4" s="188" customFormat="1" ht="69" x14ac:dyDescent="0.3">
      <c r="A625" s="254" t="s">
        <v>1456</v>
      </c>
      <c r="B625"/>
      <c r="C625" s="253"/>
      <c r="D625" s="257"/>
    </row>
    <row r="626" spans="1:4" s="188" customFormat="1" ht="55.2" x14ac:dyDescent="0.3">
      <c r="A626" s="254" t="s">
        <v>1183</v>
      </c>
      <c r="B626"/>
      <c r="C626" s="253"/>
      <c r="D626" s="257"/>
    </row>
    <row r="627" spans="1:4" ht="55.2" x14ac:dyDescent="0.3">
      <c r="A627" s="254" t="s">
        <v>1457</v>
      </c>
      <c r="C627" s="253"/>
      <c r="D627" s="257"/>
    </row>
    <row r="628" spans="1:4" ht="262.2" x14ac:dyDescent="0.3">
      <c r="A628" s="254" t="s">
        <v>1204</v>
      </c>
      <c r="C628" s="192"/>
      <c r="D628" s="257"/>
    </row>
    <row r="629" spans="1:4" ht="289.8" x14ac:dyDescent="0.3">
      <c r="A629" s="254" t="s">
        <v>1205</v>
      </c>
      <c r="C629" s="253"/>
      <c r="D629" s="257"/>
    </row>
    <row r="630" spans="1:4" ht="69" x14ac:dyDescent="0.3">
      <c r="A630" s="254" t="s">
        <v>176</v>
      </c>
      <c r="C630" s="253"/>
      <c r="D630" s="257"/>
    </row>
    <row r="631" spans="1:4" ht="69" x14ac:dyDescent="0.3">
      <c r="A631" s="254" t="s">
        <v>178</v>
      </c>
      <c r="C631" s="192"/>
      <c r="D631" s="257"/>
    </row>
    <row r="632" spans="1:4" x14ac:dyDescent="0.3">
      <c r="A632" s="254" t="s">
        <v>244</v>
      </c>
      <c r="C632" s="192"/>
      <c r="D632" s="257"/>
    </row>
    <row r="633" spans="1:4" x14ac:dyDescent="0.3">
      <c r="A633" s="254" t="s">
        <v>246</v>
      </c>
      <c r="C633" s="253"/>
      <c r="D633" s="257"/>
    </row>
    <row r="634" spans="1:4" x14ac:dyDescent="0.3">
      <c r="A634" s="254" t="s">
        <v>179</v>
      </c>
      <c r="C634" s="253"/>
      <c r="D634" s="257"/>
    </row>
    <row r="635" spans="1:4" x14ac:dyDescent="0.3">
      <c r="A635" s="254" t="s">
        <v>291</v>
      </c>
      <c r="C635" s="253"/>
      <c r="D635" s="257"/>
    </row>
    <row r="636" spans="1:4" x14ac:dyDescent="0.3">
      <c r="A636" s="254" t="s">
        <v>184</v>
      </c>
      <c r="C636" s="253"/>
      <c r="D636" s="257"/>
    </row>
    <row r="637" spans="1:4" ht="55.2" x14ac:dyDescent="0.3">
      <c r="A637" s="254" t="s">
        <v>186</v>
      </c>
      <c r="C637" s="258"/>
      <c r="D637" s="257"/>
    </row>
    <row r="638" spans="1:4" x14ac:dyDescent="0.3">
      <c r="A638" s="254" t="s">
        <v>187</v>
      </c>
      <c r="C638" s="258"/>
      <c r="D638" s="194"/>
    </row>
    <row r="639" spans="1:4" ht="27.6" x14ac:dyDescent="0.3">
      <c r="A639" s="254" t="s">
        <v>1184</v>
      </c>
      <c r="C639" s="258"/>
      <c r="D639" s="194"/>
    </row>
    <row r="640" spans="1:4" ht="55.2" x14ac:dyDescent="0.3">
      <c r="A640" s="254" t="s">
        <v>1206</v>
      </c>
      <c r="C640" s="258"/>
      <c r="D640" s="194"/>
    </row>
    <row r="641" spans="1:4" x14ac:dyDescent="0.3">
      <c r="A641" s="254" t="s">
        <v>1185</v>
      </c>
      <c r="C641" s="258"/>
      <c r="D641" s="194"/>
    </row>
    <row r="642" spans="1:4" x14ac:dyDescent="0.3">
      <c r="A642" s="254" t="s">
        <v>1186</v>
      </c>
      <c r="C642" s="258"/>
      <c r="D642" s="194"/>
    </row>
    <row r="643" spans="1:4" ht="27.6" x14ac:dyDescent="0.3">
      <c r="A643" s="254" t="s">
        <v>1187</v>
      </c>
      <c r="C643" s="258"/>
      <c r="D643" s="194"/>
    </row>
    <row r="644" spans="1:4" x14ac:dyDescent="0.3">
      <c r="A644" s="254" t="s">
        <v>1188</v>
      </c>
      <c r="C644" s="258"/>
      <c r="D644" s="194"/>
    </row>
    <row r="645" spans="1:4" x14ac:dyDescent="0.3">
      <c r="A645" s="254" t="s">
        <v>1189</v>
      </c>
      <c r="C645" s="258"/>
      <c r="D645" s="194"/>
    </row>
    <row r="646" spans="1:4" ht="27.6" x14ac:dyDescent="0.3">
      <c r="A646" s="254" t="s">
        <v>1458</v>
      </c>
      <c r="C646" s="258"/>
      <c r="D646" s="194"/>
    </row>
    <row r="647" spans="1:4" x14ac:dyDescent="0.3">
      <c r="A647" s="254" t="s">
        <v>1190</v>
      </c>
      <c r="C647" s="258"/>
      <c r="D647" s="257"/>
    </row>
    <row r="648" spans="1:4" x14ac:dyDescent="0.3">
      <c r="A648" s="254" t="s">
        <v>1191</v>
      </c>
      <c r="C648" s="258"/>
      <c r="D648" s="259"/>
    </row>
    <row r="649" spans="1:4" x14ac:dyDescent="0.3">
      <c r="A649" s="254" t="s">
        <v>209</v>
      </c>
      <c r="C649" s="258"/>
      <c r="D649" s="259"/>
    </row>
    <row r="650" spans="1:4" ht="27.6" x14ac:dyDescent="0.3">
      <c r="A650" s="254" t="s">
        <v>1192</v>
      </c>
      <c r="C650" s="258"/>
      <c r="D650" s="259"/>
    </row>
    <row r="651" spans="1:4" x14ac:dyDescent="0.3">
      <c r="A651" s="254" t="s">
        <v>1193</v>
      </c>
      <c r="C651" s="258"/>
      <c r="D651" s="259"/>
    </row>
    <row r="652" spans="1:4" ht="27.6" x14ac:dyDescent="0.3">
      <c r="A652" s="254" t="s">
        <v>1194</v>
      </c>
      <c r="C652" s="258"/>
      <c r="D652" s="259"/>
    </row>
    <row r="653" spans="1:4" ht="96.6" x14ac:dyDescent="0.3">
      <c r="A653" s="254" t="s">
        <v>1399</v>
      </c>
      <c r="C653" s="258"/>
      <c r="D653" s="259"/>
    </row>
    <row r="654" spans="1:4" ht="27.6" x14ac:dyDescent="0.3">
      <c r="A654" s="254" t="s">
        <v>1459</v>
      </c>
      <c r="C654" s="258"/>
      <c r="D654" s="259"/>
    </row>
    <row r="655" spans="1:4" x14ac:dyDescent="0.3">
      <c r="A655" s="254" t="s">
        <v>1195</v>
      </c>
      <c r="C655" s="258"/>
      <c r="D655" s="259"/>
    </row>
    <row r="656" spans="1:4" x14ac:dyDescent="0.3">
      <c r="A656" s="254" t="s">
        <v>1196</v>
      </c>
      <c r="C656" s="258"/>
      <c r="D656" s="259"/>
    </row>
    <row r="657" spans="1:4" x14ac:dyDescent="0.3">
      <c r="A657" s="254" t="s">
        <v>1197</v>
      </c>
      <c r="C657" s="258"/>
      <c r="D657" s="259"/>
    </row>
    <row r="658" spans="1:4" ht="27.6" x14ac:dyDescent="0.3">
      <c r="A658" s="254" t="s">
        <v>1198</v>
      </c>
      <c r="C658" s="258"/>
      <c r="D658" s="259"/>
    </row>
    <row r="659" spans="1:4" x14ac:dyDescent="0.3">
      <c r="A659" s="254" t="s">
        <v>217</v>
      </c>
      <c r="C659" s="253"/>
      <c r="D659" s="259"/>
    </row>
    <row r="660" spans="1:4" ht="110.4" x14ac:dyDescent="0.3">
      <c r="A660" s="254" t="s">
        <v>1199</v>
      </c>
      <c r="C660" s="260"/>
      <c r="D660" s="259"/>
    </row>
    <row r="661" spans="1:4" ht="41.4" x14ac:dyDescent="0.3">
      <c r="A661" s="254" t="s">
        <v>222</v>
      </c>
      <c r="C661" s="260"/>
      <c r="D661" s="259"/>
    </row>
    <row r="662" spans="1:4" x14ac:dyDescent="0.3">
      <c r="A662" s="254" t="s">
        <v>1200</v>
      </c>
      <c r="C662" s="260"/>
      <c r="D662" s="259"/>
    </row>
    <row r="663" spans="1:4" x14ac:dyDescent="0.3">
      <c r="A663" s="254" t="s">
        <v>1201</v>
      </c>
      <c r="C663" s="260"/>
      <c r="D663" s="259"/>
    </row>
    <row r="664" spans="1:4" ht="179.4" x14ac:dyDescent="0.3">
      <c r="A664" s="254" t="s">
        <v>1202</v>
      </c>
      <c r="C664" s="260"/>
      <c r="D664" s="259"/>
    </row>
    <row r="665" spans="1:4" ht="69" x14ac:dyDescent="0.3">
      <c r="A665" s="254" t="s">
        <v>1203</v>
      </c>
      <c r="C665" s="260"/>
      <c r="D665" s="259"/>
    </row>
    <row r="666" spans="1:4" ht="15" thickBot="1" x14ac:dyDescent="0.35">
      <c r="A666" s="261"/>
      <c r="C666" s="260"/>
      <c r="D666" s="259"/>
    </row>
    <row r="667" spans="1:4" ht="18" x14ac:dyDescent="0.3">
      <c r="A667" s="307" t="s">
        <v>1608</v>
      </c>
    </row>
    <row r="668" spans="1:4" x14ac:dyDescent="0.3">
      <c r="A668" s="308" t="s">
        <v>1609</v>
      </c>
    </row>
    <row r="669" spans="1:4" ht="43.2" x14ac:dyDescent="0.3">
      <c r="A669" s="309" t="s">
        <v>1610</v>
      </c>
    </row>
    <row r="670" spans="1:4" ht="115.2" x14ac:dyDescent="0.3">
      <c r="A670" s="309" t="s">
        <v>1611</v>
      </c>
    </row>
    <row r="671" spans="1:4" ht="43.2" x14ac:dyDescent="0.3">
      <c r="A671" s="309" t="s">
        <v>1612</v>
      </c>
    </row>
    <row r="672" spans="1:4" ht="57.6" x14ac:dyDescent="0.3">
      <c r="A672" s="309" t="s">
        <v>1613</v>
      </c>
    </row>
    <row r="673" spans="1:3" ht="28.8" x14ac:dyDescent="0.3">
      <c r="A673" s="309" t="s">
        <v>1635</v>
      </c>
    </row>
    <row r="674" spans="1:3" ht="72" x14ac:dyDescent="0.3">
      <c r="A674" s="309" t="s">
        <v>1636</v>
      </c>
    </row>
    <row r="675" spans="1:3" ht="28.8" x14ac:dyDescent="0.3">
      <c r="A675" s="309" t="s">
        <v>1614</v>
      </c>
    </row>
    <row r="676" spans="1:3" ht="43.2" x14ac:dyDescent="0.3">
      <c r="A676" s="309" t="s">
        <v>1615</v>
      </c>
    </row>
    <row r="677" spans="1:3" ht="57.6" x14ac:dyDescent="0.3">
      <c r="A677" s="309" t="s">
        <v>1616</v>
      </c>
      <c r="C677" s="164" t="s">
        <v>1617</v>
      </c>
    </row>
    <row r="678" spans="1:3" x14ac:dyDescent="0.3">
      <c r="A678" s="309"/>
    </row>
    <row r="679" spans="1:3" x14ac:dyDescent="0.3">
      <c r="A679" s="308" t="s">
        <v>1618</v>
      </c>
    </row>
    <row r="680" spans="1:3" x14ac:dyDescent="0.3">
      <c r="A680" s="309" t="s">
        <v>1619</v>
      </c>
    </row>
    <row r="681" spans="1:3" ht="28.8" x14ac:dyDescent="0.3">
      <c r="A681" s="309" t="s">
        <v>1620</v>
      </c>
    </row>
    <row r="682" spans="1:3" x14ac:dyDescent="0.3">
      <c r="A682" s="309" t="s">
        <v>1621</v>
      </c>
    </row>
    <row r="683" spans="1:3" x14ac:dyDescent="0.3">
      <c r="A683" s="309" t="s">
        <v>1622</v>
      </c>
    </row>
    <row r="684" spans="1:3" x14ac:dyDescent="0.3">
      <c r="A684" s="309" t="s">
        <v>1623</v>
      </c>
    </row>
    <row r="685" spans="1:3" x14ac:dyDescent="0.3">
      <c r="A685" s="309" t="s">
        <v>1624</v>
      </c>
    </row>
    <row r="686" spans="1:3" ht="129.6" x14ac:dyDescent="0.3">
      <c r="A686" s="309" t="s">
        <v>1393</v>
      </c>
    </row>
    <row r="687" spans="1:3" ht="86.4" x14ac:dyDescent="0.3">
      <c r="A687" s="309" t="s">
        <v>1625</v>
      </c>
    </row>
    <row r="688" spans="1:3" ht="72" x14ac:dyDescent="0.3">
      <c r="A688" s="309" t="s">
        <v>176</v>
      </c>
    </row>
    <row r="689" spans="1:4" x14ac:dyDescent="0.3">
      <c r="A689" s="309" t="s">
        <v>1626</v>
      </c>
    </row>
    <row r="690" spans="1:4" x14ac:dyDescent="0.3">
      <c r="A690" s="309" t="s">
        <v>1627</v>
      </c>
    </row>
    <row r="691" spans="1:4" ht="57.6" x14ac:dyDescent="0.3">
      <c r="A691" s="309" t="s">
        <v>186</v>
      </c>
    </row>
    <row r="692" spans="1:4" ht="86.4" x14ac:dyDescent="0.3">
      <c r="A692" s="309" t="s">
        <v>1628</v>
      </c>
    </row>
    <row r="693" spans="1:4" x14ac:dyDescent="0.3">
      <c r="A693" s="309" t="s">
        <v>209</v>
      </c>
    </row>
    <row r="694" spans="1:4" x14ac:dyDescent="0.3">
      <c r="A694" s="309" t="s">
        <v>1629</v>
      </c>
    </row>
    <row r="695" spans="1:4" x14ac:dyDescent="0.3">
      <c r="A695" s="309" t="s">
        <v>1630</v>
      </c>
    </row>
    <row r="696" spans="1:4" ht="28.8" x14ac:dyDescent="0.3">
      <c r="A696" s="309" t="s">
        <v>1631</v>
      </c>
    </row>
    <row r="697" spans="1:4" x14ac:dyDescent="0.3">
      <c r="A697" s="309" t="s">
        <v>1632</v>
      </c>
    </row>
    <row r="698" spans="1:4" x14ac:dyDescent="0.3">
      <c r="A698" s="309" t="s">
        <v>1633</v>
      </c>
    </row>
    <row r="699" spans="1:4" ht="28.8" x14ac:dyDescent="0.3">
      <c r="A699" s="309" t="s">
        <v>1634</v>
      </c>
    </row>
    <row r="700" spans="1:4" ht="43.2" x14ac:dyDescent="0.3">
      <c r="A700" s="309" t="s">
        <v>222</v>
      </c>
    </row>
    <row r="701" spans="1:4" ht="15" thickBot="1" x14ac:dyDescent="0.35">
      <c r="A701" s="301"/>
    </row>
    <row r="702" spans="1:4" ht="18" x14ac:dyDescent="0.35">
      <c r="A702" s="197" t="s">
        <v>454</v>
      </c>
      <c r="C702"/>
      <c r="D702"/>
    </row>
    <row r="703" spans="1:4" x14ac:dyDescent="0.3">
      <c r="A703" s="213" t="s">
        <v>455</v>
      </c>
    </row>
    <row r="704" spans="1:4" x14ac:dyDescent="0.3">
      <c r="A704" s="213" t="s">
        <v>456</v>
      </c>
    </row>
    <row r="705" spans="1:1" x14ac:dyDescent="0.3">
      <c r="A705" s="213" t="s">
        <v>457</v>
      </c>
    </row>
    <row r="706" spans="1:1" x14ac:dyDescent="0.3">
      <c r="A706" s="213" t="s">
        <v>458</v>
      </c>
    </row>
    <row r="707" spans="1:1" x14ac:dyDescent="0.3">
      <c r="A707" s="213" t="s">
        <v>459</v>
      </c>
    </row>
    <row r="708" spans="1:1" x14ac:dyDescent="0.3">
      <c r="A708" s="198" t="s">
        <v>460</v>
      </c>
    </row>
    <row r="709" spans="1:1" x14ac:dyDescent="0.3">
      <c r="A709" s="213" t="s">
        <v>461</v>
      </c>
    </row>
    <row r="710" spans="1:1" x14ac:dyDescent="0.3">
      <c r="A710" s="213" t="s">
        <v>462</v>
      </c>
    </row>
    <row r="711" spans="1:1" x14ac:dyDescent="0.3">
      <c r="A711" s="213" t="s">
        <v>463</v>
      </c>
    </row>
    <row r="712" spans="1:1" x14ac:dyDescent="0.3">
      <c r="A712" s="213" t="s">
        <v>464</v>
      </c>
    </row>
    <row r="713" spans="1:1" ht="15" thickBot="1" x14ac:dyDescent="0.35">
      <c r="A713" s="214" t="s">
        <v>465</v>
      </c>
    </row>
    <row r="715" spans="1:1" x14ac:dyDescent="0.3">
      <c r="A715" s="301" t="s">
        <v>1462</v>
      </c>
    </row>
    <row r="716" spans="1:1" ht="43.2" x14ac:dyDescent="0.3">
      <c r="A716" s="301" t="s">
        <v>1463</v>
      </c>
    </row>
    <row r="721" spans="1:1" x14ac:dyDescent="0.3">
      <c r="A721" s="123" t="s">
        <v>116</v>
      </c>
    </row>
  </sheetData>
  <pageMargins left="0.70866141732283472" right="0.70866141732283472" top="0.74803149606299213" bottom="0.74803149606299213" header="0.31496062992125984" footer="0.31496062992125984"/>
  <pageSetup fitToHeight="0" orientation="portrait" r:id="rId1"/>
  <headerFooter>
    <oddFooter>&amp;CCopiseguros Ltda.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G47"/>
  <sheetViews>
    <sheetView workbookViewId="0"/>
  </sheetViews>
  <sheetFormatPr baseColWidth="10" defaultRowHeight="27.75" customHeight="1" x14ac:dyDescent="0.3"/>
  <cols>
    <col min="1" max="1" width="45.6640625" bestFit="1" customWidth="1"/>
    <col min="2" max="2" width="14.6640625" bestFit="1" customWidth="1"/>
    <col min="3" max="3" width="23" bestFit="1" customWidth="1"/>
    <col min="4" max="4" width="10" bestFit="1" customWidth="1"/>
    <col min="5" max="5" width="33.6640625" bestFit="1" customWidth="1"/>
    <col min="6" max="6" width="13.33203125" bestFit="1" customWidth="1"/>
    <col min="7" max="7" width="14.109375" bestFit="1" customWidth="1"/>
  </cols>
  <sheetData>
    <row r="1" spans="1:7" ht="27.75" customHeight="1" x14ac:dyDescent="0.3">
      <c r="A1" s="40" t="s">
        <v>56</v>
      </c>
      <c r="B1" s="40" t="s">
        <v>58</v>
      </c>
      <c r="C1" s="40" t="s">
        <v>59</v>
      </c>
      <c r="D1" s="40" t="s">
        <v>60</v>
      </c>
      <c r="E1" s="40" t="s">
        <v>61</v>
      </c>
      <c r="F1" s="40" t="s">
        <v>62</v>
      </c>
      <c r="G1" s="40" t="s">
        <v>63</v>
      </c>
    </row>
    <row r="2" spans="1:7" ht="27.75" customHeight="1" x14ac:dyDescent="0.3">
      <c r="A2" s="41" t="s">
        <v>64</v>
      </c>
      <c r="B2" s="41">
        <v>899999328</v>
      </c>
      <c r="C2" s="41" t="s">
        <v>792</v>
      </c>
      <c r="D2" s="41"/>
      <c r="E2" s="42" t="s">
        <v>65</v>
      </c>
      <c r="F2" s="43">
        <v>43300</v>
      </c>
      <c r="G2" s="121">
        <v>1840168</v>
      </c>
    </row>
    <row r="3" spans="1:7" ht="27.75" customHeight="1" x14ac:dyDescent="0.3">
      <c r="A3" s="41" t="s">
        <v>64</v>
      </c>
      <c r="B3" s="41">
        <v>899999328</v>
      </c>
      <c r="C3" s="41" t="s">
        <v>792</v>
      </c>
      <c r="D3" s="41"/>
      <c r="E3" s="42" t="s">
        <v>65</v>
      </c>
      <c r="F3" s="43">
        <v>43300</v>
      </c>
      <c r="G3" s="121">
        <v>258000</v>
      </c>
    </row>
    <row r="4" spans="1:7" ht="27.75" customHeight="1" x14ac:dyDescent="0.3">
      <c r="A4" s="41" t="s">
        <v>1078</v>
      </c>
      <c r="B4" s="41">
        <v>899999328</v>
      </c>
      <c r="C4" s="41" t="s">
        <v>792</v>
      </c>
      <c r="D4" s="41"/>
      <c r="E4" s="42" t="s">
        <v>1080</v>
      </c>
      <c r="F4" s="43">
        <v>43003</v>
      </c>
      <c r="G4" s="121">
        <v>0</v>
      </c>
    </row>
    <row r="5" spans="1:7" ht="27.75" customHeight="1" x14ac:dyDescent="0.3">
      <c r="A5" s="41" t="s">
        <v>1078</v>
      </c>
      <c r="B5" s="41">
        <v>899999328</v>
      </c>
      <c r="C5" s="41" t="s">
        <v>792</v>
      </c>
      <c r="D5" s="41"/>
      <c r="E5" s="42" t="s">
        <v>1080</v>
      </c>
      <c r="F5" s="43">
        <v>43033</v>
      </c>
      <c r="G5" s="121">
        <v>0</v>
      </c>
    </row>
    <row r="6" spans="1:7" ht="27.75" customHeight="1" x14ac:dyDescent="0.3">
      <c r="A6" s="41" t="s">
        <v>1078</v>
      </c>
      <c r="B6" s="41">
        <v>899999328</v>
      </c>
      <c r="C6" s="41" t="s">
        <v>792</v>
      </c>
      <c r="D6" s="41"/>
      <c r="E6" s="42" t="s">
        <v>1081</v>
      </c>
      <c r="F6" s="43">
        <v>43038</v>
      </c>
      <c r="G6" s="121">
        <v>3210946</v>
      </c>
    </row>
    <row r="7" spans="1:7" ht="27.75" customHeight="1" x14ac:dyDescent="0.3">
      <c r="A7" s="41" t="s">
        <v>1078</v>
      </c>
      <c r="B7" s="41">
        <v>899999328</v>
      </c>
      <c r="C7" s="41" t="s">
        <v>792</v>
      </c>
      <c r="D7" s="41"/>
      <c r="E7" s="42" t="s">
        <v>1081</v>
      </c>
      <c r="F7" s="43">
        <v>43152</v>
      </c>
      <c r="G7" s="121">
        <v>953758</v>
      </c>
    </row>
    <row r="8" spans="1:7" ht="27.75" customHeight="1" x14ac:dyDescent="0.3">
      <c r="A8" s="41" t="s">
        <v>1078</v>
      </c>
      <c r="B8" s="41">
        <v>899999328</v>
      </c>
      <c r="C8" s="41" t="s">
        <v>792</v>
      </c>
      <c r="D8" s="41"/>
      <c r="E8" s="42" t="s">
        <v>1082</v>
      </c>
      <c r="F8" s="43">
        <v>43185</v>
      </c>
      <c r="G8" s="121">
        <v>1183988</v>
      </c>
    </row>
    <row r="9" spans="1:7" ht="27.75" customHeight="1" x14ac:dyDescent="0.3">
      <c r="A9" s="41" t="s">
        <v>1078</v>
      </c>
      <c r="B9" s="41">
        <v>899999328</v>
      </c>
      <c r="C9" s="41" t="s">
        <v>792</v>
      </c>
      <c r="D9" s="41"/>
      <c r="E9" s="42" t="s">
        <v>1081</v>
      </c>
      <c r="F9" s="43">
        <v>43179</v>
      </c>
      <c r="G9" s="121">
        <v>1320000</v>
      </c>
    </row>
    <row r="10" spans="1:7" ht="27.75" customHeight="1" x14ac:dyDescent="0.3">
      <c r="A10" s="41" t="s">
        <v>1078</v>
      </c>
      <c r="B10" s="41">
        <v>899999328</v>
      </c>
      <c r="C10" s="41" t="s">
        <v>792</v>
      </c>
      <c r="D10" s="41"/>
      <c r="E10" s="42" t="s">
        <v>1083</v>
      </c>
      <c r="F10" s="43">
        <v>43222</v>
      </c>
      <c r="G10" s="121">
        <v>1000000</v>
      </c>
    </row>
    <row r="11" spans="1:7" ht="27.75" customHeight="1" x14ac:dyDescent="0.3">
      <c r="A11" s="41" t="s">
        <v>1078</v>
      </c>
      <c r="B11" s="41">
        <v>899999328</v>
      </c>
      <c r="C11" s="41" t="s">
        <v>792</v>
      </c>
      <c r="D11" s="41"/>
      <c r="E11" s="42" t="s">
        <v>1080</v>
      </c>
      <c r="F11" s="43">
        <v>43276</v>
      </c>
      <c r="G11" s="121">
        <v>1000000</v>
      </c>
    </row>
    <row r="12" spans="1:7" ht="27.75" customHeight="1" x14ac:dyDescent="0.3">
      <c r="A12" s="41" t="s">
        <v>1079</v>
      </c>
      <c r="B12" s="41">
        <v>899999328</v>
      </c>
      <c r="C12" s="41" t="s">
        <v>792</v>
      </c>
      <c r="D12" s="41"/>
      <c r="E12" s="42" t="s">
        <v>1084</v>
      </c>
      <c r="F12" s="43">
        <v>43143</v>
      </c>
      <c r="G12" s="121">
        <v>0</v>
      </c>
    </row>
    <row r="13" spans="1:7" ht="27.75" customHeight="1" x14ac:dyDescent="0.3">
      <c r="A13" s="41" t="s">
        <v>1079</v>
      </c>
      <c r="B13" s="41">
        <v>899999328</v>
      </c>
      <c r="C13" s="41" t="s">
        <v>792</v>
      </c>
      <c r="D13" s="41"/>
      <c r="E13" s="42" t="s">
        <v>1085</v>
      </c>
      <c r="F13" s="43">
        <v>43207</v>
      </c>
      <c r="G13" s="121">
        <v>0</v>
      </c>
    </row>
    <row r="14" spans="1:7" ht="27.75" customHeight="1" x14ac:dyDescent="0.3">
      <c r="A14" s="41" t="s">
        <v>1078</v>
      </c>
      <c r="B14" s="41">
        <v>899999328</v>
      </c>
      <c r="C14" s="41" t="s">
        <v>792</v>
      </c>
      <c r="D14" s="41"/>
      <c r="E14" s="42" t="s">
        <v>1083</v>
      </c>
      <c r="F14" s="43">
        <v>43784</v>
      </c>
      <c r="G14" s="121"/>
    </row>
    <row r="15" spans="1:7" ht="27.75" customHeight="1" x14ac:dyDescent="0.3">
      <c r="A15" s="41" t="s">
        <v>1078</v>
      </c>
      <c r="B15" s="41">
        <v>899999328</v>
      </c>
      <c r="C15" s="41" t="s">
        <v>792</v>
      </c>
      <c r="D15" s="41"/>
      <c r="E15" s="42" t="s">
        <v>1083</v>
      </c>
      <c r="F15" s="43">
        <v>43784</v>
      </c>
      <c r="G15" s="121"/>
    </row>
    <row r="16" spans="1:7" ht="27.75" customHeight="1" x14ac:dyDescent="0.3">
      <c r="A16" s="41" t="s">
        <v>1078</v>
      </c>
      <c r="B16" s="41">
        <v>899999328</v>
      </c>
      <c r="C16" s="41" t="s">
        <v>792</v>
      </c>
      <c r="D16" s="41"/>
      <c r="E16" s="42" t="s">
        <v>1086</v>
      </c>
      <c r="F16" s="43">
        <v>43791</v>
      </c>
      <c r="G16" s="121">
        <v>50000000</v>
      </c>
    </row>
    <row r="17" spans="1:7" ht="27.75" customHeight="1" x14ac:dyDescent="0.3">
      <c r="A17" s="41" t="s">
        <v>1078</v>
      </c>
      <c r="B17" s="41">
        <v>899999328</v>
      </c>
      <c r="C17" s="41" t="s">
        <v>792</v>
      </c>
      <c r="D17" s="41"/>
      <c r="E17" s="42" t="s">
        <v>1086</v>
      </c>
      <c r="F17" s="43">
        <v>43791</v>
      </c>
      <c r="G17" s="121">
        <v>100000000</v>
      </c>
    </row>
    <row r="18" spans="1:7" ht="27.75" customHeight="1" x14ac:dyDescent="0.3">
      <c r="A18" s="41" t="s">
        <v>1078</v>
      </c>
      <c r="B18" s="41">
        <v>899999328</v>
      </c>
      <c r="C18" s="41" t="s">
        <v>792</v>
      </c>
      <c r="D18" s="41"/>
      <c r="E18" s="42" t="s">
        <v>1086</v>
      </c>
      <c r="F18" s="43">
        <v>43791</v>
      </c>
      <c r="G18" s="121">
        <v>30000000</v>
      </c>
    </row>
    <row r="19" spans="1:7" ht="27.75" customHeight="1" x14ac:dyDescent="0.3">
      <c r="A19" s="41" t="s">
        <v>1078</v>
      </c>
      <c r="B19" s="41">
        <v>899999328</v>
      </c>
      <c r="C19" s="41" t="s">
        <v>792</v>
      </c>
      <c r="D19" s="41"/>
      <c r="E19" s="42" t="s">
        <v>1086</v>
      </c>
      <c r="F19" s="43">
        <v>43791</v>
      </c>
      <c r="G19" s="121">
        <v>50000000</v>
      </c>
    </row>
    <row r="20" spans="1:7" ht="27.75" customHeight="1" x14ac:dyDescent="0.3">
      <c r="A20" s="41" t="s">
        <v>1078</v>
      </c>
      <c r="B20" s="41">
        <v>899999328</v>
      </c>
      <c r="C20" s="41" t="s">
        <v>792</v>
      </c>
      <c r="D20" s="41"/>
      <c r="E20" s="42" t="s">
        <v>1083</v>
      </c>
      <c r="F20" s="43">
        <v>43795</v>
      </c>
      <c r="G20" s="121"/>
    </row>
    <row r="21" spans="1:7" ht="27.75" customHeight="1" x14ac:dyDescent="0.3">
      <c r="A21" s="41" t="s">
        <v>1078</v>
      </c>
      <c r="B21" s="41">
        <v>899999328</v>
      </c>
      <c r="C21" s="41" t="s">
        <v>792</v>
      </c>
      <c r="D21" s="41"/>
      <c r="E21" s="42" t="s">
        <v>127</v>
      </c>
      <c r="F21" s="43">
        <v>43798</v>
      </c>
      <c r="G21" s="121">
        <v>1250000</v>
      </c>
    </row>
    <row r="22" spans="1:7" ht="27.75" customHeight="1" x14ac:dyDescent="0.3">
      <c r="A22" s="41" t="s">
        <v>1078</v>
      </c>
      <c r="B22" s="41">
        <v>899999328</v>
      </c>
      <c r="C22" s="41" t="s">
        <v>792</v>
      </c>
      <c r="D22" s="41">
        <v>17361</v>
      </c>
      <c r="E22" s="42" t="s">
        <v>1087</v>
      </c>
      <c r="F22" s="43">
        <v>44315</v>
      </c>
      <c r="G22" s="121">
        <v>4939004</v>
      </c>
    </row>
    <row r="23" spans="1:7" ht="27.75" customHeight="1" x14ac:dyDescent="0.3">
      <c r="A23" s="41" t="s">
        <v>1078</v>
      </c>
      <c r="B23" s="41">
        <v>899999328</v>
      </c>
      <c r="C23" s="41" t="s">
        <v>792</v>
      </c>
      <c r="D23" s="41">
        <v>17430</v>
      </c>
      <c r="E23" s="42" t="s">
        <v>1088</v>
      </c>
      <c r="F23" s="43">
        <v>44347</v>
      </c>
      <c r="G23" s="121">
        <v>0</v>
      </c>
    </row>
    <row r="24" spans="1:7" ht="27.75" customHeight="1" x14ac:dyDescent="0.3">
      <c r="A24" s="41" t="s">
        <v>1078</v>
      </c>
      <c r="B24" s="41">
        <v>899999328</v>
      </c>
      <c r="C24" s="41" t="s">
        <v>792</v>
      </c>
      <c r="D24" s="41">
        <v>17430</v>
      </c>
      <c r="E24" s="42" t="s">
        <v>1087</v>
      </c>
      <c r="F24" s="43">
        <v>44347</v>
      </c>
      <c r="G24" s="121">
        <v>6175398</v>
      </c>
    </row>
    <row r="25" spans="1:7" ht="27.75" customHeight="1" x14ac:dyDescent="0.3">
      <c r="A25" s="41" t="s">
        <v>1078</v>
      </c>
      <c r="B25" s="41">
        <v>899999328</v>
      </c>
      <c r="C25" s="41" t="s">
        <v>792</v>
      </c>
      <c r="D25" s="41">
        <v>17639</v>
      </c>
      <c r="E25" s="42" t="s">
        <v>1087</v>
      </c>
      <c r="F25" s="43">
        <v>44470</v>
      </c>
      <c r="G25" s="121">
        <v>1758704</v>
      </c>
    </row>
    <row r="26" spans="1:7" ht="27.75" customHeight="1" x14ac:dyDescent="0.3">
      <c r="A26" s="41" t="s">
        <v>1078</v>
      </c>
      <c r="B26" s="41">
        <v>899999328</v>
      </c>
      <c r="C26" s="41" t="s">
        <v>792</v>
      </c>
      <c r="D26" s="41">
        <v>17431</v>
      </c>
      <c r="E26" s="42" t="s">
        <v>1089</v>
      </c>
      <c r="F26" s="43">
        <v>44347</v>
      </c>
      <c r="G26" s="121">
        <v>1377583650</v>
      </c>
    </row>
    <row r="27" spans="1:7" ht="27.75" customHeight="1" x14ac:dyDescent="0.3">
      <c r="A27" s="41" t="s">
        <v>1078</v>
      </c>
      <c r="B27" s="41">
        <v>899999328</v>
      </c>
      <c r="C27" s="41" t="s">
        <v>792</v>
      </c>
      <c r="D27" s="41">
        <v>17615</v>
      </c>
      <c r="E27" s="42" t="s">
        <v>1089</v>
      </c>
      <c r="F27" s="43">
        <v>44456</v>
      </c>
      <c r="G27" s="121">
        <v>99209132</v>
      </c>
    </row>
    <row r="28" spans="1:7" ht="27.75" customHeight="1" x14ac:dyDescent="0.3">
      <c r="A28" s="41" t="s">
        <v>1078</v>
      </c>
      <c r="B28" s="41">
        <v>899999328</v>
      </c>
      <c r="C28" s="41" t="s">
        <v>792</v>
      </c>
      <c r="D28" s="41">
        <v>17639</v>
      </c>
      <c r="E28" s="42" t="s">
        <v>1089</v>
      </c>
      <c r="F28" s="43">
        <v>44470</v>
      </c>
      <c r="G28" s="121">
        <v>9619112</v>
      </c>
    </row>
    <row r="29" spans="1:7" ht="27.75" customHeight="1" x14ac:dyDescent="0.3">
      <c r="A29" s="41" t="s">
        <v>1464</v>
      </c>
      <c r="B29" s="41">
        <v>899999328</v>
      </c>
      <c r="C29" s="41" t="s">
        <v>792</v>
      </c>
      <c r="D29" s="41">
        <v>17361</v>
      </c>
      <c r="E29" s="42" t="s">
        <v>1087</v>
      </c>
      <c r="F29" s="43" t="s">
        <v>1477</v>
      </c>
      <c r="G29" s="121">
        <v>47376085</v>
      </c>
    </row>
    <row r="30" spans="1:7" ht="27.75" customHeight="1" x14ac:dyDescent="0.3">
      <c r="A30" s="41" t="s">
        <v>1464</v>
      </c>
      <c r="B30" s="41">
        <v>899999328</v>
      </c>
      <c r="C30" s="41" t="s">
        <v>792</v>
      </c>
      <c r="D30" s="41">
        <v>17430</v>
      </c>
      <c r="E30" s="42" t="s">
        <v>1087</v>
      </c>
      <c r="F30" s="43" t="s">
        <v>1478</v>
      </c>
      <c r="G30" s="121">
        <v>10124085</v>
      </c>
    </row>
    <row r="31" spans="1:7" ht="27.75" customHeight="1" x14ac:dyDescent="0.3">
      <c r="A31" s="41" t="s">
        <v>1464</v>
      </c>
      <c r="B31" s="41">
        <v>899999328</v>
      </c>
      <c r="C31" s="41" t="s">
        <v>792</v>
      </c>
      <c r="D31" s="41">
        <v>17431</v>
      </c>
      <c r="E31" s="42" t="s">
        <v>1089</v>
      </c>
      <c r="F31" s="43" t="s">
        <v>1479</v>
      </c>
      <c r="G31" s="121">
        <v>1494903242</v>
      </c>
    </row>
    <row r="32" spans="1:7" ht="27.75" customHeight="1" x14ac:dyDescent="0.3">
      <c r="A32" s="41" t="s">
        <v>1464</v>
      </c>
      <c r="B32" s="41">
        <v>899999328</v>
      </c>
      <c r="C32" s="41" t="s">
        <v>792</v>
      </c>
      <c r="D32" s="41">
        <v>17615</v>
      </c>
      <c r="E32" s="42" t="s">
        <v>1089</v>
      </c>
      <c r="F32" s="43" t="s">
        <v>1480</v>
      </c>
      <c r="G32" s="121">
        <v>99209132</v>
      </c>
    </row>
    <row r="33" spans="1:7" ht="27.75" customHeight="1" x14ac:dyDescent="0.3">
      <c r="A33" s="41" t="s">
        <v>1464</v>
      </c>
      <c r="B33" s="41">
        <v>899999328</v>
      </c>
      <c r="C33" s="41" t="s">
        <v>792</v>
      </c>
      <c r="D33" s="41">
        <v>17639</v>
      </c>
      <c r="E33" s="42" t="s">
        <v>1087</v>
      </c>
      <c r="F33" s="43" t="s">
        <v>1481</v>
      </c>
      <c r="G33" s="121">
        <v>11377816</v>
      </c>
    </row>
    <row r="34" spans="1:7" ht="27.75" customHeight="1" x14ac:dyDescent="0.3">
      <c r="A34" s="41" t="s">
        <v>1465</v>
      </c>
      <c r="B34" s="41">
        <v>899999328</v>
      </c>
      <c r="C34" s="41" t="s">
        <v>792</v>
      </c>
      <c r="D34" s="41">
        <v>17795</v>
      </c>
      <c r="E34" s="42" t="s">
        <v>1469</v>
      </c>
      <c r="F34" s="43" t="s">
        <v>1482</v>
      </c>
      <c r="G34" s="121">
        <v>1827501</v>
      </c>
    </row>
    <row r="35" spans="1:7" ht="27.75" customHeight="1" x14ac:dyDescent="0.3">
      <c r="A35" s="41" t="s">
        <v>1466</v>
      </c>
      <c r="B35" s="41">
        <v>899999328</v>
      </c>
      <c r="C35" s="41" t="s">
        <v>792</v>
      </c>
      <c r="D35" s="41">
        <v>54172</v>
      </c>
      <c r="E35" s="42" t="s">
        <v>1470</v>
      </c>
      <c r="F35" s="43" t="s">
        <v>1477</v>
      </c>
      <c r="G35" s="121">
        <v>13916058.93</v>
      </c>
    </row>
    <row r="36" spans="1:7" ht="27.75" customHeight="1" x14ac:dyDescent="0.3">
      <c r="A36" s="41" t="s">
        <v>1466</v>
      </c>
      <c r="B36" s="41">
        <v>899999328</v>
      </c>
      <c r="C36" s="41" t="s">
        <v>792</v>
      </c>
      <c r="D36" s="41">
        <v>54174</v>
      </c>
      <c r="E36" s="42" t="s">
        <v>1470</v>
      </c>
      <c r="F36" s="43" t="s">
        <v>1477</v>
      </c>
      <c r="G36" s="121">
        <v>13916058.93</v>
      </c>
    </row>
    <row r="37" spans="1:7" ht="27.75" customHeight="1" x14ac:dyDescent="0.3">
      <c r="A37" s="41" t="s">
        <v>1466</v>
      </c>
      <c r="B37" s="41">
        <v>899999328</v>
      </c>
      <c r="C37" s="41" t="s">
        <v>792</v>
      </c>
      <c r="D37" s="41">
        <v>55085</v>
      </c>
      <c r="E37" s="42" t="s">
        <v>1471</v>
      </c>
      <c r="F37" s="43" t="s">
        <v>1483</v>
      </c>
      <c r="G37" s="121">
        <v>188738</v>
      </c>
    </row>
    <row r="38" spans="1:7" ht="27.75" customHeight="1" x14ac:dyDescent="0.3">
      <c r="A38" s="41" t="s">
        <v>1467</v>
      </c>
      <c r="B38" s="41">
        <v>899999328</v>
      </c>
      <c r="C38" s="41" t="s">
        <v>792</v>
      </c>
      <c r="D38" s="41">
        <v>13344</v>
      </c>
      <c r="E38" s="42" t="s">
        <v>1472</v>
      </c>
      <c r="F38" s="43" t="s">
        <v>1484</v>
      </c>
      <c r="G38" s="121">
        <v>14216410.9</v>
      </c>
    </row>
    <row r="39" spans="1:7" ht="27.75" customHeight="1" x14ac:dyDescent="0.3">
      <c r="A39" s="41" t="s">
        <v>1468</v>
      </c>
      <c r="B39" s="41">
        <v>899999328</v>
      </c>
      <c r="C39" s="41" t="s">
        <v>792</v>
      </c>
      <c r="D39" s="41">
        <v>12677</v>
      </c>
      <c r="E39" s="42" t="s">
        <v>1473</v>
      </c>
      <c r="F39" s="43" t="s">
        <v>1485</v>
      </c>
      <c r="G39" s="121">
        <v>19995000</v>
      </c>
    </row>
    <row r="40" spans="1:7" ht="27.75" customHeight="1" x14ac:dyDescent="0.3">
      <c r="A40" s="41" t="s">
        <v>1466</v>
      </c>
      <c r="B40" s="41">
        <v>899999328</v>
      </c>
      <c r="C40" s="41" t="s">
        <v>792</v>
      </c>
      <c r="D40" s="41">
        <v>55721</v>
      </c>
      <c r="E40" s="42" t="s">
        <v>1474</v>
      </c>
      <c r="F40" s="43" t="s">
        <v>1486</v>
      </c>
      <c r="G40" s="121">
        <v>10154733.609999999</v>
      </c>
    </row>
    <row r="41" spans="1:7" ht="27.75" customHeight="1" x14ac:dyDescent="0.3">
      <c r="A41" s="41" t="s">
        <v>1464</v>
      </c>
      <c r="B41" s="41">
        <v>899999328</v>
      </c>
      <c r="C41" s="41" t="s">
        <v>792</v>
      </c>
      <c r="D41" s="41">
        <v>19244</v>
      </c>
      <c r="E41" s="42" t="s">
        <v>1475</v>
      </c>
      <c r="F41" s="43" t="s">
        <v>1487</v>
      </c>
      <c r="G41" s="121">
        <v>17400000</v>
      </c>
    </row>
    <row r="42" spans="1:7" ht="27.75" customHeight="1" x14ac:dyDescent="0.3">
      <c r="A42" s="41" t="s">
        <v>1464</v>
      </c>
      <c r="B42" s="41">
        <v>899999328</v>
      </c>
      <c r="C42" s="41" t="s">
        <v>792</v>
      </c>
      <c r="D42" s="41">
        <v>19444</v>
      </c>
      <c r="E42" s="42" t="s">
        <v>1088</v>
      </c>
      <c r="F42" s="43" t="s">
        <v>1488</v>
      </c>
      <c r="G42" s="121">
        <v>681000</v>
      </c>
    </row>
    <row r="43" spans="1:7" ht="27.75" customHeight="1" x14ac:dyDescent="0.3">
      <c r="A43" s="41" t="s">
        <v>1464</v>
      </c>
      <c r="B43" s="41">
        <v>899999328</v>
      </c>
      <c r="C43" s="41" t="s">
        <v>792</v>
      </c>
      <c r="D43" s="41">
        <v>19467</v>
      </c>
      <c r="E43" s="42" t="s">
        <v>1080</v>
      </c>
      <c r="F43" s="43" t="s">
        <v>1489</v>
      </c>
      <c r="G43" s="121">
        <v>399000</v>
      </c>
    </row>
    <row r="44" spans="1:7" ht="27.75" customHeight="1" x14ac:dyDescent="0.3">
      <c r="A44" s="41" t="s">
        <v>1466</v>
      </c>
      <c r="B44" s="41">
        <v>899999328</v>
      </c>
      <c r="C44" s="41" t="s">
        <v>792</v>
      </c>
      <c r="D44" s="41">
        <v>57901</v>
      </c>
      <c r="E44" s="42" t="s">
        <v>1474</v>
      </c>
      <c r="F44" s="43" t="s">
        <v>1490</v>
      </c>
      <c r="G44" s="121">
        <v>5232139.93</v>
      </c>
    </row>
    <row r="45" spans="1:7" ht="27.75" customHeight="1" x14ac:dyDescent="0.3">
      <c r="A45" s="41" t="s">
        <v>1466</v>
      </c>
      <c r="B45" s="41">
        <v>899999328</v>
      </c>
      <c r="C45" s="41" t="s">
        <v>792</v>
      </c>
      <c r="D45" s="41">
        <v>57901</v>
      </c>
      <c r="E45" s="42" t="s">
        <v>1471</v>
      </c>
      <c r="F45" s="43" t="s">
        <v>1490</v>
      </c>
      <c r="G45" s="121">
        <v>4760614</v>
      </c>
    </row>
    <row r="46" spans="1:7" ht="27.75" customHeight="1" x14ac:dyDescent="0.3">
      <c r="A46" s="41" t="s">
        <v>1466</v>
      </c>
      <c r="B46" s="41">
        <v>899999328</v>
      </c>
      <c r="C46" s="41" t="s">
        <v>792</v>
      </c>
      <c r="D46" s="41">
        <v>57901</v>
      </c>
      <c r="E46" s="42" t="s">
        <v>1476</v>
      </c>
      <c r="F46" s="43" t="s">
        <v>1490</v>
      </c>
      <c r="G46" s="121">
        <v>15368421.630000001</v>
      </c>
    </row>
    <row r="47" spans="1:7" ht="27.75" customHeight="1" x14ac:dyDescent="0.3">
      <c r="A47" s="41" t="s">
        <v>1491</v>
      </c>
      <c r="B47" s="41">
        <v>899999328</v>
      </c>
      <c r="C47" s="41" t="s">
        <v>792</v>
      </c>
      <c r="D47" s="41">
        <v>71932</v>
      </c>
      <c r="E47" s="42" t="s">
        <v>1492</v>
      </c>
      <c r="F47" s="43" t="s">
        <v>1493</v>
      </c>
      <c r="G47" s="121">
        <v>4216619.28</v>
      </c>
    </row>
  </sheetData>
  <printOptions horizontalCentered="1"/>
  <pageMargins left="0.70866141732283472" right="0.70866141732283472" top="0.74803149606299213" bottom="0.74803149606299213" header="0.31496062992125984" footer="0.31496062992125984"/>
  <pageSetup scale="44" orientation="landscape" r:id="rId1"/>
  <headerFooter>
    <oddFooter>&amp;CCopiseguros Ltda.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10</vt:i4>
      </vt:variant>
    </vt:vector>
  </HeadingPairs>
  <TitlesOfParts>
    <vt:vector size="22" baseType="lpstr">
      <vt:lpstr>CONSOLIDADO</vt:lpstr>
      <vt:lpstr>EDIFICACIONES</vt:lpstr>
      <vt:lpstr>SEGUROS</vt:lpstr>
      <vt:lpstr>AUTOS </vt:lpstr>
      <vt:lpstr>SOAT  (2)</vt:lpstr>
      <vt:lpstr>SOAT </vt:lpstr>
      <vt:lpstr>MAQ AMARILLA</vt:lpstr>
      <vt:lpstr>AUTOS REPOSO</vt:lpstr>
      <vt:lpstr>OTRAS</vt:lpstr>
      <vt:lpstr>VIDA</vt:lpstr>
      <vt:lpstr>COBERTURAS-CLAUSULAS</vt:lpstr>
      <vt:lpstr>SINIESTROS</vt:lpstr>
      <vt:lpstr>'AUTOS '!Área_de_impresión</vt:lpstr>
      <vt:lpstr>'AUTOS REPOSO'!Área_de_impresión</vt:lpstr>
      <vt:lpstr>'COBERTURAS-CLAUSULAS'!Área_de_impresión</vt:lpstr>
      <vt:lpstr>CONSOLIDADO!Área_de_impresión</vt:lpstr>
      <vt:lpstr>'MAQ AMARILLA'!Área_de_impresión</vt:lpstr>
      <vt:lpstr>OTRAS!Área_de_impresión</vt:lpstr>
      <vt:lpstr>SINIESTROS!Área_de_impresión</vt:lpstr>
      <vt:lpstr>'SOAT '!Área_de_impresión</vt:lpstr>
      <vt:lpstr>'SOAT  (2)'!Área_de_impresión</vt:lpstr>
      <vt:lpstr>VIDA!Área_de_impresión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CONCILIACION</dc:creator>
  <cp:lastModifiedBy>Daniel Forero</cp:lastModifiedBy>
  <cp:lastPrinted>2026-06-04T14:25:58Z</cp:lastPrinted>
  <dcterms:created xsi:type="dcterms:W3CDTF">2014-03-13T21:12:14Z</dcterms:created>
  <dcterms:modified xsi:type="dcterms:W3CDTF">2026-09-07T22:10:59Z</dcterms:modified>
</cp:coreProperties>
</file>