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breyn\OneDrive - ALCALDÍA DISTRITAL DE BARRANQUILLA\4. GOBER 2026\LP-0011-2026 - PAE 2 2026\1. APERTURA\"/>
    </mc:Choice>
  </mc:AlternateContent>
  <bookViews>
    <workbookView xWindow="0" yWindow="0" windowWidth="11292" windowHeight="9204"/>
  </bookViews>
  <sheets>
    <sheet name="GRUPO 1. PPTO CONV Y ZRDA" sheetId="8" r:id="rId1"/>
    <sheet name="GRUPO 2. PPTO PAE NARP" sheetId="7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0" i="8" l="1"/>
  <c r="F13" i="7"/>
  <c r="E13" i="7"/>
  <c r="S10" i="7"/>
  <c r="S6" i="7"/>
  <c r="S7" i="7"/>
  <c r="S8" i="7"/>
  <c r="S9" i="7"/>
  <c r="S5" i="7"/>
  <c r="P10" i="7"/>
  <c r="P6" i="7"/>
  <c r="P7" i="7"/>
  <c r="P8" i="7"/>
  <c r="P9" i="7"/>
  <c r="P5" i="7"/>
  <c r="M6" i="7"/>
  <c r="M7" i="7"/>
  <c r="M8" i="7"/>
  <c r="M9" i="7"/>
  <c r="M5" i="7"/>
  <c r="M10" i="7" s="1"/>
  <c r="J6" i="7"/>
  <c r="J7" i="7"/>
  <c r="J8" i="7"/>
  <c r="J9" i="7"/>
  <c r="J5" i="7"/>
  <c r="J10" i="7" s="1"/>
  <c r="G6" i="7"/>
  <c r="G7" i="7"/>
  <c r="G8" i="7"/>
  <c r="G9" i="7"/>
  <c r="G5" i="7"/>
  <c r="G10" i="7" s="1"/>
  <c r="D6" i="7"/>
  <c r="D7" i="7"/>
  <c r="D8" i="7"/>
  <c r="D9" i="7"/>
  <c r="D5" i="7"/>
  <c r="D10" i="7" s="1"/>
  <c r="G15" i="8"/>
  <c r="G13" i="8"/>
  <c r="G17" i="8" s="1"/>
  <c r="M15" i="8"/>
  <c r="M13" i="8"/>
  <c r="Y6" i="8"/>
  <c r="Y7" i="8"/>
  <c r="Y8" i="8"/>
  <c r="Y9" i="8"/>
  <c r="Y5" i="8"/>
  <c r="V6" i="8"/>
  <c r="V7" i="8"/>
  <c r="V8" i="8"/>
  <c r="V9" i="8"/>
  <c r="V5" i="8"/>
  <c r="V10" i="8" s="1"/>
  <c r="S6" i="8"/>
  <c r="S7" i="8"/>
  <c r="S8" i="8"/>
  <c r="S9" i="8"/>
  <c r="S5" i="8"/>
  <c r="S10" i="8" s="1"/>
  <c r="P6" i="8"/>
  <c r="P7" i="8"/>
  <c r="P8" i="8"/>
  <c r="P9" i="8"/>
  <c r="P5" i="8"/>
  <c r="P10" i="8" s="1"/>
  <c r="M6" i="8"/>
  <c r="M7" i="8"/>
  <c r="M8" i="8"/>
  <c r="M9" i="8"/>
  <c r="M5" i="8"/>
  <c r="J6" i="8"/>
  <c r="J7" i="8"/>
  <c r="J8" i="8"/>
  <c r="J9" i="8"/>
  <c r="J5" i="8"/>
  <c r="G6" i="8"/>
  <c r="G7" i="8"/>
  <c r="G8" i="8"/>
  <c r="G9" i="8"/>
  <c r="G5" i="8"/>
  <c r="G10" i="8" s="1"/>
  <c r="D6" i="8"/>
  <c r="D7" i="8"/>
  <c r="D8" i="8"/>
  <c r="D9" i="8"/>
  <c r="D5" i="8"/>
  <c r="X26" i="8"/>
  <c r="Y26" i="8" s="1"/>
  <c r="U26" i="8"/>
  <c r="V26" i="8" s="1"/>
  <c r="R26" i="8"/>
  <c r="S26" i="8" s="1"/>
  <c r="O26" i="8"/>
  <c r="P26" i="8" s="1"/>
  <c r="L26" i="8"/>
  <c r="M26" i="8" s="1"/>
  <c r="I26" i="8"/>
  <c r="J26" i="8" s="1"/>
  <c r="F26" i="8"/>
  <c r="G26" i="8" s="1"/>
  <c r="C26" i="8"/>
  <c r="D26" i="8" s="1"/>
  <c r="X25" i="8"/>
  <c r="Y25" i="8" s="1"/>
  <c r="U25" i="8"/>
  <c r="V25" i="8" s="1"/>
  <c r="R25" i="8"/>
  <c r="S25" i="8" s="1"/>
  <c r="O25" i="8"/>
  <c r="P25" i="8" s="1"/>
  <c r="L25" i="8"/>
  <c r="M25" i="8" s="1"/>
  <c r="I25" i="8"/>
  <c r="J25" i="8" s="1"/>
  <c r="F25" i="8"/>
  <c r="G25" i="8" s="1"/>
  <c r="C25" i="8"/>
  <c r="D25" i="8" s="1"/>
  <c r="X24" i="8"/>
  <c r="Y24" i="8" s="1"/>
  <c r="U24" i="8"/>
  <c r="V24" i="8" s="1"/>
  <c r="R24" i="8"/>
  <c r="S24" i="8" s="1"/>
  <c r="O24" i="8"/>
  <c r="P24" i="8" s="1"/>
  <c r="L24" i="8"/>
  <c r="M24" i="8" s="1"/>
  <c r="I24" i="8"/>
  <c r="J24" i="8" s="1"/>
  <c r="F24" i="8"/>
  <c r="G24" i="8" s="1"/>
  <c r="C24" i="8"/>
  <c r="D24" i="8" s="1"/>
  <c r="X23" i="8"/>
  <c r="Y23" i="8" s="1"/>
  <c r="U23" i="8"/>
  <c r="V23" i="8" s="1"/>
  <c r="R23" i="8"/>
  <c r="S23" i="8" s="1"/>
  <c r="O23" i="8"/>
  <c r="P23" i="8" s="1"/>
  <c r="L23" i="8"/>
  <c r="M23" i="8" s="1"/>
  <c r="I23" i="8"/>
  <c r="J23" i="8" s="1"/>
  <c r="F23" i="8"/>
  <c r="G23" i="8" s="1"/>
  <c r="C23" i="8"/>
  <c r="D23" i="8" s="1"/>
  <c r="X22" i="8"/>
  <c r="Y22" i="8" s="1"/>
  <c r="U22" i="8"/>
  <c r="V22" i="8" s="1"/>
  <c r="R22" i="8"/>
  <c r="S22" i="8" s="1"/>
  <c r="O22" i="8"/>
  <c r="P22" i="8" s="1"/>
  <c r="L22" i="8"/>
  <c r="M22" i="8" s="1"/>
  <c r="I22" i="8"/>
  <c r="J22" i="8" s="1"/>
  <c r="F22" i="8"/>
  <c r="G22" i="8" s="1"/>
  <c r="C22" i="8"/>
  <c r="D22" i="8" s="1"/>
  <c r="X17" i="8"/>
  <c r="U17" i="8"/>
  <c r="R17" i="8"/>
  <c r="O17" i="8"/>
  <c r="L17" i="8"/>
  <c r="I17" i="8"/>
  <c r="F17" i="8"/>
  <c r="C17" i="8"/>
  <c r="X10" i="8"/>
  <c r="U10" i="8"/>
  <c r="R10" i="8"/>
  <c r="O10" i="8"/>
  <c r="L10" i="8"/>
  <c r="I10" i="8"/>
  <c r="F10" i="8"/>
  <c r="C10" i="8"/>
  <c r="Y10" i="8" l="1"/>
  <c r="S27" i="8"/>
  <c r="P27" i="8"/>
  <c r="M27" i="8"/>
  <c r="J27" i="8"/>
  <c r="D27" i="8"/>
  <c r="V27" i="8"/>
  <c r="Y27" i="8"/>
  <c r="J10" i="8"/>
  <c r="D10" i="8"/>
  <c r="G27" i="8"/>
  <c r="D30" i="8" s="1"/>
  <c r="F15" i="7" s="1"/>
  <c r="X27" i="8"/>
  <c r="I27" i="8"/>
  <c r="U27" i="8"/>
  <c r="R27" i="8"/>
  <c r="O27" i="8"/>
  <c r="L27" i="8"/>
  <c r="F27" i="8"/>
  <c r="C27" i="8"/>
  <c r="M17" i="8" l="1"/>
</calcChain>
</file>

<file path=xl/sharedStrings.xml><?xml version="1.0" encoding="utf-8"?>
<sst xmlns="http://schemas.openxmlformats.org/spreadsheetml/2006/main" count="120" uniqueCount="26">
  <si>
    <t>ETARIO</t>
  </si>
  <si>
    <t>URBANA</t>
  </si>
  <si>
    <t>PS</t>
  </si>
  <si>
    <t>E</t>
  </si>
  <si>
    <t>INDUSTRIALIZADA</t>
  </si>
  <si>
    <t>D</t>
  </si>
  <si>
    <t>C</t>
  </si>
  <si>
    <t>B</t>
  </si>
  <si>
    <t>RURAL</t>
  </si>
  <si>
    <t>A</t>
  </si>
  <si>
    <t>CCT</t>
  </si>
  <si>
    <t>Total general</t>
  </si>
  <si>
    <t>ALMUERZO CCT</t>
  </si>
  <si>
    <t xml:space="preserve">ALMUERZO PS </t>
  </si>
  <si>
    <t>COMPLEMENTO PS</t>
  </si>
  <si>
    <t>COMPLEMENTO CCT</t>
  </si>
  <si>
    <t xml:space="preserve"> DISTRIBUCCION PAE PARA COMUNIDADES NEGRAS, AFROCOLOMBIANAS, RAIZALES Y PALENQUERAS</t>
  </si>
  <si>
    <t xml:space="preserve"> DISTRIBUCCION PAE CONVENCIONAL</t>
  </si>
  <si>
    <t>DISTRIBUCCION ZONAS RURALES DE DIFICIL ACCESO</t>
  </si>
  <si>
    <t>Total</t>
  </si>
  <si>
    <t xml:space="preserve"> DISTRIBUCCION PAE CONVENCIONAL MAS ZONAS RURALES DE DIFICIL ACCESO</t>
  </si>
  <si>
    <t>Valor ración</t>
  </si>
  <si>
    <t>Valor Total</t>
  </si>
  <si>
    <t>TOTAL DIA</t>
  </si>
  <si>
    <t xml:space="preserve">41 DIAS </t>
  </si>
  <si>
    <t xml:space="preserve">PPTO 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</si>
</sst>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7" tint="0.59999389629810485"/>
        <bgColor theme="4" tint="0.79998168889431442"/>
      </patternFill>
    </fill>
    <fill>
      <patternFill patternType="solid">
        <fgColor theme="9" tint="0.59999389629810485"/>
        <bgColor theme="4" tint="0.79998168889431442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theme="4" tint="0.79998168889431442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3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/>
    <xf numFmtId="0" fontId="0" fillId="0" borderId="1" xfId="0" applyBorder="1"/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 wrapText="1"/>
    </xf>
    <xf numFmtId="44" fontId="0" fillId="0" borderId="1" xfId="0" applyNumberFormat="1" applyBorder="1"/>
    <xf numFmtId="0" fontId="2" fillId="3" borderId="5" xfId="0" applyFont="1" applyFill="1" applyBorder="1" applyAlignment="1">
      <alignment horizontal="center" vertical="center" wrapText="1"/>
    </xf>
    <xf numFmtId="44" fontId="0" fillId="0" borderId="1" xfId="0" applyNumberFormat="1" applyBorder="1" applyAlignment="1">
      <alignment horizontal="center" vertical="center"/>
    </xf>
    <xf numFmtId="44" fontId="1" fillId="4" borderId="1" xfId="1" applyFont="1" applyFill="1" applyBorder="1" applyAlignment="1">
      <alignment horizontal="center" vertical="center"/>
    </xf>
    <xf numFmtId="44" fontId="1" fillId="4" borderId="1" xfId="0" applyNumberFormat="1" applyFont="1" applyFill="1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44" fontId="1" fillId="4" borderId="0" xfId="1" applyFont="1" applyFill="1" applyBorder="1" applyAlignment="1">
      <alignment horizontal="center" vertical="center"/>
    </xf>
    <xf numFmtId="44" fontId="0" fillId="0" borderId="2" xfId="0" applyNumberFormat="1" applyBorder="1"/>
    <xf numFmtId="0" fontId="0" fillId="0" borderId="6" xfId="0" applyBorder="1" applyAlignment="1">
      <alignment horizontal="center"/>
    </xf>
    <xf numFmtId="164" fontId="0" fillId="0" borderId="1" xfId="0" applyNumberFormat="1" applyBorder="1"/>
    <xf numFmtId="0" fontId="1" fillId="5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0"/>
  <sheetViews>
    <sheetView tabSelected="1" topLeftCell="A19" zoomScale="89" zoomScaleNormal="100" workbookViewId="0">
      <selection activeCell="H45" sqref="H45"/>
    </sheetView>
  </sheetViews>
  <sheetFormatPr baseColWidth="10" defaultRowHeight="14.4" x14ac:dyDescent="0.3"/>
  <cols>
    <col min="1" max="1" width="12.44140625" bestFit="1" customWidth="1"/>
    <col min="2" max="2" width="12.44140625" customWidth="1"/>
    <col min="3" max="3" width="17.109375" bestFit="1" customWidth="1"/>
    <col min="4" max="4" width="17.109375" customWidth="1"/>
    <col min="5" max="5" width="19.77734375" bestFit="1" customWidth="1"/>
    <col min="6" max="6" width="14" bestFit="1" customWidth="1"/>
    <col min="7" max="7" width="16.109375" bestFit="1" customWidth="1"/>
    <col min="8" max="8" width="14" customWidth="1"/>
    <col min="9" max="9" width="17.77734375" bestFit="1" customWidth="1"/>
    <col min="10" max="14" width="17.77734375" customWidth="1"/>
    <col min="15" max="15" width="14.6640625" bestFit="1" customWidth="1"/>
    <col min="16" max="16" width="15.109375" bestFit="1" customWidth="1"/>
    <col min="17" max="17" width="14.6640625" customWidth="1"/>
    <col min="18" max="18" width="17.109375" bestFit="1" customWidth="1"/>
    <col min="19" max="20" width="17.109375" customWidth="1"/>
    <col min="21" max="21" width="14" bestFit="1" customWidth="1"/>
    <col min="22" max="22" width="17.44140625" bestFit="1" customWidth="1"/>
    <col min="23" max="23" width="14" customWidth="1"/>
    <col min="24" max="24" width="17.77734375" bestFit="1" customWidth="1"/>
    <col min="25" max="25" width="16.109375" bestFit="1" customWidth="1"/>
  </cols>
  <sheetData>
    <row r="1" spans="1:25" x14ac:dyDescent="0.3">
      <c r="A1" s="26" t="s">
        <v>17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</row>
    <row r="2" spans="1:25" x14ac:dyDescent="0.3">
      <c r="A2" s="27" t="s">
        <v>0</v>
      </c>
      <c r="B2" s="14"/>
      <c r="C2" s="28" t="s">
        <v>8</v>
      </c>
      <c r="D2" s="29"/>
      <c r="E2" s="29"/>
      <c r="F2" s="29"/>
      <c r="G2" s="29"/>
      <c r="H2" s="29"/>
      <c r="I2" s="29"/>
      <c r="J2" s="29"/>
      <c r="K2" s="29"/>
      <c r="L2" s="30"/>
      <c r="M2" s="13"/>
      <c r="N2" s="13"/>
      <c r="O2" s="31" t="s">
        <v>1</v>
      </c>
      <c r="P2" s="31"/>
      <c r="Q2" s="31"/>
      <c r="R2" s="31"/>
      <c r="S2" s="31"/>
      <c r="T2" s="31"/>
      <c r="U2" s="31"/>
      <c r="V2" s="31"/>
      <c r="W2" s="31"/>
      <c r="X2" s="31"/>
    </row>
    <row r="3" spans="1:25" x14ac:dyDescent="0.3">
      <c r="A3" s="27"/>
      <c r="B3" s="5"/>
      <c r="C3" s="32" t="s">
        <v>4</v>
      </c>
      <c r="D3" s="4"/>
      <c r="E3" s="4"/>
      <c r="F3" s="32" t="s">
        <v>2</v>
      </c>
      <c r="G3" s="32"/>
      <c r="H3" s="32"/>
      <c r="I3" s="32"/>
      <c r="J3" s="4"/>
      <c r="K3" s="4"/>
      <c r="L3" s="4" t="s">
        <v>10</v>
      </c>
      <c r="M3" s="4"/>
      <c r="N3" s="4"/>
      <c r="O3" s="1" t="s">
        <v>10</v>
      </c>
      <c r="P3" s="1"/>
      <c r="Q3" s="1"/>
      <c r="R3" s="31" t="s">
        <v>4</v>
      </c>
      <c r="S3" s="9"/>
      <c r="T3" s="9"/>
      <c r="U3" s="33" t="s">
        <v>2</v>
      </c>
      <c r="V3" s="34"/>
      <c r="W3" s="34"/>
      <c r="X3" s="35"/>
    </row>
    <row r="4" spans="1:25" x14ac:dyDescent="0.3">
      <c r="A4" s="27"/>
      <c r="B4" s="17" t="s">
        <v>21</v>
      </c>
      <c r="C4" s="32"/>
      <c r="D4" s="4" t="s">
        <v>22</v>
      </c>
      <c r="E4" s="8" t="s">
        <v>21</v>
      </c>
      <c r="F4" s="4" t="s">
        <v>13</v>
      </c>
      <c r="G4" s="4" t="s">
        <v>22</v>
      </c>
      <c r="H4" s="8" t="s">
        <v>21</v>
      </c>
      <c r="I4" s="4" t="s">
        <v>14</v>
      </c>
      <c r="J4" s="4" t="s">
        <v>22</v>
      </c>
      <c r="K4" s="15" t="s">
        <v>21</v>
      </c>
      <c r="L4" s="4" t="s">
        <v>12</v>
      </c>
      <c r="M4" s="4" t="s">
        <v>22</v>
      </c>
      <c r="N4" s="15" t="s">
        <v>21</v>
      </c>
      <c r="O4" s="1" t="s">
        <v>12</v>
      </c>
      <c r="P4" s="4" t="s">
        <v>22</v>
      </c>
      <c r="Q4" s="17" t="s">
        <v>21</v>
      </c>
      <c r="R4" s="31"/>
      <c r="S4" s="4" t="s">
        <v>22</v>
      </c>
      <c r="T4" s="8" t="s">
        <v>21</v>
      </c>
      <c r="U4" s="1" t="s">
        <v>13</v>
      </c>
      <c r="V4" s="4" t="s">
        <v>22</v>
      </c>
      <c r="W4" s="8" t="s">
        <v>21</v>
      </c>
      <c r="X4" s="1" t="s">
        <v>14</v>
      </c>
      <c r="Y4" s="4" t="s">
        <v>22</v>
      </c>
    </row>
    <row r="5" spans="1:25" x14ac:dyDescent="0.3">
      <c r="A5" s="7" t="s">
        <v>9</v>
      </c>
      <c r="B5" s="16">
        <v>5477.477961020365</v>
      </c>
      <c r="C5" s="7">
        <v>672</v>
      </c>
      <c r="D5" s="18">
        <f>B5*C5</f>
        <v>3680865.1898056851</v>
      </c>
      <c r="E5" s="16">
        <v>5423.5732635239892</v>
      </c>
      <c r="F5" s="7">
        <v>189</v>
      </c>
      <c r="G5" s="18">
        <f>E5*F5</f>
        <v>1025055.346806034</v>
      </c>
      <c r="H5" s="16">
        <v>4299.598783348707</v>
      </c>
      <c r="I5" s="7">
        <v>51</v>
      </c>
      <c r="J5" s="18">
        <f>H5*I5</f>
        <v>219279.53795078406</v>
      </c>
      <c r="K5" s="16">
        <v>5793.1669396502248</v>
      </c>
      <c r="L5" s="7">
        <v>0</v>
      </c>
      <c r="M5" s="18">
        <f>K5*L5</f>
        <v>0</v>
      </c>
      <c r="N5" s="16">
        <v>5793.1669396502248</v>
      </c>
      <c r="O5" s="7">
        <v>0</v>
      </c>
      <c r="P5" s="18">
        <f>N5*O5</f>
        <v>0</v>
      </c>
      <c r="Q5" s="16">
        <v>5477.477961020365</v>
      </c>
      <c r="R5" s="7">
        <v>3117</v>
      </c>
      <c r="S5" s="18">
        <f>Q5*R5</f>
        <v>17073298.804500479</v>
      </c>
      <c r="T5" s="16">
        <v>5423.5732635239892</v>
      </c>
      <c r="U5" s="7">
        <v>1993</v>
      </c>
      <c r="V5" s="18">
        <f>T5*U5</f>
        <v>10809181.51420331</v>
      </c>
      <c r="W5" s="16">
        <v>4299.598783348707</v>
      </c>
      <c r="X5" s="7">
        <v>0</v>
      </c>
      <c r="Y5" s="18">
        <f>W5*X5</f>
        <v>0</v>
      </c>
    </row>
    <row r="6" spans="1:25" x14ac:dyDescent="0.3">
      <c r="A6" s="7" t="s">
        <v>7</v>
      </c>
      <c r="B6" s="16">
        <v>6123.9640110203645</v>
      </c>
      <c r="C6" s="7">
        <v>1596</v>
      </c>
      <c r="D6" s="18">
        <f t="shared" ref="D6:D9" si="0">B6*C6</f>
        <v>9773846.5615885016</v>
      </c>
      <c r="E6" s="16">
        <v>5738.978173246489</v>
      </c>
      <c r="F6" s="7">
        <v>646</v>
      </c>
      <c r="G6" s="18">
        <f t="shared" ref="G6:G9" si="1">E6*F6</f>
        <v>3707379.8999172319</v>
      </c>
      <c r="H6" s="16">
        <v>4481.8310060737067</v>
      </c>
      <c r="I6" s="7">
        <v>63</v>
      </c>
      <c r="J6" s="18">
        <f t="shared" ref="J6:J9" si="2">H6*I6</f>
        <v>282355.35338264355</v>
      </c>
      <c r="K6" s="16">
        <v>6108.5718493727245</v>
      </c>
      <c r="L6" s="7">
        <v>0</v>
      </c>
      <c r="M6" s="18">
        <f t="shared" ref="M6:M9" si="3">K6*L6</f>
        <v>0</v>
      </c>
      <c r="N6" s="16">
        <v>6108.5718493727245</v>
      </c>
      <c r="O6" s="7">
        <v>275</v>
      </c>
      <c r="P6" s="18">
        <f t="shared" ref="P6:P9" si="4">N6*O6</f>
        <v>1679857.2585774993</v>
      </c>
      <c r="Q6" s="16">
        <v>6123.9640110203645</v>
      </c>
      <c r="R6" s="7">
        <v>8884</v>
      </c>
      <c r="S6" s="18">
        <f t="shared" ref="S6:S9" si="5">Q6*R6</f>
        <v>54405296.27390492</v>
      </c>
      <c r="T6" s="16">
        <v>5738.978173246489</v>
      </c>
      <c r="U6" s="7">
        <v>2192</v>
      </c>
      <c r="V6" s="18">
        <f t="shared" ref="V6:V9" si="6">T6*U6</f>
        <v>12579840.155756304</v>
      </c>
      <c r="W6" s="16">
        <v>4481.8310060737067</v>
      </c>
      <c r="X6" s="7">
        <v>3211</v>
      </c>
      <c r="Y6" s="18">
        <f t="shared" ref="Y6:Y9" si="7">W6*X6</f>
        <v>14391159.360502671</v>
      </c>
    </row>
    <row r="7" spans="1:25" x14ac:dyDescent="0.3">
      <c r="A7" s="7" t="s">
        <v>6</v>
      </c>
      <c r="B7" s="16">
        <v>6435.5123210203656</v>
      </c>
      <c r="C7" s="7">
        <v>1152</v>
      </c>
      <c r="D7" s="18">
        <f t="shared" si="0"/>
        <v>7413710.1938154614</v>
      </c>
      <c r="E7" s="16">
        <v>6057.4134079214909</v>
      </c>
      <c r="F7" s="7">
        <v>413</v>
      </c>
      <c r="G7" s="18">
        <f t="shared" si="1"/>
        <v>2501711.7374715758</v>
      </c>
      <c r="H7" s="16">
        <v>4920.6308188237072</v>
      </c>
      <c r="I7" s="7">
        <v>0</v>
      </c>
      <c r="J7" s="18">
        <f t="shared" si="2"/>
        <v>0</v>
      </c>
      <c r="K7" s="16">
        <v>6427.0070840477265</v>
      </c>
      <c r="L7" s="7">
        <v>0</v>
      </c>
      <c r="M7" s="18">
        <f t="shared" si="3"/>
        <v>0</v>
      </c>
      <c r="N7" s="16">
        <v>6427.0070840477265</v>
      </c>
      <c r="O7" s="7">
        <v>0</v>
      </c>
      <c r="P7" s="18">
        <f t="shared" si="4"/>
        <v>0</v>
      </c>
      <c r="Q7" s="16">
        <v>6435.5123210203656</v>
      </c>
      <c r="R7" s="7">
        <v>5652</v>
      </c>
      <c r="S7" s="18">
        <f t="shared" si="5"/>
        <v>36373515.638407104</v>
      </c>
      <c r="T7" s="16">
        <v>6057.4134079214909</v>
      </c>
      <c r="U7" s="7">
        <v>2414</v>
      </c>
      <c r="V7" s="18">
        <f t="shared" si="6"/>
        <v>14622595.966722479</v>
      </c>
      <c r="W7" s="16">
        <v>4920.6308188237072</v>
      </c>
      <c r="X7" s="7">
        <v>2877</v>
      </c>
      <c r="Y7" s="18">
        <f t="shared" si="7"/>
        <v>14156654.865755806</v>
      </c>
    </row>
    <row r="8" spans="1:25" x14ac:dyDescent="0.3">
      <c r="A8" s="7" t="s">
        <v>5</v>
      </c>
      <c r="B8" s="16">
        <v>6847.4018210203676</v>
      </c>
      <c r="C8" s="7">
        <v>1916</v>
      </c>
      <c r="D8" s="18">
        <f t="shared" si="0"/>
        <v>13119621.889075024</v>
      </c>
      <c r="E8" s="16">
        <v>6659.6841213989901</v>
      </c>
      <c r="F8" s="7">
        <v>1184</v>
      </c>
      <c r="G8" s="18">
        <f t="shared" si="1"/>
        <v>7885065.999736404</v>
      </c>
      <c r="H8" s="16">
        <v>5358.7498439237061</v>
      </c>
      <c r="I8" s="7">
        <v>401</v>
      </c>
      <c r="J8" s="18">
        <f t="shared" si="2"/>
        <v>2148858.6874134061</v>
      </c>
      <c r="K8" s="16">
        <v>7029.2777975252257</v>
      </c>
      <c r="L8" s="7">
        <v>0</v>
      </c>
      <c r="M8" s="18">
        <f t="shared" si="3"/>
        <v>0</v>
      </c>
      <c r="N8" s="16">
        <v>7029.2777975252257</v>
      </c>
      <c r="O8" s="7">
        <v>0</v>
      </c>
      <c r="P8" s="18">
        <f t="shared" si="4"/>
        <v>0</v>
      </c>
      <c r="Q8" s="16">
        <v>6847.4018210203676</v>
      </c>
      <c r="R8" s="7">
        <v>9204</v>
      </c>
      <c r="S8" s="18">
        <f t="shared" si="5"/>
        <v>63023486.360671461</v>
      </c>
      <c r="T8" s="16">
        <v>6659.6841213989901</v>
      </c>
      <c r="U8" s="7">
        <v>7656</v>
      </c>
      <c r="V8" s="18">
        <f t="shared" si="6"/>
        <v>50986541.633430667</v>
      </c>
      <c r="W8" s="16">
        <v>5358.7498439237061</v>
      </c>
      <c r="X8" s="7">
        <v>6557</v>
      </c>
      <c r="Y8" s="18">
        <f t="shared" si="7"/>
        <v>35137322.72660774</v>
      </c>
    </row>
    <row r="9" spans="1:25" x14ac:dyDescent="0.3">
      <c r="A9" s="7" t="s">
        <v>3</v>
      </c>
      <c r="B9" s="16">
        <v>7798.4513110203643</v>
      </c>
      <c r="C9" s="7">
        <v>761</v>
      </c>
      <c r="D9" s="18">
        <f t="shared" si="0"/>
        <v>5934621.4476864971</v>
      </c>
      <c r="E9" s="16">
        <v>7090.1057842489899</v>
      </c>
      <c r="F9" s="7">
        <v>562</v>
      </c>
      <c r="G9" s="18">
        <f t="shared" si="1"/>
        <v>3984639.4507479323</v>
      </c>
      <c r="H9" s="16">
        <v>5755.737068923705</v>
      </c>
      <c r="I9" s="7">
        <v>0</v>
      </c>
      <c r="J9" s="18">
        <f t="shared" si="2"/>
        <v>0</v>
      </c>
      <c r="K9" s="16">
        <v>7459.6994603752255</v>
      </c>
      <c r="L9" s="7">
        <v>0</v>
      </c>
      <c r="M9" s="18">
        <f t="shared" si="3"/>
        <v>0</v>
      </c>
      <c r="N9" s="16">
        <v>7459.6994603752255</v>
      </c>
      <c r="O9" s="7">
        <v>0</v>
      </c>
      <c r="P9" s="18">
        <f t="shared" si="4"/>
        <v>0</v>
      </c>
      <c r="Q9" s="16">
        <v>7798.4513110203643</v>
      </c>
      <c r="R9" s="7">
        <v>3956</v>
      </c>
      <c r="S9" s="18">
        <f t="shared" si="5"/>
        <v>30850673.386396561</v>
      </c>
      <c r="T9" s="16">
        <v>7090.1057842489899</v>
      </c>
      <c r="U9" s="7">
        <v>5341</v>
      </c>
      <c r="V9" s="18">
        <f t="shared" si="6"/>
        <v>37868254.993673854</v>
      </c>
      <c r="W9" s="16">
        <v>5755.737068923705</v>
      </c>
      <c r="X9" s="7">
        <v>124</v>
      </c>
      <c r="Y9" s="18">
        <f t="shared" si="7"/>
        <v>713711.39654653938</v>
      </c>
    </row>
    <row r="10" spans="1:25" x14ac:dyDescent="0.3">
      <c r="A10" s="5" t="s">
        <v>19</v>
      </c>
      <c r="B10" s="5"/>
      <c r="C10" s="5">
        <f>SUM(C5:C9)</f>
        <v>6097</v>
      </c>
      <c r="D10" s="19">
        <f>SUM(D5:D9)</f>
        <v>39922665.281971171</v>
      </c>
      <c r="E10" s="5"/>
      <c r="F10" s="5">
        <f t="shared" ref="F10:X10" si="8">SUM(F5:F9)</f>
        <v>2994</v>
      </c>
      <c r="G10" s="19">
        <f>SUM(G5:G9)</f>
        <v>19103852.43467918</v>
      </c>
      <c r="H10" s="5"/>
      <c r="I10" s="5">
        <f t="shared" si="8"/>
        <v>515</v>
      </c>
      <c r="J10" s="19">
        <f>SUM(J5:J9)</f>
        <v>2650493.5787468338</v>
      </c>
      <c r="K10" s="5"/>
      <c r="L10" s="5">
        <f t="shared" si="8"/>
        <v>0</v>
      </c>
      <c r="M10" s="5"/>
      <c r="N10" s="5"/>
      <c r="O10" s="5">
        <f t="shared" si="8"/>
        <v>275</v>
      </c>
      <c r="P10" s="19">
        <f>SUM(P5:P9)</f>
        <v>1679857.2585774993</v>
      </c>
      <c r="Q10" s="5"/>
      <c r="R10" s="5">
        <f t="shared" si="8"/>
        <v>30813</v>
      </c>
      <c r="S10" s="19">
        <f>SUM(S5:S9)</f>
        <v>201726270.46388051</v>
      </c>
      <c r="T10" s="5"/>
      <c r="U10" s="5">
        <f t="shared" si="8"/>
        <v>19596</v>
      </c>
      <c r="V10" s="19">
        <f>SUM(V5:V9)</f>
        <v>126866414.26378661</v>
      </c>
      <c r="W10" s="5"/>
      <c r="X10" s="5">
        <f t="shared" si="8"/>
        <v>12769</v>
      </c>
      <c r="Y10" s="19">
        <f>SUM(Y5:Y9)</f>
        <v>64398848.349412762</v>
      </c>
    </row>
    <row r="11" spans="1:25" x14ac:dyDescent="0.3">
      <c r="A11" s="26" t="s">
        <v>18</v>
      </c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</row>
    <row r="12" spans="1:25" x14ac:dyDescent="0.3">
      <c r="A12" s="7" t="s">
        <v>9</v>
      </c>
      <c r="B12" s="7"/>
      <c r="C12" s="7">
        <v>0</v>
      </c>
      <c r="D12" s="7"/>
      <c r="E12" s="7"/>
      <c r="F12" s="7">
        <v>0</v>
      </c>
      <c r="G12" s="7"/>
      <c r="H12" s="7"/>
      <c r="I12" s="7">
        <v>0</v>
      </c>
      <c r="J12" s="7"/>
      <c r="K12" s="7"/>
      <c r="L12" s="7">
        <v>0</v>
      </c>
      <c r="M12" s="7"/>
      <c r="N12" s="7"/>
      <c r="O12" s="7">
        <v>0</v>
      </c>
      <c r="P12" s="7"/>
      <c r="Q12" s="7"/>
      <c r="R12" s="7">
        <v>0</v>
      </c>
      <c r="S12" s="7"/>
      <c r="T12" s="7"/>
      <c r="U12" s="7">
        <v>0</v>
      </c>
      <c r="V12" s="7"/>
      <c r="W12" s="7"/>
      <c r="X12" s="7">
        <v>0</v>
      </c>
    </row>
    <row r="13" spans="1:25" x14ac:dyDescent="0.3">
      <c r="A13" s="7" t="s">
        <v>7</v>
      </c>
      <c r="B13" s="7"/>
      <c r="C13" s="7">
        <v>0</v>
      </c>
      <c r="D13" s="7"/>
      <c r="E13" s="16">
        <v>5738.978173246489</v>
      </c>
      <c r="F13" s="7">
        <v>579</v>
      </c>
      <c r="G13" s="18">
        <f>E13*F13</f>
        <v>3322868.3623097171</v>
      </c>
      <c r="H13" s="7"/>
      <c r="I13" s="7">
        <v>0</v>
      </c>
      <c r="J13" s="7"/>
      <c r="K13" s="16">
        <v>6108.5718493727245</v>
      </c>
      <c r="L13" s="7">
        <v>2479</v>
      </c>
      <c r="M13" s="18">
        <f>K13*L13</f>
        <v>15143149.614594985</v>
      </c>
      <c r="N13" s="7"/>
      <c r="O13" s="7">
        <v>0</v>
      </c>
      <c r="P13" s="7"/>
      <c r="Q13" s="7"/>
      <c r="R13" s="7">
        <v>0</v>
      </c>
      <c r="S13" s="7"/>
      <c r="T13" s="7"/>
      <c r="U13" s="7">
        <v>0</v>
      </c>
      <c r="V13" s="7"/>
      <c r="W13" s="7"/>
      <c r="X13" s="7">
        <v>0</v>
      </c>
    </row>
    <row r="14" spans="1:25" x14ac:dyDescent="0.3">
      <c r="A14" s="7" t="s">
        <v>6</v>
      </c>
      <c r="B14" s="7"/>
      <c r="C14" s="7">
        <v>0</v>
      </c>
      <c r="D14" s="7"/>
      <c r="E14" s="7"/>
      <c r="F14" s="7">
        <v>0</v>
      </c>
      <c r="G14" s="7"/>
      <c r="H14" s="7"/>
      <c r="I14" s="7">
        <v>0</v>
      </c>
      <c r="J14" s="7"/>
      <c r="L14" s="7">
        <v>0</v>
      </c>
      <c r="M14" s="7"/>
      <c r="N14" s="7"/>
      <c r="O14" s="7">
        <v>0</v>
      </c>
      <c r="P14" s="7"/>
      <c r="Q14" s="7"/>
      <c r="R14" s="7">
        <v>0</v>
      </c>
      <c r="S14" s="7"/>
      <c r="T14" s="7"/>
      <c r="U14" s="7">
        <v>0</v>
      </c>
      <c r="V14" s="7"/>
      <c r="W14" s="7"/>
      <c r="X14" s="7">
        <v>0</v>
      </c>
    </row>
    <row r="15" spans="1:25" x14ac:dyDescent="0.3">
      <c r="A15" s="7" t="s">
        <v>5</v>
      </c>
      <c r="B15" s="7"/>
      <c r="C15" s="7">
        <v>0</v>
      </c>
      <c r="D15" s="7"/>
      <c r="E15" s="16">
        <v>6659.6841213989901</v>
      </c>
      <c r="F15" s="7">
        <v>747</v>
      </c>
      <c r="G15" s="18">
        <f>E15*F15</f>
        <v>4974784.0386850452</v>
      </c>
      <c r="H15" s="7"/>
      <c r="I15" s="7">
        <v>0</v>
      </c>
      <c r="J15" s="7"/>
      <c r="K15" s="16">
        <v>7029.2777975252257</v>
      </c>
      <c r="L15" s="7">
        <v>1210</v>
      </c>
      <c r="M15" s="18">
        <f>K15*L15</f>
        <v>8505426.1350055225</v>
      </c>
      <c r="N15" s="7"/>
      <c r="O15" s="7">
        <v>0</v>
      </c>
      <c r="P15" s="7"/>
      <c r="Q15" s="7"/>
      <c r="R15" s="7">
        <v>0</v>
      </c>
      <c r="S15" s="7"/>
      <c r="T15" s="7"/>
      <c r="U15" s="7">
        <v>0</v>
      </c>
      <c r="V15" s="7"/>
      <c r="W15" s="7"/>
      <c r="X15" s="7">
        <v>0</v>
      </c>
    </row>
    <row r="16" spans="1:25" x14ac:dyDescent="0.3">
      <c r="A16" s="7" t="s">
        <v>3</v>
      </c>
      <c r="B16" s="7"/>
      <c r="C16" s="7">
        <v>0</v>
      </c>
      <c r="D16" s="7"/>
      <c r="E16" s="7"/>
      <c r="F16" s="7">
        <v>0</v>
      </c>
      <c r="G16" s="7"/>
      <c r="H16" s="7"/>
      <c r="I16" s="7">
        <v>0</v>
      </c>
      <c r="J16" s="7"/>
      <c r="K16" s="7"/>
      <c r="L16" s="7">
        <v>0</v>
      </c>
      <c r="M16" s="7"/>
      <c r="N16" s="7"/>
      <c r="O16" s="7">
        <v>0</v>
      </c>
      <c r="P16" s="7"/>
      <c r="Q16" s="7"/>
      <c r="R16" s="7">
        <v>0</v>
      </c>
      <c r="S16" s="7"/>
      <c r="T16" s="7"/>
      <c r="U16" s="7">
        <v>0</v>
      </c>
      <c r="V16" s="7"/>
      <c r="W16" s="7"/>
      <c r="X16" s="7">
        <v>0</v>
      </c>
    </row>
    <row r="17" spans="1:25" x14ac:dyDescent="0.3">
      <c r="A17" s="5" t="s">
        <v>19</v>
      </c>
      <c r="B17" s="5"/>
      <c r="C17" s="5">
        <f>SUM(C12:C16)</f>
        <v>0</v>
      </c>
      <c r="D17" s="5"/>
      <c r="E17" s="5"/>
      <c r="F17" s="5">
        <f t="shared" ref="F17:X17" si="9">SUM(F12:F16)</f>
        <v>1326</v>
      </c>
      <c r="G17" s="19">
        <f>SUM(G12:G16)</f>
        <v>8297652.4009947628</v>
      </c>
      <c r="H17" s="5"/>
      <c r="I17" s="5">
        <f t="shared" si="9"/>
        <v>0</v>
      </c>
      <c r="J17" s="5"/>
      <c r="K17" s="5"/>
      <c r="L17" s="5">
        <f t="shared" si="9"/>
        <v>3689</v>
      </c>
      <c r="M17" s="19">
        <f>SUM(M12:M16)</f>
        <v>23648575.749600507</v>
      </c>
      <c r="N17" s="5"/>
      <c r="O17" s="5">
        <f t="shared" si="9"/>
        <v>0</v>
      </c>
      <c r="P17" s="5"/>
      <c r="Q17" s="5"/>
      <c r="R17" s="5">
        <f t="shared" si="9"/>
        <v>0</v>
      </c>
      <c r="S17" s="5"/>
      <c r="T17" s="5"/>
      <c r="U17" s="5">
        <f t="shared" si="9"/>
        <v>0</v>
      </c>
      <c r="V17" s="5"/>
      <c r="W17" s="5"/>
      <c r="X17" s="5">
        <f t="shared" si="9"/>
        <v>0</v>
      </c>
    </row>
    <row r="18" spans="1:25" x14ac:dyDescent="0.3">
      <c r="A18" s="26" t="s">
        <v>20</v>
      </c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</row>
    <row r="19" spans="1:25" x14ac:dyDescent="0.3">
      <c r="A19" s="27" t="s">
        <v>0</v>
      </c>
      <c r="B19" s="14"/>
      <c r="C19" s="28" t="s">
        <v>8</v>
      </c>
      <c r="D19" s="29"/>
      <c r="E19" s="29"/>
      <c r="F19" s="29"/>
      <c r="G19" s="29"/>
      <c r="H19" s="29"/>
      <c r="I19" s="29"/>
      <c r="J19" s="29"/>
      <c r="K19" s="29"/>
      <c r="L19" s="30"/>
      <c r="M19" s="13"/>
      <c r="N19" s="13"/>
      <c r="O19" s="31" t="s">
        <v>1</v>
      </c>
      <c r="P19" s="31"/>
      <c r="Q19" s="31"/>
      <c r="R19" s="31"/>
      <c r="S19" s="31"/>
      <c r="T19" s="31"/>
      <c r="U19" s="31"/>
      <c r="V19" s="31"/>
      <c r="W19" s="31"/>
      <c r="X19" s="31"/>
    </row>
    <row r="20" spans="1:25" x14ac:dyDescent="0.3">
      <c r="A20" s="27"/>
      <c r="B20" s="5"/>
      <c r="C20" s="32" t="s">
        <v>4</v>
      </c>
      <c r="D20" s="4"/>
      <c r="E20" s="4"/>
      <c r="F20" s="32" t="s">
        <v>2</v>
      </c>
      <c r="G20" s="32"/>
      <c r="H20" s="32"/>
      <c r="I20" s="32"/>
      <c r="J20" s="4"/>
      <c r="K20" s="4"/>
      <c r="L20" s="4" t="s">
        <v>10</v>
      </c>
      <c r="M20" s="4"/>
      <c r="N20" s="4"/>
      <c r="O20" s="1" t="s">
        <v>10</v>
      </c>
      <c r="P20" s="1"/>
      <c r="Q20" s="1"/>
      <c r="R20" s="31" t="s">
        <v>4</v>
      </c>
      <c r="S20" s="9"/>
      <c r="T20" s="9"/>
      <c r="U20" s="33" t="s">
        <v>2</v>
      </c>
      <c r="V20" s="34"/>
      <c r="W20" s="34"/>
      <c r="X20" s="35"/>
    </row>
    <row r="21" spans="1:25" x14ac:dyDescent="0.3">
      <c r="A21" s="27"/>
      <c r="B21" s="17" t="s">
        <v>21</v>
      </c>
      <c r="C21" s="32"/>
      <c r="D21" s="4" t="s">
        <v>22</v>
      </c>
      <c r="E21" s="8" t="s">
        <v>21</v>
      </c>
      <c r="F21" s="4" t="s">
        <v>13</v>
      </c>
      <c r="G21" s="4" t="s">
        <v>22</v>
      </c>
      <c r="H21" s="8" t="s">
        <v>21</v>
      </c>
      <c r="I21" s="4" t="s">
        <v>14</v>
      </c>
      <c r="J21" s="4" t="s">
        <v>22</v>
      </c>
      <c r="K21" s="15" t="s">
        <v>21</v>
      </c>
      <c r="L21" s="4" t="s">
        <v>12</v>
      </c>
      <c r="M21" s="4" t="s">
        <v>22</v>
      </c>
      <c r="N21" s="15" t="s">
        <v>21</v>
      </c>
      <c r="O21" s="1" t="s">
        <v>12</v>
      </c>
      <c r="P21" s="4" t="s">
        <v>22</v>
      </c>
      <c r="Q21" s="17" t="s">
        <v>21</v>
      </c>
      <c r="R21" s="31"/>
      <c r="S21" s="4" t="s">
        <v>22</v>
      </c>
      <c r="T21" s="8" t="s">
        <v>21</v>
      </c>
      <c r="U21" s="1" t="s">
        <v>13</v>
      </c>
      <c r="V21" s="4" t="s">
        <v>22</v>
      </c>
      <c r="W21" s="8" t="s">
        <v>21</v>
      </c>
      <c r="X21" s="1" t="s">
        <v>14</v>
      </c>
      <c r="Y21" s="4" t="s">
        <v>22</v>
      </c>
    </row>
    <row r="22" spans="1:25" x14ac:dyDescent="0.3">
      <c r="A22" s="7" t="s">
        <v>9</v>
      </c>
      <c r="B22" s="16">
        <v>5477.477961020365</v>
      </c>
      <c r="C22" s="7">
        <f>C5+C12</f>
        <v>672</v>
      </c>
      <c r="D22" s="18">
        <f>B22*C22</f>
        <v>3680865.1898056851</v>
      </c>
      <c r="E22" s="16">
        <v>5423.5732635239892</v>
      </c>
      <c r="F22" s="7">
        <f t="shared" ref="F22:X22" si="10">F5+F12</f>
        <v>189</v>
      </c>
      <c r="G22" s="18">
        <f>E22*F22</f>
        <v>1025055.346806034</v>
      </c>
      <c r="H22" s="16">
        <v>4299.598783348707</v>
      </c>
      <c r="I22" s="7">
        <f t="shared" si="10"/>
        <v>51</v>
      </c>
      <c r="J22" s="18">
        <f>H22*I22</f>
        <v>219279.53795078406</v>
      </c>
      <c r="K22" s="16">
        <v>5793.1669396502248</v>
      </c>
      <c r="L22" s="7">
        <f t="shared" si="10"/>
        <v>0</v>
      </c>
      <c r="M22" s="18">
        <f t="shared" ref="M22:M26" si="11">K22*L22</f>
        <v>0</v>
      </c>
      <c r="N22" s="16">
        <v>5793.1669396502248</v>
      </c>
      <c r="O22" s="7">
        <f t="shared" si="10"/>
        <v>0</v>
      </c>
      <c r="P22" s="18">
        <f t="shared" ref="P22:P26" si="12">N22*O22</f>
        <v>0</v>
      </c>
      <c r="Q22" s="16">
        <v>5477.477961020365</v>
      </c>
      <c r="R22" s="7">
        <f t="shared" si="10"/>
        <v>3117</v>
      </c>
      <c r="S22" s="18">
        <f>Q22*R22</f>
        <v>17073298.804500479</v>
      </c>
      <c r="T22" s="16">
        <v>5423.5732635239892</v>
      </c>
      <c r="U22" s="7">
        <f t="shared" si="10"/>
        <v>1993</v>
      </c>
      <c r="V22" s="18">
        <f t="shared" ref="V22:V26" si="13">T22*U22</f>
        <v>10809181.51420331</v>
      </c>
      <c r="W22" s="16">
        <v>4299.598783348707</v>
      </c>
      <c r="X22" s="7">
        <f t="shared" si="10"/>
        <v>0</v>
      </c>
      <c r="Y22" s="18">
        <f>W22*X22</f>
        <v>0</v>
      </c>
    </row>
    <row r="23" spans="1:25" x14ac:dyDescent="0.3">
      <c r="A23" s="7" t="s">
        <v>7</v>
      </c>
      <c r="B23" s="16">
        <v>6123.9640110203645</v>
      </c>
      <c r="C23" s="7">
        <f t="shared" ref="C23:X26" si="14">C6+C13</f>
        <v>1596</v>
      </c>
      <c r="D23" s="18">
        <f t="shared" ref="D23:D26" si="15">B23*C23</f>
        <v>9773846.5615885016</v>
      </c>
      <c r="E23" s="16">
        <v>5738.978173246489</v>
      </c>
      <c r="F23" s="7">
        <f t="shared" si="14"/>
        <v>1225</v>
      </c>
      <c r="G23" s="18">
        <f t="shared" ref="G23:G26" si="16">E23*F23</f>
        <v>7030248.2622269485</v>
      </c>
      <c r="H23" s="16">
        <v>4481.8310060737067</v>
      </c>
      <c r="I23" s="7">
        <f t="shared" si="14"/>
        <v>63</v>
      </c>
      <c r="J23" s="18">
        <f t="shared" ref="J23:J26" si="17">H23*I23</f>
        <v>282355.35338264355</v>
      </c>
      <c r="K23" s="16">
        <v>6108.5718493727245</v>
      </c>
      <c r="L23" s="7">
        <f t="shared" si="14"/>
        <v>2479</v>
      </c>
      <c r="M23" s="18">
        <f t="shared" si="11"/>
        <v>15143149.614594985</v>
      </c>
      <c r="N23" s="16">
        <v>6108.5718493727245</v>
      </c>
      <c r="O23" s="7">
        <f t="shared" si="14"/>
        <v>275</v>
      </c>
      <c r="P23" s="18">
        <f t="shared" si="12"/>
        <v>1679857.2585774993</v>
      </c>
      <c r="Q23" s="16">
        <v>6123.9640110203645</v>
      </c>
      <c r="R23" s="7">
        <f t="shared" si="14"/>
        <v>8884</v>
      </c>
      <c r="S23" s="18">
        <f t="shared" ref="S23:S26" si="18">Q23*R23</f>
        <v>54405296.27390492</v>
      </c>
      <c r="T23" s="16">
        <v>5738.978173246489</v>
      </c>
      <c r="U23" s="7">
        <f t="shared" si="14"/>
        <v>2192</v>
      </c>
      <c r="V23" s="18">
        <f t="shared" si="13"/>
        <v>12579840.155756304</v>
      </c>
      <c r="W23" s="16">
        <v>4481.8310060737067</v>
      </c>
      <c r="X23" s="7">
        <f t="shared" si="14"/>
        <v>3211</v>
      </c>
      <c r="Y23" s="18">
        <f t="shared" ref="Y23:Y26" si="19">W23*X23</f>
        <v>14391159.360502671</v>
      </c>
    </row>
    <row r="24" spans="1:25" x14ac:dyDescent="0.3">
      <c r="A24" s="7" t="s">
        <v>6</v>
      </c>
      <c r="B24" s="16">
        <v>6435.5123210203656</v>
      </c>
      <c r="C24" s="7">
        <f t="shared" si="14"/>
        <v>1152</v>
      </c>
      <c r="D24" s="18">
        <f t="shared" si="15"/>
        <v>7413710.1938154614</v>
      </c>
      <c r="E24" s="16">
        <v>6057.4134079214909</v>
      </c>
      <c r="F24" s="7">
        <f t="shared" si="14"/>
        <v>413</v>
      </c>
      <c r="G24" s="18">
        <f t="shared" si="16"/>
        <v>2501711.7374715758</v>
      </c>
      <c r="H24" s="16">
        <v>4920.6308188237072</v>
      </c>
      <c r="I24" s="7">
        <f t="shared" si="14"/>
        <v>0</v>
      </c>
      <c r="J24" s="18">
        <f t="shared" si="17"/>
        <v>0</v>
      </c>
      <c r="K24" s="16">
        <v>6427.0070840477265</v>
      </c>
      <c r="L24" s="7">
        <f t="shared" si="14"/>
        <v>0</v>
      </c>
      <c r="M24" s="18">
        <f t="shared" si="11"/>
        <v>0</v>
      </c>
      <c r="N24" s="16">
        <v>6427.0070840477265</v>
      </c>
      <c r="O24" s="7">
        <f t="shared" si="14"/>
        <v>0</v>
      </c>
      <c r="P24" s="18">
        <f t="shared" si="12"/>
        <v>0</v>
      </c>
      <c r="Q24" s="16">
        <v>6435.5123210203656</v>
      </c>
      <c r="R24" s="7">
        <f t="shared" si="14"/>
        <v>5652</v>
      </c>
      <c r="S24" s="18">
        <f t="shared" si="18"/>
        <v>36373515.638407104</v>
      </c>
      <c r="T24" s="16">
        <v>6057.4134079214909</v>
      </c>
      <c r="U24" s="7">
        <f t="shared" si="14"/>
        <v>2414</v>
      </c>
      <c r="V24" s="18">
        <f t="shared" si="13"/>
        <v>14622595.966722479</v>
      </c>
      <c r="W24" s="16">
        <v>4920.6308188237072</v>
      </c>
      <c r="X24" s="7">
        <f t="shared" si="14"/>
        <v>2877</v>
      </c>
      <c r="Y24" s="18">
        <f t="shared" si="19"/>
        <v>14156654.865755806</v>
      </c>
    </row>
    <row r="25" spans="1:25" x14ac:dyDescent="0.3">
      <c r="A25" s="7" t="s">
        <v>5</v>
      </c>
      <c r="B25" s="16">
        <v>6847.4018210203676</v>
      </c>
      <c r="C25" s="7">
        <f t="shared" si="14"/>
        <v>1916</v>
      </c>
      <c r="D25" s="18">
        <f t="shared" si="15"/>
        <v>13119621.889075024</v>
      </c>
      <c r="E25" s="16">
        <v>6659.6841213989901</v>
      </c>
      <c r="F25" s="7">
        <f t="shared" si="14"/>
        <v>1931</v>
      </c>
      <c r="G25" s="18">
        <f t="shared" si="16"/>
        <v>12859850.03842145</v>
      </c>
      <c r="H25" s="16">
        <v>5358.7498439237061</v>
      </c>
      <c r="I25" s="7">
        <f t="shared" si="14"/>
        <v>401</v>
      </c>
      <c r="J25" s="18">
        <f t="shared" si="17"/>
        <v>2148858.6874134061</v>
      </c>
      <c r="K25" s="16">
        <v>7029.2777975252257</v>
      </c>
      <c r="L25" s="7">
        <f t="shared" si="14"/>
        <v>1210</v>
      </c>
      <c r="M25" s="18">
        <f t="shared" si="11"/>
        <v>8505426.1350055225</v>
      </c>
      <c r="N25" s="16">
        <v>7029.2777975252257</v>
      </c>
      <c r="O25" s="7">
        <f t="shared" si="14"/>
        <v>0</v>
      </c>
      <c r="P25" s="18">
        <f t="shared" si="12"/>
        <v>0</v>
      </c>
      <c r="Q25" s="16">
        <v>6847.4018210203676</v>
      </c>
      <c r="R25" s="7">
        <f t="shared" si="14"/>
        <v>9204</v>
      </c>
      <c r="S25" s="18">
        <f t="shared" si="18"/>
        <v>63023486.360671461</v>
      </c>
      <c r="T25" s="16">
        <v>6659.6841213989901</v>
      </c>
      <c r="U25" s="7">
        <f t="shared" si="14"/>
        <v>7656</v>
      </c>
      <c r="V25" s="18">
        <f t="shared" si="13"/>
        <v>50986541.633430667</v>
      </c>
      <c r="W25" s="16">
        <v>5358.7498439237061</v>
      </c>
      <c r="X25" s="7">
        <f t="shared" si="14"/>
        <v>6557</v>
      </c>
      <c r="Y25" s="18">
        <f t="shared" si="19"/>
        <v>35137322.72660774</v>
      </c>
    </row>
    <row r="26" spans="1:25" x14ac:dyDescent="0.3">
      <c r="A26" s="7" t="s">
        <v>3</v>
      </c>
      <c r="B26" s="16">
        <v>7798.4513110203643</v>
      </c>
      <c r="C26" s="7">
        <f t="shared" si="14"/>
        <v>761</v>
      </c>
      <c r="D26" s="18">
        <f t="shared" si="15"/>
        <v>5934621.4476864971</v>
      </c>
      <c r="E26" s="16">
        <v>7090.1057842489899</v>
      </c>
      <c r="F26" s="7">
        <f t="shared" si="14"/>
        <v>562</v>
      </c>
      <c r="G26" s="18">
        <f t="shared" si="16"/>
        <v>3984639.4507479323</v>
      </c>
      <c r="H26" s="16">
        <v>5755.737068923705</v>
      </c>
      <c r="I26" s="7">
        <f t="shared" si="14"/>
        <v>0</v>
      </c>
      <c r="J26" s="18">
        <f t="shared" si="17"/>
        <v>0</v>
      </c>
      <c r="K26" s="16">
        <v>7459.6994603752255</v>
      </c>
      <c r="L26" s="7">
        <f t="shared" si="14"/>
        <v>0</v>
      </c>
      <c r="M26" s="18">
        <f t="shared" si="11"/>
        <v>0</v>
      </c>
      <c r="N26" s="16">
        <v>7459.6994603752255</v>
      </c>
      <c r="O26" s="7">
        <f t="shared" si="14"/>
        <v>0</v>
      </c>
      <c r="P26" s="18">
        <f t="shared" si="12"/>
        <v>0</v>
      </c>
      <c r="Q26" s="16">
        <v>7798.4513110203643</v>
      </c>
      <c r="R26" s="7">
        <f t="shared" si="14"/>
        <v>3956</v>
      </c>
      <c r="S26" s="18">
        <f t="shared" si="18"/>
        <v>30850673.386396561</v>
      </c>
      <c r="T26" s="16">
        <v>7090.1057842489899</v>
      </c>
      <c r="U26" s="7">
        <f t="shared" si="14"/>
        <v>5341</v>
      </c>
      <c r="V26" s="18">
        <f t="shared" si="13"/>
        <v>37868254.993673854</v>
      </c>
      <c r="W26" s="16">
        <v>5755.737068923705</v>
      </c>
      <c r="X26" s="7">
        <f t="shared" si="14"/>
        <v>124</v>
      </c>
      <c r="Y26" s="18">
        <f t="shared" si="19"/>
        <v>713711.39654653938</v>
      </c>
    </row>
    <row r="27" spans="1:25" x14ac:dyDescent="0.3">
      <c r="A27" s="5" t="s">
        <v>19</v>
      </c>
      <c r="B27" s="5"/>
      <c r="C27" s="5">
        <f>SUM(C22:C26)</f>
        <v>6097</v>
      </c>
      <c r="D27" s="19">
        <f>SUM(D22:D26)</f>
        <v>39922665.281971171</v>
      </c>
      <c r="E27" s="5"/>
      <c r="F27" s="5">
        <f t="shared" ref="F27:X27" si="20">SUM(F22:F26)</f>
        <v>4320</v>
      </c>
      <c r="G27" s="19">
        <f>SUM(G22:G26)</f>
        <v>27401504.835673939</v>
      </c>
      <c r="H27" s="5"/>
      <c r="I27" s="5">
        <f t="shared" si="20"/>
        <v>515</v>
      </c>
      <c r="J27" s="19">
        <f>SUM(J22:J26)</f>
        <v>2650493.5787468338</v>
      </c>
      <c r="K27" s="5"/>
      <c r="L27" s="5">
        <f t="shared" si="20"/>
        <v>3689</v>
      </c>
      <c r="M27" s="19">
        <f>SUM(M22:M26)</f>
        <v>23648575.749600507</v>
      </c>
      <c r="N27" s="5"/>
      <c r="O27" s="5">
        <f t="shared" si="20"/>
        <v>275</v>
      </c>
      <c r="P27" s="19">
        <f>SUM(P22:P26)</f>
        <v>1679857.2585774993</v>
      </c>
      <c r="Q27" s="5"/>
      <c r="R27" s="5">
        <f t="shared" si="20"/>
        <v>30813</v>
      </c>
      <c r="S27" s="19">
        <f>SUM(S22:S26)</f>
        <v>201726270.46388051</v>
      </c>
      <c r="T27" s="5"/>
      <c r="U27" s="5">
        <f t="shared" si="20"/>
        <v>19596</v>
      </c>
      <c r="V27" s="19">
        <f>SUM(V22:V26)</f>
        <v>126866414.26378661</v>
      </c>
      <c r="W27" s="5"/>
      <c r="X27" s="5">
        <f t="shared" si="20"/>
        <v>12769</v>
      </c>
      <c r="Y27" s="19">
        <f>SUM(Y22:Y26)</f>
        <v>64398848.349412762</v>
      </c>
    </row>
    <row r="28" spans="1:25" x14ac:dyDescent="0.3">
      <c r="A28" s="21"/>
      <c r="B28" s="21"/>
      <c r="C28" s="21"/>
      <c r="D28" s="22"/>
      <c r="E28" s="21"/>
      <c r="F28" s="21"/>
      <c r="G28" s="22"/>
      <c r="H28" s="21"/>
      <c r="I28" s="21"/>
      <c r="J28" s="22"/>
      <c r="K28" s="21"/>
      <c r="L28" s="21"/>
      <c r="M28" s="22"/>
      <c r="N28" s="21"/>
      <c r="O28" s="21"/>
      <c r="P28" s="22"/>
      <c r="Q28" s="21"/>
      <c r="R28" s="21"/>
      <c r="S28" s="22"/>
      <c r="T28" s="21"/>
      <c r="U28" s="21"/>
      <c r="V28" s="22"/>
      <c r="W28" s="21"/>
      <c r="X28" s="21"/>
      <c r="Y28" s="22"/>
    </row>
    <row r="29" spans="1:25" x14ac:dyDescent="0.3">
      <c r="E29" s="6" t="s">
        <v>24</v>
      </c>
    </row>
    <row r="30" spans="1:25" x14ac:dyDescent="0.3">
      <c r="C30" s="2" t="s">
        <v>23</v>
      </c>
      <c r="D30" s="23">
        <f>D27+G27+J27+M27+P27+S27+V27+Y27</f>
        <v>488294629.78164983</v>
      </c>
      <c r="E30" s="25">
        <f>ROUND(D30*41,0)</f>
        <v>20020079821</v>
      </c>
    </row>
  </sheetData>
  <mergeCells count="17">
    <mergeCell ref="A11:X11"/>
    <mergeCell ref="A18:X18"/>
    <mergeCell ref="A19:A21"/>
    <mergeCell ref="C19:L19"/>
    <mergeCell ref="O19:X19"/>
    <mergeCell ref="C20:C21"/>
    <mergeCell ref="F20:I20"/>
    <mergeCell ref="R20:R21"/>
    <mergeCell ref="U20:X20"/>
    <mergeCell ref="A1:X1"/>
    <mergeCell ref="A2:A4"/>
    <mergeCell ref="C2:L2"/>
    <mergeCell ref="O2:X2"/>
    <mergeCell ref="C3:C4"/>
    <mergeCell ref="F3:I3"/>
    <mergeCell ref="R3:R4"/>
    <mergeCell ref="U3:X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5"/>
  <sheetViews>
    <sheetView topLeftCell="D6" zoomScale="113" workbookViewId="0">
      <selection activeCell="F15" sqref="F15"/>
    </sheetView>
  </sheetViews>
  <sheetFormatPr baseColWidth="10" defaultRowHeight="14.4" x14ac:dyDescent="0.3"/>
  <cols>
    <col min="1" max="1" width="11.109375" bestFit="1" customWidth="1"/>
    <col min="2" max="2" width="11.109375" customWidth="1"/>
    <col min="3" max="3" width="18.44140625" bestFit="1" customWidth="1"/>
    <col min="4" max="5" width="18.44140625" customWidth="1"/>
    <col min="6" max="6" width="19" bestFit="1" customWidth="1"/>
    <col min="7" max="8" width="14.33203125" customWidth="1"/>
    <col min="9" max="9" width="13.6640625" bestFit="1" customWidth="1"/>
    <col min="10" max="10" width="14.44140625" bestFit="1" customWidth="1"/>
    <col min="11" max="11" width="13.6640625" customWidth="1"/>
    <col min="12" max="12" width="18.44140625" bestFit="1" customWidth="1"/>
    <col min="13" max="14" width="18.44140625" customWidth="1"/>
    <col min="15" max="15" width="14.33203125" bestFit="1" customWidth="1"/>
    <col min="16" max="17" width="14.33203125" customWidth="1"/>
    <col min="18" max="18" width="13.6640625" bestFit="1" customWidth="1"/>
    <col min="19" max="19" width="15.44140625" bestFit="1" customWidth="1"/>
  </cols>
  <sheetData>
    <row r="1" spans="1:19" x14ac:dyDescent="0.3">
      <c r="A1" s="26" t="s">
        <v>16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</row>
    <row r="2" spans="1:19" x14ac:dyDescent="0.3">
      <c r="A2" s="27" t="s">
        <v>0</v>
      </c>
      <c r="B2" s="14"/>
      <c r="C2" s="28" t="s">
        <v>8</v>
      </c>
      <c r="D2" s="29"/>
      <c r="E2" s="29"/>
      <c r="F2" s="29"/>
      <c r="G2" s="29"/>
      <c r="H2" s="29"/>
      <c r="I2" s="30"/>
      <c r="J2" s="12"/>
      <c r="K2" s="12"/>
      <c r="L2" s="33" t="s">
        <v>1</v>
      </c>
      <c r="M2" s="34"/>
      <c r="N2" s="34"/>
      <c r="O2" s="34"/>
      <c r="P2" s="34"/>
      <c r="Q2" s="34"/>
      <c r="R2" s="35"/>
    </row>
    <row r="3" spans="1:19" x14ac:dyDescent="0.3">
      <c r="A3" s="27"/>
      <c r="B3" s="14"/>
      <c r="C3" s="28" t="s">
        <v>10</v>
      </c>
      <c r="D3" s="29"/>
      <c r="E3" s="29"/>
      <c r="F3" s="30"/>
      <c r="G3" s="13"/>
      <c r="H3" s="13"/>
      <c r="I3" s="4" t="s">
        <v>2</v>
      </c>
      <c r="J3" s="11"/>
      <c r="K3" s="11"/>
      <c r="L3" s="33" t="s">
        <v>10</v>
      </c>
      <c r="M3" s="34"/>
      <c r="N3" s="34"/>
      <c r="O3" s="35"/>
      <c r="P3" s="10"/>
      <c r="Q3" s="10"/>
      <c r="R3" s="1" t="s">
        <v>2</v>
      </c>
    </row>
    <row r="4" spans="1:19" ht="28.8" x14ac:dyDescent="0.3">
      <c r="A4" s="27"/>
      <c r="B4" s="15" t="s">
        <v>21</v>
      </c>
      <c r="C4" s="4" t="s">
        <v>15</v>
      </c>
      <c r="D4" s="4" t="s">
        <v>22</v>
      </c>
      <c r="E4" s="15" t="s">
        <v>21</v>
      </c>
      <c r="F4" s="4" t="s">
        <v>12</v>
      </c>
      <c r="G4" s="4" t="s">
        <v>22</v>
      </c>
      <c r="H4" s="8" t="s">
        <v>21</v>
      </c>
      <c r="I4" s="4" t="s">
        <v>13</v>
      </c>
      <c r="J4" s="4" t="s">
        <v>22</v>
      </c>
      <c r="K4" s="15" t="s">
        <v>21</v>
      </c>
      <c r="L4" s="1" t="s">
        <v>15</v>
      </c>
      <c r="M4" s="4" t="s">
        <v>22</v>
      </c>
      <c r="N4" s="15" t="s">
        <v>21</v>
      </c>
      <c r="O4" s="1" t="s">
        <v>12</v>
      </c>
      <c r="P4" s="4" t="s">
        <v>22</v>
      </c>
      <c r="Q4" s="8" t="s">
        <v>21</v>
      </c>
      <c r="R4" s="1" t="s">
        <v>13</v>
      </c>
      <c r="S4" s="4" t="s">
        <v>22</v>
      </c>
    </row>
    <row r="5" spans="1:19" x14ac:dyDescent="0.3">
      <c r="A5" s="7" t="s">
        <v>9</v>
      </c>
      <c r="B5" s="16">
        <v>4607.5935134539031</v>
      </c>
      <c r="C5" s="7">
        <v>54</v>
      </c>
      <c r="D5" s="18">
        <f>B5*C5</f>
        <v>248810.04972651077</v>
      </c>
      <c r="E5" s="16">
        <v>5793.1669396502248</v>
      </c>
      <c r="F5" s="7">
        <v>147</v>
      </c>
      <c r="G5" s="18">
        <f>E5*F5</f>
        <v>851595.54012858309</v>
      </c>
      <c r="H5" s="16">
        <v>5423.5732635239892</v>
      </c>
      <c r="I5" s="7">
        <v>35</v>
      </c>
      <c r="J5" s="18">
        <f>H5*I5</f>
        <v>189825.06422333964</v>
      </c>
      <c r="K5" s="16">
        <v>4607.5935134539031</v>
      </c>
      <c r="L5" s="7">
        <v>143</v>
      </c>
      <c r="M5" s="18">
        <f>K5*L5</f>
        <v>658885.87242390821</v>
      </c>
      <c r="N5" s="16">
        <v>5793.1669396502248</v>
      </c>
      <c r="O5" s="7">
        <v>19</v>
      </c>
      <c r="P5" s="18">
        <f>N5*O5</f>
        <v>110070.17185335427</v>
      </c>
      <c r="Q5" s="16">
        <v>5423.5732635239892</v>
      </c>
      <c r="R5" s="7">
        <v>369</v>
      </c>
      <c r="S5" s="18">
        <f>Q5*R5</f>
        <v>2001298.534240352</v>
      </c>
    </row>
    <row r="6" spans="1:19" x14ac:dyDescent="0.3">
      <c r="A6" s="7" t="s">
        <v>7</v>
      </c>
      <c r="B6" s="16">
        <v>4789.8257361789028</v>
      </c>
      <c r="C6" s="7">
        <v>183</v>
      </c>
      <c r="D6" s="18">
        <f t="shared" ref="D6:D9" si="0">B6*C6</f>
        <v>876538.10972073919</v>
      </c>
      <c r="E6" s="16">
        <v>6108.5718493727245</v>
      </c>
      <c r="F6" s="7">
        <v>379</v>
      </c>
      <c r="G6" s="18">
        <f t="shared" ref="G6:G9" si="1">E6*F6</f>
        <v>2315148.7309122626</v>
      </c>
      <c r="H6" s="16">
        <v>5738.978173246489</v>
      </c>
      <c r="I6" s="7">
        <v>82</v>
      </c>
      <c r="J6" s="18">
        <f t="shared" ref="J6:J9" si="2">H6*I6</f>
        <v>470596.21020621207</v>
      </c>
      <c r="K6" s="16">
        <v>4789.8257361789028</v>
      </c>
      <c r="L6" s="7">
        <v>548</v>
      </c>
      <c r="M6" s="18">
        <f t="shared" ref="M6:M9" si="3">K6*L6</f>
        <v>2624824.5034260387</v>
      </c>
      <c r="N6" s="16">
        <v>6108.5718493727245</v>
      </c>
      <c r="O6" s="7">
        <v>0</v>
      </c>
      <c r="P6" s="18">
        <f t="shared" ref="P6:P9" si="4">N6*O6</f>
        <v>0</v>
      </c>
      <c r="Q6" s="16">
        <v>5738.978173246489</v>
      </c>
      <c r="R6" s="7">
        <v>962</v>
      </c>
      <c r="S6" s="18">
        <f t="shared" ref="S6:S9" si="5">Q6*R6</f>
        <v>5520897.0026631225</v>
      </c>
    </row>
    <row r="7" spans="1:19" x14ac:dyDescent="0.3">
      <c r="A7" s="7" t="s">
        <v>6</v>
      </c>
      <c r="B7" s="16">
        <v>5228.6255489289033</v>
      </c>
      <c r="C7" s="7">
        <v>102</v>
      </c>
      <c r="D7" s="18">
        <f t="shared" si="0"/>
        <v>533319.80599074811</v>
      </c>
      <c r="E7" s="16">
        <v>6427.0070840477265</v>
      </c>
      <c r="F7" s="7">
        <v>275</v>
      </c>
      <c r="G7" s="18">
        <f t="shared" si="1"/>
        <v>1767426.9481131248</v>
      </c>
      <c r="H7" s="16">
        <v>6057.4134079214909</v>
      </c>
      <c r="I7" s="7">
        <v>66</v>
      </c>
      <c r="J7" s="18">
        <f t="shared" si="2"/>
        <v>399789.28492281842</v>
      </c>
      <c r="K7" s="16">
        <v>5228.6255489289033</v>
      </c>
      <c r="L7" s="7">
        <v>537</v>
      </c>
      <c r="M7" s="18">
        <f t="shared" si="3"/>
        <v>2807771.919774821</v>
      </c>
      <c r="N7" s="16">
        <v>6427.0070840477265</v>
      </c>
      <c r="O7" s="7">
        <v>325</v>
      </c>
      <c r="P7" s="18">
        <f t="shared" si="4"/>
        <v>2088777.302315511</v>
      </c>
      <c r="Q7" s="16">
        <v>6057.4134079214909</v>
      </c>
      <c r="R7" s="7">
        <v>681</v>
      </c>
      <c r="S7" s="18">
        <f t="shared" si="5"/>
        <v>4125098.5307945353</v>
      </c>
    </row>
    <row r="8" spans="1:19" x14ac:dyDescent="0.3">
      <c r="A8" s="7" t="s">
        <v>5</v>
      </c>
      <c r="B8" s="16">
        <v>5666.7445740289022</v>
      </c>
      <c r="C8" s="7">
        <v>147</v>
      </c>
      <c r="D8" s="18">
        <f t="shared" si="0"/>
        <v>833011.45238224859</v>
      </c>
      <c r="E8" s="16">
        <v>7029.2777975252257</v>
      </c>
      <c r="F8" s="7">
        <v>259</v>
      </c>
      <c r="G8" s="18">
        <f t="shared" si="1"/>
        <v>1820582.9495590334</v>
      </c>
      <c r="H8" s="16">
        <v>6659.6841213989901</v>
      </c>
      <c r="I8" s="7">
        <v>467</v>
      </c>
      <c r="J8" s="18">
        <f t="shared" si="2"/>
        <v>3110072.4846933284</v>
      </c>
      <c r="K8" s="16">
        <v>5666.7445740289022</v>
      </c>
      <c r="L8" s="7">
        <v>514</v>
      </c>
      <c r="M8" s="18">
        <f t="shared" si="3"/>
        <v>2912706.7110508559</v>
      </c>
      <c r="N8" s="16">
        <v>7029.2777975252257</v>
      </c>
      <c r="O8" s="7">
        <v>747</v>
      </c>
      <c r="P8" s="18">
        <f t="shared" si="4"/>
        <v>5250870.514751344</v>
      </c>
      <c r="Q8" s="16">
        <v>6659.6841213989901</v>
      </c>
      <c r="R8" s="7">
        <v>1399</v>
      </c>
      <c r="S8" s="18">
        <f t="shared" si="5"/>
        <v>9316898.0858371872</v>
      </c>
    </row>
    <row r="9" spans="1:19" x14ac:dyDescent="0.3">
      <c r="A9" s="7" t="s">
        <v>3</v>
      </c>
      <c r="B9" s="16">
        <v>6063.7317990289012</v>
      </c>
      <c r="C9" s="7">
        <v>69</v>
      </c>
      <c r="D9" s="18">
        <f t="shared" si="0"/>
        <v>418397.49413299421</v>
      </c>
      <c r="E9" s="16">
        <v>7459.6994603752255</v>
      </c>
      <c r="F9" s="7">
        <v>90</v>
      </c>
      <c r="G9" s="18">
        <f t="shared" si="1"/>
        <v>671372.95143377024</v>
      </c>
      <c r="H9" s="16">
        <v>7090.1057842489899</v>
      </c>
      <c r="I9" s="7">
        <v>145</v>
      </c>
      <c r="J9" s="18">
        <f t="shared" si="2"/>
        <v>1028065.3387161036</v>
      </c>
      <c r="K9" s="16">
        <v>6063.7317990289012</v>
      </c>
      <c r="L9" s="7">
        <v>208</v>
      </c>
      <c r="M9" s="18">
        <f t="shared" si="3"/>
        <v>1261256.2141980114</v>
      </c>
      <c r="N9" s="16">
        <v>7459.6994603752255</v>
      </c>
      <c r="O9" s="7">
        <v>174</v>
      </c>
      <c r="P9" s="18">
        <f t="shared" si="4"/>
        <v>1297987.7061052893</v>
      </c>
      <c r="Q9" s="16">
        <v>7090.1057842489899</v>
      </c>
      <c r="R9" s="7">
        <v>383</v>
      </c>
      <c r="S9" s="18">
        <f t="shared" si="5"/>
        <v>2715510.5153673631</v>
      </c>
    </row>
    <row r="10" spans="1:19" x14ac:dyDescent="0.3">
      <c r="A10" s="5" t="s">
        <v>11</v>
      </c>
      <c r="B10" s="5"/>
      <c r="C10" s="5">
        <v>555</v>
      </c>
      <c r="D10" s="20">
        <f>SUM(D5:D9)</f>
        <v>2910076.9119532411</v>
      </c>
      <c r="E10" s="5"/>
      <c r="F10" s="5">
        <v>1150</v>
      </c>
      <c r="G10" s="20">
        <f>SUM(G5:G9)</f>
        <v>7426127.1201467738</v>
      </c>
      <c r="H10" s="5"/>
      <c r="I10" s="5">
        <v>795</v>
      </c>
      <c r="J10" s="20">
        <f>SUM(J5:J9)</f>
        <v>5198348.3827618016</v>
      </c>
      <c r="K10" s="5"/>
      <c r="L10" s="5">
        <v>1950</v>
      </c>
      <c r="M10" s="20">
        <f>SUM(M5:M9)</f>
        <v>10265445.220873635</v>
      </c>
      <c r="N10" s="5"/>
      <c r="O10" s="5">
        <v>1265</v>
      </c>
      <c r="P10" s="20">
        <f>SUM(P5:P9)</f>
        <v>8747705.6950254999</v>
      </c>
      <c r="Q10" s="5"/>
      <c r="R10" s="5">
        <v>3794</v>
      </c>
      <c r="S10" s="20">
        <f>SUM(S5:S9)</f>
        <v>23679702.668902557</v>
      </c>
    </row>
    <row r="12" spans="1:19" x14ac:dyDescent="0.3">
      <c r="F12" s="24" t="s">
        <v>24</v>
      </c>
    </row>
    <row r="13" spans="1:19" x14ac:dyDescent="0.3">
      <c r="D13" s="2" t="s">
        <v>23</v>
      </c>
      <c r="E13" s="16">
        <f>D10+G10+J10+M10+P10+S10</f>
        <v>58227405.999663517</v>
      </c>
      <c r="F13" s="25">
        <f>ROUND(E13*41,0)</f>
        <v>2387323646</v>
      </c>
    </row>
    <row r="15" spans="1:19" x14ac:dyDescent="0.3">
      <c r="E15" s="3" t="s">
        <v>25</v>
      </c>
      <c r="F15" s="25">
        <f>F13+'GRUPO 1. PPTO CONV Y ZRDA'!E30</f>
        <v>22407403467</v>
      </c>
    </row>
  </sheetData>
  <mergeCells count="6">
    <mergeCell ref="A1:R1"/>
    <mergeCell ref="A2:A4"/>
    <mergeCell ref="C2:I2"/>
    <mergeCell ref="L2:R2"/>
    <mergeCell ref="C3:F3"/>
    <mergeCell ref="L3:O3"/>
  </mergeCells>
  <pageMargins left="0.7" right="0.7" top="0.75" bottom="0.75" header="0.3" footer="0.3"/>
  <pageSetup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GRUPO 1. PPTO CONV Y ZRDA</vt:lpstr>
      <vt:lpstr>GRUPO 2. PPTO PAE NARP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EQUIPO</dc:creator>
  <cp:lastModifiedBy>BREYNER LLANOS</cp:lastModifiedBy>
  <dcterms:created xsi:type="dcterms:W3CDTF">2026-05-27T21:01:08Z</dcterms:created>
  <dcterms:modified xsi:type="dcterms:W3CDTF">2026-09-09T04:17:54Z</dcterms:modified>
</cp:coreProperties>
</file>