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E:\MAURICIO\2. TRABAJO ENTIDADES\7. ESDU\2026\12 MENOR CUANTIA SAMC-ESDU-003-2026 MANT MERCAPLAZA\"/>
    </mc:Choice>
  </mc:AlternateContent>
  <bookViews>
    <workbookView xWindow="-120" yWindow="-120" windowWidth="29040" windowHeight="15720" tabRatio="906" firstSheet="1"/>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(Entidad)'!$I$11:$I$38</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(Entidad)'!$A$1:$M$57</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(Entidad)'!$K$40</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(Entidad)'!$K$52</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(Entidad)'!$K$52</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(Entidad)'!$K$53</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7" i="265" l="1"/>
  <c r="K54" i="265"/>
  <c r="K43" i="265"/>
  <c r="K38" i="265"/>
  <c r="K37" i="265"/>
  <c r="K15" i="265"/>
  <c r="K16" i="265"/>
  <c r="K17" i="265"/>
  <c r="K18" i="265"/>
  <c r="K19" i="265"/>
  <c r="K20" i="265"/>
  <c r="K21" i="265"/>
  <c r="K22" i="265"/>
  <c r="K23" i="265"/>
  <c r="K24" i="265"/>
  <c r="K25" i="265"/>
  <c r="K26" i="265"/>
  <c r="K27" i="265"/>
  <c r="K28" i="265"/>
  <c r="K29" i="265"/>
  <c r="K30" i="265"/>
  <c r="K31" i="265"/>
  <c r="K32" i="265"/>
  <c r="K33" i="265"/>
  <c r="K34" i="265"/>
  <c r="K35" i="265"/>
  <c r="K36" i="265"/>
  <c r="K14" i="265"/>
  <c r="I35" i="265"/>
  <c r="I34" i="265"/>
  <c r="I33" i="265"/>
  <c r="I28" i="265"/>
  <c r="I24" i="265"/>
  <c r="I19" i="265"/>
  <c r="I18" i="265"/>
  <c r="I17" i="265"/>
  <c r="I16" i="265"/>
  <c r="I15" i="265"/>
</calcChain>
</file>

<file path=xl/sharedStrings.xml><?xml version="1.0" encoding="utf-8"?>
<sst xmlns="http://schemas.openxmlformats.org/spreadsheetml/2006/main" count="219" uniqueCount="142">
  <si>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</si>
  <si>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</si>
  <si>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</si>
  <si>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</si>
  <si>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</si>
  <si>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</si>
  <si>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</si>
  <si>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</si>
  <si>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</si>
  <si>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</si>
  <si>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</si>
  <si>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</si>
  <si>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</si>
  <si>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</si>
  <si>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</si>
  <si>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</si>
  <si>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</si>
  <si>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</si>
  <si>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</si>
  <si>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</si>
  <si>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</si>
  <si>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</si>
  <si>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</si>
  <si>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</si>
  <si>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</si>
  <si>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</si>
  <si>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</si>
  <si>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</si>
  <si>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</si>
  <si>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</si>
  <si>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</si>
  <si>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</si>
  <si>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</si>
  <si>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</si>
  <si>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</si>
  <si>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</si>
  <si>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</si>
  <si>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</si>
  <si>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</si>
  <si>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</si>
  <si>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</si>
  <si>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</si>
  <si>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</si>
  <si>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</si>
  <si>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</si>
  <si>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</si>
  <si>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</si>
  <si>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</si>
  <si>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</si>
  <si>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</si>
  <si>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</si>
  <si>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</si>
  <si>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</si>
  <si>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</si>
  <si>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</si>
  <si>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</si>
  <si>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</si>
  <si>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</si>
  <si>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</si>
  <si>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</si>
  <si>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</si>
  <si>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</si>
  <si>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</si>
  <si>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</si>
  <si>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</si>
  <si>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</si>
  <si>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</si>
  <si>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</si>
  <si>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</si>
  <si>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</si>
  <si>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</si>
  <si>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</si>
  <si>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</si>
  <si>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</si>
  <si>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</si>
  <si>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</si>
  <si>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</si>
  <si>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</si>
  <si>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</si>
  <si>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</si>
  <si>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</si>
  <si>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</si>
  <si>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</si>
  <si>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</si>
  <si>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</si>
  <si>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</si>
  <si>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</si>
  <si>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</si>
  <si>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</si>
  <si>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</si>
  <si>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</si>
  <si>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</si>
  <si>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</si>
  <si>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COTIZACION</t>
  </si>
  <si>
    <t>2.05.03</t>
  </si>
  <si>
    <t>5.03.01</t>
  </si>
  <si>
    <t>2.18.17</t>
  </si>
  <si>
    <t>2.07.20</t>
  </si>
  <si>
    <t>2.07.21</t>
  </si>
  <si>
    <t>2.01.17</t>
  </si>
  <si>
    <t>2.09.01</t>
  </si>
  <si>
    <t>2.07.02</t>
  </si>
  <si>
    <t>2.15.14</t>
  </si>
  <si>
    <t>2.08.07</t>
  </si>
  <si>
    <t>2.12.176</t>
  </si>
  <si>
    <t>2.12.139</t>
  </si>
  <si>
    <t>2.12.59</t>
  </si>
  <si>
    <t>2.12.106</t>
  </si>
  <si>
    <t xml:space="preserve">2.04.20 </t>
  </si>
  <si>
    <t>1.03.12</t>
  </si>
  <si>
    <t>2.18.08</t>
  </si>
  <si>
    <t>ALISTADO DE PISO 1:3 IMPERMEABILIZADO, E = 4.0 CM.</t>
  </si>
  <si>
    <t xml:space="preserve">PINTURA PARA CANCHAS Y/O ESPACIOS DEPORTIVOS BASE ACRÍLICA. (INCLUYE LAVADO DE SUPERFICIE CON </t>
  </si>
  <si>
    <t>SUMINISTRO E INSTALACIÓN DE PINTURA EPÓXICA PARA MUROS A DOS MANOS</t>
  </si>
  <si>
    <t>SUMINISTRO E INSTALACIÓN DE PINTURA EPÓXICA BAJO PLACA A DOS MANOS</t>
  </si>
  <si>
    <t>DEMOLICIÓN DE CIELO FALSO EN ESTRUCTURA DE ALUMINIO, (INCLUYE RETIRO Y ACARREO LIBRE HASTA 5 KM.)</t>
  </si>
  <si>
    <t>SUMINISTRO E INSTALACIÓN DE CIELO RASO EN PVC DE 7 MM.</t>
  </si>
  <si>
    <t>SUMINISTRO E INSTALACIÓN DE ESMALTE LÁMINA LLENA 3 MANOS</t>
  </si>
  <si>
    <t>SUMINISTRO E INSTALACIÓN DE VENTANA EN ALUMINIO PROYECTANTE. (INCLUYE VIDRIO DE 5 MM. Y HERRAJES).</t>
  </si>
  <si>
    <t>MANTENIIENTO DE BAJANTES, EMBOQUILLADO Y SELLADO DE GOTERAS</t>
  </si>
  <si>
    <t>SUMINISTRO E INSTALACIÓN DE CUBIERTA GALVANIZADA TRAPEZOIDAL CAL. 30</t>
  </si>
  <si>
    <t>SUMINISTRO E INSTALACIÓN DE SANITARIO SENCILLO BLANCO</t>
  </si>
  <si>
    <t>SUMINISTRO E INSTALACIÓN DE SIFÓN SANITARIO DE 2" PVC</t>
  </si>
  <si>
    <t>SUMINISTRO E INSTALACIÓN DE REJILLA DE PISO CUADRADA CROMADA DE 2"</t>
  </si>
  <si>
    <t>SUMINISTRO E INSTALACIÓN DE TUBERÍA SANITARIA DE 2" PVC T.P.</t>
  </si>
  <si>
    <t>MURO EN MAMPOSTERÍA DE LADRILLO ESTRUCTURAL E = 0.15 M.</t>
  </si>
  <si>
    <t>PAÑETE LISO MUROS 1:4</t>
  </si>
  <si>
    <t>DEMARCACION DE ESPACIOS DEPORTIVOS CON PINTURA PARA CANCHAS BASE AGUA. (INCLUYE LAVADO DE SUPERFICIE CON ÁCIDO).</t>
  </si>
  <si>
    <t>CHAPA DE SEGURIDAD</t>
  </si>
  <si>
    <t xml:space="preserve">SUMINISTRO E INSTALACIÓN DE BOLARDO DE PROTECCIÓN EN TUBERÍA DE ACERO DE 4", H=1.00 M. INCLUYE PLATINA BASE DE 3/8", TAPA SUPERIOR SOLDADA, RELLENO DE CONCRETO, ANCLAJE AL PISO MEDIANTE 4 PERNOS DE 1/2" CON EPÓXICO ESTRUCTURAL, PINTURA ANTICORROSIVA, ESMALTE AMARILLO TRÁFICO Y CINTA REFLECTIVA. </t>
  </si>
  <si>
    <t>CONCRETO SIMPLE DE 21 MPA - (3000 PSI) IMPERMEABILIZADO PARA MUROS</t>
  </si>
  <si>
    <t>MANTENIMIENTO MECÁNICO DE PUERTAS METÁLICAS DE BAÑOS: INCLUYE CORTE DE SECCIÓN OXIDADA, SUMINISTRO E INSTALACIÓN DE INJERTO SOLDADO EN LÁMINA, REVISIÓN/CAMBIO DE BISAGRAS, AJUSTE DE PASADORES DE CIERRE Y PULIDO DE JUNTAS.</t>
  </si>
  <si>
    <t>LIMPIEZA, LAVADO A PRESIÓN, REMOCIÓN DE SEDIMENTOS Y MANTENIMIENTO GENERAL DE VIGAS CANALES HORIZONTALES DE AGUAS LLUVIAS. INCLUYE SELLADO DE JUNTAS CON POLIURETANO ELÁSTICO, ANDAMIOS CERTIFICADOS Y EQUIPOS PARA TRABAJO SEGURO EN ALTURAS.</t>
  </si>
  <si>
    <t>REVISIÓN GENERAL DE CUBIERTA, LOCALIZACIÓN DE FILTRACIONES, AJUSTE Y CAMBIO DE TORNILLERÍA/AMARRES, EMPAQUES DE NEOPRENO Y SELLO DE JUNTAS/FISURAS CON MASILLA DE POLIURETANO ELÁSTICA. INCLUYE ANDAMIOS CERTIFICADOS, LÍNEAS DE VIDA Y SEGURIDAD EN ALTURAS.</t>
  </si>
  <si>
    <t>UND</t>
  </si>
  <si>
    <t>M2</t>
  </si>
  <si>
    <t>M3</t>
  </si>
  <si>
    <t>GLO</t>
  </si>
  <si>
    <t>UNID</t>
  </si>
  <si>
    <t>ML</t>
  </si>
  <si>
    <t>UN</t>
  </si>
  <si>
    <t>IVA SOBRE EL AIU CALCULADO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</si>
</sst>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0">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
  </numFmts>
  <fonts count="5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1"/>
      <color theme="1"/>
      <name val="Arial Narrow"/>
      <family val="2"/>
    </font>
    <font>
      <b/>
      <sz val="10"/>
      <name val="Arial Narrow"/>
      <family val="2"/>
    </font>
    <font>
      <sz val="10"/>
      <name val="Arial Narrow"/>
      <family val="2"/>
    </font>
    <font>
      <sz val="11"/>
      <color rgb="FF000000"/>
      <name val="Arial Narrow"/>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theme="0"/>
      </patternFill>
    </fill>
    <fill>
      <patternFill patternType="solid">
        <fgColor rgb="FFFFFFFF"/>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medium">
        <color indexed="64"/>
      </left>
      <right style="medium">
        <color indexed="64"/>
      </right>
      <top style="thin">
        <color indexed="64"/>
      </top>
      <bottom style="thin">
        <color indexed="64"/>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374">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9" fillId="0" borderId="18" xfId="0" applyFont="1" applyBorder="1" applyAlignment="1">
      <alignment horizontal="center" vertical="center"/>
    </xf>
    <xf numFmtId="0" fontId="0" fillId="0" borderId="18" xfId="0" applyBorder="1" applyAlignment="1">
      <alignment vertical="center"/>
    </xf>
    <xf numFmtId="202" fontId="50" fillId="28" borderId="18" xfId="133" applyNumberFormat="1" applyFont="1" applyFill="1" applyBorder="1" applyAlignment="1">
      <alignment horizontal="center" vertical="center"/>
    </xf>
    <xf numFmtId="0" fontId="52" fillId="0" borderId="18" xfId="0" applyFont="1" applyBorder="1" applyAlignment="1">
      <alignment horizontal="center" vertical="center" wrapText="1"/>
    </xf>
    <xf numFmtId="0" fontId="42" fillId="24" borderId="41" xfId="73" applyFont="1" applyFill="1" applyBorder="1" applyAlignment="1">
      <alignment horizontal="center" vertical="center"/>
    </xf>
    <xf numFmtId="0" fontId="0" fillId="0" borderId="18" xfId="0" applyBorder="1" applyAlignment="1">
      <alignment horizontal="center" wrapText="1"/>
    </xf>
    <xf numFmtId="4" fontId="39" fillId="0" borderId="18" xfId="39" applyNumberFormat="1" applyFont="1" applyBorder="1" applyAlignment="1">
      <alignment horizontal="center" vertical="center" wrapText="1"/>
    </xf>
    <xf numFmtId="49" fontId="42" fillId="0" borderId="0" xfId="131" applyNumberFormat="1" applyFont="1" applyAlignment="1">
      <alignment horizontal="center" vertical="center"/>
    </xf>
    <xf numFmtId="0" fontId="42" fillId="0" borderId="22" xfId="128" applyFont="1" applyBorder="1" applyAlignment="1">
      <alignment horizontal="center" vertical="center"/>
    </xf>
    <xf numFmtId="181" fontId="39" fillId="0" borderId="22" xfId="129" applyNumberFormat="1" applyFont="1" applyBorder="1" applyAlignment="1">
      <alignment horizontal="center" vertical="center"/>
    </xf>
    <xf numFmtId="0" fontId="39" fillId="0" borderId="21" xfId="128" applyFont="1" applyBorder="1" applyAlignment="1">
      <alignment horizontal="center" vertical="center"/>
    </xf>
    <xf numFmtId="181" fontId="42" fillId="0" borderId="31" xfId="129" applyNumberFormat="1" applyFont="1" applyBorder="1" applyAlignment="1">
      <alignment horizontal="center" vertical="center"/>
    </xf>
    <xf numFmtId="2" fontId="39" fillId="0" borderId="0" xfId="128" applyNumberFormat="1" applyFont="1" applyAlignment="1">
      <alignment horizontal="center"/>
    </xf>
    <xf numFmtId="0" fontId="39" fillId="0" borderId="19" xfId="74" applyFont="1" applyBorder="1" applyAlignment="1">
      <alignment horizontal="center" vertical="center"/>
    </xf>
    <xf numFmtId="0" fontId="39" fillId="0" borderId="19" xfId="135" applyFont="1" applyBorder="1" applyAlignment="1">
      <alignment horizontal="center" vertical="center"/>
    </xf>
    <xf numFmtId="0" fontId="39" fillId="0" borderId="19" xfId="126" applyFont="1" applyBorder="1" applyAlignment="1">
      <alignment horizontal="center" vertical="center"/>
    </xf>
    <xf numFmtId="0" fontId="39" fillId="0" borderId="19" xfId="73" applyFont="1" applyBorder="1" applyAlignment="1">
      <alignment horizontal="center" vertical="center"/>
    </xf>
    <xf numFmtId="0" fontId="52" fillId="0" borderId="23" xfId="0" applyFont="1" applyBorder="1" applyAlignment="1">
      <alignment horizontal="center" vertical="center" wrapText="1"/>
    </xf>
    <xf numFmtId="0" fontId="51" fillId="28" borderId="23" xfId="133" applyFont="1" applyFill="1" applyBorder="1" applyAlignment="1">
      <alignment horizontal="center" vertical="center" wrapText="1"/>
    </xf>
    <xf numFmtId="0" fontId="42" fillId="24" borderId="57" xfId="73" applyFont="1" applyFill="1" applyBorder="1" applyAlignment="1">
      <alignment vertical="center"/>
    </xf>
    <xf numFmtId="0" fontId="4" fillId="0" borderId="69" xfId="0" applyFont="1" applyBorder="1" applyAlignment="1">
      <alignment vertical="center" wrapText="1"/>
    </xf>
    <xf numFmtId="0" fontId="4" fillId="0" borderId="89" xfId="0" applyFont="1" applyBorder="1" applyAlignment="1">
      <alignment vertical="center" wrapText="1"/>
    </xf>
    <xf numFmtId="0" fontId="51" fillId="29" borderId="89" xfId="0" applyFont="1" applyFill="1" applyBorder="1" applyAlignment="1">
      <alignment vertical="center" wrapText="1"/>
    </xf>
    <xf numFmtId="0" fontId="52" fillId="0" borderId="89" xfId="0" applyFont="1" applyBorder="1" applyAlignment="1">
      <alignment vertical="center" wrapText="1"/>
    </xf>
    <xf numFmtId="0" fontId="52" fillId="0" borderId="67" xfId="0" applyFont="1" applyBorder="1" applyAlignment="1">
      <alignment vertical="center" wrapText="1"/>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applyAlignment="1"/>
    <xf numFmtId="0" fontId="39" fillId="0" borderId="22" xfId="0" applyFont="1" applyBorder="1" applyAlignment="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applyAlignment="1"/>
    <xf numFmtId="0" fontId="39" fillId="0" borderId="31" xfId="0" applyFont="1" applyBorder="1" applyAlignment="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applyAlignment="1"/>
    <xf numFmtId="0" fontId="39" fillId="0" borderId="23" xfId="0" applyFont="1" applyBorder="1" applyAlignment="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applyAlignment="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applyAlignment="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cellXfs>
  <cellStyles count="255">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34"/>
    <cellStyle name="Comma0" xfId="171"/>
    <cellStyle name="Currency" xfId="172"/>
    <cellStyle name="Currency0" xfId="173"/>
    <cellStyle name="Date" xfId="174"/>
    <cellStyle name="Encabezado 4 2" xfId="23"/>
    <cellStyle name="Encabezado 4 3" xfId="175"/>
    <cellStyle name="Énfasis1 2" xfId="24"/>
    <cellStyle name="Énfasis1 3" xfId="176"/>
    <cellStyle name="Énfasis2 2" xfId="25"/>
    <cellStyle name="Énfasis2 3" xfId="177"/>
    <cellStyle name="Énfasis3 2" xfId="26"/>
    <cellStyle name="Énfasis3 3" xfId="178"/>
    <cellStyle name="Énfasis4 2" xfId="27"/>
    <cellStyle name="Énfasis4 3" xfId="179"/>
    <cellStyle name="Énfasis5 2" xfId="28"/>
    <cellStyle name="Énfasis5 3" xfId="180"/>
    <cellStyle name="Énfasis6 2" xfId="29"/>
    <cellStyle name="Énfasis6 3" xfId="181"/>
    <cellStyle name="Entrada 2" xfId="30"/>
    <cellStyle name="Entrada 3" xfId="182"/>
    <cellStyle name="Estilo 1" xfId="31"/>
    <cellStyle name="Euro" xfId="32"/>
    <cellStyle name="F2" xfId="183"/>
    <cellStyle name="F3" xfId="184"/>
    <cellStyle name="F4" xfId="185"/>
    <cellStyle name="F5" xfId="186"/>
    <cellStyle name="F6" xfId="187"/>
    <cellStyle name="F7" xfId="188"/>
    <cellStyle name="F8" xfId="189"/>
    <cellStyle name="Fixed" xfId="190"/>
    <cellStyle name="Heading 1" xfId="191"/>
    <cellStyle name="Heading 2" xfId="192"/>
    <cellStyle name="Heading1" xfId="193"/>
    <cellStyle name="Heading2" xfId="194"/>
    <cellStyle name="Hipervínculo" xfId="254" builtinId="8"/>
    <cellStyle name="Incorrecto 2" xfId="33"/>
    <cellStyle name="Incorrecto 3" xfId="195"/>
    <cellStyle name="MILE DE MILLONES" xfId="196"/>
    <cellStyle name="MILE DE MILLONES 2" xfId="197"/>
    <cellStyle name="MILE DE MILLONES_PRESUPUESTO FASE III ABR-2015 Rev3" xfId="198"/>
    <cellStyle name="MILES" xfId="199"/>
    <cellStyle name="MILES 2" xfId="200"/>
    <cellStyle name="Millares [2]" xfId="35"/>
    <cellStyle name="Millares [2] 2" xfId="201"/>
    <cellStyle name="Millares 10" xfId="36"/>
    <cellStyle name="Millares 10 2" xfId="37"/>
    <cellStyle name="Millares 11" xfId="38"/>
    <cellStyle name="Millares 11 2" xfId="202"/>
    <cellStyle name="Millares 12" xfId="125"/>
    <cellStyle name="Millares 13" xfId="134"/>
    <cellStyle name="Millares 2" xfId="39"/>
    <cellStyle name="Millares 2 2" xfId="40"/>
    <cellStyle name="Millares 2 3" xfId="41"/>
    <cellStyle name="Millares 2 4" xfId="203"/>
    <cellStyle name="Millares 2 5" xfId="42"/>
    <cellStyle name="Millares 2_APU´S_NO_PREVISTOS (1)" xfId="204"/>
    <cellStyle name="Millares 3" xfId="43"/>
    <cellStyle name="Millares 3 2" xfId="44"/>
    <cellStyle name="Millares 3 3" xfId="45"/>
    <cellStyle name="Millares 3 4" xfId="46"/>
    <cellStyle name="Millares 3 5" xfId="47"/>
    <cellStyle name="Millares 4" xfId="48"/>
    <cellStyle name="Millares 4 2" xfId="49"/>
    <cellStyle name="Millares 4 3" xfId="205"/>
    <cellStyle name="Millares 4_APU´S_NO_PREVISTOS (1)" xfId="206"/>
    <cellStyle name="Millares 5" xfId="50"/>
    <cellStyle name="Millares 5 2" xfId="207"/>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8"/>
    <cellStyle name="MILLONES 2" xfId="209"/>
    <cellStyle name="MILLONES_PRESUPUESTO FASE III ABR-2015 Rev3" xfId="210"/>
    <cellStyle name="Moneda 10 2" xfId="61"/>
    <cellStyle name="Moneda 2" xfId="62"/>
    <cellStyle name="Moneda 2 10" xfId="211"/>
    <cellStyle name="Moneda 2 11" xfId="212"/>
    <cellStyle name="Moneda 2 12" xfId="213"/>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4"/>
    <cellStyle name="Moneda 2 3" xfId="69"/>
    <cellStyle name="Moneda 2 4" xfId="215"/>
    <cellStyle name="Moneda 2 5" xfId="216"/>
    <cellStyle name="Moneda 2 6" xfId="217"/>
    <cellStyle name="Moneda 2 7" xfId="218"/>
    <cellStyle name="Moneda 2 8" xfId="219"/>
    <cellStyle name="Moneda 2 9" xfId="220"/>
    <cellStyle name="Moneda 2_APU´S_NO_PREVISTOS (1)" xfId="221"/>
    <cellStyle name="Moneda 3" xfId="70"/>
    <cellStyle name="Moneda 4" xfId="222"/>
    <cellStyle name="Monetario0" xfId="223"/>
    <cellStyle name="Neutral" xfId="71" builtinId="28" customBuiltin="1"/>
    <cellStyle name="Neutral 2" xfId="72"/>
    <cellStyle name="Neutral 3" xfId="224"/>
    <cellStyle name="No. punto" xfId="225"/>
    <cellStyle name="No. punto 2" xfId="226"/>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7"/>
    <cellStyle name="Normal 2 2 3" xfId="228"/>
    <cellStyle name="Normal 2 3" xfId="80"/>
    <cellStyle name="Normal 2 3 2" xfId="229"/>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0"/>
    <cellStyle name="Normal 3_APU´S_NO_PREVISTOS (1)" xfId="231"/>
    <cellStyle name="Normal 4" xfId="91"/>
    <cellStyle name="Normal 4 2" xfId="92"/>
    <cellStyle name="Normal 4 2 2" xfId="232"/>
    <cellStyle name="Normal 5" xfId="133"/>
    <cellStyle name="Normal 6" xfId="233"/>
    <cellStyle name="Normal 6 2" xfId="234"/>
    <cellStyle name="Normal 7" xfId="235"/>
    <cellStyle name="Normal 8" xfId="236"/>
    <cellStyle name="Normal 9" xfId="237"/>
    <cellStyle name="Normal 9 2" xfId="132"/>
    <cellStyle name="Normal_modelo ACTA OBRA y MODIFICACION" xfId="253"/>
    <cellStyle name="Normal_PTO OFICIAL PREPLIEGO (CORREGIDO) 2" xfId="131"/>
    <cellStyle name="Notas 2" xfId="93"/>
    <cellStyle name="Notas 3" xfId="238"/>
    <cellStyle name="Percent" xfId="95"/>
    <cellStyle name="Porcentaje 2" xfId="239"/>
    <cellStyle name="Porcentaje 3" xfId="94"/>
    <cellStyle name="Porcentaje 4" xfId="240"/>
    <cellStyle name="Porcentaje 5" xfId="241"/>
    <cellStyle name="Porcentaje 5 2" xfId="242"/>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3"/>
    <cellStyle name="Porcentual 6" xfId="113"/>
    <cellStyle name="Porcentual 6 2" xfId="114"/>
    <cellStyle name="Porcentual 7" xfId="115"/>
    <cellStyle name="Porcentual 8" xfId="127"/>
    <cellStyle name="resaltado" xfId="244"/>
    <cellStyle name="Salida 2" xfId="116"/>
    <cellStyle name="Salida 3" xfId="245"/>
    <cellStyle name="Texto de advertencia 2" xfId="117"/>
    <cellStyle name="Texto de advertencia 3" xfId="246"/>
    <cellStyle name="Texto explicativo 2" xfId="118"/>
    <cellStyle name="Texto explicativo 3" xfId="247"/>
    <cellStyle name="Título 1 2" xfId="119"/>
    <cellStyle name="Título 1 3" xfId="248"/>
    <cellStyle name="Título 2 2" xfId="120"/>
    <cellStyle name="Título 2 3" xfId="249"/>
    <cellStyle name="Título 3 2" xfId="121"/>
    <cellStyle name="Título 3 3" xfId="250"/>
    <cellStyle name="Título 4" xfId="122"/>
    <cellStyle name="Título 5" xfId="251"/>
    <cellStyle name="Total" xfId="123" builtinId="25" customBuiltin="1"/>
    <cellStyle name="Total 2" xfId="124"/>
    <cellStyle name="Total 3" xfId="25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7410C77C" TargetMode="External"/><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8A4D9DF8" TargetMode="External"/><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B1:L57"/>
  <sheetViews>
    <sheetView showGridLines="0" tabSelected="1" view="pageBreakPreview" topLeftCell="A22" zoomScale="70" zoomScaleNormal="55" zoomScaleSheetLayoutView="70" zoomScalePageLayoutView="70" workbookViewId="0">
      <selection activeCell="G29" sqref="G29"/>
    </sheetView>
  </sheetViews>
  <sheetFormatPr baseColWidth="10" defaultColWidth="11.42578125" defaultRowHeight="14.25"/>
  <cols>
    <col min="1" max="2" width="4.42578125" style="1" customWidth="1"/>
    <col min="3" max="3" width="14.7109375" style="1" customWidth="1"/>
    <col min="4" max="4" width="14.28515625" style="1" hidden="1" customWidth="1"/>
    <col min="5" max="5" width="16.140625" style="5" hidden="1" customWidth="1"/>
    <col min="6" max="6" width="17.5703125" style="1" hidden="1" customWidth="1"/>
    <col min="7" max="7" width="73.28515625" style="1" customWidth="1"/>
    <col min="8" max="8" width="8.7109375" style="1" customWidth="1"/>
    <col min="9" max="9" width="18.85546875" style="5" customWidth="1"/>
    <col min="10" max="10" width="23.85546875" style="1" customWidth="1"/>
    <col min="11" max="11" width="30" style="1" customWidth="1"/>
    <col min="12" max="13" width="4.42578125" style="1" customWidth="1"/>
    <col min="14" max="16384" width="11.42578125" style="1"/>
  </cols>
  <sheetData>
    <row r="1" spans="2:12">
      <c r="B1" s="212" t="s">
        <v>0</v>
      </c>
      <c r="C1" s="212"/>
      <c r="D1" s="212"/>
      <c r="E1" s="212"/>
      <c r="F1" s="212"/>
      <c r="G1" s="212"/>
    </row>
    <row r="2" spans="2:12">
      <c r="B2" s="212" t="s">
        <v>1</v>
      </c>
      <c r="C2" s="212"/>
      <c r="D2" s="212"/>
      <c r="E2" s="212"/>
    </row>
    <row r="3" spans="2:12" ht="15" thickBot="1">
      <c r="B3" s="6"/>
      <c r="C3" s="7"/>
      <c r="D3" s="6"/>
      <c r="E3" s="7"/>
    </row>
    <row r="4" spans="2:12" ht="15.75" thickTop="1" thickBot="1">
      <c r="B4" s="213"/>
      <c r="C4" s="214"/>
      <c r="D4" s="214"/>
      <c r="E4" s="214"/>
      <c r="F4" s="214"/>
      <c r="G4" s="214"/>
      <c r="H4" s="214"/>
      <c r="I4" s="214"/>
      <c r="J4" s="214"/>
      <c r="K4" s="214"/>
      <c r="L4" s="215"/>
    </row>
    <row r="5" spans="2:12" ht="31.5" customHeight="1" thickTop="1">
      <c r="B5" s="3"/>
      <c r="C5" s="216" t="s">
        <v>2</v>
      </c>
      <c r="D5" s="217"/>
      <c r="E5" s="217"/>
      <c r="F5" s="217"/>
      <c r="G5" s="217"/>
      <c r="H5" s="217"/>
      <c r="I5" s="217"/>
      <c r="J5" s="217"/>
      <c r="K5" s="218"/>
      <c r="L5" s="4"/>
    </row>
    <row r="6" spans="2:12">
      <c r="B6" s="8"/>
      <c r="C6" s="219" t="s">
        <v>3</v>
      </c>
      <c r="D6" s="219"/>
      <c r="E6" s="219"/>
      <c r="F6" s="219"/>
      <c r="G6" s="219"/>
      <c r="H6" s="219"/>
      <c r="I6" s="219"/>
      <c r="J6" s="219"/>
      <c r="K6" s="220"/>
      <c r="L6" s="4"/>
    </row>
    <row r="7" spans="2:12" s="2" customFormat="1">
      <c r="B7" s="9"/>
      <c r="C7" s="206" t="s">
        <v>4</v>
      </c>
      <c r="D7" s="207"/>
      <c r="E7" s="207"/>
      <c r="F7" s="207"/>
      <c r="G7" s="207"/>
      <c r="H7" s="207"/>
      <c r="I7" s="207"/>
      <c r="J7" s="207"/>
      <c r="K7" s="208"/>
      <c r="L7" s="10"/>
    </row>
    <row r="8" spans="2:12">
      <c r="B8" s="8"/>
      <c r="C8" s="206"/>
      <c r="D8" s="207"/>
      <c r="E8" s="207"/>
      <c r="F8" s="207"/>
      <c r="G8" s="207"/>
      <c r="H8" s="207"/>
      <c r="I8" s="207"/>
      <c r="J8" s="207"/>
      <c r="K8" s="208"/>
      <c r="L8" s="4"/>
    </row>
    <row r="9" spans="2:12" ht="34.5" customHeight="1">
      <c r="B9" s="8"/>
      <c r="C9" s="209" t="s">
        <v>5</v>
      </c>
      <c r="D9" s="210"/>
      <c r="E9" s="210"/>
      <c r="F9" s="210"/>
      <c r="G9" s="210"/>
      <c r="H9" s="210"/>
      <c r="I9" s="210"/>
      <c r="J9" s="210"/>
      <c r="K9" s="211"/>
      <c r="L9" s="4"/>
    </row>
    <row r="10" spans="2:12" ht="30" customHeight="1" thickBot="1">
      <c r="B10" s="3"/>
      <c r="C10" s="223"/>
      <c r="D10" s="224"/>
      <c r="E10" s="224"/>
      <c r="F10" s="224"/>
      <c r="G10" s="224"/>
      <c r="H10" s="224"/>
      <c r="I10" s="224"/>
      <c r="J10" s="224"/>
      <c r="K10" s="225"/>
      <c r="L10" s="4"/>
    </row>
    <row r="11" spans="2:12" ht="30" customHeight="1">
      <c r="B11" s="3"/>
      <c r="C11" s="242" t="s">
        <v>6</v>
      </c>
      <c r="D11" s="236" t="s">
        <v>7</v>
      </c>
      <c r="E11" s="244" t="s">
        <v>8</v>
      </c>
      <c r="F11" s="244"/>
      <c r="G11" s="242" t="s">
        <v>9</v>
      </c>
      <c r="H11" s="236" t="s">
        <v>10</v>
      </c>
      <c r="I11" s="236" t="s">
        <v>11</v>
      </c>
      <c r="J11" s="238" t="s">
        <v>12</v>
      </c>
      <c r="K11" s="240" t="s">
        <v>13</v>
      </c>
      <c r="L11" s="4"/>
    </row>
    <row r="12" spans="2:12" ht="30" customHeight="1" thickBot="1">
      <c r="B12" s="3"/>
      <c r="C12" s="243"/>
      <c r="D12" s="237"/>
      <c r="E12" s="11" t="s">
        <v>14</v>
      </c>
      <c r="F12" s="11" t="s">
        <v>15</v>
      </c>
      <c r="G12" s="243"/>
      <c r="H12" s="237"/>
      <c r="I12" s="237"/>
      <c r="J12" s="239"/>
      <c r="K12" s="241"/>
      <c r="L12" s="4"/>
    </row>
    <row r="13" spans="2:12" ht="30" customHeight="1" thickBot="1">
      <c r="B13" s="3"/>
      <c r="C13" s="12"/>
      <c r="D13" s="13"/>
      <c r="E13" s="13"/>
      <c r="F13" s="13"/>
      <c r="G13" s="200"/>
      <c r="H13" s="13"/>
      <c r="I13" s="185"/>
      <c r="J13" s="13"/>
      <c r="K13" s="14"/>
      <c r="L13" s="4"/>
    </row>
    <row r="14" spans="2:12" ht="30" customHeight="1">
      <c r="B14" s="3"/>
      <c r="C14" s="181">
        <v>1</v>
      </c>
      <c r="D14" s="182" t="s">
        <v>93</v>
      </c>
      <c r="E14" s="16"/>
      <c r="F14" s="194"/>
      <c r="G14" s="201" t="s">
        <v>129</v>
      </c>
      <c r="H14" s="198" t="s">
        <v>134</v>
      </c>
      <c r="I14" s="184">
        <v>32</v>
      </c>
      <c r="J14" s="19">
        <v>375000</v>
      </c>
      <c r="K14" s="20">
        <f>ROUND(I14*J14,0)</f>
        <v>12000000</v>
      </c>
      <c r="L14" s="4"/>
    </row>
    <row r="15" spans="2:12" ht="30" customHeight="1">
      <c r="B15" s="3"/>
      <c r="C15" s="181">
        <v>2</v>
      </c>
      <c r="D15" s="182" t="s">
        <v>94</v>
      </c>
      <c r="E15" s="16"/>
      <c r="F15" s="194"/>
      <c r="G15" s="202" t="s">
        <v>111</v>
      </c>
      <c r="H15" s="198" t="s">
        <v>135</v>
      </c>
      <c r="I15" s="184">
        <f>ROUND(3.85* 5.5+7.56*9,2)</f>
        <v>89.22</v>
      </c>
      <c r="J15" s="19">
        <v>54864.14</v>
      </c>
      <c r="K15" s="20">
        <f t="shared" ref="K15:K36" si="0">ROUND(I15*J15,0)</f>
        <v>4894979</v>
      </c>
      <c r="L15" s="4"/>
    </row>
    <row r="16" spans="2:12" ht="30" customHeight="1">
      <c r="B16" s="3"/>
      <c r="C16" s="181">
        <v>3</v>
      </c>
      <c r="D16" s="182" t="s">
        <v>95</v>
      </c>
      <c r="E16" s="28"/>
      <c r="F16" s="195"/>
      <c r="G16" s="202" t="s">
        <v>130</v>
      </c>
      <c r="H16" s="199" t="s">
        <v>136</v>
      </c>
      <c r="I16" s="184">
        <f>ROUND(0.12*1.4*1.2+2*1.2*0.1*0.5+2*1.2*0.1*0.5,2)</f>
        <v>0.44</v>
      </c>
      <c r="J16" s="19">
        <v>1585753.44</v>
      </c>
      <c r="K16" s="20">
        <f t="shared" si="0"/>
        <v>697732</v>
      </c>
      <c r="L16" s="4"/>
    </row>
    <row r="17" spans="2:12" ht="30" customHeight="1">
      <c r="B17" s="3"/>
      <c r="C17" s="181">
        <v>4</v>
      </c>
      <c r="D17" s="182" t="s">
        <v>96</v>
      </c>
      <c r="E17" s="16"/>
      <c r="F17" s="194"/>
      <c r="G17" s="202" t="s">
        <v>112</v>
      </c>
      <c r="H17" s="198" t="s">
        <v>135</v>
      </c>
      <c r="I17" s="184">
        <f>ROUND(3.85* 5.5+7.56*9,2)</f>
        <v>89.22</v>
      </c>
      <c r="J17" s="19">
        <v>58297.3</v>
      </c>
      <c r="K17" s="20">
        <f t="shared" si="0"/>
        <v>5201285</v>
      </c>
      <c r="L17" s="4"/>
    </row>
    <row r="18" spans="2:12" ht="30" customHeight="1">
      <c r="B18" s="3"/>
      <c r="C18" s="181">
        <v>5</v>
      </c>
      <c r="D18" s="182" t="s">
        <v>97</v>
      </c>
      <c r="E18" s="16"/>
      <c r="F18" s="194"/>
      <c r="G18" s="202" t="s">
        <v>113</v>
      </c>
      <c r="H18" s="199" t="s">
        <v>135</v>
      </c>
      <c r="I18" s="186">
        <f>28.05+49.68</f>
        <v>77.73</v>
      </c>
      <c r="J18" s="19">
        <v>24907.25</v>
      </c>
      <c r="K18" s="20">
        <f t="shared" si="0"/>
        <v>1936041</v>
      </c>
      <c r="L18" s="4"/>
    </row>
    <row r="19" spans="2:12" ht="30" customHeight="1">
      <c r="B19" s="3"/>
      <c r="C19" s="181">
        <v>6</v>
      </c>
      <c r="D19" s="182" t="s">
        <v>98</v>
      </c>
      <c r="E19" s="16"/>
      <c r="F19" s="194"/>
      <c r="G19" s="202" t="s">
        <v>114</v>
      </c>
      <c r="H19" s="199" t="s">
        <v>135</v>
      </c>
      <c r="I19" s="186">
        <f>21.6+15.312+9.4+10</f>
        <v>56.311999999999998</v>
      </c>
      <c r="J19" s="19">
        <v>29014.16</v>
      </c>
      <c r="K19" s="20">
        <f t="shared" si="0"/>
        <v>1633845</v>
      </c>
      <c r="L19" s="4"/>
    </row>
    <row r="20" spans="2:12" ht="30" customHeight="1">
      <c r="B20" s="3"/>
      <c r="C20" s="181">
        <v>7</v>
      </c>
      <c r="D20" s="182" t="s">
        <v>99</v>
      </c>
      <c r="E20" s="16"/>
      <c r="F20" s="194"/>
      <c r="G20" s="202" t="s">
        <v>115</v>
      </c>
      <c r="H20" s="199" t="s">
        <v>135</v>
      </c>
      <c r="I20" s="184">
        <v>10</v>
      </c>
      <c r="J20" s="19">
        <v>13818.58</v>
      </c>
      <c r="K20" s="20">
        <f t="shared" si="0"/>
        <v>138186</v>
      </c>
      <c r="L20" s="4"/>
    </row>
    <row r="21" spans="2:12" ht="30" customHeight="1">
      <c r="B21" s="3"/>
      <c r="C21" s="181">
        <v>8</v>
      </c>
      <c r="D21" s="182" t="s">
        <v>100</v>
      </c>
      <c r="E21" s="16"/>
      <c r="F21" s="194"/>
      <c r="G21" s="202" t="s">
        <v>116</v>
      </c>
      <c r="H21" s="199" t="s">
        <v>135</v>
      </c>
      <c r="I21" s="184">
        <v>10</v>
      </c>
      <c r="J21" s="19">
        <v>97531.23</v>
      </c>
      <c r="K21" s="20">
        <f t="shared" si="0"/>
        <v>975312</v>
      </c>
      <c r="L21" s="4"/>
    </row>
    <row r="22" spans="2:12" ht="30" customHeight="1">
      <c r="B22" s="3"/>
      <c r="C22" s="181">
        <v>9</v>
      </c>
      <c r="D22" s="182" t="s">
        <v>93</v>
      </c>
      <c r="E22" s="16"/>
      <c r="F22" s="194"/>
      <c r="G22" s="202" t="s">
        <v>131</v>
      </c>
      <c r="H22" s="199" t="s">
        <v>134</v>
      </c>
      <c r="I22" s="184">
        <v>4</v>
      </c>
      <c r="J22" s="19">
        <v>187500</v>
      </c>
      <c r="K22" s="20">
        <f t="shared" si="0"/>
        <v>750000</v>
      </c>
      <c r="L22" s="4"/>
    </row>
    <row r="23" spans="2:12" ht="30" customHeight="1">
      <c r="B23" s="3"/>
      <c r="C23" s="181">
        <v>10</v>
      </c>
      <c r="D23" s="182" t="s">
        <v>101</v>
      </c>
      <c r="E23" s="16"/>
      <c r="F23" s="194"/>
      <c r="G23" s="203" t="s">
        <v>117</v>
      </c>
      <c r="H23" s="199" t="s">
        <v>135</v>
      </c>
      <c r="I23" s="184">
        <v>54.4</v>
      </c>
      <c r="J23" s="19">
        <v>26605.86</v>
      </c>
      <c r="K23" s="20">
        <f t="shared" si="0"/>
        <v>1447359</v>
      </c>
      <c r="L23" s="4"/>
    </row>
    <row r="24" spans="2:12" ht="30" customHeight="1">
      <c r="B24" s="3"/>
      <c r="C24" s="181">
        <v>11</v>
      </c>
      <c r="D24" s="182" t="s">
        <v>102</v>
      </c>
      <c r="E24" s="16"/>
      <c r="F24" s="194"/>
      <c r="G24" s="204" t="s">
        <v>118</v>
      </c>
      <c r="H24" s="198" t="s">
        <v>135</v>
      </c>
      <c r="I24" s="184">
        <f>1.35*2.4+1.35*2.55+1.35*0.52+1.35*6.6</f>
        <v>16.294499999999999</v>
      </c>
      <c r="J24" s="19">
        <v>343922.69</v>
      </c>
      <c r="K24" s="20">
        <f t="shared" si="0"/>
        <v>5604048</v>
      </c>
      <c r="L24" s="4"/>
    </row>
    <row r="25" spans="2:12" ht="30" customHeight="1">
      <c r="B25" s="3"/>
      <c r="C25" s="181">
        <v>12</v>
      </c>
      <c r="D25" s="182" t="s">
        <v>93</v>
      </c>
      <c r="E25" s="16"/>
      <c r="F25" s="194"/>
      <c r="G25" s="204" t="s">
        <v>119</v>
      </c>
      <c r="H25" s="198" t="s">
        <v>137</v>
      </c>
      <c r="I25" s="184">
        <v>1</v>
      </c>
      <c r="J25" s="19">
        <v>1250000</v>
      </c>
      <c r="K25" s="20">
        <f t="shared" si="0"/>
        <v>1250000</v>
      </c>
      <c r="L25" s="4"/>
    </row>
    <row r="26" spans="2:12" ht="30" customHeight="1">
      <c r="B26" s="3"/>
      <c r="C26" s="181">
        <v>13</v>
      </c>
      <c r="D26" s="182" t="s">
        <v>93</v>
      </c>
      <c r="E26" s="16"/>
      <c r="F26" s="194"/>
      <c r="G26" s="202" t="s">
        <v>132</v>
      </c>
      <c r="H26" s="198" t="s">
        <v>137</v>
      </c>
      <c r="I26" s="184">
        <v>1</v>
      </c>
      <c r="J26" s="19">
        <v>2500000</v>
      </c>
      <c r="K26" s="20">
        <f t="shared" si="0"/>
        <v>2500000</v>
      </c>
      <c r="L26" s="4"/>
    </row>
    <row r="27" spans="2:12" ht="30" customHeight="1">
      <c r="B27" s="3"/>
      <c r="C27" s="181">
        <v>14</v>
      </c>
      <c r="D27" s="182" t="s">
        <v>93</v>
      </c>
      <c r="E27" s="16"/>
      <c r="F27" s="194"/>
      <c r="G27" s="202" t="s">
        <v>133</v>
      </c>
      <c r="H27" s="198" t="s">
        <v>137</v>
      </c>
      <c r="I27" s="184">
        <v>1</v>
      </c>
      <c r="J27" s="19">
        <v>1250000</v>
      </c>
      <c r="K27" s="20">
        <f t="shared" si="0"/>
        <v>1250000</v>
      </c>
      <c r="L27" s="4"/>
    </row>
    <row r="28" spans="2:12" ht="30" customHeight="1">
      <c r="B28" s="3"/>
      <c r="C28" s="181">
        <v>15</v>
      </c>
      <c r="D28" s="182" t="s">
        <v>103</v>
      </c>
      <c r="E28" s="16"/>
      <c r="F28" s="194"/>
      <c r="G28" s="204" t="s">
        <v>120</v>
      </c>
      <c r="H28" s="198" t="s">
        <v>135</v>
      </c>
      <c r="I28" s="184">
        <f>100+1.8*21</f>
        <v>137.80000000000001</v>
      </c>
      <c r="J28" s="19">
        <v>53599.43</v>
      </c>
      <c r="K28" s="20">
        <f t="shared" si="0"/>
        <v>7386001</v>
      </c>
      <c r="L28" s="4"/>
    </row>
    <row r="29" spans="2:12" ht="30" customHeight="1">
      <c r="B29" s="3"/>
      <c r="C29" s="181">
        <v>16</v>
      </c>
      <c r="D29" s="182" t="s">
        <v>104</v>
      </c>
      <c r="E29" s="16"/>
      <c r="F29" s="194"/>
      <c r="G29" s="202" t="s">
        <v>121</v>
      </c>
      <c r="H29" s="198" t="s">
        <v>138</v>
      </c>
      <c r="I29" s="184">
        <v>6</v>
      </c>
      <c r="J29" s="19">
        <v>512762.18</v>
      </c>
      <c r="K29" s="20">
        <f t="shared" si="0"/>
        <v>3076573</v>
      </c>
      <c r="L29" s="4"/>
    </row>
    <row r="30" spans="2:12" ht="30" customHeight="1">
      <c r="B30" s="3"/>
      <c r="C30" s="181">
        <v>17</v>
      </c>
      <c r="D30" s="182" t="s">
        <v>105</v>
      </c>
      <c r="E30" s="16"/>
      <c r="F30" s="194"/>
      <c r="G30" s="203" t="s">
        <v>122</v>
      </c>
      <c r="H30" s="198" t="s">
        <v>138</v>
      </c>
      <c r="I30" s="184">
        <v>4</v>
      </c>
      <c r="J30" s="19">
        <v>32341.49</v>
      </c>
      <c r="K30" s="20">
        <f t="shared" si="0"/>
        <v>129366</v>
      </c>
      <c r="L30" s="4"/>
    </row>
    <row r="31" spans="2:12" ht="30" customHeight="1">
      <c r="B31" s="3"/>
      <c r="C31" s="181">
        <v>18</v>
      </c>
      <c r="D31" s="182" t="s">
        <v>106</v>
      </c>
      <c r="E31" s="16"/>
      <c r="F31" s="194"/>
      <c r="G31" s="203" t="s">
        <v>123</v>
      </c>
      <c r="H31" s="198" t="s">
        <v>138</v>
      </c>
      <c r="I31" s="184">
        <v>4</v>
      </c>
      <c r="J31" s="19">
        <v>36040.559999999998</v>
      </c>
      <c r="K31" s="20">
        <f t="shared" si="0"/>
        <v>144162</v>
      </c>
      <c r="L31" s="4"/>
    </row>
    <row r="32" spans="2:12" ht="30" customHeight="1">
      <c r="B32" s="3"/>
      <c r="C32" s="181">
        <v>19</v>
      </c>
      <c r="D32" s="183" t="s">
        <v>107</v>
      </c>
      <c r="E32" s="16"/>
      <c r="F32" s="194"/>
      <c r="G32" s="203" t="s">
        <v>124</v>
      </c>
      <c r="H32" s="198" t="s">
        <v>139</v>
      </c>
      <c r="I32" s="184">
        <v>15</v>
      </c>
      <c r="J32" s="19">
        <v>37913.050000000003</v>
      </c>
      <c r="K32" s="20">
        <f t="shared" si="0"/>
        <v>568696</v>
      </c>
      <c r="L32" s="4"/>
    </row>
    <row r="33" spans="2:12" ht="30" customHeight="1">
      <c r="B33" s="3"/>
      <c r="C33" s="181">
        <v>20</v>
      </c>
      <c r="D33" s="182" t="s">
        <v>108</v>
      </c>
      <c r="E33" s="16"/>
      <c r="F33" s="194"/>
      <c r="G33" s="204" t="s">
        <v>125</v>
      </c>
      <c r="H33" s="198" t="s">
        <v>135</v>
      </c>
      <c r="I33" s="184">
        <f>ROUND(6.75*2.9,2)</f>
        <v>19.579999999999998</v>
      </c>
      <c r="J33" s="19">
        <v>218700.5</v>
      </c>
      <c r="K33" s="20">
        <f t="shared" si="0"/>
        <v>4282156</v>
      </c>
      <c r="L33" s="4"/>
    </row>
    <row r="34" spans="2:12" ht="30" customHeight="1">
      <c r="B34" s="3"/>
      <c r="C34" s="181">
        <v>21</v>
      </c>
      <c r="D34" s="182" t="s">
        <v>109</v>
      </c>
      <c r="E34" s="34"/>
      <c r="F34" s="196"/>
      <c r="G34" s="204" t="s">
        <v>126</v>
      </c>
      <c r="H34" s="198" t="s">
        <v>135</v>
      </c>
      <c r="I34" s="184">
        <f>+(1.2*2+1*2)*0.5</f>
        <v>2.2000000000000002</v>
      </c>
      <c r="J34" s="19">
        <v>44773.09</v>
      </c>
      <c r="K34" s="20">
        <f t="shared" si="0"/>
        <v>98501</v>
      </c>
      <c r="L34" s="4"/>
    </row>
    <row r="35" spans="2:12" ht="30" customHeight="1">
      <c r="B35" s="3"/>
      <c r="C35" s="181">
        <v>22</v>
      </c>
      <c r="D35" s="182" t="s">
        <v>110</v>
      </c>
      <c r="E35" s="32"/>
      <c r="F35" s="197"/>
      <c r="G35" s="204" t="s">
        <v>127</v>
      </c>
      <c r="H35" s="198" t="s">
        <v>139</v>
      </c>
      <c r="I35" s="184">
        <f>420*11+400*0.2</f>
        <v>4700</v>
      </c>
      <c r="J35" s="19">
        <v>11453.13</v>
      </c>
      <c r="K35" s="20">
        <f t="shared" si="0"/>
        <v>53829711</v>
      </c>
      <c r="L35" s="4"/>
    </row>
    <row r="36" spans="2:12" ht="30" customHeight="1" thickBot="1">
      <c r="B36" s="3"/>
      <c r="C36" s="181">
        <v>23</v>
      </c>
      <c r="D36" s="182" t="s">
        <v>93</v>
      </c>
      <c r="E36" s="28"/>
      <c r="F36" s="195"/>
      <c r="G36" s="205" t="s">
        <v>128</v>
      </c>
      <c r="H36" s="198" t="s">
        <v>140</v>
      </c>
      <c r="I36" s="184">
        <v>1</v>
      </c>
      <c r="J36" s="19">
        <v>102451.25</v>
      </c>
      <c r="K36" s="20">
        <f t="shared" si="0"/>
        <v>102451</v>
      </c>
      <c r="L36" s="4"/>
    </row>
    <row r="37" spans="2:12" ht="30" customHeight="1" thickBot="1">
      <c r="B37" s="3"/>
      <c r="C37" s="21" t="s">
        <v>16</v>
      </c>
      <c r="D37" s="45"/>
      <c r="E37" s="45"/>
      <c r="F37" s="45"/>
      <c r="G37" s="48"/>
      <c r="H37" s="47"/>
      <c r="I37" s="187"/>
      <c r="J37" s="24"/>
      <c r="K37" s="25">
        <f>SUM(K14:K36)</f>
        <v>109896404</v>
      </c>
      <c r="L37" s="4"/>
    </row>
    <row r="38" spans="2:12" s="49" customFormat="1" ht="30" customHeight="1" thickBot="1">
      <c r="B38" s="50"/>
      <c r="C38" s="226" t="s">
        <v>17</v>
      </c>
      <c r="D38" s="227"/>
      <c r="E38" s="227"/>
      <c r="F38" s="227"/>
      <c r="G38" s="227"/>
      <c r="H38" s="227"/>
      <c r="I38" s="227"/>
      <c r="J38" s="228"/>
      <c r="K38" s="51">
        <f>+K37</f>
        <v>109896404</v>
      </c>
      <c r="L38" s="52"/>
    </row>
    <row r="39" spans="2:12" s="49" customFormat="1" ht="15" thickBot="1">
      <c r="B39" s="50"/>
      <c r="C39" s="53"/>
      <c r="D39" s="53"/>
      <c r="E39" s="53"/>
      <c r="F39" s="53"/>
      <c r="G39" s="53"/>
      <c r="H39" s="53"/>
      <c r="I39" s="188"/>
      <c r="J39" s="53"/>
      <c r="K39" s="54"/>
      <c r="L39" s="52"/>
    </row>
    <row r="40" spans="2:12" s="49" customFormat="1" ht="30" customHeight="1">
      <c r="B40" s="50"/>
      <c r="C40" s="55"/>
      <c r="D40" s="56"/>
      <c r="E40" s="55"/>
      <c r="F40" s="55"/>
      <c r="G40" s="233"/>
      <c r="H40" s="234"/>
      <c r="I40" s="235"/>
      <c r="J40" s="57"/>
      <c r="K40" s="58"/>
      <c r="L40" s="52"/>
    </row>
    <row r="41" spans="2:12" s="49" customFormat="1" ht="30" customHeight="1">
      <c r="B41" s="50"/>
      <c r="C41" s="55"/>
      <c r="D41" s="56"/>
      <c r="E41" s="55"/>
      <c r="F41" s="55"/>
      <c r="G41" s="59" t="s">
        <v>141</v>
      </c>
      <c r="H41" s="60"/>
      <c r="I41" s="189"/>
      <c r="J41" s="62"/>
      <c r="K41" s="63">
        <v>4176062</v>
      </c>
      <c r="L41" s="52"/>
    </row>
    <row r="42" spans="2:12" s="49" customFormat="1" ht="30" customHeight="1">
      <c r="B42" s="50"/>
      <c r="C42" s="55"/>
      <c r="D42" s="64"/>
      <c r="E42" s="64"/>
      <c r="F42" s="64"/>
      <c r="G42" s="59"/>
      <c r="H42" s="65"/>
      <c r="I42" s="190"/>
      <c r="J42" s="67"/>
      <c r="K42" s="63"/>
      <c r="L42" s="52"/>
    </row>
    <row r="43" spans="2:12" s="49" customFormat="1" ht="30" customHeight="1">
      <c r="B43" s="50"/>
      <c r="C43" s="55"/>
      <c r="D43" s="64"/>
      <c r="E43" s="64"/>
      <c r="F43" s="64"/>
      <c r="G43" s="68" t="s">
        <v>18</v>
      </c>
      <c r="H43" s="65"/>
      <c r="I43" s="190"/>
      <c r="J43" s="67"/>
      <c r="K43" s="69">
        <f>+K41+K38</f>
        <v>114072466</v>
      </c>
      <c r="L43" s="52"/>
    </row>
    <row r="44" spans="2:12" s="49" customFormat="1" ht="30" customHeight="1">
      <c r="B44" s="50"/>
      <c r="C44" s="55"/>
      <c r="D44" s="56"/>
      <c r="E44" s="55"/>
      <c r="F44" s="55"/>
      <c r="G44" s="59"/>
      <c r="H44" s="59"/>
      <c r="I44" s="191"/>
      <c r="J44" s="59"/>
      <c r="K44" s="63"/>
      <c r="L44" s="52"/>
    </row>
    <row r="45" spans="2:12" s="49" customFormat="1" ht="30" customHeight="1">
      <c r="B45" s="50"/>
      <c r="C45" s="55"/>
      <c r="D45" s="56"/>
      <c r="E45" s="55"/>
      <c r="F45" s="55"/>
      <c r="G45" s="70"/>
      <c r="H45" s="65"/>
      <c r="I45" s="190"/>
      <c r="J45" s="71"/>
      <c r="K45" s="63"/>
      <c r="L45" s="52"/>
    </row>
    <row r="46" spans="2:12" s="49" customFormat="1" ht="30" customHeight="1" thickBot="1">
      <c r="B46" s="50"/>
      <c r="C46" s="55"/>
      <c r="D46" s="56"/>
      <c r="E46" s="55"/>
      <c r="F46" s="72"/>
      <c r="G46" s="70"/>
      <c r="H46" s="65"/>
      <c r="I46" s="190"/>
      <c r="J46" s="71"/>
      <c r="K46" s="69"/>
      <c r="L46" s="52"/>
    </row>
    <row r="47" spans="2:12" s="49" customFormat="1" ht="30" customHeight="1" thickBot="1">
      <c r="B47" s="50"/>
      <c r="C47" s="55"/>
      <c r="D47" s="56"/>
      <c r="E47" s="55"/>
      <c r="F47" s="55"/>
      <c r="G47" s="73" t="s">
        <v>19</v>
      </c>
      <c r="H47" s="74"/>
      <c r="I47" s="192"/>
      <c r="J47" s="76"/>
      <c r="K47" s="51">
        <f>+K43</f>
        <v>114072466</v>
      </c>
      <c r="L47" s="52"/>
    </row>
    <row r="48" spans="2:12" s="49" customFormat="1" ht="15" thickBot="1">
      <c r="B48" s="50"/>
      <c r="C48" s="55"/>
      <c r="D48" s="56"/>
      <c r="E48" s="56"/>
      <c r="F48" s="56"/>
      <c r="G48" s="55"/>
      <c r="H48" s="55"/>
      <c r="I48" s="193"/>
      <c r="J48" s="78"/>
      <c r="K48" s="79"/>
      <c r="L48" s="52"/>
    </row>
    <row r="49" spans="2:12" s="49" customFormat="1">
      <c r="B49" s="50"/>
      <c r="C49" s="80"/>
      <c r="D49" s="231"/>
      <c r="E49" s="231"/>
      <c r="F49" s="231"/>
      <c r="G49" s="231"/>
      <c r="H49" s="231"/>
      <c r="I49" s="231"/>
      <c r="J49" s="231"/>
      <c r="K49" s="232"/>
      <c r="L49" s="81"/>
    </row>
    <row r="50" spans="2:12" s="49" customFormat="1" ht="46.5" customHeight="1">
      <c r="B50" s="50"/>
      <c r="C50" s="221" t="s">
        <v>20</v>
      </c>
      <c r="D50" s="222"/>
      <c r="E50" s="222"/>
      <c r="F50" s="222"/>
      <c r="G50" s="222"/>
      <c r="H50" s="229" t="s">
        <v>9</v>
      </c>
      <c r="I50" s="229"/>
      <c r="J50" s="229"/>
      <c r="K50" s="82" t="s">
        <v>21</v>
      </c>
      <c r="L50" s="83"/>
    </row>
    <row r="51" spans="2:12" s="49" customFormat="1" ht="32.25" customHeight="1">
      <c r="B51" s="50"/>
      <c r="C51" s="221" t="s">
        <v>22</v>
      </c>
      <c r="D51" s="222"/>
      <c r="E51" s="222"/>
      <c r="F51" s="222"/>
      <c r="G51" s="222"/>
      <c r="H51" s="230" t="s">
        <v>23</v>
      </c>
      <c r="I51" s="230"/>
      <c r="J51" s="84" t="s">
        <v>24</v>
      </c>
      <c r="K51" s="85">
        <v>0.15</v>
      </c>
      <c r="L51" s="83"/>
    </row>
    <row r="52" spans="2:12" s="49" customFormat="1" ht="30" customHeight="1">
      <c r="B52" s="50"/>
      <c r="C52" s="221" t="s">
        <v>25</v>
      </c>
      <c r="D52" s="222"/>
      <c r="E52" s="222"/>
      <c r="F52" s="222"/>
      <c r="G52" s="222"/>
      <c r="H52" s="247" t="s">
        <v>26</v>
      </c>
      <c r="I52" s="248"/>
      <c r="J52" s="84" t="s">
        <v>27</v>
      </c>
      <c r="K52" s="85">
        <v>0.05</v>
      </c>
      <c r="L52" s="83"/>
    </row>
    <row r="53" spans="2:12" s="49" customFormat="1" ht="58.5" customHeight="1">
      <c r="B53" s="50"/>
      <c r="C53" s="250"/>
      <c r="D53" s="251"/>
      <c r="E53" s="251"/>
      <c r="F53" s="251"/>
      <c r="G53" s="252"/>
      <c r="H53" s="249" t="s">
        <v>28</v>
      </c>
      <c r="I53" s="230"/>
      <c r="J53" s="84" t="s">
        <v>29</v>
      </c>
      <c r="K53" s="85">
        <v>0.05</v>
      </c>
      <c r="L53" s="52"/>
    </row>
    <row r="54" spans="2:12" ht="39" customHeight="1">
      <c r="B54" s="3"/>
      <c r="C54" s="253"/>
      <c r="D54" s="254"/>
      <c r="E54" s="254"/>
      <c r="F54" s="254"/>
      <c r="G54" s="255"/>
      <c r="H54" s="230" t="s">
        <v>30</v>
      </c>
      <c r="I54" s="230"/>
      <c r="J54" s="84" t="s">
        <v>31</v>
      </c>
      <c r="K54" s="85">
        <f>+K53+K52+K51</f>
        <v>0.25</v>
      </c>
      <c r="L54" s="4"/>
    </row>
    <row r="55" spans="2:12" ht="47.25" customHeight="1" thickBot="1">
      <c r="B55" s="3"/>
      <c r="C55" s="256"/>
      <c r="D55" s="257"/>
      <c r="E55" s="257"/>
      <c r="F55" s="257"/>
      <c r="G55" s="258"/>
      <c r="H55" s="245"/>
      <c r="I55" s="245"/>
      <c r="J55" s="245"/>
      <c r="K55" s="246"/>
      <c r="L55" s="4"/>
    </row>
    <row r="56" spans="2:12" ht="15" thickBot="1">
      <c r="B56" s="86"/>
      <c r="C56" s="87"/>
      <c r="D56" s="87"/>
      <c r="E56" s="88"/>
      <c r="F56" s="87"/>
      <c r="G56" s="89"/>
      <c r="H56" s="87"/>
      <c r="I56" s="88"/>
      <c r="J56" s="87"/>
      <c r="K56" s="87"/>
      <c r="L56" s="90"/>
    </row>
    <row r="57" spans="2:12" ht="15" thickTop="1"/>
  </sheetData>
  <mergeCells count="29">
    <mergeCell ref="H55:K55"/>
    <mergeCell ref="C52:G52"/>
    <mergeCell ref="H52:I52"/>
    <mergeCell ref="H53:I53"/>
    <mergeCell ref="H54:I54"/>
    <mergeCell ref="C53:G55"/>
    <mergeCell ref="C51:G51"/>
    <mergeCell ref="C10:K10"/>
    <mergeCell ref="C38:J38"/>
    <mergeCell ref="C50:G50"/>
    <mergeCell ref="H50:J50"/>
    <mergeCell ref="H51:I51"/>
    <mergeCell ref="D49:K49"/>
    <mergeCell ref="G40:I40"/>
    <mergeCell ref="I11:I12"/>
    <mergeCell ref="J11:J12"/>
    <mergeCell ref="K11:K12"/>
    <mergeCell ref="C11:C12"/>
    <mergeCell ref="D11:D12"/>
    <mergeCell ref="G11:G12"/>
    <mergeCell ref="H11:H12"/>
    <mergeCell ref="E11:F11"/>
    <mergeCell ref="C7:K8"/>
    <mergeCell ref="C9:K9"/>
    <mergeCell ref="B1:G1"/>
    <mergeCell ref="B2:E2"/>
    <mergeCell ref="B4:L4"/>
    <mergeCell ref="C5:K5"/>
    <mergeCell ref="C6:K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61"/>
  <sheetViews>
    <sheetView showGridLines="0" view="pageBreakPreview" zoomScale="90" zoomScaleNormal="100" zoomScaleSheetLayoutView="9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212" t="s">
        <v>0</v>
      </c>
      <c r="C1" s="212"/>
      <c r="D1" s="212"/>
      <c r="E1" s="212"/>
      <c r="F1" s="212"/>
      <c r="G1" s="212"/>
    </row>
    <row r="2" spans="2:12">
      <c r="B2" s="212" t="s">
        <v>1</v>
      </c>
      <c r="C2" s="212"/>
      <c r="D2" s="212"/>
      <c r="E2" s="212"/>
    </row>
    <row r="3" spans="2:12" ht="15" thickBot="1">
      <c r="C3" s="6"/>
      <c r="D3" s="7"/>
      <c r="E3" s="6"/>
      <c r="F3" s="7"/>
    </row>
    <row r="4" spans="2:12" ht="15.75" thickTop="1" thickBot="1">
      <c r="B4" s="213"/>
      <c r="C4" s="214"/>
      <c r="D4" s="214"/>
      <c r="E4" s="214"/>
      <c r="F4" s="214"/>
      <c r="G4" s="214"/>
      <c r="H4" s="214"/>
      <c r="I4" s="214"/>
      <c r="J4" s="214"/>
      <c r="K4" s="214"/>
      <c r="L4" s="215"/>
    </row>
    <row r="5" spans="2:12" ht="31.5" customHeight="1">
      <c r="B5" s="3"/>
      <c r="C5" s="259" t="s">
        <v>2</v>
      </c>
      <c r="D5" s="260"/>
      <c r="E5" s="260"/>
      <c r="F5" s="260"/>
      <c r="G5" s="260"/>
      <c r="H5" s="260"/>
      <c r="I5" s="260"/>
      <c r="J5" s="260"/>
      <c r="K5" s="261"/>
      <c r="L5" s="4"/>
    </row>
    <row r="6" spans="2:12">
      <c r="B6" s="3"/>
      <c r="C6" s="262" t="s">
        <v>32</v>
      </c>
      <c r="D6" s="263"/>
      <c r="E6" s="263"/>
      <c r="F6" s="263"/>
      <c r="G6" s="263"/>
      <c r="H6" s="263"/>
      <c r="I6" s="263"/>
      <c r="J6" s="263"/>
      <c r="K6" s="264"/>
      <c r="L6" s="4"/>
    </row>
    <row r="7" spans="2:12" s="2" customFormat="1">
      <c r="B7" s="91"/>
      <c r="C7" s="265" t="s">
        <v>33</v>
      </c>
      <c r="D7" s="265"/>
      <c r="E7" s="265"/>
      <c r="F7" s="265"/>
      <c r="G7" s="265"/>
      <c r="H7" s="265"/>
      <c r="I7" s="265"/>
      <c r="J7" s="265"/>
      <c r="K7" s="265"/>
      <c r="L7" s="10"/>
    </row>
    <row r="8" spans="2:12" ht="105.75" customHeight="1">
      <c r="B8" s="3"/>
      <c r="C8" s="265"/>
      <c r="D8" s="265"/>
      <c r="E8" s="265"/>
      <c r="F8" s="265"/>
      <c r="G8" s="265"/>
      <c r="H8" s="265"/>
      <c r="I8" s="265"/>
      <c r="J8" s="265"/>
      <c r="K8" s="265"/>
      <c r="L8" s="4"/>
    </row>
    <row r="9" spans="2:12" ht="34.5" customHeight="1">
      <c r="B9" s="3"/>
      <c r="C9" s="266" t="s">
        <v>34</v>
      </c>
      <c r="D9" s="210"/>
      <c r="E9" s="210"/>
      <c r="F9" s="210"/>
      <c r="G9" s="210"/>
      <c r="H9" s="210"/>
      <c r="I9" s="210"/>
      <c r="J9" s="210"/>
      <c r="K9" s="267"/>
      <c r="L9" s="4"/>
    </row>
    <row r="10" spans="2:12" ht="30" customHeight="1" thickBot="1">
      <c r="B10" s="3"/>
      <c r="C10" s="223"/>
      <c r="D10" s="224"/>
      <c r="E10" s="224"/>
      <c r="F10" s="224"/>
      <c r="G10" s="224"/>
      <c r="H10" s="224"/>
      <c r="I10" s="224"/>
      <c r="J10" s="224"/>
      <c r="K10" s="225"/>
      <c r="L10" s="4"/>
    </row>
    <row r="11" spans="2:12" ht="30" customHeight="1">
      <c r="B11" s="3"/>
      <c r="C11" s="242" t="s">
        <v>6</v>
      </c>
      <c r="D11" s="236" t="s">
        <v>7</v>
      </c>
      <c r="E11" s="244" t="s">
        <v>8</v>
      </c>
      <c r="F11" s="244"/>
      <c r="G11" s="242" t="s">
        <v>9</v>
      </c>
      <c r="H11" s="236" t="s">
        <v>10</v>
      </c>
      <c r="I11" s="236" t="s">
        <v>11</v>
      </c>
      <c r="J11" s="238" t="s">
        <v>12</v>
      </c>
      <c r="K11" s="240" t="s">
        <v>13</v>
      </c>
      <c r="L11" s="4"/>
    </row>
    <row r="12" spans="2:12" ht="30" customHeight="1" thickBot="1">
      <c r="B12" s="3"/>
      <c r="C12" s="243"/>
      <c r="D12" s="237"/>
      <c r="E12" s="11" t="s">
        <v>14</v>
      </c>
      <c r="F12" s="11" t="s">
        <v>15</v>
      </c>
      <c r="G12" s="243"/>
      <c r="H12" s="237"/>
      <c r="I12" s="237"/>
      <c r="J12" s="239"/>
      <c r="K12" s="241"/>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26" t="s">
        <v>17</v>
      </c>
      <c r="D40" s="227"/>
      <c r="E40" s="227"/>
      <c r="F40" s="227"/>
      <c r="G40" s="227"/>
      <c r="H40" s="227"/>
      <c r="I40" s="227"/>
      <c r="J40" s="228"/>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33"/>
      <c r="H42" s="234"/>
      <c r="I42" s="235"/>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5" thickBot="1">
      <c r="B50" s="50"/>
      <c r="C50" s="55"/>
      <c r="D50" s="56"/>
      <c r="E50" s="56"/>
      <c r="F50" s="56"/>
      <c r="G50" s="55"/>
      <c r="H50" s="55"/>
      <c r="I50" s="77"/>
      <c r="J50" s="78"/>
      <c r="K50" s="79"/>
      <c r="L50" s="52"/>
    </row>
    <row r="51" spans="2:12" s="49" customFormat="1">
      <c r="B51" s="50"/>
      <c r="C51" s="80"/>
      <c r="D51" s="231"/>
      <c r="E51" s="231"/>
      <c r="F51" s="231"/>
      <c r="G51" s="231"/>
      <c r="H51" s="231"/>
      <c r="I51" s="231"/>
      <c r="J51" s="231"/>
      <c r="K51" s="232"/>
      <c r="L51" s="81"/>
    </row>
    <row r="52" spans="2:12" s="49" customFormat="1" ht="46.5" customHeight="1">
      <c r="B52" s="50"/>
      <c r="C52" s="221" t="s">
        <v>20</v>
      </c>
      <c r="D52" s="222"/>
      <c r="E52" s="222"/>
      <c r="F52" s="222"/>
      <c r="G52" s="222"/>
      <c r="H52" s="229" t="s">
        <v>9</v>
      </c>
      <c r="I52" s="229"/>
      <c r="J52" s="229"/>
      <c r="K52" s="82" t="s">
        <v>21</v>
      </c>
      <c r="L52" s="83"/>
    </row>
    <row r="53" spans="2:12" s="49" customFormat="1" ht="32.25" customHeight="1">
      <c r="B53" s="50"/>
      <c r="C53" s="221" t="s">
        <v>22</v>
      </c>
      <c r="D53" s="222"/>
      <c r="E53" s="222"/>
      <c r="F53" s="222"/>
      <c r="G53" s="222"/>
      <c r="H53" s="230" t="s">
        <v>23</v>
      </c>
      <c r="I53" s="230"/>
      <c r="J53" s="84" t="s">
        <v>24</v>
      </c>
      <c r="K53" s="85" t="s">
        <v>35</v>
      </c>
      <c r="L53" s="83"/>
    </row>
    <row r="54" spans="2:12" s="49" customFormat="1" ht="30" customHeight="1">
      <c r="B54" s="50"/>
      <c r="C54" s="221" t="s">
        <v>25</v>
      </c>
      <c r="D54" s="222"/>
      <c r="E54" s="222"/>
      <c r="F54" s="222"/>
      <c r="G54" s="222"/>
      <c r="H54" s="247" t="s">
        <v>26</v>
      </c>
      <c r="I54" s="248"/>
      <c r="J54" s="84" t="s">
        <v>27</v>
      </c>
      <c r="K54" s="85" t="s">
        <v>35</v>
      </c>
      <c r="L54" s="83"/>
    </row>
    <row r="55" spans="2:12" s="49" customFormat="1" ht="58.5" customHeight="1">
      <c r="B55" s="50"/>
      <c r="C55" s="250"/>
      <c r="D55" s="251"/>
      <c r="E55" s="251"/>
      <c r="F55" s="251"/>
      <c r="G55" s="252"/>
      <c r="H55" s="249" t="s">
        <v>28</v>
      </c>
      <c r="I55" s="230"/>
      <c r="J55" s="84" t="s">
        <v>29</v>
      </c>
      <c r="K55" s="85" t="s">
        <v>35</v>
      </c>
      <c r="L55" s="52"/>
    </row>
    <row r="56" spans="2:12" ht="39" customHeight="1">
      <c r="B56" s="3"/>
      <c r="C56" s="253"/>
      <c r="D56" s="254"/>
      <c r="E56" s="254"/>
      <c r="F56" s="254"/>
      <c r="G56" s="255"/>
      <c r="H56" s="230" t="s">
        <v>30</v>
      </c>
      <c r="I56" s="230"/>
      <c r="J56" s="84" t="s">
        <v>31</v>
      </c>
      <c r="K56" s="85" t="s">
        <v>35</v>
      </c>
      <c r="L56" s="4"/>
    </row>
    <row r="57" spans="2:12" ht="47.25" customHeight="1" thickBot="1">
      <c r="B57" s="3"/>
      <c r="C57" s="256"/>
      <c r="D57" s="257"/>
      <c r="E57" s="257"/>
      <c r="F57" s="257"/>
      <c r="G57" s="258"/>
      <c r="H57" s="245"/>
      <c r="I57" s="245"/>
      <c r="J57" s="245"/>
      <c r="K57" s="246"/>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36</v>
      </c>
      <c r="H59" s="93"/>
      <c r="I59" s="93"/>
      <c r="J59" s="93"/>
      <c r="K59" s="93"/>
      <c r="L59" s="4"/>
    </row>
    <row r="60" spans="2:12" ht="15" thickBot="1">
      <c r="B60" s="86"/>
      <c r="C60" s="87"/>
      <c r="D60" s="87"/>
      <c r="E60" s="88"/>
      <c r="F60" s="87"/>
      <c r="G60" s="89"/>
      <c r="H60" s="87"/>
      <c r="I60" s="87"/>
      <c r="J60" s="87"/>
      <c r="K60" s="87"/>
      <c r="L60" s="90"/>
    </row>
    <row r="61" spans="2:12" ht="15" thickTop="1"/>
  </sheetData>
  <mergeCells count="29">
    <mergeCell ref="H57:K57"/>
    <mergeCell ref="C52:G52"/>
    <mergeCell ref="H52:J52"/>
    <mergeCell ref="C53:G53"/>
    <mergeCell ref="H53:I53"/>
    <mergeCell ref="C54:G54"/>
    <mergeCell ref="H54:I54"/>
    <mergeCell ref="C55:G57"/>
    <mergeCell ref="J11:J12"/>
    <mergeCell ref="K11:K12"/>
    <mergeCell ref="C40:J40"/>
    <mergeCell ref="G42:I42"/>
    <mergeCell ref="H56:I56"/>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3"/>
  <sheetViews>
    <sheetView showGridLines="0" view="pageBreakPreview" zoomScale="90" zoomScaleNormal="80" zoomScaleSheetLayoutView="90" zoomScalePageLayoutView="85" workbookViewId="0">
      <selection activeCell="R6" sqref="R6"/>
    </sheetView>
  </sheetViews>
  <sheetFormatPr baseColWidth="10" defaultColWidth="11.42578125" defaultRowHeight="14.25"/>
  <cols>
    <col min="1" max="2" width="3.140625" style="95" customWidth="1"/>
    <col min="3" max="3" width="14.7109375" style="95" customWidth="1"/>
    <col min="4" max="4" width="13" style="95" customWidth="1"/>
    <col min="5" max="11" width="11.42578125" style="95"/>
    <col min="12" max="12" width="12.85546875" style="95" customWidth="1"/>
    <col min="13" max="14" width="11.42578125" style="95"/>
    <col min="15" max="15" width="18.7109375" style="95" customWidth="1"/>
    <col min="16" max="17" width="3.140625" style="95" customWidth="1"/>
    <col min="18" max="16384" width="11.42578125" style="95"/>
  </cols>
  <sheetData>
    <row r="1" spans="2:16">
      <c r="B1" s="212" t="s">
        <v>37</v>
      </c>
      <c r="C1" s="212"/>
      <c r="D1" s="212"/>
      <c r="E1" s="212"/>
      <c r="F1" s="212"/>
      <c r="G1" s="212"/>
      <c r="H1" s="212"/>
      <c r="I1" s="212"/>
      <c r="J1" s="212"/>
      <c r="K1" s="212"/>
      <c r="L1" s="212"/>
    </row>
    <row r="2" spans="2:16">
      <c r="B2" s="212" t="s">
        <v>1</v>
      </c>
      <c r="C2" s="212"/>
      <c r="D2" s="212"/>
      <c r="E2" s="212"/>
    </row>
    <row r="3" spans="2:16" ht="15" thickBot="1"/>
    <row r="4" spans="2:16" ht="25.5" customHeight="1" thickTop="1">
      <c r="B4" s="268"/>
      <c r="C4" s="269"/>
      <c r="D4" s="269"/>
      <c r="E4" s="269"/>
      <c r="F4" s="269"/>
      <c r="G4" s="269"/>
      <c r="H4" s="269"/>
      <c r="I4" s="269"/>
      <c r="J4" s="269"/>
      <c r="K4" s="269"/>
      <c r="L4" s="269"/>
      <c r="M4" s="269"/>
      <c r="N4" s="269"/>
      <c r="O4" s="269"/>
      <c r="P4" s="270"/>
    </row>
    <row r="5" spans="2:16" ht="36.75" customHeight="1">
      <c r="B5" s="97"/>
      <c r="C5" s="364" t="s">
        <v>38</v>
      </c>
      <c r="D5" s="364"/>
      <c r="E5" s="364"/>
      <c r="F5" s="364"/>
      <c r="G5" s="364"/>
      <c r="H5" s="364"/>
      <c r="I5" s="364"/>
      <c r="J5" s="364"/>
      <c r="K5" s="364"/>
      <c r="L5" s="364"/>
      <c r="M5" s="364"/>
      <c r="N5" s="364"/>
      <c r="O5" s="364"/>
      <c r="P5" s="96"/>
    </row>
    <row r="6" spans="2:16" ht="15" thickBot="1">
      <c r="B6" s="97"/>
      <c r="P6" s="96"/>
    </row>
    <row r="7" spans="2:16">
      <c r="B7" s="97"/>
      <c r="C7" s="368"/>
      <c r="D7" s="370"/>
      <c r="E7" s="371"/>
      <c r="F7" s="371"/>
      <c r="G7" s="371"/>
      <c r="H7" s="371"/>
      <c r="I7" s="371"/>
      <c r="J7" s="371"/>
      <c r="K7" s="372"/>
      <c r="L7" s="339"/>
      <c r="M7" s="340"/>
      <c r="N7" s="340"/>
      <c r="O7" s="341"/>
      <c r="P7" s="96"/>
    </row>
    <row r="8" spans="2:16">
      <c r="B8" s="97"/>
      <c r="C8" s="369"/>
      <c r="D8" s="351" t="s">
        <v>39</v>
      </c>
      <c r="E8" s="352"/>
      <c r="F8" s="352"/>
      <c r="G8" s="352"/>
      <c r="H8" s="352"/>
      <c r="I8" s="352"/>
      <c r="J8" s="352"/>
      <c r="K8" s="353"/>
      <c r="L8" s="342"/>
      <c r="M8" s="343"/>
      <c r="N8" s="343"/>
      <c r="O8" s="344"/>
      <c r="P8" s="96"/>
    </row>
    <row r="9" spans="2:16">
      <c r="B9" s="97"/>
      <c r="C9" s="369"/>
      <c r="D9" s="351"/>
      <c r="E9" s="352"/>
      <c r="F9" s="352"/>
      <c r="G9" s="352"/>
      <c r="H9" s="352"/>
      <c r="I9" s="352"/>
      <c r="J9" s="352"/>
      <c r="K9" s="353"/>
      <c r="L9" s="354" t="s">
        <v>40</v>
      </c>
      <c r="M9" s="345"/>
      <c r="N9" s="346"/>
      <c r="O9" s="347"/>
      <c r="P9" s="96"/>
    </row>
    <row r="10" spans="2:16">
      <c r="B10" s="97"/>
      <c r="C10" s="369"/>
      <c r="D10" s="351" t="s">
        <v>41</v>
      </c>
      <c r="E10" s="352"/>
      <c r="F10" s="352"/>
      <c r="G10" s="352"/>
      <c r="H10" s="352"/>
      <c r="I10" s="352"/>
      <c r="J10" s="352"/>
      <c r="K10" s="353"/>
      <c r="L10" s="373"/>
      <c r="M10" s="348"/>
      <c r="N10" s="349"/>
      <c r="O10" s="350"/>
      <c r="P10" s="96"/>
    </row>
    <row r="11" spans="2:16" ht="12.75" customHeight="1">
      <c r="B11" s="97"/>
      <c r="C11" s="369"/>
      <c r="D11" s="365"/>
      <c r="E11" s="366"/>
      <c r="F11" s="366"/>
      <c r="G11" s="366"/>
      <c r="H11" s="366"/>
      <c r="I11" s="366"/>
      <c r="J11" s="366"/>
      <c r="K11" s="367"/>
      <c r="L11" s="354" t="s">
        <v>42</v>
      </c>
      <c r="M11" s="354">
        <v>1</v>
      </c>
      <c r="N11" s="354" t="s">
        <v>43</v>
      </c>
      <c r="O11" s="337">
        <v>1</v>
      </c>
      <c r="P11" s="96"/>
    </row>
    <row r="12" spans="2:16">
      <c r="B12" s="97"/>
      <c r="C12" s="369"/>
      <c r="D12" s="365"/>
      <c r="E12" s="366"/>
      <c r="F12" s="366"/>
      <c r="G12" s="366"/>
      <c r="H12" s="366"/>
      <c r="I12" s="366"/>
      <c r="J12" s="366"/>
      <c r="K12" s="367"/>
      <c r="L12" s="355"/>
      <c r="M12" s="355"/>
      <c r="N12" s="355"/>
      <c r="O12" s="338"/>
      <c r="P12" s="96"/>
    </row>
    <row r="13" spans="2:16">
      <c r="B13" s="97"/>
      <c r="C13" s="369"/>
      <c r="D13" s="351" t="s">
        <v>44</v>
      </c>
      <c r="E13" s="352"/>
      <c r="F13" s="352"/>
      <c r="G13" s="352"/>
      <c r="H13" s="352"/>
      <c r="I13" s="352"/>
      <c r="J13" s="352"/>
      <c r="K13" s="353"/>
      <c r="L13" s="355"/>
      <c r="M13" s="355"/>
      <c r="N13" s="355"/>
      <c r="O13" s="338"/>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c r="N16" s="110"/>
      <c r="O16" s="111"/>
      <c r="P16" s="96"/>
    </row>
    <row r="17" spans="2:16" ht="18" customHeight="1">
      <c r="B17" s="97"/>
      <c r="C17" s="277" t="s">
        <v>49</v>
      </c>
      <c r="D17" s="278"/>
      <c r="E17" s="278"/>
      <c r="F17" s="278"/>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360" t="s">
        <v>51</v>
      </c>
      <c r="D21" s="361"/>
      <c r="E21" s="361"/>
      <c r="F21" s="361"/>
      <c r="G21" s="361"/>
      <c r="H21" s="361"/>
      <c r="I21" s="361"/>
      <c r="J21" s="361"/>
      <c r="K21" s="361"/>
      <c r="L21" s="361"/>
      <c r="M21" s="361"/>
      <c r="N21" s="361"/>
      <c r="O21" s="362"/>
      <c r="P21" s="96"/>
    </row>
    <row r="22" spans="2:16" ht="15" thickBot="1">
      <c r="B22" s="97"/>
      <c r="C22" s="122"/>
      <c r="O22" s="123"/>
      <c r="P22" s="96"/>
    </row>
    <row r="23" spans="2:16">
      <c r="B23" s="97"/>
      <c r="C23" s="124" t="s">
        <v>52</v>
      </c>
      <c r="D23" s="334" t="s">
        <v>53</v>
      </c>
      <c r="E23" s="335"/>
      <c r="F23" s="335"/>
      <c r="G23" s="335"/>
      <c r="H23" s="335"/>
      <c r="I23" s="335"/>
      <c r="J23" s="335"/>
      <c r="K23" s="335"/>
      <c r="L23" s="336"/>
      <c r="M23" s="358" t="s">
        <v>54</v>
      </c>
      <c r="N23" s="359"/>
      <c r="O23" s="124" t="s">
        <v>11</v>
      </c>
      <c r="P23" s="96"/>
    </row>
    <row r="24" spans="2:16" ht="15" thickBot="1">
      <c r="B24" s="97"/>
      <c r="C24" s="125"/>
      <c r="D24" s="326"/>
      <c r="E24" s="327"/>
      <c r="F24" s="327"/>
      <c r="G24" s="327"/>
      <c r="H24" s="327"/>
      <c r="I24" s="327"/>
      <c r="J24" s="327"/>
      <c r="K24" s="327"/>
      <c r="L24" s="328"/>
      <c r="M24" s="326"/>
      <c r="N24" s="328"/>
      <c r="O24" s="126"/>
      <c r="P24" s="96"/>
    </row>
    <row r="25" spans="2:16">
      <c r="B25" s="97"/>
      <c r="C25" s="301" t="s">
        <v>55</v>
      </c>
      <c r="D25" s="302"/>
      <c r="E25" s="302"/>
      <c r="F25" s="302"/>
      <c r="G25" s="302"/>
      <c r="H25" s="302"/>
      <c r="I25" s="302"/>
      <c r="J25" s="302"/>
      <c r="K25" s="302"/>
      <c r="L25" s="302"/>
      <c r="M25" s="302"/>
      <c r="N25" s="302"/>
      <c r="O25" s="303"/>
      <c r="P25" s="96"/>
    </row>
    <row r="26" spans="2:16">
      <c r="B26" s="97"/>
      <c r="C26" s="304"/>
      <c r="D26" s="305"/>
      <c r="E26" s="305"/>
      <c r="F26" s="305"/>
      <c r="G26" s="305"/>
      <c r="H26" s="305"/>
      <c r="I26" s="305"/>
      <c r="J26" s="305"/>
      <c r="K26" s="305"/>
      <c r="L26" s="305"/>
      <c r="M26" s="305"/>
      <c r="N26" s="305"/>
      <c r="O26" s="306"/>
      <c r="P26" s="96"/>
    </row>
    <row r="27" spans="2:16" ht="15" thickBot="1">
      <c r="B27" s="97"/>
      <c r="C27" s="307"/>
      <c r="D27" s="308"/>
      <c r="E27" s="308"/>
      <c r="F27" s="308"/>
      <c r="G27" s="308"/>
      <c r="H27" s="308"/>
      <c r="I27" s="308"/>
      <c r="J27" s="308"/>
      <c r="K27" s="308"/>
      <c r="L27" s="308"/>
      <c r="M27" s="308"/>
      <c r="N27" s="308"/>
      <c r="O27" s="309"/>
      <c r="P27" s="96"/>
    </row>
    <row r="28" spans="2:16">
      <c r="B28" s="97"/>
      <c r="C28" s="312" t="s">
        <v>53</v>
      </c>
      <c r="D28" s="356"/>
      <c r="E28" s="356"/>
      <c r="F28" s="356"/>
      <c r="G28" s="357"/>
      <c r="H28" s="315" t="s">
        <v>56</v>
      </c>
      <c r="I28" s="356"/>
      <c r="J28" s="324" t="s">
        <v>57</v>
      </c>
      <c r="K28" s="325"/>
      <c r="L28" s="128" t="s">
        <v>58</v>
      </c>
      <c r="M28" s="315" t="s">
        <v>59</v>
      </c>
      <c r="N28" s="314"/>
      <c r="O28" s="129" t="s">
        <v>60</v>
      </c>
      <c r="P28" s="96"/>
    </row>
    <row r="29" spans="2:16">
      <c r="B29" s="97"/>
      <c r="C29" s="285"/>
      <c r="D29" s="286"/>
      <c r="E29" s="286"/>
      <c r="F29" s="286"/>
      <c r="G29" s="311"/>
      <c r="H29" s="363"/>
      <c r="I29" s="311"/>
      <c r="J29" s="363"/>
      <c r="K29" s="311"/>
      <c r="L29" s="131"/>
      <c r="M29" s="332"/>
      <c r="N29" s="333"/>
      <c r="O29" s="132"/>
      <c r="P29" s="96"/>
    </row>
    <row r="30" spans="2:16">
      <c r="B30" s="97"/>
      <c r="C30" s="133"/>
      <c r="D30" s="134"/>
      <c r="E30" s="134"/>
      <c r="F30" s="134"/>
      <c r="G30" s="135"/>
      <c r="H30" s="136"/>
      <c r="I30" s="135"/>
      <c r="J30" s="136"/>
      <c r="K30" s="135"/>
      <c r="L30" s="131"/>
      <c r="M30" s="332"/>
      <c r="N30" s="333"/>
      <c r="O30" s="132"/>
      <c r="P30" s="96"/>
    </row>
    <row r="31" spans="2:16" ht="15" thickBot="1">
      <c r="B31" s="97"/>
      <c r="C31" s="297"/>
      <c r="D31" s="298"/>
      <c r="E31" s="298"/>
      <c r="F31" s="298"/>
      <c r="G31" s="310"/>
      <c r="H31" s="329"/>
      <c r="I31" s="310"/>
      <c r="J31" s="329"/>
      <c r="K31" s="310"/>
      <c r="L31" s="137"/>
      <c r="M31" s="330"/>
      <c r="N31" s="331"/>
      <c r="O31" s="132"/>
      <c r="P31" s="96"/>
    </row>
    <row r="32" spans="2:16" ht="15" thickBot="1">
      <c r="B32" s="97"/>
      <c r="C32" s="291" t="s">
        <v>61</v>
      </c>
      <c r="D32" s="292"/>
      <c r="E32" s="292"/>
      <c r="F32" s="292"/>
      <c r="G32" s="292"/>
      <c r="H32" s="292"/>
      <c r="I32" s="292"/>
      <c r="J32" s="292"/>
      <c r="K32" s="292"/>
      <c r="L32" s="292"/>
      <c r="M32" s="292"/>
      <c r="N32" s="293"/>
      <c r="O32" s="138"/>
      <c r="P32" s="96"/>
    </row>
    <row r="33" spans="2:16" ht="13.5" customHeight="1">
      <c r="B33" s="97"/>
      <c r="C33" s="301" t="s">
        <v>62</v>
      </c>
      <c r="D33" s="302"/>
      <c r="E33" s="302"/>
      <c r="F33" s="302"/>
      <c r="G33" s="302"/>
      <c r="H33" s="302"/>
      <c r="I33" s="302"/>
      <c r="J33" s="302"/>
      <c r="K33" s="302"/>
      <c r="L33" s="302"/>
      <c r="M33" s="302"/>
      <c r="N33" s="302"/>
      <c r="O33" s="303"/>
      <c r="P33" s="96"/>
    </row>
    <row r="34" spans="2:16">
      <c r="B34" s="97"/>
      <c r="C34" s="304"/>
      <c r="D34" s="305"/>
      <c r="E34" s="305"/>
      <c r="F34" s="305"/>
      <c r="G34" s="305"/>
      <c r="H34" s="305"/>
      <c r="I34" s="305"/>
      <c r="J34" s="305"/>
      <c r="K34" s="305"/>
      <c r="L34" s="305"/>
      <c r="M34" s="305"/>
      <c r="N34" s="305"/>
      <c r="O34" s="306"/>
      <c r="P34" s="96"/>
    </row>
    <row r="35" spans="2:16" ht="15" thickBot="1">
      <c r="B35" s="97"/>
      <c r="C35" s="307"/>
      <c r="D35" s="308"/>
      <c r="E35" s="308"/>
      <c r="F35" s="308"/>
      <c r="G35" s="308"/>
      <c r="H35" s="308"/>
      <c r="I35" s="308"/>
      <c r="J35" s="308"/>
      <c r="K35" s="308"/>
      <c r="L35" s="308"/>
      <c r="M35" s="308"/>
      <c r="N35" s="308"/>
      <c r="O35" s="309"/>
      <c r="P35" s="96"/>
    </row>
    <row r="36" spans="2:16">
      <c r="B36" s="97"/>
      <c r="C36" s="312" t="s">
        <v>53</v>
      </c>
      <c r="D36" s="313"/>
      <c r="E36" s="313"/>
      <c r="F36" s="313"/>
      <c r="G36" s="313"/>
      <c r="H36" s="313"/>
      <c r="I36" s="313"/>
      <c r="J36" s="314"/>
      <c r="K36" s="127" t="s">
        <v>54</v>
      </c>
      <c r="L36" s="128" t="s">
        <v>11</v>
      </c>
      <c r="M36" s="315" t="s">
        <v>63</v>
      </c>
      <c r="N36" s="314"/>
      <c r="O36" s="129" t="s">
        <v>60</v>
      </c>
      <c r="P36" s="96"/>
    </row>
    <row r="37" spans="2:16">
      <c r="B37" s="97"/>
      <c r="C37" s="285"/>
      <c r="D37" s="286"/>
      <c r="E37" s="286"/>
      <c r="F37" s="286"/>
      <c r="G37" s="286"/>
      <c r="H37" s="286"/>
      <c r="I37" s="286"/>
      <c r="J37" s="311"/>
      <c r="K37" s="140"/>
      <c r="L37" s="141"/>
      <c r="M37" s="316"/>
      <c r="N37" s="317"/>
      <c r="O37" s="132"/>
      <c r="P37" s="96"/>
    </row>
    <row r="38" spans="2:16" ht="15" thickBot="1">
      <c r="B38" s="97"/>
      <c r="C38" s="297"/>
      <c r="D38" s="298"/>
      <c r="E38" s="298"/>
      <c r="F38" s="298"/>
      <c r="G38" s="298"/>
      <c r="H38" s="298"/>
      <c r="I38" s="298"/>
      <c r="J38" s="310"/>
      <c r="K38" s="134"/>
      <c r="L38" s="142"/>
      <c r="M38" s="299"/>
      <c r="N38" s="300"/>
      <c r="O38" s="143"/>
      <c r="P38" s="96"/>
    </row>
    <row r="39" spans="2:16" ht="15" thickBot="1">
      <c r="B39" s="97"/>
      <c r="C39" s="291" t="s">
        <v>61</v>
      </c>
      <c r="D39" s="292"/>
      <c r="E39" s="292"/>
      <c r="F39" s="292"/>
      <c r="G39" s="292"/>
      <c r="H39" s="292"/>
      <c r="I39" s="292"/>
      <c r="J39" s="292"/>
      <c r="K39" s="292"/>
      <c r="L39" s="292"/>
      <c r="M39" s="292"/>
      <c r="N39" s="293"/>
      <c r="O39" s="144">
        <v>0</v>
      </c>
      <c r="P39" s="96"/>
    </row>
    <row r="40" spans="2:16">
      <c r="B40" s="97"/>
      <c r="C40" s="301" t="s">
        <v>64</v>
      </c>
      <c r="D40" s="302"/>
      <c r="E40" s="302"/>
      <c r="F40" s="302"/>
      <c r="G40" s="302"/>
      <c r="H40" s="302"/>
      <c r="I40" s="302"/>
      <c r="J40" s="302"/>
      <c r="K40" s="302"/>
      <c r="L40" s="302"/>
      <c r="M40" s="302"/>
      <c r="N40" s="302"/>
      <c r="O40" s="303"/>
      <c r="P40" s="96"/>
    </row>
    <row r="41" spans="2:16">
      <c r="B41" s="97"/>
      <c r="C41" s="304"/>
      <c r="D41" s="305"/>
      <c r="E41" s="305"/>
      <c r="F41" s="305"/>
      <c r="G41" s="305"/>
      <c r="H41" s="305"/>
      <c r="I41" s="305"/>
      <c r="J41" s="305"/>
      <c r="K41" s="305"/>
      <c r="L41" s="305"/>
      <c r="M41" s="305"/>
      <c r="N41" s="305"/>
      <c r="O41" s="306"/>
      <c r="P41" s="96"/>
    </row>
    <row r="42" spans="2:16" ht="15" thickBot="1">
      <c r="B42" s="97"/>
      <c r="C42" s="307"/>
      <c r="D42" s="308"/>
      <c r="E42" s="308"/>
      <c r="F42" s="308"/>
      <c r="G42" s="308"/>
      <c r="H42" s="308"/>
      <c r="I42" s="308"/>
      <c r="J42" s="308"/>
      <c r="K42" s="308"/>
      <c r="L42" s="308"/>
      <c r="M42" s="308"/>
      <c r="N42" s="308"/>
      <c r="O42" s="309"/>
      <c r="P42" s="96"/>
    </row>
    <row r="43" spans="2:16" ht="15.75">
      <c r="B43" s="97"/>
      <c r="C43" s="312" t="s">
        <v>65</v>
      </c>
      <c r="D43" s="313"/>
      <c r="E43" s="313"/>
      <c r="F43" s="313"/>
      <c r="G43" s="313"/>
      <c r="H43" s="313"/>
      <c r="I43" s="313"/>
      <c r="J43" s="128" t="s">
        <v>66</v>
      </c>
      <c r="K43" s="139" t="s">
        <v>67</v>
      </c>
      <c r="L43" s="145" t="s">
        <v>68</v>
      </c>
      <c r="M43" s="315" t="s">
        <v>69</v>
      </c>
      <c r="N43" s="314"/>
      <c r="O43" s="129" t="s">
        <v>60</v>
      </c>
      <c r="P43" s="96"/>
    </row>
    <row r="44" spans="2:16">
      <c r="B44" s="97"/>
      <c r="C44" s="285"/>
      <c r="D44" s="286"/>
      <c r="E44" s="286"/>
      <c r="F44" s="286"/>
      <c r="G44" s="286"/>
      <c r="H44" s="286"/>
      <c r="I44" s="286"/>
      <c r="J44" s="146"/>
      <c r="K44" s="147"/>
      <c r="L44" s="146"/>
      <c r="M44" s="320"/>
      <c r="N44" s="321"/>
      <c r="O44" s="132"/>
      <c r="P44" s="96"/>
    </row>
    <row r="45" spans="2:16" ht="15" thickBot="1">
      <c r="B45" s="97"/>
      <c r="C45" s="297"/>
      <c r="D45" s="298"/>
      <c r="E45" s="298"/>
      <c r="F45" s="298"/>
      <c r="G45" s="298"/>
      <c r="H45" s="298"/>
      <c r="I45" s="298"/>
      <c r="J45" s="148"/>
      <c r="K45" s="149"/>
      <c r="L45" s="148"/>
      <c r="M45" s="299"/>
      <c r="N45" s="300"/>
      <c r="O45" s="150"/>
      <c r="P45" s="96"/>
    </row>
    <row r="46" spans="2:16" ht="15" thickBot="1">
      <c r="B46" s="97"/>
      <c r="C46" s="291" t="s">
        <v>61</v>
      </c>
      <c r="D46" s="292"/>
      <c r="E46" s="292"/>
      <c r="F46" s="292"/>
      <c r="G46" s="292"/>
      <c r="H46" s="292"/>
      <c r="I46" s="292"/>
      <c r="J46" s="292"/>
      <c r="K46" s="292"/>
      <c r="L46" s="292"/>
      <c r="M46" s="292"/>
      <c r="N46" s="293"/>
      <c r="O46" s="138"/>
      <c r="P46" s="96"/>
    </row>
    <row r="47" spans="2:16">
      <c r="B47" s="97"/>
      <c r="C47" s="301" t="s">
        <v>70</v>
      </c>
      <c r="D47" s="302"/>
      <c r="E47" s="302"/>
      <c r="F47" s="302"/>
      <c r="G47" s="302"/>
      <c r="H47" s="302"/>
      <c r="I47" s="302"/>
      <c r="J47" s="302"/>
      <c r="K47" s="302"/>
      <c r="L47" s="302"/>
      <c r="M47" s="302"/>
      <c r="N47" s="302"/>
      <c r="O47" s="303"/>
      <c r="P47" s="96"/>
    </row>
    <row r="48" spans="2:16">
      <c r="B48" s="97"/>
      <c r="C48" s="304"/>
      <c r="D48" s="305"/>
      <c r="E48" s="305"/>
      <c r="F48" s="305"/>
      <c r="G48" s="305"/>
      <c r="H48" s="305"/>
      <c r="I48" s="305"/>
      <c r="J48" s="305"/>
      <c r="K48" s="305"/>
      <c r="L48" s="305"/>
      <c r="M48" s="305"/>
      <c r="N48" s="305"/>
      <c r="O48" s="306"/>
      <c r="P48" s="96"/>
    </row>
    <row r="49" spans="2:16" ht="15" thickBot="1">
      <c r="B49" s="97"/>
      <c r="C49" s="307"/>
      <c r="D49" s="308"/>
      <c r="E49" s="308"/>
      <c r="F49" s="308"/>
      <c r="G49" s="308"/>
      <c r="H49" s="308"/>
      <c r="I49" s="308"/>
      <c r="J49" s="308"/>
      <c r="K49" s="308"/>
      <c r="L49" s="308"/>
      <c r="M49" s="308"/>
      <c r="N49" s="308"/>
      <c r="O49" s="309"/>
      <c r="P49" s="96"/>
    </row>
    <row r="50" spans="2:16" ht="31.5" customHeight="1">
      <c r="B50" s="97"/>
      <c r="C50" s="312" t="s">
        <v>71</v>
      </c>
      <c r="D50" s="313"/>
      <c r="E50" s="313"/>
      <c r="F50" s="313"/>
      <c r="G50" s="313"/>
      <c r="H50" s="313"/>
      <c r="I50" s="313"/>
      <c r="J50" s="128" t="s">
        <v>72</v>
      </c>
      <c r="K50" s="151" t="s">
        <v>73</v>
      </c>
      <c r="L50" s="152" t="s">
        <v>74</v>
      </c>
      <c r="M50" s="318" t="s">
        <v>59</v>
      </c>
      <c r="N50" s="319"/>
      <c r="O50" s="154" t="s">
        <v>60</v>
      </c>
      <c r="P50" s="96"/>
    </row>
    <row r="51" spans="2:16">
      <c r="B51" s="97"/>
      <c r="C51" s="155"/>
      <c r="D51" s="156"/>
      <c r="E51" s="156"/>
      <c r="F51" s="156"/>
      <c r="G51" s="156"/>
      <c r="H51" s="156"/>
      <c r="I51" s="156"/>
      <c r="J51" s="157"/>
      <c r="K51" s="158"/>
      <c r="L51" s="159"/>
      <c r="M51" s="322"/>
      <c r="N51" s="323"/>
      <c r="O51" s="160"/>
      <c r="P51" s="96"/>
    </row>
    <row r="52" spans="2:16">
      <c r="B52" s="97"/>
      <c r="C52" s="155"/>
      <c r="D52" s="156"/>
      <c r="E52" s="156"/>
      <c r="F52" s="156"/>
      <c r="G52" s="156"/>
      <c r="H52" s="156"/>
      <c r="I52" s="156"/>
      <c r="J52" s="157"/>
      <c r="K52" s="158"/>
      <c r="L52" s="159"/>
      <c r="M52" s="322"/>
      <c r="N52" s="323"/>
      <c r="O52" s="160"/>
      <c r="P52" s="96"/>
    </row>
    <row r="53" spans="2:16">
      <c r="B53" s="97"/>
      <c r="C53" s="155"/>
      <c r="D53" s="156"/>
      <c r="E53" s="156"/>
      <c r="F53" s="156"/>
      <c r="G53" s="156"/>
      <c r="H53" s="156"/>
      <c r="I53" s="156"/>
      <c r="J53" s="157"/>
      <c r="K53" s="158"/>
      <c r="L53" s="159"/>
      <c r="M53" s="320"/>
      <c r="N53" s="321"/>
      <c r="O53" s="160"/>
      <c r="P53" s="96"/>
    </row>
    <row r="54" spans="2:16" ht="15" thickBot="1">
      <c r="B54" s="97"/>
      <c r="C54" s="297"/>
      <c r="D54" s="298"/>
      <c r="E54" s="298"/>
      <c r="F54" s="298"/>
      <c r="G54" s="298"/>
      <c r="H54" s="298"/>
      <c r="I54" s="298"/>
      <c r="J54" s="148"/>
      <c r="K54" s="149"/>
      <c r="L54" s="148"/>
      <c r="M54" s="299"/>
      <c r="N54" s="300"/>
      <c r="O54" s="150"/>
      <c r="P54" s="96"/>
    </row>
    <row r="55" spans="2:16" ht="15" thickBot="1">
      <c r="B55" s="97"/>
      <c r="C55" s="291" t="s">
        <v>61</v>
      </c>
      <c r="D55" s="292"/>
      <c r="E55" s="292"/>
      <c r="F55" s="292"/>
      <c r="G55" s="292"/>
      <c r="H55" s="292"/>
      <c r="I55" s="292"/>
      <c r="J55" s="292"/>
      <c r="K55" s="292"/>
      <c r="L55" s="292"/>
      <c r="M55" s="292"/>
      <c r="N55" s="293"/>
      <c r="O55" s="144"/>
      <c r="P55" s="96"/>
    </row>
    <row r="56" spans="2:16" ht="15" thickBot="1">
      <c r="B56" s="97"/>
      <c r="C56" s="122"/>
      <c r="O56" s="123"/>
      <c r="P56" s="96"/>
    </row>
    <row r="57" spans="2:16" ht="15" thickBot="1">
      <c r="B57" s="97"/>
      <c r="C57" s="294" t="s">
        <v>75</v>
      </c>
      <c r="D57" s="295"/>
      <c r="E57" s="295"/>
      <c r="F57" s="295"/>
      <c r="G57" s="295"/>
      <c r="H57" s="295"/>
      <c r="I57" s="295"/>
      <c r="J57" s="295"/>
      <c r="K57" s="295"/>
      <c r="L57" s="295"/>
      <c r="M57" s="295"/>
      <c r="N57" s="296"/>
      <c r="O57" s="161"/>
      <c r="P57" s="96"/>
    </row>
    <row r="58" spans="2:16">
      <c r="B58" s="97"/>
      <c r="C58" s="301" t="s">
        <v>76</v>
      </c>
      <c r="D58" s="302"/>
      <c r="E58" s="302"/>
      <c r="F58" s="302"/>
      <c r="G58" s="302"/>
      <c r="H58" s="302"/>
      <c r="I58" s="302"/>
      <c r="J58" s="302"/>
      <c r="K58" s="302"/>
      <c r="L58" s="302"/>
      <c r="M58" s="302"/>
      <c r="N58" s="302"/>
      <c r="O58" s="303"/>
      <c r="P58" s="96"/>
    </row>
    <row r="59" spans="2:16">
      <c r="B59" s="97"/>
      <c r="C59" s="304"/>
      <c r="D59" s="305"/>
      <c r="E59" s="305"/>
      <c r="F59" s="305"/>
      <c r="G59" s="305"/>
      <c r="H59" s="305"/>
      <c r="I59" s="305"/>
      <c r="J59" s="305"/>
      <c r="K59" s="305"/>
      <c r="L59" s="305"/>
      <c r="M59" s="305"/>
      <c r="N59" s="305"/>
      <c r="O59" s="306"/>
      <c r="P59" s="96"/>
    </row>
    <row r="60" spans="2:16" ht="15" thickBot="1">
      <c r="B60" s="97"/>
      <c r="C60" s="307"/>
      <c r="D60" s="308"/>
      <c r="E60" s="308"/>
      <c r="F60" s="308"/>
      <c r="G60" s="308"/>
      <c r="H60" s="308"/>
      <c r="I60" s="308"/>
      <c r="J60" s="308"/>
      <c r="K60" s="308"/>
      <c r="L60" s="308"/>
      <c r="M60" s="308"/>
      <c r="N60" s="308"/>
      <c r="O60" s="309"/>
      <c r="P60" s="96"/>
    </row>
    <row r="61" spans="2:16" ht="28.5">
      <c r="B61" s="97"/>
      <c r="C61" s="312" t="s">
        <v>77</v>
      </c>
      <c r="D61" s="313"/>
      <c r="E61" s="313"/>
      <c r="F61" s="313"/>
      <c r="G61" s="313"/>
      <c r="H61" s="313"/>
      <c r="I61" s="313"/>
      <c r="J61" s="139"/>
      <c r="K61" s="153"/>
      <c r="L61" s="152" t="s">
        <v>78</v>
      </c>
      <c r="M61" s="318" t="s">
        <v>79</v>
      </c>
      <c r="N61" s="319"/>
      <c r="O61" s="154"/>
      <c r="P61" s="96"/>
    </row>
    <row r="62" spans="2:16">
      <c r="B62" s="97"/>
      <c r="C62" s="285" t="s">
        <v>23</v>
      </c>
      <c r="D62" s="286"/>
      <c r="E62" s="286"/>
      <c r="F62" s="286"/>
      <c r="G62" s="286"/>
      <c r="H62" s="286"/>
      <c r="I62" s="286"/>
      <c r="J62" s="162"/>
      <c r="K62" s="163"/>
      <c r="L62" s="164"/>
      <c r="M62" s="287"/>
      <c r="N62" s="288"/>
      <c r="O62" s="165"/>
      <c r="P62" s="96"/>
    </row>
    <row r="63" spans="2:16">
      <c r="B63" s="97"/>
      <c r="C63" s="133" t="s">
        <v>80</v>
      </c>
      <c r="D63" s="134"/>
      <c r="E63" s="134"/>
      <c r="F63" s="134"/>
      <c r="G63" s="134"/>
      <c r="H63" s="134"/>
      <c r="I63" s="134"/>
      <c r="J63" s="162"/>
      <c r="K63" s="163"/>
      <c r="L63" s="164"/>
      <c r="M63" s="287"/>
      <c r="N63" s="288"/>
      <c r="O63" s="165"/>
      <c r="P63" s="96"/>
    </row>
    <row r="64" spans="2:16" ht="15" thickBot="1">
      <c r="B64" s="97"/>
      <c r="C64" s="116" t="s">
        <v>81</v>
      </c>
      <c r="D64" s="117"/>
      <c r="E64" s="117"/>
      <c r="F64" s="117"/>
      <c r="G64" s="117"/>
      <c r="H64" s="117"/>
      <c r="I64" s="117"/>
      <c r="J64" s="166"/>
      <c r="K64" s="167"/>
      <c r="L64" s="164"/>
      <c r="M64" s="289"/>
      <c r="N64" s="290"/>
      <c r="O64" s="165"/>
      <c r="P64" s="96"/>
    </row>
    <row r="65" spans="2:16" ht="15" thickBot="1">
      <c r="B65" s="97"/>
      <c r="C65" s="291" t="s">
        <v>61</v>
      </c>
      <c r="D65" s="292"/>
      <c r="E65" s="292"/>
      <c r="F65" s="292"/>
      <c r="G65" s="292"/>
      <c r="H65" s="292"/>
      <c r="I65" s="292"/>
      <c r="J65" s="292"/>
      <c r="K65" s="292"/>
      <c r="L65" s="292"/>
      <c r="M65" s="292"/>
      <c r="N65" s="293"/>
      <c r="O65" s="168"/>
      <c r="P65" s="96"/>
    </row>
    <row r="66" spans="2:16" ht="15" thickBot="1">
      <c r="B66" s="97"/>
      <c r="C66" s="122"/>
      <c r="O66" s="123"/>
      <c r="P66" s="96"/>
    </row>
    <row r="67" spans="2:16" ht="15" thickBot="1">
      <c r="B67" s="97"/>
      <c r="C67" s="294" t="s">
        <v>82</v>
      </c>
      <c r="D67" s="295"/>
      <c r="E67" s="295"/>
      <c r="F67" s="295"/>
      <c r="G67" s="295"/>
      <c r="H67" s="295"/>
      <c r="I67" s="295"/>
      <c r="J67" s="295"/>
      <c r="K67" s="295"/>
      <c r="L67" s="295"/>
      <c r="M67" s="295"/>
      <c r="N67" s="296"/>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83</v>
      </c>
      <c r="I71" s="170"/>
      <c r="J71" s="170"/>
      <c r="K71" s="170"/>
      <c r="O71" s="123"/>
      <c r="P71" s="96"/>
    </row>
    <row r="72" spans="2:16">
      <c r="B72" s="97"/>
      <c r="C72" s="122"/>
      <c r="H72" s="170" t="s">
        <v>84</v>
      </c>
      <c r="O72" s="123"/>
      <c r="P72" s="96"/>
    </row>
    <row r="73" spans="2:16">
      <c r="B73" s="97"/>
      <c r="C73" s="122"/>
      <c r="H73" s="170" t="s">
        <v>85</v>
      </c>
      <c r="O73" s="123"/>
      <c r="P73" s="96"/>
    </row>
    <row r="74" spans="2:16">
      <c r="B74" s="97"/>
      <c r="C74" s="108"/>
      <c r="D74" s="171"/>
      <c r="E74" s="171"/>
      <c r="F74" s="171"/>
      <c r="G74" s="171"/>
      <c r="H74" s="170" t="s">
        <v>86</v>
      </c>
      <c r="I74" s="171"/>
      <c r="J74" s="171"/>
      <c r="K74" s="171"/>
      <c r="L74" s="171"/>
      <c r="M74" s="171"/>
      <c r="N74" s="171"/>
      <c r="O74" s="172"/>
      <c r="P74" s="96"/>
    </row>
    <row r="75" spans="2:16">
      <c r="B75" s="97"/>
      <c r="C75" s="122"/>
      <c r="H75" s="95" t="s">
        <v>87</v>
      </c>
      <c r="O75" s="123"/>
      <c r="P75" s="96"/>
    </row>
    <row r="76" spans="2:16">
      <c r="B76" s="97"/>
      <c r="C76" s="173" t="s">
        <v>88</v>
      </c>
      <c r="D76" s="130"/>
      <c r="E76" s="130"/>
      <c r="F76" s="130"/>
      <c r="G76" s="130"/>
      <c r="H76" s="130"/>
      <c r="I76" s="130"/>
      <c r="J76" s="130"/>
      <c r="K76" s="130"/>
      <c r="L76" s="130"/>
      <c r="M76" s="130"/>
      <c r="N76" s="130"/>
      <c r="O76" s="174"/>
      <c r="P76" s="96"/>
    </row>
    <row r="77" spans="2:16">
      <c r="B77" s="97"/>
      <c r="C77" s="282"/>
      <c r="D77" s="283"/>
      <c r="E77" s="283"/>
      <c r="F77" s="283"/>
      <c r="G77" s="283"/>
      <c r="H77" s="283"/>
      <c r="I77" s="283"/>
      <c r="J77" s="283"/>
      <c r="K77" s="283"/>
      <c r="L77" s="283"/>
      <c r="M77" s="283"/>
      <c r="N77" s="283"/>
      <c r="O77" s="284"/>
      <c r="P77" s="96"/>
    </row>
    <row r="78" spans="2:16">
      <c r="B78" s="97"/>
      <c r="C78" s="282"/>
      <c r="D78" s="283"/>
      <c r="E78" s="283"/>
      <c r="F78" s="283"/>
      <c r="G78" s="283"/>
      <c r="H78" s="283"/>
      <c r="I78" s="283"/>
      <c r="J78" s="283"/>
      <c r="K78" s="283"/>
      <c r="L78" s="283"/>
      <c r="M78" s="283"/>
      <c r="N78" s="283"/>
      <c r="O78" s="284"/>
      <c r="P78" s="96"/>
    </row>
    <row r="79" spans="2:16">
      <c r="B79" s="97"/>
      <c r="C79" s="108"/>
      <c r="D79" s="171"/>
      <c r="E79" s="171"/>
      <c r="F79" s="171"/>
      <c r="G79" s="171"/>
      <c r="H79" s="171"/>
      <c r="I79" s="171"/>
      <c r="J79" s="171"/>
      <c r="K79" s="171"/>
      <c r="L79" s="171"/>
      <c r="M79" s="171"/>
      <c r="N79" s="171"/>
      <c r="O79" s="172"/>
      <c r="P79" s="96"/>
    </row>
    <row r="80" spans="2:16">
      <c r="B80" s="97"/>
      <c r="C80" s="175" t="s">
        <v>89</v>
      </c>
      <c r="D80" s="171"/>
      <c r="E80" s="171"/>
      <c r="F80" s="171"/>
      <c r="G80" s="171"/>
      <c r="H80" s="171"/>
      <c r="I80" s="171"/>
      <c r="J80" s="171"/>
      <c r="K80" s="171"/>
      <c r="L80" s="171"/>
      <c r="M80" s="171"/>
      <c r="N80" s="171"/>
      <c r="O80" s="172"/>
      <c r="P80" s="96"/>
    </row>
    <row r="81" spans="2:16" ht="12.75" customHeight="1">
      <c r="B81" s="97"/>
      <c r="C81" s="279" t="s">
        <v>90</v>
      </c>
      <c r="D81" s="280"/>
      <c r="E81" s="280"/>
      <c r="F81" s="280"/>
      <c r="G81" s="280"/>
      <c r="H81" s="280"/>
      <c r="I81" s="280"/>
      <c r="J81" s="280"/>
      <c r="K81" s="280"/>
      <c r="L81" s="280"/>
      <c r="M81" s="280"/>
      <c r="N81" s="280"/>
      <c r="O81" s="281"/>
      <c r="P81" s="96"/>
    </row>
    <row r="82" spans="2:16">
      <c r="B82" s="97"/>
      <c r="C82" s="279"/>
      <c r="D82" s="280"/>
      <c r="E82" s="280"/>
      <c r="F82" s="280"/>
      <c r="G82" s="280"/>
      <c r="H82" s="280"/>
      <c r="I82" s="280"/>
      <c r="J82" s="280"/>
      <c r="K82" s="280"/>
      <c r="L82" s="280"/>
      <c r="M82" s="280"/>
      <c r="N82" s="280"/>
      <c r="O82" s="281"/>
      <c r="P82" s="96"/>
    </row>
    <row r="83" spans="2:16" ht="12.95" customHeight="1">
      <c r="B83" s="97"/>
      <c r="C83" s="279" t="s">
        <v>91</v>
      </c>
      <c r="D83" s="280"/>
      <c r="E83" s="280"/>
      <c r="F83" s="280"/>
      <c r="G83" s="280"/>
      <c r="H83" s="280"/>
      <c r="I83" s="280"/>
      <c r="J83" s="280"/>
      <c r="K83" s="280"/>
      <c r="L83" s="280"/>
      <c r="M83" s="280"/>
      <c r="N83" s="280"/>
      <c r="O83" s="281"/>
      <c r="P83" s="96"/>
    </row>
    <row r="84" spans="2:16">
      <c r="B84" s="97"/>
      <c r="C84" s="279"/>
      <c r="D84" s="280"/>
      <c r="E84" s="280"/>
      <c r="F84" s="280"/>
      <c r="G84" s="280"/>
      <c r="H84" s="280"/>
      <c r="I84" s="280"/>
      <c r="J84" s="280"/>
      <c r="K84" s="280"/>
      <c r="L84" s="280"/>
      <c r="M84" s="280"/>
      <c r="N84" s="280"/>
      <c r="O84" s="281"/>
      <c r="P84" s="96"/>
    </row>
    <row r="85" spans="2:16">
      <c r="B85" s="97"/>
      <c r="C85" s="108"/>
      <c r="D85" s="171"/>
      <c r="E85" s="171"/>
      <c r="F85" s="171"/>
      <c r="G85" s="171"/>
      <c r="H85" s="171"/>
      <c r="I85" s="171"/>
      <c r="J85" s="171"/>
      <c r="K85" s="171"/>
      <c r="L85" s="171"/>
      <c r="M85" s="171"/>
      <c r="N85" s="171"/>
      <c r="O85" s="172"/>
      <c r="P85" s="96"/>
    </row>
    <row r="86" spans="2:16">
      <c r="B86" s="97"/>
      <c r="C86" s="122"/>
      <c r="H86" s="170" t="s">
        <v>83</v>
      </c>
      <c r="O86" s="123"/>
      <c r="P86" s="96"/>
    </row>
    <row r="87" spans="2:16">
      <c r="B87" s="97"/>
      <c r="C87" s="122"/>
      <c r="H87" s="95" t="s">
        <v>84</v>
      </c>
      <c r="I87" s="134"/>
      <c r="J87" s="134"/>
      <c r="K87" s="134"/>
      <c r="O87" s="123"/>
      <c r="P87" s="96"/>
    </row>
    <row r="88" spans="2:16">
      <c r="B88" s="97"/>
      <c r="C88" s="122"/>
      <c r="H88" s="95" t="s">
        <v>92</v>
      </c>
      <c r="I88" s="176"/>
      <c r="J88" s="176"/>
      <c r="K88" s="176"/>
      <c r="O88" s="123"/>
      <c r="P88" s="96"/>
    </row>
    <row r="89" spans="2:16">
      <c r="B89" s="97"/>
      <c r="C89" s="177"/>
      <c r="D89" s="171"/>
      <c r="E89" s="171"/>
      <c r="F89" s="171"/>
      <c r="G89" s="171"/>
      <c r="H89" s="95" t="s">
        <v>86</v>
      </c>
      <c r="L89" s="171"/>
      <c r="M89" s="171"/>
      <c r="N89" s="171"/>
      <c r="O89" s="172"/>
      <c r="P89" s="96"/>
    </row>
    <row r="90" spans="2:16" ht="17.25" customHeight="1">
      <c r="B90" s="97"/>
      <c r="C90" s="177"/>
      <c r="D90" s="176"/>
      <c r="E90" s="176"/>
      <c r="K90" s="271"/>
      <c r="L90" s="271"/>
      <c r="M90" s="271"/>
      <c r="N90" s="271"/>
      <c r="O90" s="272"/>
      <c r="P90" s="96"/>
    </row>
    <row r="91" spans="2:16" ht="18.75" customHeight="1" thickBot="1">
      <c r="B91" s="97"/>
      <c r="C91" s="275"/>
      <c r="D91" s="276"/>
      <c r="E91" s="276"/>
      <c r="F91" s="149"/>
      <c r="G91" s="149"/>
      <c r="H91" s="149"/>
      <c r="I91" s="149"/>
      <c r="J91" s="149"/>
      <c r="K91" s="273"/>
      <c r="L91" s="273"/>
      <c r="M91" s="273"/>
      <c r="N91" s="273"/>
      <c r="O91" s="274"/>
      <c r="P91" s="96"/>
    </row>
    <row r="92" spans="2:16" ht="15" thickBot="1">
      <c r="B92" s="178"/>
      <c r="C92" s="179"/>
      <c r="D92" s="179"/>
      <c r="E92" s="179"/>
      <c r="F92" s="179"/>
      <c r="G92" s="179"/>
      <c r="H92" s="179"/>
      <c r="I92" s="179"/>
      <c r="J92" s="179"/>
      <c r="K92" s="179"/>
      <c r="L92" s="179"/>
      <c r="M92" s="179"/>
      <c r="N92" s="179"/>
      <c r="O92" s="179"/>
      <c r="P92" s="180"/>
    </row>
    <row r="93" spans="2:16" ht="15"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Windows</cp:lastModifiedBy>
  <cp:revision/>
  <dcterms:created xsi:type="dcterms:W3CDTF">2006-06-27T16:47:25Z</dcterms:created>
  <dcterms:modified xsi:type="dcterms:W3CDTF">2026-08-17T23:08:40Z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