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OMPUCENTER\Desktop\ALBANIA 2025\"/>
    </mc:Choice>
  </mc:AlternateContent>
  <bookViews>
    <workbookView xWindow="-120" yWindow="-120" windowWidth="20730" windowHeight="11040"/>
  </bookViews>
  <sheets>
    <sheet name="PRESUPUESTO" sheetId="1" r:id="rId1"/>
    <sheet name="MEMORIA DE CALCULO" sheetId="2" r:id="rId2"/>
    <sheet name="APU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8" i="2" l="1"/>
  <c r="H113" i="3" l="1"/>
  <c r="H114" i="3"/>
  <c r="H112" i="3"/>
  <c r="H111" i="3"/>
  <c r="H79" i="3"/>
  <c r="H78" i="3"/>
  <c r="H47" i="3"/>
  <c r="H48" i="3"/>
  <c r="H46" i="3"/>
  <c r="I53" i="3" s="1"/>
  <c r="H15" i="3"/>
  <c r="H14" i="3"/>
  <c r="H9" i="3"/>
  <c r="H10" i="3"/>
  <c r="J14" i="2"/>
  <c r="J12" i="2"/>
  <c r="J13" i="2" s="1"/>
  <c r="J5" i="2"/>
  <c r="J6" i="2" s="1"/>
  <c r="J15" i="2"/>
  <c r="J7" i="2"/>
  <c r="J11" i="2" s="1"/>
  <c r="I126" i="3"/>
  <c r="F120" i="3"/>
  <c r="H120" i="3" s="1"/>
  <c r="F119" i="3"/>
  <c r="H119" i="3" s="1"/>
  <c r="H110" i="3"/>
  <c r="I117" i="3" s="1"/>
  <c r="H105" i="3"/>
  <c r="I108" i="3" s="1"/>
  <c r="I94" i="3"/>
  <c r="F88" i="3"/>
  <c r="H88" i="3" s="1"/>
  <c r="F87" i="3"/>
  <c r="H87" i="3" s="1"/>
  <c r="I85" i="3"/>
  <c r="H73" i="3"/>
  <c r="I76" i="3" s="1"/>
  <c r="I62" i="3"/>
  <c r="F56" i="3"/>
  <c r="H56" i="3" s="1"/>
  <c r="F55" i="3"/>
  <c r="H55" i="3" s="1"/>
  <c r="H41" i="3"/>
  <c r="I44" i="3" s="1"/>
  <c r="C36" i="3"/>
  <c r="C68" i="3" s="1"/>
  <c r="C100" i="3" s="1"/>
  <c r="I30" i="3"/>
  <c r="F24" i="3"/>
  <c r="H24" i="3" s="1"/>
  <c r="F23" i="3"/>
  <c r="H23" i="3" s="1"/>
  <c r="I21" i="3"/>
  <c r="H8" i="3"/>
  <c r="I122" i="3" l="1"/>
  <c r="I90" i="3"/>
  <c r="I95" i="3" s="1"/>
  <c r="I96" i="3" s="1"/>
  <c r="I12" i="3"/>
  <c r="I58" i="3"/>
  <c r="I26" i="3"/>
  <c r="I31" i="3" s="1"/>
  <c r="I32" i="3" s="1"/>
  <c r="I127" i="3"/>
  <c r="I128" i="3" s="1"/>
  <c r="I63" i="3"/>
  <c r="I64" i="3" s="1"/>
  <c r="D4" i="1" l="1"/>
  <c r="F7" i="1"/>
  <c r="F6" i="1"/>
  <c r="D5" i="1"/>
  <c r="F5" i="1" s="1"/>
  <c r="F4" i="1"/>
  <c r="F8" i="1" l="1"/>
  <c r="F10" i="1"/>
  <c r="F9" i="1"/>
  <c r="F11" i="1" l="1"/>
</calcChain>
</file>

<file path=xl/sharedStrings.xml><?xml version="1.0" encoding="utf-8"?>
<sst xmlns="http://schemas.openxmlformats.org/spreadsheetml/2006/main" count="242" uniqueCount="77">
  <si>
    <t>ITEM</t>
  </si>
  <si>
    <t>DESCRIPCION</t>
  </si>
  <si>
    <t>UNIDAD</t>
  </si>
  <si>
    <t>CANTIDAD</t>
  </si>
  <si>
    <t>VALOR UNITARIO</t>
  </si>
  <si>
    <t>VALOR TOTAL</t>
  </si>
  <si>
    <t>CORTE, PULIDA, ESTUCADA, LIJADA Y PINTURA EN GRIS BASALTO TIPO 1 3 MANOS</t>
  </si>
  <si>
    <t>M2</t>
  </si>
  <si>
    <t>DEMOLICION, CORTE, RETIRO E INSTALACION DE CERAMICA PARA MESON COCINA</t>
  </si>
  <si>
    <t>INSTALACION DE PUERTAS INTEGRALES EN ACRILICO PARA MESON</t>
  </si>
  <si>
    <t>UND</t>
  </si>
  <si>
    <t>ADMINISTRACION 24%</t>
  </si>
  <si>
    <t>UTILIDAD 4%</t>
  </si>
  <si>
    <t>CONCRETO REFORZADO PARA EMPOTRAR ESTUFA MESON INC. CERAMICA</t>
  </si>
  <si>
    <t>SUB TOTAL</t>
  </si>
  <si>
    <t>PRESUPUESTO ESTIMADO PARA LA ADECUACION DE LA FACHADA FRONTAL Y LATERAL  Y COCINA DE LA ESTACION DE POLICIA MUNICIPIO DE ALBANIA CAQUETA</t>
  </si>
  <si>
    <t>TOTAL GENERAL</t>
  </si>
  <si>
    <t>REPUBLICA DE COLOMBIA						
DEPARTAMENTO DEL CAQUETA						
MUNICIPIO DE ALBANIA</t>
  </si>
  <si>
    <t>ANALISIS DE PRECIOS UNITARIOS</t>
  </si>
  <si>
    <t xml:space="preserve">Proyecto: </t>
  </si>
  <si>
    <t xml:space="preserve">CAP: </t>
  </si>
  <si>
    <t>FECHA: FEBRERO 2026</t>
  </si>
  <si>
    <t>ITEM:</t>
  </si>
  <si>
    <t>UNIDAD:</t>
  </si>
  <si>
    <t>1. EQUIPO (Descripción)</t>
  </si>
  <si>
    <t>T. HORA $/h</t>
  </si>
  <si>
    <t>REN. Cant./h</t>
  </si>
  <si>
    <t>V. TOT.</t>
  </si>
  <si>
    <t>HERRAMIENTA MENOR 5% M.O</t>
  </si>
  <si>
    <t>GBL</t>
  </si>
  <si>
    <t>SUB-TOTAL</t>
  </si>
  <si>
    <t>2. MATERIALES EN LA OBRA</t>
  </si>
  <si>
    <t>P. UNITARIO $</t>
  </si>
  <si>
    <t>CANT.</t>
  </si>
  <si>
    <t>3. MANO DE OBRA</t>
  </si>
  <si>
    <t>JORNAL TOTAL</t>
  </si>
  <si>
    <t>PREST. EN %</t>
  </si>
  <si>
    <t>TOTAL $</t>
  </si>
  <si>
    <t>REND. C/Dia</t>
  </si>
  <si>
    <t>V. TOT</t>
  </si>
  <si>
    <t>OFICIAL</t>
  </si>
  <si>
    <t>OBRERO</t>
  </si>
  <si>
    <t>4. TRANSPORTE (Descripción)</t>
  </si>
  <si>
    <t>Distancia Km</t>
  </si>
  <si>
    <t>T. UND $/Km</t>
  </si>
  <si>
    <t>.</t>
  </si>
  <si>
    <t>TOTAL COSTO DIRECTO</t>
  </si>
  <si>
    <t>PRECIO UNITARIO APROXIMADO AL PESO</t>
  </si>
  <si>
    <t>GALON</t>
  </si>
  <si>
    <t xml:space="preserve">REPUBLICA DE COLOMBIA						
DEPARTAMENTO DEL CAQUETA						
MUNICIPIO DE ALBANIA	</t>
  </si>
  <si>
    <t>MEMORIA DE CALCULO</t>
  </si>
  <si>
    <t>REGISTRO FOTOGRAFICO</t>
  </si>
  <si>
    <t>LONGITUD</t>
  </si>
  <si>
    <t>ANCHO</t>
  </si>
  <si>
    <t xml:space="preserve">ALTO </t>
  </si>
  <si>
    <t>PESO</t>
  </si>
  <si>
    <t>NUMERO DE VECES</t>
  </si>
  <si>
    <t>TOTAL</t>
  </si>
  <si>
    <t>SDESARROLLO RURAL Y MEDIOAMBIENTAL</t>
  </si>
  <si>
    <t>ADECUACION DE LA FACHADA FRONTAL Y LATERAL  Y COCINA DE LA ESTACION DE POLICIA MUNICIPIO DE ALBANIA CAQUETA</t>
  </si>
  <si>
    <t>ANDAMIOS INDUSTRIALES CERTIFICADOS ISO 9001</t>
  </si>
  <si>
    <t xml:space="preserve">ARNES Y LINEA DE VUDA </t>
  </si>
  <si>
    <t>Gl</t>
  </si>
  <si>
    <t>ESTUCO PLASTICO ESPECIAL PARA EXTERIORES</t>
  </si>
  <si>
    <t>PINTURA KORAZA TIPO 1</t>
  </si>
  <si>
    <t>PEGACOR</t>
  </si>
  <si>
    <t>CERAMICA PARA COCINA</t>
  </si>
  <si>
    <t>BOQUILLA</t>
  </si>
  <si>
    <t>BULTO</t>
  </si>
  <si>
    <t>KILO</t>
  </si>
  <si>
    <t>ALUMINIO</t>
  </si>
  <si>
    <t>ACRILICO</t>
  </si>
  <si>
    <t>MADERA</t>
  </si>
  <si>
    <t>VARILLA DE 1/2"</t>
  </si>
  <si>
    <t>JOHN JAIRO GARCIA CALDERON</t>
  </si>
  <si>
    <t>SECRETARIO DE PLANEACION, INFRAESTRUCTURA</t>
  </si>
  <si>
    <t xml:space="preserve">Secretario de Planeacion Municipal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</si>
</sst>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Swis721 LtCn BT"/>
    </font>
    <font>
      <b/>
      <sz val="9"/>
      <name val="Swis721 LtCn BT"/>
      <family val="2"/>
    </font>
    <font>
      <sz val="9"/>
      <name val="Swis721 LtCn BT"/>
      <family val="2"/>
    </font>
    <font>
      <sz val="9"/>
      <color theme="1"/>
      <name val="Swis721 LtCn BT"/>
      <family val="2"/>
    </font>
    <font>
      <sz val="9"/>
      <name val="Swis721 LtCn BT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131">
    <xf numFmtId="0" fontId="0" fillId="0" borderId="0" xfId="0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2" fillId="0" borderId="0" xfId="0" applyFont="1" applyFill="1" applyBorder="1"/>
    <xf numFmtId="0" fontId="0" fillId="0" borderId="0" xfId="0" applyFont="1" applyFill="1" applyBorder="1"/>
    <xf numFmtId="0" fontId="0" fillId="0" borderId="19" xfId="0" applyBorder="1"/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44" fontId="4" fillId="0" borderId="4" xfId="1" applyFont="1" applyBorder="1"/>
    <xf numFmtId="44" fontId="4" fillId="0" borderId="5" xfId="1" applyFont="1" applyBorder="1"/>
    <xf numFmtId="0" fontId="4" fillId="0" borderId="9" xfId="0" applyFont="1" applyBorder="1"/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44" fontId="4" fillId="0" borderId="2" xfId="1" applyFont="1" applyBorder="1"/>
    <xf numFmtId="44" fontId="4" fillId="0" borderId="10" xfId="1" applyFont="1" applyBorder="1"/>
    <xf numFmtId="0" fontId="3" fillId="0" borderId="2" xfId="0" applyFont="1" applyBorder="1"/>
    <xf numFmtId="44" fontId="3" fillId="0" borderId="10" xfId="1" applyFont="1" applyBorder="1"/>
    <xf numFmtId="44" fontId="3" fillId="0" borderId="11" xfId="1" applyFont="1" applyBorder="1"/>
    <xf numFmtId="0" fontId="4" fillId="0" borderId="6" xfId="0" applyFont="1" applyBorder="1"/>
    <xf numFmtId="0" fontId="3" fillId="0" borderId="7" xfId="0" applyFont="1" applyBorder="1"/>
    <xf numFmtId="0" fontId="4" fillId="0" borderId="7" xfId="0" applyFont="1" applyBorder="1"/>
    <xf numFmtId="0" fontId="4" fillId="0" borderId="12" xfId="0" applyFont="1" applyBorder="1"/>
    <xf numFmtId="44" fontId="3" fillId="0" borderId="1" xfId="0" applyNumberFormat="1" applyFont="1" applyBorder="1"/>
    <xf numFmtId="0" fontId="7" fillId="0" borderId="23" xfId="2" applyFont="1" applyBorder="1" applyAlignment="1">
      <alignment vertical="center" wrapText="1" shrinkToFit="1"/>
    </xf>
    <xf numFmtId="0" fontId="7" fillId="0" borderId="0" xfId="2" applyFont="1" applyAlignment="1">
      <alignment horizontal="center" vertical="center" wrapText="1" shrinkToFit="1"/>
    </xf>
    <xf numFmtId="0" fontId="7" fillId="3" borderId="23" xfId="2" applyFont="1" applyFill="1" applyBorder="1" applyAlignment="1">
      <alignment vertical="center" wrapText="1"/>
    </xf>
    <xf numFmtId="0" fontId="7" fillId="3" borderId="0" xfId="2" applyFont="1" applyFill="1" applyAlignment="1">
      <alignment horizontal="center" vertical="center" wrapText="1"/>
    </xf>
    <xf numFmtId="0" fontId="7" fillId="3" borderId="25" xfId="2" applyFont="1" applyFill="1" applyBorder="1" applyAlignment="1">
      <alignment vertical="center" wrapText="1"/>
    </xf>
    <xf numFmtId="2" fontId="7" fillId="3" borderId="19" xfId="2" applyNumberFormat="1" applyFont="1" applyFill="1" applyBorder="1" applyAlignment="1">
      <alignment horizontal="center" vertical="center" wrapText="1"/>
    </xf>
    <xf numFmtId="0" fontId="7" fillId="3" borderId="0" xfId="2" applyFont="1" applyFill="1" applyAlignment="1">
      <alignment horizontal="left" vertical="center" wrapText="1"/>
    </xf>
    <xf numFmtId="0" fontId="7" fillId="3" borderId="24" xfId="2" applyFont="1" applyFill="1" applyBorder="1" applyAlignment="1">
      <alignment vertical="center" wrapText="1"/>
    </xf>
    <xf numFmtId="0" fontId="7" fillId="0" borderId="29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vertical="center" wrapText="1"/>
    </xf>
    <xf numFmtId="0" fontId="8" fillId="0" borderId="2" xfId="2" applyFont="1" applyBorder="1" applyAlignment="1">
      <alignment horizontal="center" vertical="center" wrapText="1"/>
    </xf>
    <xf numFmtId="4" fontId="8" fillId="0" borderId="2" xfId="2" applyNumberFormat="1" applyFont="1" applyBorder="1" applyAlignment="1">
      <alignment vertical="center" wrapText="1"/>
    </xf>
    <xf numFmtId="0" fontId="8" fillId="0" borderId="29" xfId="2" applyFont="1" applyBorder="1" applyAlignment="1">
      <alignment vertical="center" wrapText="1"/>
    </xf>
    <xf numFmtId="4" fontId="8" fillId="0" borderId="2" xfId="2" applyNumberFormat="1" applyFont="1" applyBorder="1" applyAlignment="1">
      <alignment horizontal="center" vertical="center" wrapText="1"/>
    </xf>
    <xf numFmtId="0" fontId="9" fillId="0" borderId="30" xfId="0" applyFont="1" applyBorder="1" applyAlignment="1">
      <alignment vertical="center" wrapText="1"/>
    </xf>
    <xf numFmtId="0" fontId="8" fillId="0" borderId="26" xfId="2" applyFont="1" applyBorder="1" applyAlignment="1">
      <alignment horizontal="left" vertical="center" wrapText="1"/>
    </xf>
    <xf numFmtId="0" fontId="8" fillId="0" borderId="27" xfId="2" applyFont="1" applyBorder="1" applyAlignment="1">
      <alignment horizontal="left" vertical="center" wrapText="1"/>
    </xf>
    <xf numFmtId="0" fontId="8" fillId="0" borderId="28" xfId="2" applyFont="1" applyBorder="1" applyAlignment="1">
      <alignment horizontal="left" vertical="center" wrapText="1"/>
    </xf>
    <xf numFmtId="4" fontId="7" fillId="0" borderId="2" xfId="2" applyNumberFormat="1" applyFont="1" applyBorder="1" applyAlignment="1">
      <alignment vertical="center" wrapText="1"/>
    </xf>
    <xf numFmtId="0" fontId="7" fillId="0" borderId="23" xfId="2" applyFont="1" applyBorder="1" applyAlignment="1">
      <alignment horizontal="center" vertical="center" wrapText="1"/>
    </xf>
    <xf numFmtId="0" fontId="8" fillId="0" borderId="31" xfId="2" applyFont="1" applyBorder="1" applyAlignment="1">
      <alignment vertical="center" wrapText="1"/>
    </xf>
    <xf numFmtId="4" fontId="9" fillId="0" borderId="2" xfId="2" applyNumberFormat="1" applyFont="1" applyBorder="1" applyAlignment="1">
      <alignment horizontal="right" vertical="center" wrapText="1"/>
    </xf>
    <xf numFmtId="4" fontId="8" fillId="0" borderId="32" xfId="2" applyNumberFormat="1" applyFont="1" applyBorder="1" applyAlignment="1">
      <alignment horizontal="center" vertical="center" wrapText="1"/>
    </xf>
    <xf numFmtId="0" fontId="8" fillId="0" borderId="30" xfId="2" applyFont="1" applyBorder="1" applyAlignment="1">
      <alignment horizontal="center" vertical="center" wrapText="1"/>
    </xf>
    <xf numFmtId="0" fontId="8" fillId="0" borderId="32" xfId="2" applyFont="1" applyBorder="1" applyAlignment="1">
      <alignment horizontal="center" vertical="center" wrapText="1"/>
    </xf>
    <xf numFmtId="4" fontId="8" fillId="0" borderId="2" xfId="2" applyNumberFormat="1" applyFont="1" applyBorder="1" applyAlignment="1">
      <alignment horizontal="right" vertical="center" wrapText="1"/>
    </xf>
    <xf numFmtId="0" fontId="8" fillId="0" borderId="28" xfId="2" applyFont="1" applyBorder="1" applyAlignment="1">
      <alignment horizontal="center" vertical="center" wrapText="1"/>
    </xf>
    <xf numFmtId="0" fontId="8" fillId="0" borderId="22" xfId="2" applyFont="1" applyBorder="1" applyAlignment="1">
      <alignment horizontal="left" vertical="center" wrapText="1"/>
    </xf>
    <xf numFmtId="0" fontId="8" fillId="0" borderId="29" xfId="2" applyFont="1" applyBorder="1" applyAlignment="1">
      <alignment horizontal="left" vertical="center" wrapText="1"/>
    </xf>
    <xf numFmtId="0" fontId="8" fillId="0" borderId="29" xfId="2" applyFont="1" applyBorder="1" applyAlignment="1">
      <alignment horizontal="center" vertical="center" wrapText="1"/>
    </xf>
    <xf numFmtId="4" fontId="7" fillId="0" borderId="29" xfId="2" applyNumberFormat="1" applyFont="1" applyBorder="1" applyAlignment="1">
      <alignment vertical="center" wrapText="1"/>
    </xf>
    <xf numFmtId="0" fontId="7" fillId="0" borderId="20" xfId="2" applyFont="1" applyBorder="1" applyAlignment="1">
      <alignment horizontal="center" vertical="center" wrapText="1"/>
    </xf>
    <xf numFmtId="4" fontId="8" fillId="0" borderId="31" xfId="2" applyNumberFormat="1" applyFont="1" applyBorder="1" applyAlignment="1">
      <alignment vertical="center" wrapText="1"/>
    </xf>
    <xf numFmtId="4" fontId="8" fillId="0" borderId="30" xfId="2" applyNumberFormat="1" applyFont="1" applyBorder="1" applyAlignment="1">
      <alignment horizontal="right" vertical="center" wrapText="1"/>
    </xf>
    <xf numFmtId="0" fontId="10" fillId="0" borderId="29" xfId="2" applyFont="1" applyBorder="1" applyAlignment="1">
      <alignment horizontal="center" vertical="center" wrapText="1"/>
    </xf>
    <xf numFmtId="0" fontId="10" fillId="0" borderId="20" xfId="2" applyFont="1" applyBorder="1" applyAlignment="1">
      <alignment horizontal="center" vertical="center" wrapText="1"/>
    </xf>
    <xf numFmtId="4" fontId="7" fillId="0" borderId="31" xfId="2" applyNumberFormat="1" applyFont="1" applyBorder="1" applyAlignment="1">
      <alignment vertical="center" wrapText="1"/>
    </xf>
    <xf numFmtId="3" fontId="7" fillId="0" borderId="2" xfId="2" applyNumberFormat="1" applyFont="1" applyBorder="1" applyAlignment="1">
      <alignment vertical="center" wrapText="1"/>
    </xf>
    <xf numFmtId="0" fontId="12" fillId="0" borderId="7" xfId="0" applyFont="1" applyBorder="1" applyAlignment="1">
      <alignment horizontal="center"/>
    </xf>
    <xf numFmtId="0" fontId="12" fillId="0" borderId="7" xfId="0" applyFont="1" applyBorder="1" applyAlignment="1">
      <alignment horizontal="center" wrapText="1"/>
    </xf>
    <xf numFmtId="0" fontId="12" fillId="0" borderId="8" xfId="0" applyFont="1" applyBorder="1" applyAlignment="1">
      <alignment horizontal="center"/>
    </xf>
    <xf numFmtId="0" fontId="0" fillId="0" borderId="4" xfId="0" applyBorder="1" applyAlignment="1">
      <alignment vertical="top" wrapText="1"/>
    </xf>
    <xf numFmtId="0" fontId="0" fillId="0" borderId="4" xfId="0" applyBorder="1" applyAlignment="1">
      <alignment horizontal="center"/>
    </xf>
    <xf numFmtId="0" fontId="0" fillId="0" borderId="4" xfId="0" applyBorder="1"/>
    <xf numFmtId="2" fontId="0" fillId="0" borderId="36" xfId="0" applyNumberFormat="1" applyBorder="1"/>
    <xf numFmtId="0" fontId="0" fillId="0" borderId="2" xfId="0" applyBorder="1" applyAlignment="1">
      <alignment vertical="top" wrapText="1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26" xfId="0" applyBorder="1"/>
    <xf numFmtId="2" fontId="2" fillId="0" borderId="1" xfId="0" applyNumberFormat="1" applyFont="1" applyBorder="1"/>
    <xf numFmtId="0" fontId="0" fillId="0" borderId="2" xfId="0" applyBorder="1" applyAlignment="1">
      <alignment wrapText="1"/>
    </xf>
    <xf numFmtId="2" fontId="0" fillId="0" borderId="37" xfId="0" applyNumberFormat="1" applyBorder="1"/>
    <xf numFmtId="0" fontId="0" fillId="0" borderId="2" xfId="0" applyBorder="1" applyAlignment="1">
      <alignment vertical="center" wrapText="1"/>
    </xf>
    <xf numFmtId="2" fontId="0" fillId="0" borderId="10" xfId="0" applyNumberFormat="1" applyBorder="1"/>
    <xf numFmtId="2" fontId="0" fillId="0" borderId="11" xfId="0" applyNumberFormat="1" applyBorder="1"/>
    <xf numFmtId="2" fontId="0" fillId="0" borderId="38" xfId="0" applyNumberFormat="1" applyBorder="1"/>
    <xf numFmtId="2" fontId="0" fillId="0" borderId="1" xfId="0" applyNumberFormat="1" applyBorder="1"/>
    <xf numFmtId="0" fontId="2" fillId="0" borderId="0" xfId="0" applyFont="1"/>
    <xf numFmtId="0" fontId="0" fillId="0" borderId="39" xfId="0" applyBorder="1"/>
    <xf numFmtId="0" fontId="3" fillId="2" borderId="13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5" fillId="0" borderId="0" xfId="0" applyFont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8" fillId="0" borderId="26" xfId="2" applyFont="1" applyBorder="1" applyAlignment="1">
      <alignment horizontal="left" vertical="center" wrapText="1"/>
    </xf>
    <xf numFmtId="0" fontId="8" fillId="0" borderId="27" xfId="2" applyFont="1" applyBorder="1" applyAlignment="1">
      <alignment horizontal="left" vertical="center" wrapText="1"/>
    </xf>
    <xf numFmtId="0" fontId="8" fillId="0" borderId="28" xfId="2" applyFont="1" applyBorder="1" applyAlignment="1">
      <alignment horizontal="left" vertical="center" wrapText="1"/>
    </xf>
    <xf numFmtId="0" fontId="7" fillId="0" borderId="26" xfId="2" applyFont="1" applyBorder="1" applyAlignment="1">
      <alignment horizontal="center" vertical="center" wrapText="1"/>
    </xf>
    <xf numFmtId="0" fontId="7" fillId="0" borderId="27" xfId="2" applyFont="1" applyBorder="1" applyAlignment="1">
      <alignment horizontal="center" vertical="center" wrapText="1"/>
    </xf>
    <xf numFmtId="0" fontId="7" fillId="0" borderId="28" xfId="2" applyFont="1" applyBorder="1" applyAlignment="1">
      <alignment horizontal="center" vertical="center" wrapText="1"/>
    </xf>
    <xf numFmtId="0" fontId="8" fillId="0" borderId="26" xfId="2" applyFont="1" applyBorder="1" applyAlignment="1">
      <alignment horizontal="center" vertical="center" wrapText="1"/>
    </xf>
    <xf numFmtId="0" fontId="8" fillId="0" borderId="27" xfId="2" applyFont="1" applyBorder="1" applyAlignment="1">
      <alignment horizontal="center" vertical="center" wrapText="1"/>
    </xf>
    <xf numFmtId="0" fontId="8" fillId="0" borderId="28" xfId="2" applyFont="1" applyBorder="1" applyAlignment="1">
      <alignment horizontal="center" vertical="center" wrapText="1"/>
    </xf>
    <xf numFmtId="0" fontId="7" fillId="0" borderId="26" xfId="2" applyFont="1" applyBorder="1" applyAlignment="1">
      <alignment horizontal="left" vertical="center" wrapText="1"/>
    </xf>
    <xf numFmtId="0" fontId="7" fillId="0" borderId="27" xfId="2" applyFont="1" applyBorder="1" applyAlignment="1">
      <alignment horizontal="left" vertical="center" wrapText="1"/>
    </xf>
    <xf numFmtId="0" fontId="7" fillId="0" borderId="28" xfId="2" applyFont="1" applyBorder="1" applyAlignment="1">
      <alignment horizontal="left" vertical="center" wrapText="1"/>
    </xf>
    <xf numFmtId="0" fontId="10" fillId="0" borderId="26" xfId="2" applyFont="1" applyBorder="1" applyAlignment="1">
      <alignment horizontal="left" vertical="center" wrapText="1"/>
    </xf>
    <xf numFmtId="0" fontId="10" fillId="0" borderId="27" xfId="2" applyFont="1" applyBorder="1" applyAlignment="1">
      <alignment horizontal="left" vertical="center" wrapText="1"/>
    </xf>
    <xf numFmtId="0" fontId="10" fillId="0" borderId="28" xfId="2" applyFont="1" applyBorder="1" applyAlignment="1">
      <alignment horizontal="left" vertical="center" wrapText="1"/>
    </xf>
    <xf numFmtId="0" fontId="8" fillId="0" borderId="26" xfId="2" applyFont="1" applyBorder="1" applyAlignment="1">
      <alignment vertical="center" wrapText="1"/>
    </xf>
    <xf numFmtId="0" fontId="8" fillId="0" borderId="27" xfId="2" applyFont="1" applyBorder="1" applyAlignment="1">
      <alignment vertical="center" wrapText="1"/>
    </xf>
    <xf numFmtId="0" fontId="8" fillId="0" borderId="28" xfId="2" applyFont="1" applyBorder="1" applyAlignment="1">
      <alignment vertical="center" wrapText="1"/>
    </xf>
    <xf numFmtId="0" fontId="7" fillId="3" borderId="19" xfId="2" applyFont="1" applyFill="1" applyBorder="1" applyAlignment="1">
      <alignment horizontal="left" vertical="center" wrapText="1"/>
    </xf>
    <xf numFmtId="0" fontId="6" fillId="0" borderId="20" xfId="2" applyFont="1" applyBorder="1" applyAlignment="1">
      <alignment horizontal="center" vertical="center" wrapText="1"/>
    </xf>
    <xf numFmtId="0" fontId="6" fillId="0" borderId="21" xfId="2" applyFont="1" applyBorder="1" applyAlignment="1">
      <alignment horizontal="center" vertical="center" wrapText="1"/>
    </xf>
    <xf numFmtId="0" fontId="6" fillId="0" borderId="22" xfId="2" applyFont="1" applyBorder="1" applyAlignment="1">
      <alignment horizontal="center" vertical="center" wrapText="1"/>
    </xf>
    <xf numFmtId="0" fontId="7" fillId="0" borderId="23" xfId="2" applyFont="1" applyBorder="1" applyAlignment="1">
      <alignment horizontal="left" vertical="center" wrapText="1" shrinkToFit="1"/>
    </xf>
    <xf numFmtId="0" fontId="7" fillId="0" borderId="0" xfId="2" applyFont="1" applyAlignment="1">
      <alignment horizontal="left" vertical="center" wrapText="1" shrinkToFit="1"/>
    </xf>
    <xf numFmtId="0" fontId="7" fillId="0" borderId="0" xfId="2" applyFont="1" applyAlignment="1">
      <alignment horizontal="center" vertical="center" wrapText="1" shrinkToFit="1"/>
    </xf>
    <xf numFmtId="0" fontId="7" fillId="0" borderId="24" xfId="2" applyFont="1" applyBorder="1" applyAlignment="1">
      <alignment horizontal="center" vertical="center" wrapText="1" shrinkToFit="1"/>
    </xf>
    <xf numFmtId="0" fontId="7" fillId="3" borderId="0" xfId="2" applyFont="1" applyFill="1" applyAlignment="1">
      <alignment horizontal="left" vertical="center" wrapText="1"/>
    </xf>
    <xf numFmtId="49" fontId="7" fillId="3" borderId="0" xfId="2" applyNumberFormat="1" applyFont="1" applyFill="1" applyAlignment="1">
      <alignment horizontal="left" vertical="center" wrapText="1" shrinkToFit="1"/>
    </xf>
    <xf numFmtId="49" fontId="7" fillId="3" borderId="24" xfId="2" applyNumberFormat="1" applyFont="1" applyFill="1" applyBorder="1" applyAlignment="1">
      <alignment horizontal="left" vertical="center" wrapText="1" shrinkToFit="1"/>
    </xf>
    <xf numFmtId="0" fontId="5" fillId="0" borderId="19" xfId="0" applyFont="1" applyBorder="1" applyAlignment="1">
      <alignment horizontal="left" wrapText="1"/>
    </xf>
    <xf numFmtId="0" fontId="5" fillId="0" borderId="19" xfId="0" applyFont="1" applyBorder="1" applyAlignment="1">
      <alignment horizontal="left"/>
    </xf>
    <xf numFmtId="0" fontId="12" fillId="0" borderId="40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3">
    <cellStyle name="Moneda" xfId="1" builtinId="4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0</xdr:row>
      <xdr:rowOff>0</xdr:rowOff>
    </xdr:from>
    <xdr:to>
      <xdr:col>1</xdr:col>
      <xdr:colOff>3819526</xdr:colOff>
      <xdr:row>0</xdr:row>
      <xdr:rowOff>628650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86B186B-833C-4700-B239-021D87FD0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299" y="0"/>
          <a:ext cx="4095752" cy="628650"/>
        </a:xfrm>
        <a:prstGeom prst="rect">
          <a:avLst/>
        </a:prstGeom>
      </xdr:spPr>
    </xdr:pic>
    <xdr:clientData/>
  </xdr:twoCellAnchor>
  <xdr:twoCellAnchor editAs="oneCell">
    <xdr:from>
      <xdr:col>2</xdr:col>
      <xdr:colOff>171450</xdr:colOff>
      <xdr:row>0</xdr:row>
      <xdr:rowOff>38100</xdr:rowOff>
    </xdr:from>
    <xdr:to>
      <xdr:col>6</xdr:col>
      <xdr:colOff>121368</xdr:colOff>
      <xdr:row>0</xdr:row>
      <xdr:rowOff>657225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7EECA501-9003-4C1B-A07B-D46078B19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29250" y="38100"/>
          <a:ext cx="3216993" cy="619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0</xdr:row>
      <xdr:rowOff>0</xdr:rowOff>
    </xdr:from>
    <xdr:to>
      <xdr:col>2</xdr:col>
      <xdr:colOff>501650</xdr:colOff>
      <xdr:row>1</xdr:row>
      <xdr:rowOff>142875</xdr:rowOff>
    </xdr:to>
    <xdr:pic>
      <xdr:nvPicPr>
        <xdr:cNvPr id="2" name="Imagen 222050097">
          <a:extLst>
            <a:ext uri="{FF2B5EF4-FFF2-40B4-BE49-F238E27FC236}">
              <a16:creationId xmlns:a16="http://schemas.microsoft.com/office/drawing/2014/main" id="{A75A23AA-CDC1-4932-9A1D-5720C16EC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00" t="4765" r="46603" b="85185"/>
        <a:stretch>
          <a:fillRect/>
        </a:stretch>
      </xdr:blipFill>
      <xdr:spPr bwMode="auto">
        <a:xfrm>
          <a:off x="276225" y="0"/>
          <a:ext cx="31115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63500</xdr:colOff>
      <xdr:row>0</xdr:row>
      <xdr:rowOff>857250</xdr:rowOff>
    </xdr:to>
    <xdr:pic>
      <xdr:nvPicPr>
        <xdr:cNvPr id="2" name="Imagen 222050097">
          <a:extLst>
            <a:ext uri="{FF2B5EF4-FFF2-40B4-BE49-F238E27FC236}">
              <a16:creationId xmlns:a16="http://schemas.microsoft.com/office/drawing/2014/main" id="{64E61CDB-C01F-4977-8471-52490CF23B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00" t="4765" r="46603" b="85185"/>
        <a:stretch>
          <a:fillRect/>
        </a:stretch>
      </xdr:blipFill>
      <xdr:spPr bwMode="auto">
        <a:xfrm>
          <a:off x="0" y="0"/>
          <a:ext cx="311150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E15" sqref="E15"/>
    </sheetView>
  </sheetViews>
  <sheetFormatPr baseColWidth="10" defaultRowHeight="15" x14ac:dyDescent="0.25"/>
  <cols>
    <col min="1" max="1" width="5.85546875" customWidth="1"/>
    <col min="2" max="2" width="61.140625" customWidth="1"/>
    <col min="3" max="3" width="7.85546875" customWidth="1"/>
    <col min="4" max="4" width="8.85546875" customWidth="1"/>
    <col min="5" max="5" width="15.5703125" customWidth="1"/>
    <col min="6" max="6" width="16.7109375" customWidth="1"/>
  </cols>
  <sheetData>
    <row r="1" spans="1:6" ht="57" customHeight="1" thickBot="1" x14ac:dyDescent="0.3">
      <c r="A1" s="1"/>
      <c r="B1" s="2"/>
      <c r="C1" s="2"/>
      <c r="D1" s="2"/>
      <c r="E1" s="2"/>
      <c r="F1" s="3"/>
    </row>
    <row r="2" spans="1:6" ht="39.75" customHeight="1" x14ac:dyDescent="0.25">
      <c r="A2" s="88" t="s">
        <v>15</v>
      </c>
      <c r="B2" s="89"/>
      <c r="C2" s="89"/>
      <c r="D2" s="89"/>
      <c r="E2" s="89"/>
      <c r="F2" s="90"/>
    </row>
    <row r="3" spans="1:6" ht="15.75" thickBot="1" x14ac:dyDescent="0.3">
      <c r="A3" s="7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9" t="s">
        <v>5</v>
      </c>
    </row>
    <row r="4" spans="1:6" x14ac:dyDescent="0.25">
      <c r="A4" s="10">
        <v>1</v>
      </c>
      <c r="B4" s="11" t="s">
        <v>6</v>
      </c>
      <c r="C4" s="12" t="s">
        <v>7</v>
      </c>
      <c r="D4" s="12">
        <f>28*2*1</f>
        <v>56</v>
      </c>
      <c r="E4" s="13">
        <v>119000</v>
      </c>
      <c r="F4" s="14">
        <f>+D4*E4</f>
        <v>6664000</v>
      </c>
    </row>
    <row r="5" spans="1:6" x14ac:dyDescent="0.25">
      <c r="A5" s="15">
        <v>2</v>
      </c>
      <c r="B5" s="16" t="s">
        <v>8</v>
      </c>
      <c r="C5" s="17" t="s">
        <v>7</v>
      </c>
      <c r="D5" s="17">
        <f>1*6</f>
        <v>6</v>
      </c>
      <c r="E5" s="18">
        <v>180000</v>
      </c>
      <c r="F5" s="19">
        <f>+D5*E5</f>
        <v>1080000</v>
      </c>
    </row>
    <row r="6" spans="1:6" x14ac:dyDescent="0.25">
      <c r="A6" s="15">
        <v>3</v>
      </c>
      <c r="B6" s="16" t="s">
        <v>9</v>
      </c>
      <c r="C6" s="17" t="s">
        <v>10</v>
      </c>
      <c r="D6" s="17">
        <v>1</v>
      </c>
      <c r="E6" s="18">
        <v>1500000</v>
      </c>
      <c r="F6" s="19">
        <f>+D6*E6</f>
        <v>1500000</v>
      </c>
    </row>
    <row r="7" spans="1:6" x14ac:dyDescent="0.25">
      <c r="A7" s="15">
        <v>4</v>
      </c>
      <c r="B7" s="16" t="s">
        <v>13</v>
      </c>
      <c r="C7" s="17" t="s">
        <v>10</v>
      </c>
      <c r="D7" s="17">
        <v>1</v>
      </c>
      <c r="E7" s="18">
        <v>900000</v>
      </c>
      <c r="F7" s="19">
        <f>+D7*E7</f>
        <v>900000</v>
      </c>
    </row>
    <row r="8" spans="1:6" x14ac:dyDescent="0.25">
      <c r="A8" s="15"/>
      <c r="B8" s="20" t="s">
        <v>14</v>
      </c>
      <c r="C8" s="16"/>
      <c r="D8" s="16"/>
      <c r="E8" s="18"/>
      <c r="F8" s="21">
        <f>SUM(F4:F7)</f>
        <v>10144000</v>
      </c>
    </row>
    <row r="9" spans="1:6" x14ac:dyDescent="0.25">
      <c r="A9" s="15"/>
      <c r="B9" s="20" t="s">
        <v>11</v>
      </c>
      <c r="C9" s="16"/>
      <c r="D9" s="16"/>
      <c r="E9" s="18"/>
      <c r="F9" s="21">
        <f>+F8*0.24</f>
        <v>2434560</v>
      </c>
    </row>
    <row r="10" spans="1:6" ht="15.75" thickBot="1" x14ac:dyDescent="0.3">
      <c r="A10" s="15"/>
      <c r="B10" s="20" t="s">
        <v>12</v>
      </c>
      <c r="C10" s="16"/>
      <c r="D10" s="16"/>
      <c r="E10" s="16"/>
      <c r="F10" s="22">
        <f>+F8*0.04</f>
        <v>405760</v>
      </c>
    </row>
    <row r="11" spans="1:6" ht="15.75" thickBot="1" x14ac:dyDescent="0.3">
      <c r="A11" s="23"/>
      <c r="B11" s="24" t="s">
        <v>16</v>
      </c>
      <c r="C11" s="25"/>
      <c r="D11" s="25"/>
      <c r="E11" s="26"/>
      <c r="F11" s="27">
        <f>SUM(F8:F10)</f>
        <v>12984320</v>
      </c>
    </row>
    <row r="15" spans="1:6" x14ac:dyDescent="0.25">
      <c r="B15" s="6"/>
    </row>
    <row r="16" spans="1:6" x14ac:dyDescent="0.25">
      <c r="B16" s="4" t="s">
        <v>74</v>
      </c>
    </row>
    <row r="17" spans="2:2" x14ac:dyDescent="0.25">
      <c r="B17" s="5" t="s">
        <v>76</v>
      </c>
    </row>
  </sheetData>
  <mergeCells count="1">
    <mergeCell ref="A2:F2"/>
  </mergeCells>
  <pageMargins left="0.7" right="0.7" top="0.75" bottom="0.75" header="0.3" footer="0.3"/>
  <pageSetup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E22" sqref="E22"/>
    </sheetView>
  </sheetViews>
  <sheetFormatPr baseColWidth="10" defaultRowHeight="15" x14ac:dyDescent="0.25"/>
  <cols>
    <col min="2" max="2" width="31.85546875" customWidth="1"/>
    <col min="3" max="3" width="45.5703125" customWidth="1"/>
  </cols>
  <sheetData>
    <row r="1" spans="1:10" ht="23.25" x14ac:dyDescent="0.25">
      <c r="E1" s="91" t="s">
        <v>49</v>
      </c>
      <c r="F1" s="92"/>
      <c r="G1" s="92"/>
      <c r="H1" s="92"/>
      <c r="I1" s="92"/>
      <c r="J1" s="92"/>
    </row>
    <row r="2" spans="1:10" ht="21.75" thickBot="1" x14ac:dyDescent="0.4">
      <c r="A2" s="93" t="s">
        <v>50</v>
      </c>
      <c r="B2" s="93"/>
      <c r="C2" s="93"/>
      <c r="D2" s="93"/>
      <c r="E2" s="93"/>
      <c r="F2" s="93"/>
      <c r="G2" s="93"/>
      <c r="H2" s="93"/>
      <c r="I2" s="93"/>
      <c r="J2" s="93"/>
    </row>
    <row r="3" spans="1:10" ht="21" x14ac:dyDescent="0.35">
      <c r="A3" s="94" t="s">
        <v>59</v>
      </c>
      <c r="B3" s="95"/>
      <c r="C3" s="95"/>
      <c r="D3" s="95"/>
      <c r="E3" s="95"/>
      <c r="F3" s="95"/>
      <c r="G3" s="95"/>
      <c r="H3" s="95"/>
      <c r="I3" s="95"/>
      <c r="J3" s="96"/>
    </row>
    <row r="4" spans="1:10" ht="27" thickBot="1" x14ac:dyDescent="0.3">
      <c r="A4" s="128" t="s">
        <v>0</v>
      </c>
      <c r="B4" s="129" t="s">
        <v>51</v>
      </c>
      <c r="C4" s="67" t="s">
        <v>1</v>
      </c>
      <c r="D4" s="67" t="s">
        <v>2</v>
      </c>
      <c r="E4" s="67" t="s">
        <v>52</v>
      </c>
      <c r="F4" s="67" t="s">
        <v>53</v>
      </c>
      <c r="G4" s="67" t="s">
        <v>54</v>
      </c>
      <c r="H4" s="67" t="s">
        <v>55</v>
      </c>
      <c r="I4" s="68" t="s">
        <v>56</v>
      </c>
      <c r="J4" s="69" t="s">
        <v>57</v>
      </c>
    </row>
    <row r="5" spans="1:10" ht="30.75" thickBot="1" x14ac:dyDescent="0.3">
      <c r="A5" s="76">
        <v>1</v>
      </c>
      <c r="B5" s="130"/>
      <c r="C5" s="70" t="s">
        <v>6</v>
      </c>
      <c r="D5" s="71" t="s">
        <v>7</v>
      </c>
      <c r="E5" s="72">
        <v>28</v>
      </c>
      <c r="F5" s="72"/>
      <c r="G5" s="72">
        <v>1</v>
      </c>
      <c r="H5" s="72"/>
      <c r="I5" s="72">
        <v>2</v>
      </c>
      <c r="J5" s="73">
        <f>+E5*G5*I5</f>
        <v>56</v>
      </c>
    </row>
    <row r="6" spans="1:10" ht="15.75" thickBot="1" x14ac:dyDescent="0.3">
      <c r="A6" s="76"/>
      <c r="B6" s="130"/>
      <c r="C6" s="74"/>
      <c r="D6" s="75"/>
      <c r="E6" s="76"/>
      <c r="F6" s="76"/>
      <c r="G6" s="76"/>
      <c r="H6" s="76"/>
      <c r="I6" s="77"/>
      <c r="J6" s="78">
        <f>+J5</f>
        <v>56</v>
      </c>
    </row>
    <row r="7" spans="1:10" ht="30" x14ac:dyDescent="0.25">
      <c r="A7" s="76">
        <v>2</v>
      </c>
      <c r="B7" s="130"/>
      <c r="C7" s="79" t="s">
        <v>8</v>
      </c>
      <c r="D7" s="75" t="s">
        <v>7</v>
      </c>
      <c r="E7" s="76">
        <v>6</v>
      </c>
      <c r="F7" s="76">
        <v>1</v>
      </c>
      <c r="G7" s="76"/>
      <c r="H7" s="76"/>
      <c r="I7" s="76">
        <v>1</v>
      </c>
      <c r="J7" s="80">
        <f>+E7*F7*I7</f>
        <v>6</v>
      </c>
    </row>
    <row r="8" spans="1:10" ht="36" customHeight="1" x14ac:dyDescent="0.25">
      <c r="A8" s="76"/>
      <c r="B8" s="130"/>
      <c r="C8" s="81"/>
      <c r="D8" s="75"/>
      <c r="E8" s="76"/>
      <c r="F8" s="76"/>
      <c r="G8" s="76"/>
      <c r="H8" s="76"/>
      <c r="I8" s="76"/>
      <c r="J8" s="82"/>
    </row>
    <row r="9" spans="1:10" ht="36" customHeight="1" x14ac:dyDescent="0.25">
      <c r="A9" s="76"/>
      <c r="B9" s="130"/>
      <c r="C9" s="81"/>
      <c r="D9" s="75"/>
      <c r="E9" s="76"/>
      <c r="F9" s="76"/>
      <c r="G9" s="76"/>
      <c r="H9" s="76"/>
      <c r="I9" s="76"/>
      <c r="J9" s="82"/>
    </row>
    <row r="10" spans="1:10" ht="15.75" thickBot="1" x14ac:dyDescent="0.3">
      <c r="A10" s="76"/>
      <c r="B10" s="130"/>
      <c r="C10" s="79"/>
      <c r="D10" s="75"/>
      <c r="E10" s="76"/>
      <c r="F10" s="76"/>
      <c r="G10" s="76"/>
      <c r="H10" s="76"/>
      <c r="I10" s="76"/>
      <c r="J10" s="83"/>
    </row>
    <row r="11" spans="1:10" ht="15.75" thickBot="1" x14ac:dyDescent="0.3">
      <c r="A11" s="76"/>
      <c r="B11" s="130"/>
      <c r="C11" s="79"/>
      <c r="D11" s="75"/>
      <c r="E11" s="76"/>
      <c r="F11" s="76"/>
      <c r="G11" s="76"/>
      <c r="H11" s="76"/>
      <c r="I11" s="77"/>
      <c r="J11" s="78">
        <f>SUM(J7:J10)</f>
        <v>6</v>
      </c>
    </row>
    <row r="12" spans="1:10" ht="30.75" thickBot="1" x14ac:dyDescent="0.3">
      <c r="A12" s="76">
        <v>3</v>
      </c>
      <c r="B12" s="130"/>
      <c r="C12" s="79" t="s">
        <v>9</v>
      </c>
      <c r="D12" s="75" t="s">
        <v>10</v>
      </c>
      <c r="E12" s="76"/>
      <c r="F12" s="76"/>
      <c r="G12" s="76"/>
      <c r="H12" s="76"/>
      <c r="I12" s="76">
        <v>1</v>
      </c>
      <c r="J12" s="84">
        <f>+I12</f>
        <v>1</v>
      </c>
    </row>
    <row r="13" spans="1:10" ht="15.75" thickBot="1" x14ac:dyDescent="0.3">
      <c r="A13" s="76"/>
      <c r="B13" s="130"/>
      <c r="C13" s="74"/>
      <c r="D13" s="75"/>
      <c r="E13" s="76"/>
      <c r="F13" s="76"/>
      <c r="G13" s="76"/>
      <c r="H13" s="76"/>
      <c r="I13" s="77"/>
      <c r="J13" s="78">
        <f>+J12</f>
        <v>1</v>
      </c>
    </row>
    <row r="14" spans="1:10" ht="30.75" thickBot="1" x14ac:dyDescent="0.3">
      <c r="A14" s="76">
        <v>4</v>
      </c>
      <c r="B14" s="130"/>
      <c r="C14" s="79" t="s">
        <v>13</v>
      </c>
      <c r="D14" s="75" t="s">
        <v>10</v>
      </c>
      <c r="E14" s="76"/>
      <c r="F14" s="76"/>
      <c r="G14" s="76"/>
      <c r="H14" s="76"/>
      <c r="I14" s="76">
        <v>1</v>
      </c>
      <c r="J14" s="84">
        <f>+I14</f>
        <v>1</v>
      </c>
    </row>
    <row r="15" spans="1:10" ht="15.75" thickBot="1" x14ac:dyDescent="0.3">
      <c r="A15" s="76"/>
      <c r="B15" s="130"/>
      <c r="C15" s="79"/>
      <c r="D15" s="75"/>
      <c r="E15" s="76"/>
      <c r="F15" s="76"/>
      <c r="G15" s="76"/>
      <c r="H15" s="76"/>
      <c r="I15" s="77"/>
      <c r="J15" s="85">
        <f>+J14</f>
        <v>1</v>
      </c>
    </row>
    <row r="17" spans="1:1" ht="30.75" customHeight="1" x14ac:dyDescent="0.25"/>
    <row r="18" spans="1:1" x14ac:dyDescent="0.25">
      <c r="A18" s="86" t="str">
        <f>+PRESUPUESTO!B16</f>
        <v>JOHN JAIRO GARCIA CALDERON</v>
      </c>
    </row>
    <row r="19" spans="1:1" x14ac:dyDescent="0.25">
      <c r="A19" s="87" t="s">
        <v>75</v>
      </c>
    </row>
    <row r="20" spans="1:1" x14ac:dyDescent="0.25">
      <c r="A20" s="87" t="s">
        <v>58</v>
      </c>
    </row>
  </sheetData>
  <mergeCells count="4">
    <mergeCell ref="E1:J1"/>
    <mergeCell ref="A2:J2"/>
    <mergeCell ref="A3:J3"/>
    <mergeCell ref="B5:B1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8"/>
  <sheetViews>
    <sheetView topLeftCell="A34" zoomScale="130" zoomScaleNormal="130" workbookViewId="0">
      <selection activeCell="J1" sqref="J1"/>
    </sheetView>
  </sheetViews>
  <sheetFormatPr baseColWidth="10" defaultRowHeight="15" x14ac:dyDescent="0.25"/>
  <cols>
    <col min="6" max="6" width="14.7109375" bestFit="1" customWidth="1"/>
    <col min="8" max="8" width="16.7109375" customWidth="1"/>
    <col min="9" max="9" width="16" customWidth="1"/>
    <col min="10" max="10" width="17.140625" customWidth="1"/>
  </cols>
  <sheetData>
    <row r="1" spans="1:9" ht="69.75" customHeight="1" x14ac:dyDescent="0.35">
      <c r="F1" s="126" t="s">
        <v>17</v>
      </c>
      <c r="G1" s="127"/>
      <c r="H1" s="127"/>
      <c r="I1" s="127"/>
    </row>
    <row r="2" spans="1:9" ht="15.75" x14ac:dyDescent="0.25">
      <c r="A2" s="116" t="s">
        <v>18</v>
      </c>
      <c r="B2" s="117"/>
      <c r="C2" s="117"/>
      <c r="D2" s="117"/>
      <c r="E2" s="117"/>
      <c r="F2" s="117"/>
      <c r="G2" s="117"/>
      <c r="H2" s="117"/>
      <c r="I2" s="118"/>
    </row>
    <row r="3" spans="1:9" x14ac:dyDescent="0.25">
      <c r="A3" s="119" t="s">
        <v>19</v>
      </c>
      <c r="B3" s="120"/>
      <c r="C3" s="121" t="s">
        <v>59</v>
      </c>
      <c r="D3" s="121"/>
      <c r="E3" s="121"/>
      <c r="F3" s="121"/>
      <c r="G3" s="121"/>
      <c r="H3" s="121"/>
      <c r="I3" s="122"/>
    </row>
    <row r="4" spans="1:9" x14ac:dyDescent="0.25">
      <c r="A4" s="28"/>
      <c r="B4" s="29"/>
      <c r="C4" s="121"/>
      <c r="D4" s="121"/>
      <c r="E4" s="121"/>
      <c r="F4" s="121"/>
      <c r="G4" s="121"/>
      <c r="H4" s="121"/>
      <c r="I4" s="122"/>
    </row>
    <row r="5" spans="1:9" x14ac:dyDescent="0.25">
      <c r="A5" s="30" t="s">
        <v>20</v>
      </c>
      <c r="B5" s="31"/>
      <c r="C5" s="123"/>
      <c r="D5" s="123"/>
      <c r="E5" s="123"/>
      <c r="F5" s="123"/>
      <c r="G5" s="123"/>
      <c r="H5" s="124" t="s">
        <v>21</v>
      </c>
      <c r="I5" s="125"/>
    </row>
    <row r="6" spans="1:9" ht="23.25" customHeight="1" x14ac:dyDescent="0.25">
      <c r="A6" s="32" t="s">
        <v>22</v>
      </c>
      <c r="B6" s="33">
        <v>1</v>
      </c>
      <c r="C6" s="115" t="s">
        <v>6</v>
      </c>
      <c r="D6" s="115"/>
      <c r="E6" s="115"/>
      <c r="F6" s="115"/>
      <c r="G6" s="115"/>
      <c r="H6" s="34" t="s">
        <v>23</v>
      </c>
      <c r="I6" s="35" t="s">
        <v>7</v>
      </c>
    </row>
    <row r="7" spans="1:9" x14ac:dyDescent="0.25">
      <c r="A7" s="106" t="s">
        <v>24</v>
      </c>
      <c r="B7" s="107"/>
      <c r="C7" s="107"/>
      <c r="D7" s="108"/>
      <c r="E7" s="36" t="s">
        <v>2</v>
      </c>
      <c r="F7" s="37" t="s">
        <v>25</v>
      </c>
      <c r="G7" s="37" t="s">
        <v>26</v>
      </c>
      <c r="H7" s="37" t="s">
        <v>27</v>
      </c>
      <c r="I7" s="38"/>
    </row>
    <row r="8" spans="1:9" x14ac:dyDescent="0.25">
      <c r="A8" s="97" t="s">
        <v>28</v>
      </c>
      <c r="B8" s="98"/>
      <c r="C8" s="98"/>
      <c r="D8" s="99"/>
      <c r="E8" s="39" t="s">
        <v>29</v>
      </c>
      <c r="F8" s="40">
        <v>400</v>
      </c>
      <c r="G8" s="39">
        <v>0.1</v>
      </c>
      <c r="H8" s="40">
        <f>+F8/G8</f>
        <v>4000</v>
      </c>
      <c r="I8" s="41"/>
    </row>
    <row r="9" spans="1:9" x14ac:dyDescent="0.25">
      <c r="A9" s="97" t="s">
        <v>60</v>
      </c>
      <c r="B9" s="98"/>
      <c r="C9" s="98"/>
      <c r="D9" s="99"/>
      <c r="E9" s="42" t="s">
        <v>10</v>
      </c>
      <c r="F9" s="40">
        <v>1200</v>
      </c>
      <c r="G9" s="39">
        <v>0.1</v>
      </c>
      <c r="H9" s="40">
        <f t="shared" ref="H9:H10" si="0">+F9/G9</f>
        <v>12000</v>
      </c>
      <c r="I9" s="43"/>
    </row>
    <row r="10" spans="1:9" x14ac:dyDescent="0.25">
      <c r="A10" s="97" t="s">
        <v>61</v>
      </c>
      <c r="B10" s="98"/>
      <c r="C10" s="98"/>
      <c r="D10" s="99"/>
      <c r="E10" s="42" t="s">
        <v>62</v>
      </c>
      <c r="F10" s="40">
        <v>5240</v>
      </c>
      <c r="G10" s="39">
        <v>0.1</v>
      </c>
      <c r="H10" s="40">
        <f t="shared" si="0"/>
        <v>52400</v>
      </c>
      <c r="I10" s="43"/>
    </row>
    <row r="11" spans="1:9" x14ac:dyDescent="0.25">
      <c r="A11" s="97"/>
      <c r="B11" s="98"/>
      <c r="C11" s="98"/>
      <c r="D11" s="99"/>
      <c r="E11" s="39"/>
      <c r="F11" s="40"/>
      <c r="G11" s="39"/>
      <c r="H11" s="40"/>
      <c r="I11" s="38" t="s">
        <v>30</v>
      </c>
    </row>
    <row r="12" spans="1:9" x14ac:dyDescent="0.25">
      <c r="A12" s="97"/>
      <c r="B12" s="98"/>
      <c r="C12" s="98"/>
      <c r="D12" s="99"/>
      <c r="E12" s="39"/>
      <c r="F12" s="38"/>
      <c r="G12" s="39"/>
      <c r="H12" s="40"/>
      <c r="I12" s="47">
        <f>SUM(H8:H10)</f>
        <v>68400</v>
      </c>
    </row>
    <row r="13" spans="1:9" x14ac:dyDescent="0.25">
      <c r="A13" s="106" t="s">
        <v>31</v>
      </c>
      <c r="B13" s="107"/>
      <c r="C13" s="107"/>
      <c r="D13" s="108"/>
      <c r="E13" s="36" t="s">
        <v>2</v>
      </c>
      <c r="F13" s="48" t="s">
        <v>32</v>
      </c>
      <c r="G13" s="36" t="s">
        <v>33</v>
      </c>
      <c r="H13" s="36" t="s">
        <v>27</v>
      </c>
      <c r="I13" s="49"/>
    </row>
    <row r="14" spans="1:9" x14ac:dyDescent="0.25">
      <c r="A14" s="112" t="s">
        <v>63</v>
      </c>
      <c r="B14" s="113"/>
      <c r="C14" s="113"/>
      <c r="D14" s="114"/>
      <c r="E14" s="42" t="s">
        <v>48</v>
      </c>
      <c r="F14" s="40">
        <v>20000</v>
      </c>
      <c r="G14" s="39">
        <v>0.1</v>
      </c>
      <c r="H14" s="50">
        <f>+F14*G14</f>
        <v>2000</v>
      </c>
      <c r="I14" s="41"/>
    </row>
    <row r="15" spans="1:9" x14ac:dyDescent="0.25">
      <c r="A15" s="112" t="s">
        <v>64</v>
      </c>
      <c r="B15" s="113"/>
      <c r="C15" s="113"/>
      <c r="D15" s="114"/>
      <c r="E15" s="51" t="s">
        <v>48</v>
      </c>
      <c r="F15" s="40">
        <v>90000</v>
      </c>
      <c r="G15" s="52">
        <v>0.1</v>
      </c>
      <c r="H15" s="50">
        <f>+F15*G15</f>
        <v>9000</v>
      </c>
      <c r="I15" s="49"/>
    </row>
    <row r="16" spans="1:9" x14ac:dyDescent="0.25">
      <c r="A16" s="97"/>
      <c r="B16" s="98"/>
      <c r="C16" s="98"/>
      <c r="D16" s="99"/>
      <c r="E16" s="53"/>
      <c r="F16" s="54"/>
      <c r="G16" s="52"/>
      <c r="H16" s="50"/>
      <c r="I16" s="49"/>
    </row>
    <row r="17" spans="1:9" x14ac:dyDescent="0.25">
      <c r="A17" s="97"/>
      <c r="B17" s="98"/>
      <c r="C17" s="98"/>
      <c r="D17" s="99"/>
      <c r="E17" s="53"/>
      <c r="F17" s="54"/>
      <c r="G17" s="52"/>
      <c r="H17" s="50"/>
      <c r="I17" s="49"/>
    </row>
    <row r="18" spans="1:9" x14ac:dyDescent="0.25">
      <c r="A18" s="97"/>
      <c r="B18" s="98"/>
      <c r="C18" s="98"/>
      <c r="D18" s="99"/>
      <c r="E18" s="53"/>
      <c r="F18" s="54"/>
      <c r="G18" s="52"/>
      <c r="H18" s="50"/>
      <c r="I18" s="49"/>
    </row>
    <row r="19" spans="1:9" x14ac:dyDescent="0.25">
      <c r="A19" s="97"/>
      <c r="B19" s="98"/>
      <c r="C19" s="98"/>
      <c r="D19" s="99"/>
      <c r="E19" s="53"/>
      <c r="F19" s="54"/>
      <c r="G19" s="52"/>
      <c r="H19" s="50"/>
      <c r="I19" s="49"/>
    </row>
    <row r="20" spans="1:9" x14ac:dyDescent="0.25">
      <c r="A20" s="97"/>
      <c r="B20" s="98"/>
      <c r="C20" s="98"/>
      <c r="D20" s="99"/>
      <c r="E20" s="55"/>
      <c r="F20" s="54"/>
      <c r="G20" s="39"/>
      <c r="H20" s="50"/>
      <c r="I20" s="38" t="s">
        <v>30</v>
      </c>
    </row>
    <row r="21" spans="1:9" x14ac:dyDescent="0.25">
      <c r="A21" s="103"/>
      <c r="B21" s="104"/>
      <c r="C21" s="104"/>
      <c r="D21" s="105"/>
      <c r="E21" s="56"/>
      <c r="F21" s="57"/>
      <c r="G21" s="58"/>
      <c r="H21" s="57"/>
      <c r="I21" s="59">
        <f>SUM(H14:H20)</f>
        <v>11000</v>
      </c>
    </row>
    <row r="22" spans="1:9" ht="24" x14ac:dyDescent="0.25">
      <c r="A22" s="106" t="s">
        <v>34</v>
      </c>
      <c r="B22" s="108"/>
      <c r="C22" s="37" t="s">
        <v>3</v>
      </c>
      <c r="D22" s="36" t="s">
        <v>35</v>
      </c>
      <c r="E22" s="36" t="s">
        <v>36</v>
      </c>
      <c r="F22" s="60" t="s">
        <v>37</v>
      </c>
      <c r="G22" s="36" t="s">
        <v>38</v>
      </c>
      <c r="H22" s="36" t="s">
        <v>39</v>
      </c>
      <c r="I22" s="40"/>
    </row>
    <row r="23" spans="1:9" x14ac:dyDescent="0.25">
      <c r="A23" s="97" t="s">
        <v>40</v>
      </c>
      <c r="B23" s="99"/>
      <c r="C23" s="39">
        <v>1</v>
      </c>
      <c r="D23" s="40">
        <v>120000</v>
      </c>
      <c r="E23" s="39">
        <v>80</v>
      </c>
      <c r="F23" s="40">
        <f>SUM(D23*(1+E23/100))*C23</f>
        <v>216000</v>
      </c>
      <c r="G23" s="39">
        <v>20</v>
      </c>
      <c r="H23" s="54">
        <f>SUM(F23/G23)</f>
        <v>10800</v>
      </c>
      <c r="I23" s="49"/>
    </row>
    <row r="24" spans="1:9" x14ac:dyDescent="0.25">
      <c r="A24" s="97" t="s">
        <v>41</v>
      </c>
      <c r="B24" s="99"/>
      <c r="C24" s="39">
        <v>2</v>
      </c>
      <c r="D24" s="40">
        <v>160000</v>
      </c>
      <c r="E24" s="39">
        <v>80</v>
      </c>
      <c r="F24" s="40">
        <f>SUM(D24*(1+E24/100))*C24</f>
        <v>576000</v>
      </c>
      <c r="G24" s="39">
        <v>20</v>
      </c>
      <c r="H24" s="54">
        <f>SUM(F24/G24)</f>
        <v>28800</v>
      </c>
      <c r="I24" s="61"/>
    </row>
    <row r="25" spans="1:9" x14ac:dyDescent="0.25">
      <c r="A25" s="103"/>
      <c r="B25" s="104"/>
      <c r="C25" s="105"/>
      <c r="D25" s="54"/>
      <c r="E25" s="39"/>
      <c r="F25" s="40"/>
      <c r="G25" s="39"/>
      <c r="H25" s="62"/>
      <c r="I25" s="38" t="s">
        <v>30</v>
      </c>
    </row>
    <row r="26" spans="1:9" x14ac:dyDescent="0.25">
      <c r="A26" s="103"/>
      <c r="B26" s="104"/>
      <c r="C26" s="105"/>
      <c r="D26" s="54"/>
      <c r="E26" s="39"/>
      <c r="F26" s="54"/>
      <c r="G26" s="39"/>
      <c r="H26" s="54"/>
      <c r="I26" s="47">
        <f>SUM(H23:H24)</f>
        <v>39600</v>
      </c>
    </row>
    <row r="27" spans="1:9" x14ac:dyDescent="0.25">
      <c r="A27" s="106" t="s">
        <v>42</v>
      </c>
      <c r="B27" s="107"/>
      <c r="C27" s="108"/>
      <c r="D27" s="36" t="s">
        <v>2</v>
      </c>
      <c r="E27" s="36" t="s">
        <v>3</v>
      </c>
      <c r="F27" s="60" t="s">
        <v>43</v>
      </c>
      <c r="G27" s="36" t="s">
        <v>44</v>
      </c>
      <c r="H27" s="36" t="s">
        <v>27</v>
      </c>
      <c r="I27" s="40" t="s">
        <v>45</v>
      </c>
    </row>
    <row r="28" spans="1:9" x14ac:dyDescent="0.25">
      <c r="A28" s="109"/>
      <c r="B28" s="110"/>
      <c r="C28" s="111"/>
      <c r="D28" s="63"/>
      <c r="E28" s="63"/>
      <c r="F28" s="64"/>
      <c r="G28" s="63"/>
      <c r="H28" s="63"/>
      <c r="I28" s="40"/>
    </row>
    <row r="29" spans="1:9" x14ac:dyDescent="0.25">
      <c r="A29" s="103"/>
      <c r="B29" s="104"/>
      <c r="C29" s="105"/>
      <c r="D29" s="38"/>
      <c r="E29" s="38"/>
      <c r="F29" s="38"/>
      <c r="G29" s="39"/>
      <c r="H29" s="54"/>
      <c r="I29" s="38" t="s">
        <v>30</v>
      </c>
    </row>
    <row r="30" spans="1:9" x14ac:dyDescent="0.25">
      <c r="A30" s="103"/>
      <c r="B30" s="104"/>
      <c r="C30" s="105"/>
      <c r="D30" s="38"/>
      <c r="E30" s="38"/>
      <c r="F30" s="38"/>
      <c r="G30" s="39"/>
      <c r="H30" s="54"/>
      <c r="I30" s="47">
        <f>SUM(H28)</f>
        <v>0</v>
      </c>
    </row>
    <row r="31" spans="1:9" x14ac:dyDescent="0.25">
      <c r="A31" s="100" t="s">
        <v>46</v>
      </c>
      <c r="B31" s="101"/>
      <c r="C31" s="101"/>
      <c r="D31" s="101"/>
      <c r="E31" s="101"/>
      <c r="F31" s="101"/>
      <c r="G31" s="101"/>
      <c r="H31" s="102"/>
      <c r="I31" s="65">
        <f>SUM(I12+I21+I26+I30)</f>
        <v>119000</v>
      </c>
    </row>
    <row r="32" spans="1:9" x14ac:dyDescent="0.25">
      <c r="A32" s="100" t="s">
        <v>47</v>
      </c>
      <c r="B32" s="101"/>
      <c r="C32" s="101"/>
      <c r="D32" s="101"/>
      <c r="E32" s="101"/>
      <c r="F32" s="101"/>
      <c r="G32" s="101"/>
      <c r="H32" s="102"/>
      <c r="I32" s="66">
        <f>I31</f>
        <v>119000</v>
      </c>
    </row>
    <row r="35" spans="1:9" ht="15.75" x14ac:dyDescent="0.25">
      <c r="A35" s="116" t="s">
        <v>18</v>
      </c>
      <c r="B35" s="117"/>
      <c r="C35" s="117"/>
      <c r="D35" s="117"/>
      <c r="E35" s="117"/>
      <c r="F35" s="117"/>
      <c r="G35" s="117"/>
      <c r="H35" s="117"/>
      <c r="I35" s="118"/>
    </row>
    <row r="36" spans="1:9" x14ac:dyDescent="0.25">
      <c r="A36" s="119" t="s">
        <v>19</v>
      </c>
      <c r="B36" s="120"/>
      <c r="C36" s="121" t="str">
        <f>+C3</f>
        <v>ADECUACION DE LA FACHADA FRONTAL Y LATERAL  Y COCINA DE LA ESTACION DE POLICIA MUNICIPIO DE ALBANIA CAQUETA</v>
      </c>
      <c r="D36" s="121"/>
      <c r="E36" s="121"/>
      <c r="F36" s="121"/>
      <c r="G36" s="121"/>
      <c r="H36" s="121"/>
      <c r="I36" s="122"/>
    </row>
    <row r="37" spans="1:9" x14ac:dyDescent="0.25">
      <c r="A37" s="28"/>
      <c r="B37" s="29"/>
      <c r="C37" s="121"/>
      <c r="D37" s="121"/>
      <c r="E37" s="121"/>
      <c r="F37" s="121"/>
      <c r="G37" s="121"/>
      <c r="H37" s="121"/>
      <c r="I37" s="122"/>
    </row>
    <row r="38" spans="1:9" x14ac:dyDescent="0.25">
      <c r="A38" s="30" t="s">
        <v>20</v>
      </c>
      <c r="B38" s="31"/>
      <c r="C38" s="123"/>
      <c r="D38" s="123"/>
      <c r="E38" s="123"/>
      <c r="F38" s="123"/>
      <c r="G38" s="123"/>
      <c r="H38" s="124" t="s">
        <v>21</v>
      </c>
      <c r="I38" s="125"/>
    </row>
    <row r="39" spans="1:9" ht="32.25" customHeight="1" x14ac:dyDescent="0.25">
      <c r="A39" s="32" t="s">
        <v>22</v>
      </c>
      <c r="B39" s="33">
        <v>2</v>
      </c>
      <c r="C39" s="115" t="s">
        <v>8</v>
      </c>
      <c r="D39" s="115"/>
      <c r="E39" s="115"/>
      <c r="F39" s="115"/>
      <c r="G39" s="115"/>
      <c r="H39" s="34" t="s">
        <v>23</v>
      </c>
      <c r="I39" s="35" t="s">
        <v>7</v>
      </c>
    </row>
    <row r="40" spans="1:9" x14ac:dyDescent="0.25">
      <c r="A40" s="106" t="s">
        <v>24</v>
      </c>
      <c r="B40" s="107"/>
      <c r="C40" s="107"/>
      <c r="D40" s="108"/>
      <c r="E40" s="36" t="s">
        <v>2</v>
      </c>
      <c r="F40" s="37" t="s">
        <v>25</v>
      </c>
      <c r="G40" s="37" t="s">
        <v>26</v>
      </c>
      <c r="H40" s="37" t="s">
        <v>27</v>
      </c>
      <c r="I40" s="38"/>
    </row>
    <row r="41" spans="1:9" x14ac:dyDescent="0.25">
      <c r="A41" s="97" t="s">
        <v>28</v>
      </c>
      <c r="B41" s="98"/>
      <c r="C41" s="98"/>
      <c r="D41" s="99"/>
      <c r="E41" s="39" t="s">
        <v>29</v>
      </c>
      <c r="F41" s="40">
        <v>1300</v>
      </c>
      <c r="G41" s="39">
        <v>0.1</v>
      </c>
      <c r="H41" s="40">
        <f>+F41/G41</f>
        <v>13000</v>
      </c>
      <c r="I41" s="41"/>
    </row>
    <row r="42" spans="1:9" x14ac:dyDescent="0.25">
      <c r="A42" s="97"/>
      <c r="B42" s="98"/>
      <c r="C42" s="98"/>
      <c r="D42" s="99"/>
      <c r="E42" s="42"/>
      <c r="F42" s="40"/>
      <c r="G42" s="39"/>
      <c r="H42" s="40"/>
      <c r="I42" s="43"/>
    </row>
    <row r="43" spans="1:9" x14ac:dyDescent="0.25">
      <c r="A43" s="44"/>
      <c r="B43" s="45"/>
      <c r="C43" s="45"/>
      <c r="D43" s="46"/>
      <c r="E43" s="39"/>
      <c r="F43" s="40"/>
      <c r="G43" s="39"/>
      <c r="H43" s="40"/>
      <c r="I43" s="38" t="s">
        <v>30</v>
      </c>
    </row>
    <row r="44" spans="1:9" x14ac:dyDescent="0.25">
      <c r="A44" s="97"/>
      <c r="B44" s="98"/>
      <c r="C44" s="98"/>
      <c r="D44" s="99"/>
      <c r="E44" s="39"/>
      <c r="F44" s="38"/>
      <c r="G44" s="39"/>
      <c r="H44" s="40"/>
      <c r="I44" s="47">
        <f>SUM(H41:H42)</f>
        <v>13000</v>
      </c>
    </row>
    <row r="45" spans="1:9" x14ac:dyDescent="0.25">
      <c r="A45" s="106" t="s">
        <v>31</v>
      </c>
      <c r="B45" s="107"/>
      <c r="C45" s="107"/>
      <c r="D45" s="108"/>
      <c r="E45" s="36" t="s">
        <v>2</v>
      </c>
      <c r="F45" s="48" t="s">
        <v>32</v>
      </c>
      <c r="G45" s="36" t="s">
        <v>33</v>
      </c>
      <c r="H45" s="36" t="s">
        <v>27</v>
      </c>
      <c r="I45" s="49"/>
    </row>
    <row r="46" spans="1:9" x14ac:dyDescent="0.25">
      <c r="A46" s="112" t="s">
        <v>65</v>
      </c>
      <c r="B46" s="113"/>
      <c r="C46" s="113"/>
      <c r="D46" s="114"/>
      <c r="E46" s="42" t="s">
        <v>68</v>
      </c>
      <c r="F46" s="40">
        <v>20000</v>
      </c>
      <c r="G46" s="39">
        <v>0.1</v>
      </c>
      <c r="H46" s="50">
        <f>+F46*G46</f>
        <v>2000</v>
      </c>
      <c r="I46" s="41"/>
    </row>
    <row r="47" spans="1:9" x14ac:dyDescent="0.25">
      <c r="A47" s="112" t="s">
        <v>66</v>
      </c>
      <c r="B47" s="113"/>
      <c r="C47" s="113"/>
      <c r="D47" s="114"/>
      <c r="E47" s="51" t="s">
        <v>7</v>
      </c>
      <c r="F47" s="40">
        <v>65000</v>
      </c>
      <c r="G47" s="52">
        <v>1</v>
      </c>
      <c r="H47" s="50">
        <f t="shared" ref="H47:H48" si="1">+F47*G47</f>
        <v>65000</v>
      </c>
      <c r="I47" s="49"/>
    </row>
    <row r="48" spans="1:9" x14ac:dyDescent="0.25">
      <c r="A48" s="97" t="s">
        <v>67</v>
      </c>
      <c r="B48" s="98"/>
      <c r="C48" s="98"/>
      <c r="D48" s="99"/>
      <c r="E48" s="53" t="s">
        <v>69</v>
      </c>
      <c r="F48" s="54">
        <v>10000</v>
      </c>
      <c r="G48" s="52">
        <v>0.1</v>
      </c>
      <c r="H48" s="50">
        <f t="shared" si="1"/>
        <v>1000</v>
      </c>
      <c r="I48" s="49"/>
    </row>
    <row r="49" spans="1:9" x14ac:dyDescent="0.25">
      <c r="A49" s="97"/>
      <c r="B49" s="98"/>
      <c r="C49" s="98"/>
      <c r="D49" s="99"/>
      <c r="E49" s="53"/>
      <c r="F49" s="54"/>
      <c r="G49" s="52"/>
      <c r="H49" s="50"/>
      <c r="I49" s="49"/>
    </row>
    <row r="50" spans="1:9" x14ac:dyDescent="0.25">
      <c r="A50" s="97"/>
      <c r="B50" s="98"/>
      <c r="C50" s="98"/>
      <c r="D50" s="99"/>
      <c r="E50" s="53"/>
      <c r="F50" s="54"/>
      <c r="G50" s="52"/>
      <c r="H50" s="50"/>
      <c r="I50" s="49"/>
    </row>
    <row r="51" spans="1:9" x14ac:dyDescent="0.25">
      <c r="A51" s="97"/>
      <c r="B51" s="98"/>
      <c r="C51" s="98"/>
      <c r="D51" s="99"/>
      <c r="E51" s="53"/>
      <c r="F51" s="54"/>
      <c r="G51" s="52"/>
      <c r="H51" s="50"/>
      <c r="I51" s="49"/>
    </row>
    <row r="52" spans="1:9" x14ac:dyDescent="0.25">
      <c r="A52" s="97"/>
      <c r="B52" s="98"/>
      <c r="C52" s="98"/>
      <c r="D52" s="99"/>
      <c r="E52" s="55"/>
      <c r="F52" s="54"/>
      <c r="G52" s="39"/>
      <c r="H52" s="50"/>
      <c r="I52" s="38" t="s">
        <v>30</v>
      </c>
    </row>
    <row r="53" spans="1:9" x14ac:dyDescent="0.25">
      <c r="A53" s="103"/>
      <c r="B53" s="104"/>
      <c r="C53" s="104"/>
      <c r="D53" s="105"/>
      <c r="E53" s="56"/>
      <c r="F53" s="57"/>
      <c r="G53" s="58"/>
      <c r="H53" s="57"/>
      <c r="I53" s="59">
        <f>SUM(H46:H52)</f>
        <v>68000</v>
      </c>
    </row>
    <row r="54" spans="1:9" ht="24" x14ac:dyDescent="0.25">
      <c r="A54" s="106" t="s">
        <v>34</v>
      </c>
      <c r="B54" s="108"/>
      <c r="C54" s="37" t="s">
        <v>3</v>
      </c>
      <c r="D54" s="36" t="s">
        <v>35</v>
      </c>
      <c r="E54" s="36" t="s">
        <v>36</v>
      </c>
      <c r="F54" s="60" t="s">
        <v>37</v>
      </c>
      <c r="G54" s="36" t="s">
        <v>38</v>
      </c>
      <c r="H54" s="36" t="s">
        <v>39</v>
      </c>
      <c r="I54" s="40"/>
    </row>
    <row r="55" spans="1:9" x14ac:dyDescent="0.25">
      <c r="A55" s="97" t="s">
        <v>40</v>
      </c>
      <c r="B55" s="99"/>
      <c r="C55" s="39">
        <v>1</v>
      </c>
      <c r="D55" s="40">
        <v>120000</v>
      </c>
      <c r="E55" s="39">
        <v>80</v>
      </c>
      <c r="F55" s="40">
        <f>SUM(D55*(1+E55/100))*C55</f>
        <v>216000</v>
      </c>
      <c r="G55" s="39">
        <v>8</v>
      </c>
      <c r="H55" s="54">
        <f>SUM(F55/G55)</f>
        <v>27000</v>
      </c>
      <c r="I55" s="49"/>
    </row>
    <row r="56" spans="1:9" x14ac:dyDescent="0.25">
      <c r="A56" s="97" t="s">
        <v>41</v>
      </c>
      <c r="B56" s="99"/>
      <c r="C56" s="39">
        <v>2</v>
      </c>
      <c r="D56" s="40">
        <v>160000</v>
      </c>
      <c r="E56" s="39">
        <v>80</v>
      </c>
      <c r="F56" s="40">
        <f>SUM(D56*(1+E56/100))*C56</f>
        <v>576000</v>
      </c>
      <c r="G56" s="39">
        <v>8</v>
      </c>
      <c r="H56" s="54">
        <f>SUM(F56/G56)</f>
        <v>72000</v>
      </c>
      <c r="I56" s="61"/>
    </row>
    <row r="57" spans="1:9" x14ac:dyDescent="0.25">
      <c r="A57" s="103"/>
      <c r="B57" s="104"/>
      <c r="C57" s="105"/>
      <c r="D57" s="54"/>
      <c r="E57" s="39"/>
      <c r="F57" s="40"/>
      <c r="G57" s="39"/>
      <c r="H57" s="62"/>
      <c r="I57" s="38" t="s">
        <v>30</v>
      </c>
    </row>
    <row r="58" spans="1:9" x14ac:dyDescent="0.25">
      <c r="A58" s="103"/>
      <c r="B58" s="104"/>
      <c r="C58" s="105"/>
      <c r="D58" s="54"/>
      <c r="E58" s="39"/>
      <c r="F58" s="54"/>
      <c r="G58" s="39"/>
      <c r="H58" s="54"/>
      <c r="I58" s="47">
        <f>SUM(H55:H56)</f>
        <v>99000</v>
      </c>
    </row>
    <row r="59" spans="1:9" x14ac:dyDescent="0.25">
      <c r="A59" s="106" t="s">
        <v>42</v>
      </c>
      <c r="B59" s="107"/>
      <c r="C59" s="108"/>
      <c r="D59" s="36" t="s">
        <v>2</v>
      </c>
      <c r="E59" s="36" t="s">
        <v>3</v>
      </c>
      <c r="F59" s="60" t="s">
        <v>43</v>
      </c>
      <c r="G59" s="36" t="s">
        <v>44</v>
      </c>
      <c r="H59" s="36" t="s">
        <v>27</v>
      </c>
      <c r="I59" s="40" t="s">
        <v>45</v>
      </c>
    </row>
    <row r="60" spans="1:9" x14ac:dyDescent="0.25">
      <c r="A60" s="109"/>
      <c r="B60" s="110"/>
      <c r="C60" s="111"/>
      <c r="D60" s="63"/>
      <c r="E60" s="63"/>
      <c r="F60" s="64"/>
      <c r="G60" s="63"/>
      <c r="H60" s="63"/>
      <c r="I60" s="40"/>
    </row>
    <row r="61" spans="1:9" x14ac:dyDescent="0.25">
      <c r="A61" s="103"/>
      <c r="B61" s="104"/>
      <c r="C61" s="105"/>
      <c r="D61" s="38"/>
      <c r="E61" s="38"/>
      <c r="F61" s="38"/>
      <c r="G61" s="39"/>
      <c r="H61" s="54"/>
      <c r="I61" s="38" t="s">
        <v>30</v>
      </c>
    </row>
    <row r="62" spans="1:9" x14ac:dyDescent="0.25">
      <c r="A62" s="103"/>
      <c r="B62" s="104"/>
      <c r="C62" s="105"/>
      <c r="D62" s="38"/>
      <c r="E62" s="38"/>
      <c r="F62" s="38"/>
      <c r="G62" s="39"/>
      <c r="H62" s="54"/>
      <c r="I62" s="47">
        <f>SUM(H60)</f>
        <v>0</v>
      </c>
    </row>
    <row r="63" spans="1:9" x14ac:dyDescent="0.25">
      <c r="A63" s="100" t="s">
        <v>46</v>
      </c>
      <c r="B63" s="101"/>
      <c r="C63" s="101"/>
      <c r="D63" s="101"/>
      <c r="E63" s="101"/>
      <c r="F63" s="101"/>
      <c r="G63" s="101"/>
      <c r="H63" s="102"/>
      <c r="I63" s="65">
        <f>SUM(I44+I53+I58+I62)</f>
        <v>180000</v>
      </c>
    </row>
    <row r="64" spans="1:9" x14ac:dyDescent="0.25">
      <c r="A64" s="100" t="s">
        <v>47</v>
      </c>
      <c r="B64" s="101"/>
      <c r="C64" s="101"/>
      <c r="D64" s="101"/>
      <c r="E64" s="101"/>
      <c r="F64" s="101"/>
      <c r="G64" s="101"/>
      <c r="H64" s="102"/>
      <c r="I64" s="66">
        <f>I63</f>
        <v>180000</v>
      </c>
    </row>
    <row r="67" spans="1:9" ht="15.75" x14ac:dyDescent="0.25">
      <c r="A67" s="116" t="s">
        <v>18</v>
      </c>
      <c r="B67" s="117"/>
      <c r="C67" s="117"/>
      <c r="D67" s="117"/>
      <c r="E67" s="117"/>
      <c r="F67" s="117"/>
      <c r="G67" s="117"/>
      <c r="H67" s="117"/>
      <c r="I67" s="118"/>
    </row>
    <row r="68" spans="1:9" x14ac:dyDescent="0.25">
      <c r="A68" s="119" t="s">
        <v>19</v>
      </c>
      <c r="B68" s="120"/>
      <c r="C68" s="121" t="str">
        <f>+C36</f>
        <v>ADECUACION DE LA FACHADA FRONTAL Y LATERAL  Y COCINA DE LA ESTACION DE POLICIA MUNICIPIO DE ALBANIA CAQUETA</v>
      </c>
      <c r="D68" s="121"/>
      <c r="E68" s="121"/>
      <c r="F68" s="121"/>
      <c r="G68" s="121"/>
      <c r="H68" s="121"/>
      <c r="I68" s="122"/>
    </row>
    <row r="69" spans="1:9" x14ac:dyDescent="0.25">
      <c r="A69" s="28"/>
      <c r="B69" s="29"/>
      <c r="C69" s="121"/>
      <c r="D69" s="121"/>
      <c r="E69" s="121"/>
      <c r="F69" s="121"/>
      <c r="G69" s="121"/>
      <c r="H69" s="121"/>
      <c r="I69" s="122"/>
    </row>
    <row r="70" spans="1:9" x14ac:dyDescent="0.25">
      <c r="A70" s="30" t="s">
        <v>20</v>
      </c>
      <c r="B70" s="31"/>
      <c r="C70" s="123"/>
      <c r="D70" s="123"/>
      <c r="E70" s="123"/>
      <c r="F70" s="123"/>
      <c r="G70" s="123"/>
      <c r="H70" s="124" t="s">
        <v>21</v>
      </c>
      <c r="I70" s="125"/>
    </row>
    <row r="71" spans="1:9" ht="21.75" customHeight="1" x14ac:dyDescent="0.25">
      <c r="A71" s="32" t="s">
        <v>22</v>
      </c>
      <c r="B71" s="33">
        <v>3</v>
      </c>
      <c r="C71" s="115" t="s">
        <v>9</v>
      </c>
      <c r="D71" s="115"/>
      <c r="E71" s="115"/>
      <c r="F71" s="115"/>
      <c r="G71" s="115"/>
      <c r="H71" s="34" t="s">
        <v>23</v>
      </c>
      <c r="I71" s="35" t="s">
        <v>10</v>
      </c>
    </row>
    <row r="72" spans="1:9" x14ac:dyDescent="0.25">
      <c r="A72" s="106" t="s">
        <v>24</v>
      </c>
      <c r="B72" s="107"/>
      <c r="C72" s="107"/>
      <c r="D72" s="108"/>
      <c r="E72" s="36" t="s">
        <v>2</v>
      </c>
      <c r="F72" s="37" t="s">
        <v>25</v>
      </c>
      <c r="G72" s="37" t="s">
        <v>26</v>
      </c>
      <c r="H72" s="37" t="s">
        <v>27</v>
      </c>
      <c r="I72" s="38"/>
    </row>
    <row r="73" spans="1:9" x14ac:dyDescent="0.25">
      <c r="A73" s="97" t="s">
        <v>28</v>
      </c>
      <c r="B73" s="98"/>
      <c r="C73" s="98"/>
      <c r="D73" s="99"/>
      <c r="E73" s="39" t="s">
        <v>29</v>
      </c>
      <c r="F73" s="40">
        <v>2000</v>
      </c>
      <c r="G73" s="39">
        <v>0.1</v>
      </c>
      <c r="H73" s="40">
        <f>+F73/G73</f>
        <v>20000</v>
      </c>
      <c r="I73" s="41"/>
    </row>
    <row r="74" spans="1:9" x14ac:dyDescent="0.25">
      <c r="A74" s="97"/>
      <c r="B74" s="98"/>
      <c r="C74" s="98"/>
      <c r="D74" s="99"/>
      <c r="E74" s="42"/>
      <c r="F74" s="40"/>
      <c r="G74" s="39"/>
      <c r="H74" s="40"/>
      <c r="I74" s="43"/>
    </row>
    <row r="75" spans="1:9" x14ac:dyDescent="0.25">
      <c r="A75" s="44"/>
      <c r="B75" s="45"/>
      <c r="C75" s="45"/>
      <c r="D75" s="46"/>
      <c r="E75" s="39"/>
      <c r="F75" s="40"/>
      <c r="G75" s="39"/>
      <c r="H75" s="40"/>
      <c r="I75" s="38" t="s">
        <v>30</v>
      </c>
    </row>
    <row r="76" spans="1:9" x14ac:dyDescent="0.25">
      <c r="A76" s="97"/>
      <c r="B76" s="98"/>
      <c r="C76" s="98"/>
      <c r="D76" s="99"/>
      <c r="E76" s="39"/>
      <c r="F76" s="38"/>
      <c r="G76" s="39"/>
      <c r="H76" s="40"/>
      <c r="I76" s="47">
        <f>SUM(H73:H74)</f>
        <v>20000</v>
      </c>
    </row>
    <row r="77" spans="1:9" x14ac:dyDescent="0.25">
      <c r="A77" s="106" t="s">
        <v>31</v>
      </c>
      <c r="B77" s="107"/>
      <c r="C77" s="107"/>
      <c r="D77" s="108"/>
      <c r="E77" s="36" t="s">
        <v>2</v>
      </c>
      <c r="F77" s="48" t="s">
        <v>32</v>
      </c>
      <c r="G77" s="36" t="s">
        <v>33</v>
      </c>
      <c r="H77" s="36" t="s">
        <v>27</v>
      </c>
      <c r="I77" s="49"/>
    </row>
    <row r="78" spans="1:9" x14ac:dyDescent="0.25">
      <c r="A78" s="112" t="s">
        <v>70</v>
      </c>
      <c r="B78" s="113"/>
      <c r="C78" s="113"/>
      <c r="D78" s="114"/>
      <c r="E78" s="42" t="s">
        <v>7</v>
      </c>
      <c r="F78" s="40">
        <v>50000</v>
      </c>
      <c r="G78" s="39">
        <v>4</v>
      </c>
      <c r="H78" s="50">
        <f>+F78*G78</f>
        <v>200000</v>
      </c>
      <c r="I78" s="41"/>
    </row>
    <row r="79" spans="1:9" x14ac:dyDescent="0.25">
      <c r="A79" s="112" t="s">
        <v>71</v>
      </c>
      <c r="B79" s="113"/>
      <c r="C79" s="113"/>
      <c r="D79" s="114"/>
      <c r="E79" s="51" t="s">
        <v>7</v>
      </c>
      <c r="F79" s="40">
        <v>50000</v>
      </c>
      <c r="G79" s="52">
        <v>4</v>
      </c>
      <c r="H79" s="50">
        <f>+F79*G79</f>
        <v>200000</v>
      </c>
      <c r="I79" s="49"/>
    </row>
    <row r="80" spans="1:9" x14ac:dyDescent="0.25">
      <c r="A80" s="97"/>
      <c r="B80" s="98"/>
      <c r="C80" s="98"/>
      <c r="D80" s="99"/>
      <c r="E80" s="53"/>
      <c r="F80" s="54"/>
      <c r="G80" s="52"/>
      <c r="H80" s="50"/>
      <c r="I80" s="49"/>
    </row>
    <row r="81" spans="1:9" x14ac:dyDescent="0.25">
      <c r="A81" s="97"/>
      <c r="B81" s="98"/>
      <c r="C81" s="98"/>
      <c r="D81" s="99"/>
      <c r="E81" s="53"/>
      <c r="F81" s="54"/>
      <c r="G81" s="52"/>
      <c r="H81" s="50"/>
      <c r="I81" s="49"/>
    </row>
    <row r="82" spans="1:9" x14ac:dyDescent="0.25">
      <c r="A82" s="97"/>
      <c r="B82" s="98"/>
      <c r="C82" s="98"/>
      <c r="D82" s="99"/>
      <c r="E82" s="53"/>
      <c r="F82" s="54"/>
      <c r="G82" s="52"/>
      <c r="H82" s="50"/>
      <c r="I82" s="49"/>
    </row>
    <row r="83" spans="1:9" x14ac:dyDescent="0.25">
      <c r="A83" s="97"/>
      <c r="B83" s="98"/>
      <c r="C83" s="98"/>
      <c r="D83" s="99"/>
      <c r="E83" s="53"/>
      <c r="F83" s="54"/>
      <c r="G83" s="52"/>
      <c r="H83" s="50"/>
      <c r="I83" s="49"/>
    </row>
    <row r="84" spans="1:9" x14ac:dyDescent="0.25">
      <c r="A84" s="97"/>
      <c r="B84" s="98"/>
      <c r="C84" s="98"/>
      <c r="D84" s="99"/>
      <c r="E84" s="55"/>
      <c r="F84" s="54"/>
      <c r="G84" s="39"/>
      <c r="H84" s="50"/>
      <c r="I84" s="38" t="s">
        <v>30</v>
      </c>
    </row>
    <row r="85" spans="1:9" x14ac:dyDescent="0.25">
      <c r="A85" s="103"/>
      <c r="B85" s="104"/>
      <c r="C85" s="104"/>
      <c r="D85" s="105"/>
      <c r="E85" s="56"/>
      <c r="F85" s="57"/>
      <c r="G85" s="58"/>
      <c r="H85" s="57"/>
      <c r="I85" s="59">
        <f>SUM(H78:H84)</f>
        <v>400000</v>
      </c>
    </row>
    <row r="86" spans="1:9" ht="24" x14ac:dyDescent="0.25">
      <c r="A86" s="106" t="s">
        <v>34</v>
      </c>
      <c r="B86" s="108"/>
      <c r="C86" s="37" t="s">
        <v>3</v>
      </c>
      <c r="D86" s="36" t="s">
        <v>35</v>
      </c>
      <c r="E86" s="36" t="s">
        <v>36</v>
      </c>
      <c r="F86" s="60" t="s">
        <v>37</v>
      </c>
      <c r="G86" s="36" t="s">
        <v>38</v>
      </c>
      <c r="H86" s="36" t="s">
        <v>39</v>
      </c>
      <c r="I86" s="40"/>
    </row>
    <row r="87" spans="1:9" x14ac:dyDescent="0.25">
      <c r="A87" s="97" t="s">
        <v>40</v>
      </c>
      <c r="B87" s="99"/>
      <c r="C87" s="39">
        <v>2</v>
      </c>
      <c r="D87" s="40">
        <v>240000</v>
      </c>
      <c r="E87" s="39">
        <v>80</v>
      </c>
      <c r="F87" s="40">
        <f>SUM(D87*(1+E87/100))*C87</f>
        <v>864000</v>
      </c>
      <c r="G87" s="39">
        <v>2</v>
      </c>
      <c r="H87" s="54">
        <f>SUM(F87/G87)</f>
        <v>432000</v>
      </c>
      <c r="I87" s="49"/>
    </row>
    <row r="88" spans="1:9" x14ac:dyDescent="0.25">
      <c r="A88" s="97" t="s">
        <v>41</v>
      </c>
      <c r="B88" s="99"/>
      <c r="C88" s="39">
        <v>3</v>
      </c>
      <c r="D88" s="40">
        <v>240000</v>
      </c>
      <c r="E88" s="39">
        <v>80</v>
      </c>
      <c r="F88" s="40">
        <f>SUM(D88*(1+E88/100))*C88</f>
        <v>1296000</v>
      </c>
      <c r="G88" s="39">
        <v>2</v>
      </c>
      <c r="H88" s="54">
        <f>SUM(F88/G88)</f>
        <v>648000</v>
      </c>
      <c r="I88" s="61"/>
    </row>
    <row r="89" spans="1:9" x14ac:dyDescent="0.25">
      <c r="A89" s="103"/>
      <c r="B89" s="104"/>
      <c r="C89" s="105"/>
      <c r="D89" s="54"/>
      <c r="E89" s="39"/>
      <c r="F89" s="40"/>
      <c r="G89" s="39"/>
      <c r="H89" s="62"/>
      <c r="I89" s="38" t="s">
        <v>30</v>
      </c>
    </row>
    <row r="90" spans="1:9" x14ac:dyDescent="0.25">
      <c r="A90" s="103"/>
      <c r="B90" s="104"/>
      <c r="C90" s="105"/>
      <c r="D90" s="54"/>
      <c r="E90" s="39"/>
      <c r="F90" s="54"/>
      <c r="G90" s="39"/>
      <c r="H90" s="54"/>
      <c r="I90" s="47">
        <f>SUM(H87:H88)</f>
        <v>1080000</v>
      </c>
    </row>
    <row r="91" spans="1:9" x14ac:dyDescent="0.25">
      <c r="A91" s="106" t="s">
        <v>42</v>
      </c>
      <c r="B91" s="107"/>
      <c r="C91" s="108"/>
      <c r="D91" s="36" t="s">
        <v>2</v>
      </c>
      <c r="E91" s="36" t="s">
        <v>3</v>
      </c>
      <c r="F91" s="60" t="s">
        <v>43</v>
      </c>
      <c r="G91" s="36" t="s">
        <v>44</v>
      </c>
      <c r="H91" s="36" t="s">
        <v>27</v>
      </c>
      <c r="I91" s="40" t="s">
        <v>45</v>
      </c>
    </row>
    <row r="92" spans="1:9" x14ac:dyDescent="0.25">
      <c r="A92" s="109"/>
      <c r="B92" s="110"/>
      <c r="C92" s="111"/>
      <c r="D92" s="63"/>
      <c r="E92" s="63"/>
      <c r="F92" s="64"/>
      <c r="G92" s="63"/>
      <c r="H92" s="63"/>
      <c r="I92" s="40"/>
    </row>
    <row r="93" spans="1:9" x14ac:dyDescent="0.25">
      <c r="A93" s="103"/>
      <c r="B93" s="104"/>
      <c r="C93" s="105"/>
      <c r="D93" s="38"/>
      <c r="E93" s="38"/>
      <c r="F93" s="38"/>
      <c r="G93" s="39"/>
      <c r="H93" s="54"/>
      <c r="I93" s="38" t="s">
        <v>30</v>
      </c>
    </row>
    <row r="94" spans="1:9" x14ac:dyDescent="0.25">
      <c r="A94" s="103"/>
      <c r="B94" s="104"/>
      <c r="C94" s="105"/>
      <c r="D94" s="38"/>
      <c r="E94" s="38"/>
      <c r="F94" s="38"/>
      <c r="G94" s="39"/>
      <c r="H94" s="54"/>
      <c r="I94" s="47">
        <f>SUM(H92)</f>
        <v>0</v>
      </c>
    </row>
    <row r="95" spans="1:9" x14ac:dyDescent="0.25">
      <c r="A95" s="100" t="s">
        <v>46</v>
      </c>
      <c r="B95" s="101"/>
      <c r="C95" s="101"/>
      <c r="D95" s="101"/>
      <c r="E95" s="101"/>
      <c r="F95" s="101"/>
      <c r="G95" s="101"/>
      <c r="H95" s="102"/>
      <c r="I95" s="65">
        <f>SUM(I76+I85+I90+I94)</f>
        <v>1500000</v>
      </c>
    </row>
    <row r="96" spans="1:9" x14ac:dyDescent="0.25">
      <c r="A96" s="100" t="s">
        <v>47</v>
      </c>
      <c r="B96" s="101"/>
      <c r="C96" s="101"/>
      <c r="D96" s="101"/>
      <c r="E96" s="101"/>
      <c r="F96" s="101"/>
      <c r="G96" s="101"/>
      <c r="H96" s="102"/>
      <c r="I96" s="66">
        <f>I95</f>
        <v>1500000</v>
      </c>
    </row>
    <row r="99" spans="1:9" ht="15.75" x14ac:dyDescent="0.25">
      <c r="A99" s="116" t="s">
        <v>18</v>
      </c>
      <c r="B99" s="117"/>
      <c r="C99" s="117"/>
      <c r="D99" s="117"/>
      <c r="E99" s="117"/>
      <c r="F99" s="117"/>
      <c r="G99" s="117"/>
      <c r="H99" s="117"/>
      <c r="I99" s="118"/>
    </row>
    <row r="100" spans="1:9" x14ac:dyDescent="0.25">
      <c r="A100" s="119" t="s">
        <v>19</v>
      </c>
      <c r="B100" s="120"/>
      <c r="C100" s="121" t="str">
        <f>+C68</f>
        <v>ADECUACION DE LA FACHADA FRONTAL Y LATERAL  Y COCINA DE LA ESTACION DE POLICIA MUNICIPIO DE ALBANIA CAQUETA</v>
      </c>
      <c r="D100" s="121"/>
      <c r="E100" s="121"/>
      <c r="F100" s="121"/>
      <c r="G100" s="121"/>
      <c r="H100" s="121"/>
      <c r="I100" s="122"/>
    </row>
    <row r="101" spans="1:9" x14ac:dyDescent="0.25">
      <c r="A101" s="28"/>
      <c r="B101" s="29"/>
      <c r="C101" s="121"/>
      <c r="D101" s="121"/>
      <c r="E101" s="121"/>
      <c r="F101" s="121"/>
      <c r="G101" s="121"/>
      <c r="H101" s="121"/>
      <c r="I101" s="122"/>
    </row>
    <row r="102" spans="1:9" x14ac:dyDescent="0.25">
      <c r="A102" s="30" t="s">
        <v>20</v>
      </c>
      <c r="B102" s="31"/>
      <c r="C102" s="123"/>
      <c r="D102" s="123"/>
      <c r="E102" s="123"/>
      <c r="F102" s="123"/>
      <c r="G102" s="123"/>
      <c r="H102" s="124" t="s">
        <v>21</v>
      </c>
      <c r="I102" s="125"/>
    </row>
    <row r="103" spans="1:9" x14ac:dyDescent="0.25">
      <c r="A103" s="32" t="s">
        <v>22</v>
      </c>
      <c r="B103" s="33">
        <v>4</v>
      </c>
      <c r="C103" s="115" t="s">
        <v>13</v>
      </c>
      <c r="D103" s="115"/>
      <c r="E103" s="115"/>
      <c r="F103" s="115"/>
      <c r="G103" s="115"/>
      <c r="H103" s="34" t="s">
        <v>23</v>
      </c>
      <c r="I103" s="35" t="s">
        <v>7</v>
      </c>
    </row>
    <row r="104" spans="1:9" x14ac:dyDescent="0.25">
      <c r="A104" s="106" t="s">
        <v>24</v>
      </c>
      <c r="B104" s="107"/>
      <c r="C104" s="107"/>
      <c r="D104" s="108"/>
      <c r="E104" s="36" t="s">
        <v>2</v>
      </c>
      <c r="F104" s="37" t="s">
        <v>25</v>
      </c>
      <c r="G104" s="37" t="s">
        <v>26</v>
      </c>
      <c r="H104" s="37" t="s">
        <v>27</v>
      </c>
      <c r="I104" s="38"/>
    </row>
    <row r="105" spans="1:9" x14ac:dyDescent="0.25">
      <c r="A105" s="97" t="s">
        <v>28</v>
      </c>
      <c r="B105" s="98"/>
      <c r="C105" s="98"/>
      <c r="D105" s="99"/>
      <c r="E105" s="39" t="s">
        <v>29</v>
      </c>
      <c r="F105" s="40">
        <v>24600</v>
      </c>
      <c r="G105" s="39">
        <v>0.1</v>
      </c>
      <c r="H105" s="40">
        <f>+F105/G105</f>
        <v>246000</v>
      </c>
      <c r="I105" s="41"/>
    </row>
    <row r="106" spans="1:9" x14ac:dyDescent="0.25">
      <c r="A106" s="97"/>
      <c r="B106" s="98"/>
      <c r="C106" s="98"/>
      <c r="D106" s="99"/>
      <c r="E106" s="42"/>
      <c r="F106" s="40"/>
      <c r="G106" s="39"/>
      <c r="H106" s="40"/>
      <c r="I106" s="43"/>
    </row>
    <row r="107" spans="1:9" x14ac:dyDescent="0.25">
      <c r="A107" s="44"/>
      <c r="B107" s="45"/>
      <c r="C107" s="45"/>
      <c r="D107" s="46"/>
      <c r="E107" s="39"/>
      <c r="F107" s="40"/>
      <c r="G107" s="39"/>
      <c r="H107" s="40"/>
      <c r="I107" s="38" t="s">
        <v>30</v>
      </c>
    </row>
    <row r="108" spans="1:9" x14ac:dyDescent="0.25">
      <c r="A108" s="97"/>
      <c r="B108" s="98"/>
      <c r="C108" s="98"/>
      <c r="D108" s="99"/>
      <c r="E108" s="39"/>
      <c r="F108" s="38"/>
      <c r="G108" s="39"/>
      <c r="H108" s="40"/>
      <c r="I108" s="47">
        <f>SUM(H105:H106)</f>
        <v>246000</v>
      </c>
    </row>
    <row r="109" spans="1:9" x14ac:dyDescent="0.25">
      <c r="A109" s="106" t="s">
        <v>31</v>
      </c>
      <c r="B109" s="107"/>
      <c r="C109" s="107"/>
      <c r="D109" s="108"/>
      <c r="E109" s="36" t="s">
        <v>2</v>
      </c>
      <c r="F109" s="48" t="s">
        <v>32</v>
      </c>
      <c r="G109" s="36" t="s">
        <v>33</v>
      </c>
      <c r="H109" s="36" t="s">
        <v>27</v>
      </c>
      <c r="I109" s="49"/>
    </row>
    <row r="110" spans="1:9" x14ac:dyDescent="0.25">
      <c r="A110" s="112" t="s">
        <v>72</v>
      </c>
      <c r="B110" s="113"/>
      <c r="C110" s="113"/>
      <c r="D110" s="114"/>
      <c r="E110" s="42" t="s">
        <v>10</v>
      </c>
      <c r="F110" s="40">
        <v>30000</v>
      </c>
      <c r="G110" s="39">
        <v>0.3</v>
      </c>
      <c r="H110" s="50">
        <f>+F110*G110</f>
        <v>9000</v>
      </c>
      <c r="I110" s="41"/>
    </row>
    <row r="111" spans="1:9" x14ac:dyDescent="0.25">
      <c r="A111" s="112" t="s">
        <v>73</v>
      </c>
      <c r="B111" s="113"/>
      <c r="C111" s="113"/>
      <c r="D111" s="114"/>
      <c r="E111" s="51" t="s">
        <v>10</v>
      </c>
      <c r="F111" s="40">
        <v>45000</v>
      </c>
      <c r="G111" s="52">
        <v>4</v>
      </c>
      <c r="H111" s="50">
        <f>+F111*G111</f>
        <v>180000</v>
      </c>
      <c r="I111" s="49"/>
    </row>
    <row r="112" spans="1:9" x14ac:dyDescent="0.25">
      <c r="A112" s="97" t="s">
        <v>66</v>
      </c>
      <c r="B112" s="98"/>
      <c r="C112" s="98"/>
      <c r="D112" s="99"/>
      <c r="E112" s="53" t="s">
        <v>7</v>
      </c>
      <c r="F112" s="54">
        <v>65000</v>
      </c>
      <c r="G112" s="52">
        <v>1.2</v>
      </c>
      <c r="H112" s="50">
        <f>+F112*G112</f>
        <v>78000</v>
      </c>
      <c r="I112" s="49"/>
    </row>
    <row r="113" spans="1:9" x14ac:dyDescent="0.25">
      <c r="A113" s="97" t="s">
        <v>65</v>
      </c>
      <c r="B113" s="98"/>
      <c r="C113" s="98"/>
      <c r="D113" s="99"/>
      <c r="E113" s="53" t="s">
        <v>68</v>
      </c>
      <c r="F113" s="54">
        <v>20000</v>
      </c>
      <c r="G113" s="52">
        <v>0.3</v>
      </c>
      <c r="H113" s="50">
        <f t="shared" ref="H113:H114" si="2">+F113*G113</f>
        <v>6000</v>
      </c>
      <c r="I113" s="49"/>
    </row>
    <row r="114" spans="1:9" x14ac:dyDescent="0.25">
      <c r="A114" s="97" t="s">
        <v>67</v>
      </c>
      <c r="B114" s="98"/>
      <c r="C114" s="98"/>
      <c r="D114" s="99"/>
      <c r="E114" s="53" t="s">
        <v>69</v>
      </c>
      <c r="F114" s="54">
        <v>10000</v>
      </c>
      <c r="G114" s="52">
        <v>0.3</v>
      </c>
      <c r="H114" s="50">
        <f t="shared" si="2"/>
        <v>3000</v>
      </c>
      <c r="I114" s="49"/>
    </row>
    <row r="115" spans="1:9" x14ac:dyDescent="0.25">
      <c r="A115" s="97"/>
      <c r="B115" s="98"/>
      <c r="C115" s="98"/>
      <c r="D115" s="99"/>
      <c r="E115" s="53"/>
      <c r="F115" s="54"/>
      <c r="G115" s="52"/>
      <c r="H115" s="50"/>
      <c r="I115" s="49"/>
    </row>
    <row r="116" spans="1:9" x14ac:dyDescent="0.25">
      <c r="A116" s="97"/>
      <c r="B116" s="98"/>
      <c r="C116" s="98"/>
      <c r="D116" s="99"/>
      <c r="E116" s="55"/>
      <c r="F116" s="54"/>
      <c r="G116" s="39"/>
      <c r="H116" s="50"/>
      <c r="I116" s="38" t="s">
        <v>30</v>
      </c>
    </row>
    <row r="117" spans="1:9" x14ac:dyDescent="0.25">
      <c r="A117" s="103"/>
      <c r="B117" s="104"/>
      <c r="C117" s="104"/>
      <c r="D117" s="105"/>
      <c r="E117" s="56"/>
      <c r="F117" s="57"/>
      <c r="G117" s="58"/>
      <c r="H117" s="57"/>
      <c r="I117" s="59">
        <f>SUM(H110:H116)</f>
        <v>276000</v>
      </c>
    </row>
    <row r="118" spans="1:9" ht="24" x14ac:dyDescent="0.25">
      <c r="A118" s="106" t="s">
        <v>34</v>
      </c>
      <c r="B118" s="108"/>
      <c r="C118" s="37" t="s">
        <v>3</v>
      </c>
      <c r="D118" s="36" t="s">
        <v>35</v>
      </c>
      <c r="E118" s="36" t="s">
        <v>36</v>
      </c>
      <c r="F118" s="60" t="s">
        <v>37</v>
      </c>
      <c r="G118" s="36" t="s">
        <v>38</v>
      </c>
      <c r="H118" s="36" t="s">
        <v>39</v>
      </c>
      <c r="I118" s="40"/>
    </row>
    <row r="119" spans="1:9" x14ac:dyDescent="0.25">
      <c r="A119" s="97" t="s">
        <v>40</v>
      </c>
      <c r="B119" s="99"/>
      <c r="C119" s="39">
        <v>1</v>
      </c>
      <c r="D119" s="40">
        <v>120000</v>
      </c>
      <c r="E119" s="39">
        <v>80</v>
      </c>
      <c r="F119" s="40">
        <f>SUM(D119*(1+E119/100))*C119</f>
        <v>216000</v>
      </c>
      <c r="G119" s="39">
        <v>4</v>
      </c>
      <c r="H119" s="54">
        <f>SUM(F119/G119)</f>
        <v>54000</v>
      </c>
      <c r="I119" s="49"/>
    </row>
    <row r="120" spans="1:9" x14ac:dyDescent="0.25">
      <c r="A120" s="97" t="s">
        <v>41</v>
      </c>
      <c r="B120" s="99"/>
      <c r="C120" s="39">
        <v>3</v>
      </c>
      <c r="D120" s="40">
        <v>240000</v>
      </c>
      <c r="E120" s="39">
        <v>80</v>
      </c>
      <c r="F120" s="40">
        <f>SUM(D120*(1+E120/100))*C120</f>
        <v>1296000</v>
      </c>
      <c r="G120" s="39">
        <v>4</v>
      </c>
      <c r="H120" s="54">
        <f>SUM(F120/G120)</f>
        <v>324000</v>
      </c>
      <c r="I120" s="61"/>
    </row>
    <row r="121" spans="1:9" x14ac:dyDescent="0.25">
      <c r="A121" s="103"/>
      <c r="B121" s="104"/>
      <c r="C121" s="105"/>
      <c r="D121" s="54"/>
      <c r="E121" s="39"/>
      <c r="F121" s="40"/>
      <c r="G121" s="39"/>
      <c r="H121" s="62"/>
      <c r="I121" s="38" t="s">
        <v>30</v>
      </c>
    </row>
    <row r="122" spans="1:9" x14ac:dyDescent="0.25">
      <c r="A122" s="103"/>
      <c r="B122" s="104"/>
      <c r="C122" s="105"/>
      <c r="D122" s="54"/>
      <c r="E122" s="39"/>
      <c r="F122" s="54"/>
      <c r="G122" s="39"/>
      <c r="H122" s="54"/>
      <c r="I122" s="47">
        <f>SUM(H119:H120)</f>
        <v>378000</v>
      </c>
    </row>
    <row r="123" spans="1:9" x14ac:dyDescent="0.25">
      <c r="A123" s="106" t="s">
        <v>42</v>
      </c>
      <c r="B123" s="107"/>
      <c r="C123" s="108"/>
      <c r="D123" s="36" t="s">
        <v>2</v>
      </c>
      <c r="E123" s="36" t="s">
        <v>3</v>
      </c>
      <c r="F123" s="60" t="s">
        <v>43</v>
      </c>
      <c r="G123" s="36" t="s">
        <v>44</v>
      </c>
      <c r="H123" s="36" t="s">
        <v>27</v>
      </c>
      <c r="I123" s="40" t="s">
        <v>45</v>
      </c>
    </row>
    <row r="124" spans="1:9" x14ac:dyDescent="0.25">
      <c r="A124" s="109"/>
      <c r="B124" s="110"/>
      <c r="C124" s="111"/>
      <c r="D124" s="63"/>
      <c r="E124" s="63"/>
      <c r="F124" s="64"/>
      <c r="G124" s="63"/>
      <c r="H124" s="63"/>
      <c r="I124" s="40"/>
    </row>
    <row r="125" spans="1:9" x14ac:dyDescent="0.25">
      <c r="A125" s="103"/>
      <c r="B125" s="104"/>
      <c r="C125" s="105"/>
      <c r="D125" s="38"/>
      <c r="E125" s="38"/>
      <c r="F125" s="38"/>
      <c r="G125" s="39"/>
      <c r="H125" s="54"/>
      <c r="I125" s="38" t="s">
        <v>30</v>
      </c>
    </row>
    <row r="126" spans="1:9" x14ac:dyDescent="0.25">
      <c r="A126" s="103"/>
      <c r="B126" s="104"/>
      <c r="C126" s="105"/>
      <c r="D126" s="38"/>
      <c r="E126" s="38"/>
      <c r="F126" s="38"/>
      <c r="G126" s="39"/>
      <c r="H126" s="54"/>
      <c r="I126" s="47">
        <f>SUM(H124)</f>
        <v>0</v>
      </c>
    </row>
    <row r="127" spans="1:9" x14ac:dyDescent="0.25">
      <c r="A127" s="100" t="s">
        <v>46</v>
      </c>
      <c r="B127" s="101"/>
      <c r="C127" s="101"/>
      <c r="D127" s="101"/>
      <c r="E127" s="101"/>
      <c r="F127" s="101"/>
      <c r="G127" s="101"/>
      <c r="H127" s="102"/>
      <c r="I127" s="65">
        <f>SUM(I108+I117+I122+I126)</f>
        <v>900000</v>
      </c>
    </row>
    <row r="128" spans="1:9" x14ac:dyDescent="0.25">
      <c r="A128" s="100" t="s">
        <v>47</v>
      </c>
      <c r="B128" s="101"/>
      <c r="C128" s="101"/>
      <c r="D128" s="101"/>
      <c r="E128" s="101"/>
      <c r="F128" s="101"/>
      <c r="G128" s="101"/>
      <c r="H128" s="102"/>
      <c r="I128" s="66">
        <f>I127</f>
        <v>900000</v>
      </c>
    </row>
  </sheetData>
  <mergeCells count="123">
    <mergeCell ref="F1:I1"/>
    <mergeCell ref="A2:I2"/>
    <mergeCell ref="A3:B3"/>
    <mergeCell ref="C3:I4"/>
    <mergeCell ref="C5:G5"/>
    <mergeCell ref="H5:I5"/>
    <mergeCell ref="A14:D14"/>
    <mergeCell ref="A15:D15"/>
    <mergeCell ref="A16:D16"/>
    <mergeCell ref="A17:D17"/>
    <mergeCell ref="A18:D18"/>
    <mergeCell ref="A19:D19"/>
    <mergeCell ref="C6:G6"/>
    <mergeCell ref="A7:D7"/>
    <mergeCell ref="A8:D8"/>
    <mergeCell ref="A9:D9"/>
    <mergeCell ref="A12:D12"/>
    <mergeCell ref="A13:D13"/>
    <mergeCell ref="A26:C26"/>
    <mergeCell ref="A27:C27"/>
    <mergeCell ref="A28:C28"/>
    <mergeCell ref="A29:C29"/>
    <mergeCell ref="A30:C30"/>
    <mergeCell ref="A31:H31"/>
    <mergeCell ref="A20:D20"/>
    <mergeCell ref="A21:D21"/>
    <mergeCell ref="A22:B22"/>
    <mergeCell ref="A23:B23"/>
    <mergeCell ref="A24:B24"/>
    <mergeCell ref="A25:C25"/>
    <mergeCell ref="C39:G39"/>
    <mergeCell ref="A40:D40"/>
    <mergeCell ref="A41:D41"/>
    <mergeCell ref="A42:D42"/>
    <mergeCell ref="A44:D44"/>
    <mergeCell ref="A45:D45"/>
    <mergeCell ref="A32:H32"/>
    <mergeCell ref="A35:I35"/>
    <mergeCell ref="A36:B36"/>
    <mergeCell ref="C36:I37"/>
    <mergeCell ref="C38:G38"/>
    <mergeCell ref="H38:I38"/>
    <mergeCell ref="A52:D52"/>
    <mergeCell ref="A53:D53"/>
    <mergeCell ref="A54:B54"/>
    <mergeCell ref="A55:B55"/>
    <mergeCell ref="A56:B56"/>
    <mergeCell ref="A57:C57"/>
    <mergeCell ref="A46:D46"/>
    <mergeCell ref="A47:D47"/>
    <mergeCell ref="A48:D48"/>
    <mergeCell ref="A49:D49"/>
    <mergeCell ref="A50:D50"/>
    <mergeCell ref="A51:D51"/>
    <mergeCell ref="A64:H64"/>
    <mergeCell ref="A67:I67"/>
    <mergeCell ref="A68:B68"/>
    <mergeCell ref="C68:I69"/>
    <mergeCell ref="C70:G70"/>
    <mergeCell ref="H70:I70"/>
    <mergeCell ref="A58:C58"/>
    <mergeCell ref="A59:C59"/>
    <mergeCell ref="A60:C60"/>
    <mergeCell ref="A61:C61"/>
    <mergeCell ref="A62:C62"/>
    <mergeCell ref="A63:H63"/>
    <mergeCell ref="A78:D78"/>
    <mergeCell ref="A79:D79"/>
    <mergeCell ref="A80:D80"/>
    <mergeCell ref="A81:D81"/>
    <mergeCell ref="A82:D82"/>
    <mergeCell ref="A83:D83"/>
    <mergeCell ref="C71:G71"/>
    <mergeCell ref="A72:D72"/>
    <mergeCell ref="A73:D73"/>
    <mergeCell ref="A74:D74"/>
    <mergeCell ref="A76:D76"/>
    <mergeCell ref="A77:D77"/>
    <mergeCell ref="A90:C90"/>
    <mergeCell ref="A91:C91"/>
    <mergeCell ref="A92:C92"/>
    <mergeCell ref="A93:C93"/>
    <mergeCell ref="A94:C94"/>
    <mergeCell ref="A95:H95"/>
    <mergeCell ref="A84:D84"/>
    <mergeCell ref="A85:D85"/>
    <mergeCell ref="A86:B86"/>
    <mergeCell ref="A87:B87"/>
    <mergeCell ref="A88:B88"/>
    <mergeCell ref="A89:C89"/>
    <mergeCell ref="A106:D106"/>
    <mergeCell ref="A108:D108"/>
    <mergeCell ref="A109:D109"/>
    <mergeCell ref="A96:H96"/>
    <mergeCell ref="A99:I99"/>
    <mergeCell ref="A100:B100"/>
    <mergeCell ref="C100:I101"/>
    <mergeCell ref="C102:G102"/>
    <mergeCell ref="H102:I102"/>
    <mergeCell ref="A11:D11"/>
    <mergeCell ref="A10:D10"/>
    <mergeCell ref="A128:H128"/>
    <mergeCell ref="A122:C122"/>
    <mergeCell ref="A123:C123"/>
    <mergeCell ref="A124:C124"/>
    <mergeCell ref="A125:C125"/>
    <mergeCell ref="A126:C126"/>
    <mergeCell ref="A127:H127"/>
    <mergeCell ref="A116:D116"/>
    <mergeCell ref="A117:D117"/>
    <mergeCell ref="A118:B118"/>
    <mergeCell ref="A119:B119"/>
    <mergeCell ref="A120:B120"/>
    <mergeCell ref="A121:C121"/>
    <mergeCell ref="A110:D110"/>
    <mergeCell ref="A111:D111"/>
    <mergeCell ref="A112:D112"/>
    <mergeCell ref="A113:D113"/>
    <mergeCell ref="A114:D114"/>
    <mergeCell ref="A115:D115"/>
    <mergeCell ref="C103:G103"/>
    <mergeCell ref="A104:D104"/>
    <mergeCell ref="A105:D105"/>
  </mergeCells>
  <phoneticPr fontId="1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</vt:lpstr>
      <vt:lpstr>MEMORIA DE CALCULO</vt:lpstr>
      <vt:lpstr>APU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COMPUCENTER</dc:creator>
  <cp:lastModifiedBy>COMPUCENTER</cp:lastModifiedBy>
  <dcterms:created xsi:type="dcterms:W3CDTF">2025-12-04T01:27:11Z</dcterms:created>
  <dcterms:modified xsi:type="dcterms:W3CDTF">2026-08-23T20:51:03Z</dcterms:modified>
</cp:coreProperties>
</file>