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eu\OneDrive\Desktop\PARQUES\ANALISIS DEL SECTOR\INSUMOS PLANTULAS FARALLONES\"/>
    </mc:Choice>
  </mc:AlternateContent>
  <xr:revisionPtr revIDLastSave="0" documentId="13_ncr:1_{4426203B-73DA-46E2-86A1-EBC243DFB199}" xr6:coauthVersionLast="47" xr6:coauthVersionMax="47" xr10:uidLastSave="{00000000-0000-0000-0000-000000000000}"/>
  <bookViews>
    <workbookView xWindow="-108" yWindow="-108" windowWidth="23256" windowHeight="12456" xr2:uid="{2BA50576-02E3-40C1-921D-9DCCD76718CC}"/>
  </bookViews>
  <sheets>
    <sheet name="LOS KATIO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0" i="2" l="1"/>
  <c r="I80" i="2"/>
  <c r="J80" i="2"/>
  <c r="K80" i="2"/>
  <c r="H79" i="2"/>
  <c r="I79" i="2"/>
  <c r="J79" i="2"/>
  <c r="K79" i="2"/>
  <c r="H78" i="2"/>
  <c r="I78" i="2"/>
  <c r="J78" i="2"/>
  <c r="K78" i="2"/>
  <c r="H77" i="2"/>
  <c r="I77" i="2"/>
  <c r="J77" i="2"/>
  <c r="K77" i="2"/>
  <c r="H76" i="2"/>
  <c r="I76" i="2"/>
  <c r="J76" i="2"/>
  <c r="K76" i="2"/>
  <c r="H75" i="2"/>
  <c r="I75" i="2"/>
  <c r="J75" i="2"/>
  <c r="K75" i="2"/>
  <c r="H74" i="2"/>
  <c r="I74" i="2"/>
  <c r="J74" i="2"/>
  <c r="K74" i="2"/>
  <c r="H73" i="2"/>
  <c r="I73" i="2"/>
  <c r="J73" i="2"/>
  <c r="K73" i="2"/>
  <c r="H72" i="2"/>
  <c r="I72" i="2"/>
  <c r="J72" i="2"/>
  <c r="K72" i="2"/>
  <c r="H71" i="2"/>
  <c r="I71" i="2"/>
  <c r="J71" i="2"/>
  <c r="K71" i="2"/>
  <c r="H70" i="2"/>
  <c r="I70" i="2"/>
  <c r="J70" i="2"/>
  <c r="K70" i="2"/>
  <c r="H69" i="2"/>
  <c r="I69" i="2"/>
  <c r="J69" i="2"/>
  <c r="K69" i="2"/>
  <c r="H68" i="2"/>
  <c r="I68" i="2"/>
  <c r="J68" i="2"/>
  <c r="K68" i="2"/>
  <c r="H67" i="2"/>
  <c r="I67" i="2"/>
  <c r="J67" i="2"/>
  <c r="K67" i="2"/>
  <c r="H66" i="2"/>
  <c r="I66" i="2"/>
  <c r="J66" i="2"/>
  <c r="K66" i="2"/>
  <c r="H65" i="2"/>
  <c r="I65" i="2"/>
  <c r="J65" i="2"/>
  <c r="K65" i="2"/>
  <c r="H64" i="2"/>
  <c r="I64" i="2"/>
  <c r="J64" i="2"/>
  <c r="K64" i="2"/>
  <c r="H63" i="2"/>
  <c r="I63" i="2"/>
  <c r="J63" i="2"/>
  <c r="K63" i="2"/>
  <c r="H62" i="2"/>
  <c r="I62" i="2"/>
  <c r="J62" i="2"/>
  <c r="K62" i="2"/>
  <c r="H61" i="2"/>
  <c r="I61" i="2"/>
  <c r="J61" i="2"/>
  <c r="K61" i="2"/>
  <c r="H60" i="2"/>
  <c r="I60" i="2"/>
  <c r="J60" i="2"/>
  <c r="K60" i="2"/>
  <c r="H59" i="2"/>
  <c r="I59" i="2"/>
  <c r="J59" i="2"/>
  <c r="K59" i="2"/>
  <c r="H58" i="2"/>
  <c r="I58" i="2"/>
  <c r="J58" i="2"/>
  <c r="K58" i="2"/>
  <c r="H57" i="2"/>
  <c r="I57" i="2"/>
  <c r="J57" i="2"/>
  <c r="K57" i="2"/>
  <c r="H56" i="2"/>
  <c r="I56" i="2"/>
  <c r="J56" i="2"/>
  <c r="K56" i="2"/>
  <c r="H55" i="2"/>
  <c r="I55" i="2"/>
  <c r="J55" i="2"/>
  <c r="K55" i="2"/>
  <c r="H54" i="2"/>
  <c r="I54" i="2"/>
  <c r="J54" i="2"/>
  <c r="K54" i="2"/>
  <c r="H53" i="2"/>
  <c r="I53" i="2"/>
  <c r="J53" i="2"/>
  <c r="K53" i="2"/>
  <c r="H52" i="2"/>
  <c r="I52" i="2"/>
  <c r="J52" i="2"/>
  <c r="K52" i="2"/>
  <c r="H51" i="2"/>
  <c r="I51" i="2"/>
  <c r="J51" i="2"/>
  <c r="K51" i="2"/>
  <c r="H50" i="2"/>
  <c r="I50" i="2"/>
  <c r="J50" i="2"/>
  <c r="K50" i="2"/>
  <c r="H49" i="2"/>
  <c r="I49" i="2"/>
  <c r="J49" i="2"/>
  <c r="K49" i="2"/>
  <c r="H48" i="2"/>
  <c r="I48" i="2"/>
  <c r="J48" i="2"/>
  <c r="K48" i="2"/>
  <c r="H47" i="2"/>
  <c r="I47" i="2"/>
  <c r="J47" i="2"/>
  <c r="K47" i="2"/>
  <c r="H46" i="2"/>
  <c r="I46" i="2"/>
  <c r="J46" i="2"/>
  <c r="K46" i="2"/>
  <c r="H45" i="2"/>
  <c r="I45" i="2"/>
  <c r="J45" i="2"/>
  <c r="K45" i="2"/>
  <c r="H44" i="2"/>
  <c r="I44" i="2"/>
  <c r="J44" i="2"/>
  <c r="K44" i="2"/>
  <c r="H43" i="2"/>
  <c r="I43" i="2"/>
  <c r="J43" i="2"/>
  <c r="K43" i="2"/>
  <c r="H42" i="2"/>
  <c r="I42" i="2"/>
  <c r="J42" i="2"/>
  <c r="K42" i="2"/>
  <c r="H41" i="2"/>
  <c r="I41" i="2"/>
  <c r="J41" i="2"/>
  <c r="K41" i="2"/>
  <c r="H40" i="2"/>
  <c r="I40" i="2"/>
  <c r="J40" i="2"/>
  <c r="K40" i="2"/>
  <c r="H39" i="2"/>
  <c r="I39" i="2"/>
  <c r="J39" i="2"/>
  <c r="K39" i="2"/>
  <c r="H38" i="2"/>
  <c r="I38" i="2"/>
  <c r="J38" i="2"/>
  <c r="K38" i="2"/>
  <c r="H37" i="2"/>
  <c r="I37" i="2"/>
  <c r="J37" i="2"/>
  <c r="K37" i="2"/>
  <c r="H36" i="2"/>
  <c r="I36" i="2"/>
  <c r="J36" i="2"/>
  <c r="K36" i="2"/>
  <c r="H35" i="2"/>
  <c r="I35" i="2"/>
  <c r="J35" i="2"/>
  <c r="K35" i="2"/>
  <c r="H34" i="2"/>
  <c r="I34" i="2"/>
  <c r="J34" i="2"/>
  <c r="K34" i="2"/>
  <c r="H33" i="2"/>
  <c r="I33" i="2"/>
  <c r="J33" i="2"/>
  <c r="K33" i="2"/>
  <c r="H32" i="2"/>
  <c r="I32" i="2"/>
  <c r="J32" i="2"/>
  <c r="K32" i="2"/>
  <c r="H31" i="2"/>
  <c r="I31" i="2"/>
  <c r="J31" i="2"/>
  <c r="K31" i="2"/>
  <c r="H30" i="2"/>
  <c r="I30" i="2"/>
  <c r="J30" i="2"/>
  <c r="K30" i="2"/>
  <c r="H29" i="2"/>
  <c r="I29" i="2"/>
  <c r="J29" i="2"/>
  <c r="K29" i="2"/>
  <c r="H28" i="2"/>
  <c r="I28" i="2"/>
  <c r="J28" i="2"/>
  <c r="K28" i="2"/>
  <c r="H27" i="2"/>
  <c r="I27" i="2"/>
  <c r="J27" i="2"/>
  <c r="K27" i="2"/>
  <c r="H26" i="2"/>
  <c r="I26" i="2"/>
  <c r="J26" i="2"/>
  <c r="K26" i="2"/>
  <c r="H25" i="2"/>
  <c r="I25" i="2"/>
  <c r="J25" i="2"/>
  <c r="K25" i="2"/>
  <c r="H24" i="2"/>
  <c r="I24" i="2"/>
  <c r="J24" i="2"/>
  <c r="K24" i="2"/>
  <c r="H23" i="2"/>
  <c r="I23" i="2"/>
  <c r="J23" i="2"/>
  <c r="K23" i="2"/>
  <c r="H22" i="2"/>
  <c r="I22" i="2"/>
  <c r="J22" i="2"/>
  <c r="K22" i="2"/>
  <c r="H21" i="2"/>
  <c r="I21" i="2"/>
  <c r="J21" i="2"/>
  <c r="K21" i="2"/>
  <c r="H20" i="2"/>
  <c r="I20" i="2"/>
  <c r="J20" i="2"/>
  <c r="K20" i="2"/>
  <c r="H19" i="2"/>
  <c r="I19" i="2"/>
  <c r="J19" i="2"/>
  <c r="K19" i="2"/>
  <c r="H18" i="2"/>
  <c r="I18" i="2"/>
  <c r="J18" i="2"/>
  <c r="K18" i="2"/>
  <c r="H17" i="2"/>
  <c r="I17" i="2"/>
  <c r="J17" i="2"/>
  <c r="K17" i="2"/>
  <c r="H16" i="2"/>
  <c r="I16" i="2"/>
  <c r="J16" i="2"/>
  <c r="K16" i="2"/>
  <c r="H15" i="2"/>
  <c r="I15" i="2"/>
  <c r="J15" i="2"/>
  <c r="K15" i="2"/>
  <c r="H14" i="2"/>
  <c r="I14" i="2"/>
  <c r="J14" i="2"/>
  <c r="K14" i="2"/>
  <c r="H13" i="2"/>
  <c r="I13" i="2"/>
  <c r="J13" i="2"/>
  <c r="K13" i="2"/>
  <c r="H12" i="2"/>
  <c r="I12" i="2"/>
  <c r="J12" i="2"/>
  <c r="K12" i="2"/>
  <c r="H6" i="2"/>
  <c r="I6" i="2"/>
  <c r="J6" i="2"/>
  <c r="K6" i="2"/>
  <c r="H7" i="2"/>
  <c r="I7" i="2"/>
  <c r="J7" i="2"/>
  <c r="K7" i="2"/>
  <c r="H8" i="2"/>
  <c r="I8" i="2"/>
  <c r="J8" i="2"/>
  <c r="K8" i="2"/>
  <c r="H9" i="2"/>
  <c r="I9" i="2"/>
  <c r="J9" i="2"/>
  <c r="K9" i="2"/>
  <c r="H10" i="2"/>
  <c r="I10" i="2"/>
  <c r="J10" i="2"/>
  <c r="K10" i="2"/>
  <c r="H11" i="2"/>
  <c r="I11" i="2"/>
  <c r="J11" i="2"/>
  <c r="K11" i="2"/>
  <c r="L30" i="2" l="1"/>
  <c r="M30" i="2" s="1"/>
  <c r="P30" i="2" s="1"/>
  <c r="L27" i="2"/>
  <c r="M27" i="2" s="1"/>
  <c r="N27" i="2" s="1"/>
  <c r="L36" i="2"/>
  <c r="M36" i="2" s="1"/>
  <c r="L32" i="2"/>
  <c r="M32" i="2" s="1"/>
  <c r="N32" i="2" s="1"/>
  <c r="L38" i="2"/>
  <c r="M38" i="2" s="1"/>
  <c r="N38" i="2" s="1"/>
  <c r="L47" i="2"/>
  <c r="M47" i="2" s="1"/>
  <c r="P47" i="2" s="1"/>
  <c r="L53" i="2"/>
  <c r="M53" i="2" s="1"/>
  <c r="N53" i="2" s="1"/>
  <c r="L56" i="2"/>
  <c r="M56" i="2" s="1"/>
  <c r="P56" i="2" s="1"/>
  <c r="L74" i="2"/>
  <c r="M74" i="2" s="1"/>
  <c r="P74" i="2" s="1"/>
  <c r="L80" i="2"/>
  <c r="M80" i="2" s="1"/>
  <c r="N80" i="2" s="1"/>
  <c r="L33" i="2"/>
  <c r="M33" i="2" s="1"/>
  <c r="N33" i="2" s="1"/>
  <c r="P38" i="2"/>
  <c r="L12" i="2"/>
  <c r="M12" i="2" s="1"/>
  <c r="P12" i="2" s="1"/>
  <c r="L39" i="2"/>
  <c r="M39" i="2" s="1"/>
  <c r="P39" i="2" s="1"/>
  <c r="L54" i="2"/>
  <c r="M54" i="2" s="1"/>
  <c r="P54" i="2" s="1"/>
  <c r="L72" i="2"/>
  <c r="M72" i="2" s="1"/>
  <c r="N72" i="2" s="1"/>
  <c r="L75" i="2"/>
  <c r="M75" i="2" s="1"/>
  <c r="N75" i="2" s="1"/>
  <c r="L78" i="2"/>
  <c r="M78" i="2" s="1"/>
  <c r="N78" i="2" s="1"/>
  <c r="L31" i="2"/>
  <c r="M31" i="2" s="1"/>
  <c r="N31" i="2" s="1"/>
  <c r="L46" i="2"/>
  <c r="M46" i="2" s="1"/>
  <c r="P46" i="2" s="1"/>
  <c r="L49" i="2"/>
  <c r="M49" i="2" s="1"/>
  <c r="P49" i="2" s="1"/>
  <c r="L52" i="2"/>
  <c r="M52" i="2" s="1"/>
  <c r="P52" i="2" s="1"/>
  <c r="L79" i="2"/>
  <c r="M79" i="2" s="1"/>
  <c r="N79" i="2" s="1"/>
  <c r="P80" i="2"/>
  <c r="N36" i="2"/>
  <c r="P27" i="2"/>
  <c r="L43" i="2"/>
  <c r="M43" i="2" s="1"/>
  <c r="P43" i="2" s="1"/>
  <c r="L55" i="2"/>
  <c r="M55" i="2" s="1"/>
  <c r="P55" i="2" s="1"/>
  <c r="L61" i="2"/>
  <c r="M61" i="2" s="1"/>
  <c r="P61" i="2" s="1"/>
  <c r="L70" i="2"/>
  <c r="M70" i="2" s="1"/>
  <c r="L76" i="2"/>
  <c r="M76" i="2" s="1"/>
  <c r="L45" i="2"/>
  <c r="M45" i="2" s="1"/>
  <c r="P45" i="2" s="1"/>
  <c r="L48" i="2"/>
  <c r="M48" i="2" s="1"/>
  <c r="P48" i="2" s="1"/>
  <c r="L60" i="2"/>
  <c r="M60" i="2" s="1"/>
  <c r="P60" i="2" s="1"/>
  <c r="L69" i="2"/>
  <c r="M69" i="2" s="1"/>
  <c r="L25" i="2"/>
  <c r="M25" i="2" s="1"/>
  <c r="P25" i="2" s="1"/>
  <c r="P32" i="2"/>
  <c r="L26" i="2"/>
  <c r="M26" i="2" s="1"/>
  <c r="L29" i="2"/>
  <c r="M29" i="2" s="1"/>
  <c r="L51" i="2"/>
  <c r="M51" i="2" s="1"/>
  <c r="P51" i="2" s="1"/>
  <c r="L44" i="2"/>
  <c r="M44" i="2" s="1"/>
  <c r="P44" i="2" s="1"/>
  <c r="L65" i="2"/>
  <c r="M65" i="2" s="1"/>
  <c r="P65" i="2" s="1"/>
  <c r="L71" i="2"/>
  <c r="M71" i="2" s="1"/>
  <c r="P71" i="2" s="1"/>
  <c r="L57" i="2"/>
  <c r="M57" i="2" s="1"/>
  <c r="P57" i="2" s="1"/>
  <c r="P72" i="2"/>
  <c r="P36" i="2"/>
  <c r="P53" i="2"/>
  <c r="N25" i="2"/>
  <c r="L18" i="2"/>
  <c r="M18" i="2" s="1"/>
  <c r="P18" i="2" s="1"/>
  <c r="L21" i="2"/>
  <c r="M21" i="2" s="1"/>
  <c r="P21" i="2" s="1"/>
  <c r="L62" i="2"/>
  <c r="M62" i="2" s="1"/>
  <c r="P62" i="2" s="1"/>
  <c r="N54" i="2"/>
  <c r="L13" i="2"/>
  <c r="M13" i="2" s="1"/>
  <c r="P13" i="2" s="1"/>
  <c r="L16" i="2"/>
  <c r="M16" i="2" s="1"/>
  <c r="P16" i="2" s="1"/>
  <c r="L19" i="2"/>
  <c r="M19" i="2" s="1"/>
  <c r="P19" i="2" s="1"/>
  <c r="L22" i="2"/>
  <c r="M22" i="2" s="1"/>
  <c r="P22" i="2" s="1"/>
  <c r="L63" i="2"/>
  <c r="M63" i="2" s="1"/>
  <c r="P63" i="2" s="1"/>
  <c r="N43" i="2"/>
  <c r="L66" i="2"/>
  <c r="M66" i="2" s="1"/>
  <c r="P66" i="2" s="1"/>
  <c r="L77" i="2"/>
  <c r="M77" i="2" s="1"/>
  <c r="P77" i="2" s="1"/>
  <c r="L42" i="2"/>
  <c r="M42" i="2" s="1"/>
  <c r="P42" i="2" s="1"/>
  <c r="L28" i="2"/>
  <c r="M28" i="2" s="1"/>
  <c r="P28" i="2" s="1"/>
  <c r="L23" i="2"/>
  <c r="M23" i="2" s="1"/>
  <c r="P23" i="2" s="1"/>
  <c r="L34" i="2"/>
  <c r="M34" i="2" s="1"/>
  <c r="P34" i="2" s="1"/>
  <c r="L37" i="2"/>
  <c r="M37" i="2" s="1"/>
  <c r="P37" i="2" s="1"/>
  <c r="L40" i="2"/>
  <c r="M40" i="2" s="1"/>
  <c r="P40" i="2" s="1"/>
  <c r="L67" i="2"/>
  <c r="M67" i="2" s="1"/>
  <c r="P67" i="2" s="1"/>
  <c r="L50" i="2"/>
  <c r="M50" i="2" s="1"/>
  <c r="P50" i="2" s="1"/>
  <c r="L58" i="2"/>
  <c r="M58" i="2" s="1"/>
  <c r="P58" i="2" s="1"/>
  <c r="L59" i="2"/>
  <c r="M59" i="2" s="1"/>
  <c r="P59" i="2" s="1"/>
  <c r="L64" i="2"/>
  <c r="M64" i="2" s="1"/>
  <c r="P64" i="2" s="1"/>
  <c r="L68" i="2"/>
  <c r="M68" i="2" s="1"/>
  <c r="P68" i="2" s="1"/>
  <c r="L73" i="2"/>
  <c r="M73" i="2" s="1"/>
  <c r="P73" i="2" s="1"/>
  <c r="L35" i="2"/>
  <c r="M35" i="2" s="1"/>
  <c r="P35" i="2" s="1"/>
  <c r="L24" i="2"/>
  <c r="M24" i="2" s="1"/>
  <c r="P24" i="2" s="1"/>
  <c r="L41" i="2"/>
  <c r="M41" i="2" s="1"/>
  <c r="P41" i="2" s="1"/>
  <c r="L17" i="2"/>
  <c r="M17" i="2" s="1"/>
  <c r="P17" i="2" s="1"/>
  <c r="L20" i="2"/>
  <c r="M20" i="2" s="1"/>
  <c r="P20" i="2" s="1"/>
  <c r="L14" i="2"/>
  <c r="M14" i="2" s="1"/>
  <c r="P14" i="2" s="1"/>
  <c r="L15" i="2"/>
  <c r="M15" i="2" s="1"/>
  <c r="P15" i="2" s="1"/>
  <c r="L11" i="2"/>
  <c r="M11" i="2" s="1"/>
  <c r="L9" i="2"/>
  <c r="M9" i="2" s="1"/>
  <c r="L8" i="2"/>
  <c r="M8" i="2" s="1"/>
  <c r="L6" i="2"/>
  <c r="M6" i="2" s="1"/>
  <c r="L10" i="2"/>
  <c r="M10" i="2" s="1"/>
  <c r="L7" i="2"/>
  <c r="M7" i="2" s="1"/>
  <c r="H5" i="2"/>
  <c r="I5" i="2"/>
  <c r="J5" i="2"/>
  <c r="H4" i="2"/>
  <c r="K4" i="2"/>
  <c r="J4" i="2"/>
  <c r="I4" i="2"/>
  <c r="K5" i="2"/>
  <c r="P31" i="2" l="1"/>
  <c r="N39" i="2"/>
  <c r="N56" i="2"/>
  <c r="N30" i="2"/>
  <c r="N44" i="2"/>
  <c r="P33" i="2"/>
  <c r="N12" i="2"/>
  <c r="N52" i="2"/>
  <c r="N46" i="2"/>
  <c r="N74" i="2"/>
  <c r="P78" i="2"/>
  <c r="N47" i="2"/>
  <c r="N49" i="2"/>
  <c r="P75" i="2"/>
  <c r="P79" i="2"/>
  <c r="N55" i="2"/>
  <c r="N71" i="2"/>
  <c r="N60" i="2"/>
  <c r="N61" i="2"/>
  <c r="N76" i="2"/>
  <c r="P76" i="2"/>
  <c r="N29" i="2"/>
  <c r="P29" i="2"/>
  <c r="N70" i="2"/>
  <c r="P70" i="2"/>
  <c r="N26" i="2"/>
  <c r="P26" i="2"/>
  <c r="N57" i="2"/>
  <c r="N8" i="2"/>
  <c r="P8" i="2"/>
  <c r="N10" i="2"/>
  <c r="P10" i="2"/>
  <c r="N7" i="2"/>
  <c r="P7" i="2"/>
  <c r="N6" i="2"/>
  <c r="P6" i="2"/>
  <c r="N51" i="2"/>
  <c r="N9" i="2"/>
  <c r="P9" i="2"/>
  <c r="N48" i="2"/>
  <c r="N69" i="2"/>
  <c r="P69" i="2"/>
  <c r="N11" i="2"/>
  <c r="P11" i="2"/>
  <c r="N65" i="2"/>
  <c r="N45" i="2"/>
  <c r="N18" i="2"/>
  <c r="N23" i="2"/>
  <c r="N17" i="2"/>
  <c r="N68" i="2"/>
  <c r="N19" i="2"/>
  <c r="N64" i="2"/>
  <c r="N62" i="2"/>
  <c r="N41" i="2"/>
  <c r="N50" i="2"/>
  <c r="N67" i="2"/>
  <c r="N63" i="2"/>
  <c r="N37" i="2"/>
  <c r="N15" i="2"/>
  <c r="N34" i="2"/>
  <c r="N14" i="2"/>
  <c r="N21" i="2"/>
  <c r="N28" i="2"/>
  <c r="N77" i="2"/>
  <c r="N66" i="2"/>
  <c r="N16" i="2"/>
  <c r="N59" i="2"/>
  <c r="N13" i="2"/>
  <c r="N58" i="2"/>
  <c r="N24" i="2"/>
  <c r="N40" i="2"/>
  <c r="N35" i="2"/>
  <c r="N20" i="2"/>
  <c r="N73" i="2"/>
  <c r="N42" i="2"/>
  <c r="N22" i="2"/>
  <c r="L4" i="2"/>
  <c r="M4" i="2" s="1"/>
  <c r="P4" i="2" s="1"/>
  <c r="L5" i="2"/>
  <c r="M5" i="2" s="1"/>
  <c r="P5" i="2" s="1"/>
  <c r="P81" i="2" l="1"/>
  <c r="N4" i="2"/>
  <c r="N5" i="2"/>
</calcChain>
</file>

<file path=xl/sharedStrings.xml><?xml version="1.0" encoding="utf-8"?>
<sst xmlns="http://schemas.openxmlformats.org/spreadsheetml/2006/main" count="175" uniqueCount="109">
  <si>
    <t>ITEM</t>
  </si>
  <si>
    <t xml:space="preserve">MENOR VALOR </t>
  </si>
  <si>
    <t xml:space="preserve">MEDIANA </t>
  </si>
  <si>
    <t>CANTIDAD</t>
  </si>
  <si>
    <t>DESCRIPCIÓN</t>
  </si>
  <si>
    <t>UNIDAD DE MEDIDA</t>
  </si>
  <si>
    <t>TOTAL</t>
  </si>
  <si>
    <t xml:space="preserve">VALOR TOTAL 
UNITARIO </t>
  </si>
  <si>
    <t xml:space="preserve">MEDIA 
ARITMETICA </t>
  </si>
  <si>
    <t xml:space="preserve">DESVIACION 
ESTANDAR </t>
  </si>
  <si>
    <t xml:space="preserve">COEFICIENTE 
DE VARIACION </t>
  </si>
  <si>
    <t xml:space="preserve">PRECIO DE 
REFERENCIA </t>
  </si>
  <si>
    <t xml:space="preserve">METRICA 
UTILIZADA </t>
  </si>
  <si>
    <t xml:space="preserve">CANTIDAD MINIMA A ADQUIRIR  </t>
  </si>
  <si>
    <t>VALOR TOTAL CON PRECIO DE REFERENCIA</t>
  </si>
  <si>
    <t xml:space="preserve">Guante nylon, Talla S, tejido con recubrimiento de Poliuretano (PU) negro en palma, alta destreza y resistencia a riesgos mecánicos. </t>
  </si>
  <si>
    <t xml:space="preserve">Guante nylon, Talla M, tejido con recubrimiento de Poliuretano (PU) negro en palma, alta destreza y resistencia a riesgos mecánicos. </t>
  </si>
  <si>
    <t xml:space="preserve">Guante nylon, Talla L, tejido con recubrimiento de Poliuretano (PU) negro en palma, alta destreza y resistencia a riesgos mecánicos. </t>
  </si>
  <si>
    <t xml:space="preserve">Guante nylon, Talla XL, tejido con recubrimiento de Poliuretano (PU) negro en palma, alta destreza y resistencia a riesgos mecánicos. </t>
  </si>
  <si>
    <t>Gafas de protección unilente transparentes</t>
  </si>
  <si>
    <t>Tapabocas 3M9502 N95, caja x 50</t>
  </si>
  <si>
    <t>Peto en carnaza Proteccion corporal 60 x 90</t>
  </si>
  <si>
    <t>Arnes universal para guadaña</t>
  </si>
  <si>
    <t>Careta de seguridad con malla y visor graduable para trabajo pesado para guadaña</t>
  </si>
  <si>
    <t>Candado de acero con acabado cromado color dorado dimen: 21 mm x 21 mm., Espesor del gancho: 5 mm.</t>
  </si>
  <si>
    <t>Guadaña de espalda para trabajo pesado cilindrada 40.2 cm³, potencia 1.55kW, 2.10 PS, 2.10 bhp</t>
  </si>
  <si>
    <t xml:space="preserve">Bomba de espalda para trabajo pesado, con motor a gasolina con capacidad de 25 lts,  bomba de piston de doble efecto Potencia 1.5 HP, 25.6 cc </t>
  </si>
  <si>
    <t>Esmeril de banco De 1/2 hp, STGB 3715- B3</t>
  </si>
  <si>
    <t>Pulidora eléctrica  720 V x 1100 RPM 1/4</t>
  </si>
  <si>
    <t>Rastrillo plástico para jardín 18 pulgadas 24 dientes</t>
  </si>
  <si>
    <t>Manguera tipo swan 1/2 pulgada x 50 metros verde incluye la Llave y La Pistola con su respectivo acople y empaque</t>
  </si>
  <si>
    <t>Zaranda de madera Marco de 80 x 40 cms, malla en acero galvanizado de 4 a 5 mm</t>
  </si>
  <si>
    <t>Lima redonda para motosierra x 12 unidades</t>
  </si>
  <si>
    <t>Disco corte Metal 4-1/2x1,6 mm</t>
  </si>
  <si>
    <t>Disco corte madera  4-1/2</t>
  </si>
  <si>
    <t>Disco diamantado 4-1/2</t>
  </si>
  <si>
    <t>Disco abrasivo 4-1/2</t>
  </si>
  <si>
    <t>Disco sierra circular  4-1/2</t>
  </si>
  <si>
    <t>Lima triangular de acero para afilar,  6 pulgadas S/RM-6 caja x 12 unidades</t>
  </si>
  <si>
    <t>Alicate de Electricista Profesional de 7 Pulgadas Mango de PVC; Acero al cromo vanadio; Cuchillas templadas; Mordazas con moleteado cruzado.</t>
  </si>
  <si>
    <t>Pala redonda No. 4 hoja de acero y cabo de madera, alto 145 cm, ancho 26 cm, espesor de 0,16 cm</t>
  </si>
  <si>
    <t>Palendra de acero con cabo de madera</t>
  </si>
  <si>
    <t>Machete 3 canales niquelado 22 pulgadas; 56 cm de largo con cubierta de cuero</t>
  </si>
  <si>
    <t>Martillo escariador de acero al carbono de 300 gr de 30 cm</t>
  </si>
  <si>
    <t>Cepillo de alambre de acero al carbono 51 pinceles, 28 alambres x pincel; 29 cm de largo</t>
  </si>
  <si>
    <t>Soga de Nylon trenzada 12 mm x Metro</t>
  </si>
  <si>
    <t>Taladro Percutor 1/2-pulg 20V con 2 Baterías 2.0 Ah</t>
  </si>
  <si>
    <t>Nylon para guadaña 2,70 mm x 60 Mt</t>
  </si>
  <si>
    <t>Juego de Fresas para Ruteadora x 6 unidades  con diámetro de perforación de 6 mm y un tamaño de mandril de 10 mm</t>
  </si>
  <si>
    <t>Palustre de 9 pulgadas con mango de madera </t>
  </si>
  <si>
    <t>Llana multiusos de acero inoxidable 8,5 cm x 22.5 con mango de madera</t>
  </si>
  <si>
    <t xml:space="preserve">Set Brocas 246 Piezas con maletín de plástico estable, cierre seguro y asa integrada. </t>
  </si>
  <si>
    <t>Broca Para Tierra Barreno Para Ahoyadora 20 Cms X 80</t>
  </si>
  <si>
    <t>Tarjetas  de monitoreo Tipo T, 7x17 cm, plastico paquete x 10 uni</t>
  </si>
  <si>
    <t>Bolsa para vivero material polipropileno, dimensiones de 6 x 10 cm  Calibre 1.8, con perforaciones  para drenaje del agua - paquete x 100 unidades</t>
  </si>
  <si>
    <t xml:space="preserve">Micorriza Bioestimulante Radicular , bulto x 50 kg </t>
  </si>
  <si>
    <t>Fertilizante líquido de alta eficiencia, formulado a base de calcio y fósforo de rápida asimilación que estimula el Desarrollo radicular y la floración x Bidon de 20 litros</t>
  </si>
  <si>
    <t>Bioestimulante y recuperador radicular en polvo soluble Bulto x 10 kilos</t>
  </si>
  <si>
    <t>Fertilizante Bio-organico humus de lombriz pimpina x 20 Lt</t>
  </si>
  <si>
    <t>Amonio cuaternario de quinta generación al 5% x 20 Litros</t>
  </si>
  <si>
    <t>Cloro granulado al 70%  presentación x 1 Kg</t>
  </si>
  <si>
    <t>Bioinsecticida de origen natural, formulado a partir de cepa selectiva de Bacillus thuringiensis var. Kurstaki presentación x 1 Kg</t>
  </si>
  <si>
    <t>Trichoderma harzianum 1x10⁸ UFC/mL* 99.63% V/V CONCENTRADO SOLUBLE x Kg</t>
  </si>
  <si>
    <t>Inmunizante curativo y matacomejen para madera x galón</t>
  </si>
  <si>
    <t>Chazo Doble Aleta 3/8 x 50 Unidades Con Tornillo 12 x 2´ x 50 Unidades</t>
  </si>
  <si>
    <t>Tornillo drywall  1 y 1/2" numero 6 Paquete x 1000</t>
  </si>
  <si>
    <t>Tornillo drywall  2" numero 6 Paquete x 1000</t>
  </si>
  <si>
    <t>Tornillo drywall  3" número 6 Paquete x 1000</t>
  </si>
  <si>
    <t>Clavo Acero Liso 2-1/2" caja x  500 gr</t>
  </si>
  <si>
    <t>Clavo Acero Liso 3" caja x 500 gr</t>
  </si>
  <si>
    <t>Clavo Acero Liso 2" caja x 500 gr</t>
  </si>
  <si>
    <t>Clavo Acero Liso 4" caja x 500 gr</t>
  </si>
  <si>
    <t>Alambre Negro 1kg C.17 - 1.47mm Alm Almasa</t>
  </si>
  <si>
    <t>Tablas madera plasticas 20 x 2.5 x 300 cm</t>
  </si>
  <si>
    <t>Tuerca Hexagonal Y Arandela Plana 3/8 x 1000 unidades</t>
  </si>
  <si>
    <t>Tuerca Hexagonal Y Arandela Plana 5/16 x 1000 unidades</t>
  </si>
  <si>
    <t>Varilla roscada 5/16 X 100 cm</t>
  </si>
  <si>
    <t>Varilla roscada 3/8 X 100 cm</t>
  </si>
  <si>
    <t>Angulo de acero de 1" pulgada x 6 mts, calibre 14</t>
  </si>
  <si>
    <t>Tubo cuadrado de acero de 1" pulgada x 6 mts, calibre 14</t>
  </si>
  <si>
    <t>Lámina Alfajor De 3 mm, 1 mtro de ancho x 3 mts de largo-Platina de hierro</t>
  </si>
  <si>
    <t>Tubo redondo  de acero De 1 1/2" pulgadas x 6 mts, calibre 14</t>
  </si>
  <si>
    <t>Tubo PVC De 4" pulgadas x 6 mts</t>
  </si>
  <si>
    <t>Soldadura 6011 -5/64</t>
  </si>
  <si>
    <t>Soldadura  7018 - 3/32</t>
  </si>
  <si>
    <t>Soldadura  7024 - 5/32</t>
  </si>
  <si>
    <t>Prensa de banco No. 8</t>
  </si>
  <si>
    <t>Tubo rectangular   de acero de 4"x 2"x 6 mts, cal, 14</t>
  </si>
  <si>
    <t>Pintura sintetica antioxidante para tuberia galvanizada x Galón</t>
  </si>
  <si>
    <t>Disolvente  para pinturas thiner de alta calidad x Galón</t>
  </si>
  <si>
    <t>Pintura Amarilla Esmalte en aceite x Galón</t>
  </si>
  <si>
    <t>Pintura Café Esmalte en aceite x Galón</t>
  </si>
  <si>
    <t>par</t>
  </si>
  <si>
    <t>Unidad</t>
  </si>
  <si>
    <t>Caja</t>
  </si>
  <si>
    <t>unidad</t>
  </si>
  <si>
    <t>paquete</t>
  </si>
  <si>
    <t>Mt</t>
  </si>
  <si>
    <t>Juego</t>
  </si>
  <si>
    <t>SET</t>
  </si>
  <si>
    <t>Bulto</t>
  </si>
  <si>
    <t>Pimpina</t>
  </si>
  <si>
    <t>Kg</t>
  </si>
  <si>
    <t>Galón</t>
  </si>
  <si>
    <t>Libra</t>
  </si>
  <si>
    <t>3D DISTRIBUCIONES NIT 9005673456</t>
  </si>
  <si>
    <t>ALDI CI GROUP SAS NIT 901761964-2</t>
  </si>
  <si>
    <t>KTPL SAS NIT 900718390-5</t>
  </si>
  <si>
    <t>ESTUDIO DE COTIZACIÓNES PNN FARALLONES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</si>
</sst>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8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7" fillId="0" borderId="0" xfId="0" applyNumberFormat="1" applyFont="1"/>
    <xf numFmtId="0" fontId="3" fillId="3" borderId="1" xfId="0" applyNumberFormat="1" applyFont="1" applyFill="1" applyBorder="1" applyAlignment="1">
      <alignment horizontal="center" vertical="center" wrapText="1"/>
    </xf>
    <xf numFmtId="0" fontId="3" fillId="6" borderId="1" xfId="3" applyNumberFormat="1" applyFont="1" applyFill="1" applyBorder="1" applyAlignment="1" applyProtection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9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44" fontId="3" fillId="7" borderId="1" xfId="4" applyFont="1" applyFill="1" applyBorder="1" applyAlignment="1">
      <alignment horizontal="center" vertical="center" wrapText="1"/>
    </xf>
    <xf numFmtId="44" fontId="7" fillId="0" borderId="0" xfId="4" applyFont="1"/>
    <xf numFmtId="168" fontId="3" fillId="7" borderId="1" xfId="4" applyNumberFormat="1" applyFont="1" applyFill="1" applyBorder="1" applyAlignment="1">
      <alignment horizontal="center" vertical="center" wrapText="1"/>
    </xf>
    <xf numFmtId="168" fontId="7" fillId="0" borderId="0" xfId="4" applyNumberFormat="1" applyFont="1"/>
    <xf numFmtId="0" fontId="4" fillId="0" borderId="1" xfId="0" applyNumberFormat="1" applyFont="1" applyBorder="1" applyAlignment="1">
      <alignment horizontal="center"/>
    </xf>
    <xf numFmtId="44" fontId="4" fillId="0" borderId="1" xfId="4" applyFont="1" applyBorder="1"/>
    <xf numFmtId="0" fontId="7" fillId="0" borderId="1" xfId="0" applyNumberFormat="1" applyFont="1" applyBorder="1" applyAlignment="1">
      <alignment horizontal="center" vertical="center"/>
    </xf>
    <xf numFmtId="44" fontId="7" fillId="0" borderId="1" xfId="4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8" borderId="1" xfId="0" applyNumberFormat="1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vertical="center" wrapText="1"/>
    </xf>
    <xf numFmtId="0" fontId="5" fillId="8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68" fontId="6" fillId="6" borderId="1" xfId="4" applyNumberFormat="1" applyFont="1" applyFill="1" applyBorder="1" applyAlignment="1">
      <alignment horizontal="center" vertical="center" wrapText="1"/>
    </xf>
    <xf numFmtId="168" fontId="6" fillId="5" borderId="1" xfId="4" applyNumberFormat="1" applyFont="1" applyFill="1" applyBorder="1" applyAlignment="1">
      <alignment horizontal="center" vertical="center" wrapText="1"/>
    </xf>
    <xf numFmtId="168" fontId="6" fillId="9" borderId="1" xfId="4" applyNumberFormat="1" applyFont="1" applyFill="1" applyBorder="1" applyAlignment="1">
      <alignment horizontal="center" vertical="center" wrapText="1"/>
    </xf>
    <xf numFmtId="168" fontId="7" fillId="0" borderId="1" xfId="4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center" vertical="center"/>
    </xf>
    <xf numFmtId="168" fontId="7" fillId="7" borderId="1" xfId="4" applyNumberFormat="1" applyFont="1" applyFill="1" applyBorder="1" applyAlignment="1" applyProtection="1">
      <alignment horizontal="center" vertical="center"/>
    </xf>
  </cellXfs>
  <cellStyles count="5">
    <cellStyle name="Millares" xfId="3" builtinId="3"/>
    <cellStyle name="Millares 2" xfId="2" xr:uid="{9F9C1794-FE5E-4C72-9C2D-59C6A477913A}"/>
    <cellStyle name="Moneda" xfId="4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B6708-6692-4D86-A431-BE972C234C19}">
  <dimension ref="A1:P81"/>
  <sheetViews>
    <sheetView tabSelected="1" topLeftCell="E64" workbookViewId="0">
      <selection activeCell="P85" sqref="P85"/>
    </sheetView>
  </sheetViews>
  <sheetFormatPr baseColWidth="10" defaultColWidth="11.44140625" defaultRowHeight="11.4" x14ac:dyDescent="0.2"/>
  <cols>
    <col min="1" max="1" width="11.5546875" style="1" bestFit="1" customWidth="1"/>
    <col min="2" max="2" width="40" style="1" bestFit="1" customWidth="1"/>
    <col min="3" max="3" width="11" style="1" bestFit="1" customWidth="1"/>
    <col min="4" max="4" width="11.5546875" style="1" bestFit="1" customWidth="1"/>
    <col min="5" max="5" width="20.77734375" style="1" customWidth="1"/>
    <col min="6" max="6" width="20" style="1" customWidth="1"/>
    <col min="7" max="7" width="14.109375" style="1" customWidth="1"/>
    <col min="8" max="8" width="15.44140625" style="1" customWidth="1"/>
    <col min="9" max="10" width="13.109375" style="1" customWidth="1"/>
    <col min="11" max="11" width="13.6640625" style="1" customWidth="1"/>
    <col min="12" max="12" width="15" style="1" customWidth="1"/>
    <col min="13" max="13" width="15.88671875" style="12" bestFit="1" customWidth="1"/>
    <col min="14" max="14" width="20" style="1" customWidth="1"/>
    <col min="15" max="15" width="19.109375" style="1" customWidth="1"/>
    <col min="16" max="16" width="23.88671875" style="10" customWidth="1"/>
    <col min="17" max="17" width="11.88671875" style="1" bestFit="1" customWidth="1"/>
    <col min="18" max="16384" width="11.44140625" style="1"/>
  </cols>
  <sheetData>
    <row r="1" spans="1:16" x14ac:dyDescent="0.2">
      <c r="A1" s="17" t="s">
        <v>108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</row>
    <row r="2" spans="1:16" ht="33.75" customHeight="1" x14ac:dyDescent="0.2">
      <c r="A2" s="2" t="s">
        <v>0</v>
      </c>
      <c r="B2" s="2" t="s">
        <v>4</v>
      </c>
      <c r="C2" s="2" t="s">
        <v>5</v>
      </c>
      <c r="D2" s="2" t="s">
        <v>3</v>
      </c>
      <c r="E2" s="3" t="s">
        <v>105</v>
      </c>
      <c r="F2" s="4" t="s">
        <v>106</v>
      </c>
      <c r="G2" s="5" t="s">
        <v>107</v>
      </c>
      <c r="H2" s="6" t="s">
        <v>1</v>
      </c>
      <c r="I2" s="6" t="s">
        <v>8</v>
      </c>
      <c r="J2" s="6" t="s">
        <v>2</v>
      </c>
      <c r="K2" s="6" t="s">
        <v>9</v>
      </c>
      <c r="L2" s="6" t="s">
        <v>10</v>
      </c>
      <c r="M2" s="11" t="s">
        <v>11</v>
      </c>
      <c r="N2" s="6" t="s">
        <v>12</v>
      </c>
      <c r="O2" s="7" t="s">
        <v>13</v>
      </c>
      <c r="P2" s="9" t="s">
        <v>14</v>
      </c>
    </row>
    <row r="3" spans="1:16" ht="22.8" x14ac:dyDescent="0.2">
      <c r="A3" s="2"/>
      <c r="B3" s="2"/>
      <c r="C3" s="2"/>
      <c r="D3" s="2"/>
      <c r="E3" s="3" t="s">
        <v>7</v>
      </c>
      <c r="F3" s="4" t="s">
        <v>7</v>
      </c>
      <c r="G3" s="5" t="s">
        <v>7</v>
      </c>
      <c r="H3" s="6"/>
      <c r="I3" s="6"/>
      <c r="J3" s="6"/>
      <c r="K3" s="6"/>
      <c r="L3" s="6"/>
      <c r="M3" s="11"/>
      <c r="N3" s="6"/>
      <c r="O3" s="7"/>
      <c r="P3" s="9"/>
    </row>
    <row r="4" spans="1:16" ht="45.6" x14ac:dyDescent="0.2">
      <c r="A4" s="20">
        <v>1</v>
      </c>
      <c r="B4" s="21" t="s">
        <v>15</v>
      </c>
      <c r="C4" s="22" t="s">
        <v>92</v>
      </c>
      <c r="D4" s="23">
        <v>1</v>
      </c>
      <c r="E4" s="24">
        <v>14400</v>
      </c>
      <c r="F4" s="25">
        <v>14112</v>
      </c>
      <c r="G4" s="26">
        <v>14592</v>
      </c>
      <c r="H4" s="27">
        <f>+MIN(E4:G4)</f>
        <v>14112</v>
      </c>
      <c r="I4" s="27">
        <f>+AVERAGE(E4:G4)</f>
        <v>14368</v>
      </c>
      <c r="J4" s="27">
        <f>+MEDIAN(E4:G4)</f>
        <v>14400</v>
      </c>
      <c r="K4" s="28">
        <f>_xlfn.STDEV.P(E4:G4)</f>
        <v>197.26124809500723</v>
      </c>
      <c r="L4" s="29">
        <f>K4/I4</f>
        <v>1.3729207133561194E-2</v>
      </c>
      <c r="M4" s="30">
        <f>IF(L4&lt;=0.15,I4,IF(AND(L4&gt;0.15,L4&lt;=0.49),J4,H4))</f>
        <v>14368</v>
      </c>
      <c r="N4" s="8" t="str">
        <f t="shared" ref="N4:N5" si="0">IF(M4=H4, "MENOR VALOR", IF(M4=I4,"MEDIA ARITMETICA", IF(M4=J4,"MEDIANA")))</f>
        <v>MEDIA ARITMETICA</v>
      </c>
      <c r="O4" s="15">
        <v>7</v>
      </c>
      <c r="P4" s="16">
        <f>ROUNDUP(M4*O4,0)</f>
        <v>100576</v>
      </c>
    </row>
    <row r="5" spans="1:16" ht="45.6" x14ac:dyDescent="0.2">
      <c r="A5" s="20">
        <v>2</v>
      </c>
      <c r="B5" s="21" t="s">
        <v>16</v>
      </c>
      <c r="C5" s="22" t="s">
        <v>92</v>
      </c>
      <c r="D5" s="23">
        <v>1</v>
      </c>
      <c r="E5" s="24">
        <v>14400</v>
      </c>
      <c r="F5" s="25">
        <v>14112</v>
      </c>
      <c r="G5" s="26">
        <v>14592</v>
      </c>
      <c r="H5" s="27">
        <f t="shared" ref="H5" si="1">+MIN(E5:G5)</f>
        <v>14112</v>
      </c>
      <c r="I5" s="27">
        <f t="shared" ref="I5" si="2">+AVERAGE(E5:G5)</f>
        <v>14368</v>
      </c>
      <c r="J5" s="27">
        <f t="shared" ref="J5" si="3">+MEDIAN(E5:G5)</f>
        <v>14400</v>
      </c>
      <c r="K5" s="28">
        <f>_xlfn.STDEV.P(E5:F5)</f>
        <v>144</v>
      </c>
      <c r="L5" s="29">
        <f>K5/I5</f>
        <v>1.002227171492205E-2</v>
      </c>
      <c r="M5" s="30">
        <f t="shared" ref="M5" si="4">IF(L5&lt;=0.15,I5,IF(AND(L5&gt;0.15,K5&lt;=0.49),J5,H5))</f>
        <v>14368</v>
      </c>
      <c r="N5" s="8" t="str">
        <f t="shared" si="0"/>
        <v>MEDIA ARITMETICA</v>
      </c>
      <c r="O5" s="15">
        <v>7</v>
      </c>
      <c r="P5" s="16">
        <f>ROUNDUP(M5*O5,0)</f>
        <v>100576</v>
      </c>
    </row>
    <row r="6" spans="1:16" ht="34.200000000000003" x14ac:dyDescent="0.2">
      <c r="A6" s="20">
        <v>3</v>
      </c>
      <c r="B6" s="21" t="s">
        <v>17</v>
      </c>
      <c r="C6" s="22" t="s">
        <v>92</v>
      </c>
      <c r="D6" s="23">
        <v>1</v>
      </c>
      <c r="E6" s="24">
        <v>14400</v>
      </c>
      <c r="F6" s="25">
        <v>14112</v>
      </c>
      <c r="G6" s="26">
        <v>14592</v>
      </c>
      <c r="H6" s="27">
        <f t="shared" ref="H6:H80" si="5">+MIN(E6:G6)</f>
        <v>14112</v>
      </c>
      <c r="I6" s="27">
        <f t="shared" ref="I6:I80" si="6">+AVERAGE(E6:G6)</f>
        <v>14368</v>
      </c>
      <c r="J6" s="27">
        <f t="shared" ref="J6:J80" si="7">+MEDIAN(E6:G6)</f>
        <v>14400</v>
      </c>
      <c r="K6" s="28">
        <f t="shared" ref="K6:K80" si="8">_xlfn.STDEV.P(E6:F6)</f>
        <v>144</v>
      </c>
      <c r="L6" s="29">
        <f t="shared" ref="L6:L80" si="9">K6/I6</f>
        <v>1.002227171492205E-2</v>
      </c>
      <c r="M6" s="30">
        <f t="shared" ref="M6:M80" si="10">IF(L6&lt;=0.15,I6,IF(AND(L6&gt;0.15,K6&lt;=0.49),J6,H6))</f>
        <v>14368</v>
      </c>
      <c r="N6" s="8" t="str">
        <f t="shared" ref="N6:N80" si="11">IF(M6=H6, "MENOR VALOR", IF(M6=I6,"MEDIA ARITMETICA", IF(M6=J6,"MEDIANA")))</f>
        <v>MEDIA ARITMETICA</v>
      </c>
      <c r="O6" s="15">
        <v>7</v>
      </c>
      <c r="P6" s="16">
        <f>ROUNDUP(M6*O6,0)</f>
        <v>100576</v>
      </c>
    </row>
    <row r="7" spans="1:16" ht="45.6" x14ac:dyDescent="0.2">
      <c r="A7" s="20">
        <v>4</v>
      </c>
      <c r="B7" s="21" t="s">
        <v>18</v>
      </c>
      <c r="C7" s="22" t="s">
        <v>92</v>
      </c>
      <c r="D7" s="23">
        <v>1</v>
      </c>
      <c r="E7" s="24">
        <v>14400</v>
      </c>
      <c r="F7" s="25">
        <v>14112</v>
      </c>
      <c r="G7" s="26">
        <v>14592</v>
      </c>
      <c r="H7" s="27">
        <f t="shared" si="5"/>
        <v>14112</v>
      </c>
      <c r="I7" s="27">
        <f t="shared" si="6"/>
        <v>14368</v>
      </c>
      <c r="J7" s="27">
        <f t="shared" si="7"/>
        <v>14400</v>
      </c>
      <c r="K7" s="28">
        <f t="shared" si="8"/>
        <v>144</v>
      </c>
      <c r="L7" s="29">
        <f t="shared" si="9"/>
        <v>1.002227171492205E-2</v>
      </c>
      <c r="M7" s="30">
        <f t="shared" si="10"/>
        <v>14368</v>
      </c>
      <c r="N7" s="8" t="str">
        <f t="shared" si="11"/>
        <v>MEDIA ARITMETICA</v>
      </c>
      <c r="O7" s="15">
        <v>7</v>
      </c>
      <c r="P7" s="16">
        <f>ROUNDUP(M7*O7,0)</f>
        <v>100576</v>
      </c>
    </row>
    <row r="8" spans="1:16" x14ac:dyDescent="0.2">
      <c r="A8" s="20">
        <v>5</v>
      </c>
      <c r="B8" s="21" t="s">
        <v>19</v>
      </c>
      <c r="C8" s="22" t="s">
        <v>93</v>
      </c>
      <c r="D8" s="23">
        <v>1</v>
      </c>
      <c r="E8" s="24">
        <v>13500</v>
      </c>
      <c r="F8" s="25">
        <v>13230</v>
      </c>
      <c r="G8" s="26">
        <v>13680</v>
      </c>
      <c r="H8" s="27">
        <f t="shared" si="5"/>
        <v>13230</v>
      </c>
      <c r="I8" s="27">
        <f t="shared" si="6"/>
        <v>13470</v>
      </c>
      <c r="J8" s="27">
        <f t="shared" si="7"/>
        <v>13500</v>
      </c>
      <c r="K8" s="28">
        <f t="shared" si="8"/>
        <v>135</v>
      </c>
      <c r="L8" s="29">
        <f t="shared" si="9"/>
        <v>1.002227171492205E-2</v>
      </c>
      <c r="M8" s="30">
        <f t="shared" si="10"/>
        <v>13470</v>
      </c>
      <c r="N8" s="8" t="str">
        <f t="shared" si="11"/>
        <v>MEDIA ARITMETICA</v>
      </c>
      <c r="O8" s="15">
        <v>15</v>
      </c>
      <c r="P8" s="16">
        <f>ROUNDUP(M8*O8,0)</f>
        <v>202050</v>
      </c>
    </row>
    <row r="9" spans="1:16" x14ac:dyDescent="0.2">
      <c r="A9" s="20">
        <v>6</v>
      </c>
      <c r="B9" s="21" t="s">
        <v>20</v>
      </c>
      <c r="C9" s="22" t="s">
        <v>94</v>
      </c>
      <c r="D9" s="23">
        <v>1</v>
      </c>
      <c r="E9" s="24">
        <v>202500</v>
      </c>
      <c r="F9" s="25">
        <v>198450</v>
      </c>
      <c r="G9" s="26">
        <v>205200</v>
      </c>
      <c r="H9" s="27">
        <f t="shared" si="5"/>
        <v>198450</v>
      </c>
      <c r="I9" s="27">
        <f t="shared" si="6"/>
        <v>202050</v>
      </c>
      <c r="J9" s="27">
        <f t="shared" si="7"/>
        <v>202500</v>
      </c>
      <c r="K9" s="28">
        <f t="shared" si="8"/>
        <v>2025</v>
      </c>
      <c r="L9" s="29">
        <f t="shared" si="9"/>
        <v>1.002227171492205E-2</v>
      </c>
      <c r="M9" s="30">
        <f t="shared" si="10"/>
        <v>202050</v>
      </c>
      <c r="N9" s="8" t="str">
        <f t="shared" si="11"/>
        <v>MEDIA ARITMETICA</v>
      </c>
      <c r="O9" s="15">
        <v>3</v>
      </c>
      <c r="P9" s="16">
        <f>ROUNDUP(M9*O9,0)</f>
        <v>606150</v>
      </c>
    </row>
    <row r="10" spans="1:16" x14ac:dyDescent="0.2">
      <c r="A10" s="20">
        <v>7</v>
      </c>
      <c r="B10" s="21" t="s">
        <v>21</v>
      </c>
      <c r="C10" s="22" t="s">
        <v>93</v>
      </c>
      <c r="D10" s="23">
        <v>1</v>
      </c>
      <c r="E10" s="24">
        <v>45000</v>
      </c>
      <c r="F10" s="25">
        <v>44100</v>
      </c>
      <c r="G10" s="26">
        <v>45600</v>
      </c>
      <c r="H10" s="27">
        <f t="shared" si="5"/>
        <v>44100</v>
      </c>
      <c r="I10" s="27">
        <f t="shared" si="6"/>
        <v>44900</v>
      </c>
      <c r="J10" s="27">
        <f t="shared" si="7"/>
        <v>45000</v>
      </c>
      <c r="K10" s="28">
        <f t="shared" si="8"/>
        <v>450</v>
      </c>
      <c r="L10" s="29">
        <f t="shared" si="9"/>
        <v>1.002227171492205E-2</v>
      </c>
      <c r="M10" s="30">
        <f t="shared" si="10"/>
        <v>44900</v>
      </c>
      <c r="N10" s="8" t="str">
        <f t="shared" si="11"/>
        <v>MEDIA ARITMETICA</v>
      </c>
      <c r="O10" s="15">
        <v>3</v>
      </c>
      <c r="P10" s="16">
        <f>ROUNDUP(M10*O10,0)</f>
        <v>134700</v>
      </c>
    </row>
    <row r="11" spans="1:16" x14ac:dyDescent="0.2">
      <c r="A11" s="20">
        <v>8</v>
      </c>
      <c r="B11" s="21" t="s">
        <v>22</v>
      </c>
      <c r="C11" s="22" t="s">
        <v>93</v>
      </c>
      <c r="D11" s="23">
        <v>1</v>
      </c>
      <c r="E11" s="24">
        <v>120000</v>
      </c>
      <c r="F11" s="25">
        <v>117600</v>
      </c>
      <c r="G11" s="26">
        <v>121600</v>
      </c>
      <c r="H11" s="27">
        <f t="shared" si="5"/>
        <v>117600</v>
      </c>
      <c r="I11" s="27">
        <f t="shared" si="6"/>
        <v>119733.33333333333</v>
      </c>
      <c r="J11" s="27">
        <f t="shared" si="7"/>
        <v>120000</v>
      </c>
      <c r="K11" s="28">
        <f t="shared" si="8"/>
        <v>1200</v>
      </c>
      <c r="L11" s="29">
        <f t="shared" si="9"/>
        <v>1.002227171492205E-2</v>
      </c>
      <c r="M11" s="30">
        <f t="shared" si="10"/>
        <v>119733.33333333333</v>
      </c>
      <c r="N11" s="8" t="str">
        <f t="shared" si="11"/>
        <v>MEDIA ARITMETICA</v>
      </c>
      <c r="O11" s="15">
        <v>2</v>
      </c>
      <c r="P11" s="16">
        <f>ROUNDUP(M11*O11,0)</f>
        <v>239467</v>
      </c>
    </row>
    <row r="12" spans="1:16" ht="22.8" x14ac:dyDescent="0.2">
      <c r="A12" s="20">
        <v>9</v>
      </c>
      <c r="B12" s="21" t="s">
        <v>23</v>
      </c>
      <c r="C12" s="22" t="s">
        <v>93</v>
      </c>
      <c r="D12" s="23">
        <v>1</v>
      </c>
      <c r="E12" s="24">
        <v>67500</v>
      </c>
      <c r="F12" s="25">
        <v>66150</v>
      </c>
      <c r="G12" s="26">
        <v>68400</v>
      </c>
      <c r="H12" s="27">
        <f t="shared" si="5"/>
        <v>66150</v>
      </c>
      <c r="I12" s="27">
        <f t="shared" si="6"/>
        <v>67350</v>
      </c>
      <c r="J12" s="27">
        <f t="shared" si="7"/>
        <v>67500</v>
      </c>
      <c r="K12" s="28">
        <f t="shared" si="8"/>
        <v>675</v>
      </c>
      <c r="L12" s="29">
        <f t="shared" si="9"/>
        <v>1.002227171492205E-2</v>
      </c>
      <c r="M12" s="30">
        <f t="shared" si="10"/>
        <v>67350</v>
      </c>
      <c r="N12" s="8" t="str">
        <f t="shared" si="11"/>
        <v>MEDIA ARITMETICA</v>
      </c>
      <c r="O12" s="15">
        <v>4</v>
      </c>
      <c r="P12" s="16">
        <f>ROUNDUP(M12*O12,0)</f>
        <v>269400</v>
      </c>
    </row>
    <row r="13" spans="1:16" ht="34.200000000000003" x14ac:dyDescent="0.2">
      <c r="A13" s="20">
        <v>10</v>
      </c>
      <c r="B13" s="21" t="s">
        <v>24</v>
      </c>
      <c r="C13" s="22" t="s">
        <v>93</v>
      </c>
      <c r="D13" s="23">
        <v>1</v>
      </c>
      <c r="E13" s="24">
        <v>27000</v>
      </c>
      <c r="F13" s="25">
        <v>26460</v>
      </c>
      <c r="G13" s="26">
        <v>27360</v>
      </c>
      <c r="H13" s="27">
        <f t="shared" si="5"/>
        <v>26460</v>
      </c>
      <c r="I13" s="27">
        <f t="shared" si="6"/>
        <v>26940</v>
      </c>
      <c r="J13" s="27">
        <f t="shared" si="7"/>
        <v>27000</v>
      </c>
      <c r="K13" s="28">
        <f t="shared" si="8"/>
        <v>270</v>
      </c>
      <c r="L13" s="29">
        <f t="shared" si="9"/>
        <v>1.002227171492205E-2</v>
      </c>
      <c r="M13" s="30">
        <f t="shared" si="10"/>
        <v>26940</v>
      </c>
      <c r="N13" s="8" t="str">
        <f t="shared" si="11"/>
        <v>MEDIA ARITMETICA</v>
      </c>
      <c r="O13" s="15">
        <v>4</v>
      </c>
      <c r="P13" s="16">
        <f>ROUNDUP(M13*O13,0)</f>
        <v>107760</v>
      </c>
    </row>
    <row r="14" spans="1:16" ht="34.200000000000003" x14ac:dyDescent="0.2">
      <c r="A14" s="20">
        <v>11</v>
      </c>
      <c r="B14" s="21" t="s">
        <v>25</v>
      </c>
      <c r="C14" s="22" t="s">
        <v>93</v>
      </c>
      <c r="D14" s="23">
        <v>1</v>
      </c>
      <c r="E14" s="24">
        <v>2017500</v>
      </c>
      <c r="F14" s="25">
        <v>1977150</v>
      </c>
      <c r="G14" s="26">
        <v>2044400</v>
      </c>
      <c r="H14" s="27">
        <f t="shared" si="5"/>
        <v>1977150</v>
      </c>
      <c r="I14" s="27">
        <f t="shared" si="6"/>
        <v>2013016.6666666667</v>
      </c>
      <c r="J14" s="27">
        <f t="shared" si="7"/>
        <v>2017500</v>
      </c>
      <c r="K14" s="28">
        <f t="shared" si="8"/>
        <v>20175</v>
      </c>
      <c r="L14" s="29">
        <f t="shared" si="9"/>
        <v>1.0022271714922048E-2</v>
      </c>
      <c r="M14" s="30">
        <f t="shared" si="10"/>
        <v>2013016.6666666667</v>
      </c>
      <c r="N14" s="8" t="str">
        <f t="shared" si="11"/>
        <v>MEDIA ARITMETICA</v>
      </c>
      <c r="O14" s="15">
        <v>1</v>
      </c>
      <c r="P14" s="16">
        <f>ROUNDUP(M14*O14,0)</f>
        <v>2013017</v>
      </c>
    </row>
    <row r="15" spans="1:16" ht="45.6" x14ac:dyDescent="0.2">
      <c r="A15" s="20">
        <v>12</v>
      </c>
      <c r="B15" s="21" t="s">
        <v>26</v>
      </c>
      <c r="C15" s="22" t="s">
        <v>93</v>
      </c>
      <c r="D15" s="23">
        <v>1</v>
      </c>
      <c r="E15" s="24">
        <v>888000</v>
      </c>
      <c r="F15" s="25">
        <v>870240</v>
      </c>
      <c r="G15" s="26">
        <v>899840</v>
      </c>
      <c r="H15" s="27">
        <f t="shared" si="5"/>
        <v>870240</v>
      </c>
      <c r="I15" s="27">
        <f t="shared" si="6"/>
        <v>886026.66666666663</v>
      </c>
      <c r="J15" s="27">
        <f t="shared" si="7"/>
        <v>888000</v>
      </c>
      <c r="K15" s="28">
        <f t="shared" si="8"/>
        <v>8880</v>
      </c>
      <c r="L15" s="29">
        <f t="shared" si="9"/>
        <v>1.002227171492205E-2</v>
      </c>
      <c r="M15" s="30">
        <f t="shared" si="10"/>
        <v>886026.66666666663</v>
      </c>
      <c r="N15" s="8" t="str">
        <f t="shared" si="11"/>
        <v>MEDIA ARITMETICA</v>
      </c>
      <c r="O15" s="15">
        <v>1</v>
      </c>
      <c r="P15" s="16">
        <f>ROUNDUP(M15*O15,0)</f>
        <v>886027</v>
      </c>
    </row>
    <row r="16" spans="1:16" x14ac:dyDescent="0.2">
      <c r="A16" s="20">
        <v>13</v>
      </c>
      <c r="B16" s="21" t="s">
        <v>27</v>
      </c>
      <c r="C16" s="22" t="s">
        <v>93</v>
      </c>
      <c r="D16" s="23">
        <v>1</v>
      </c>
      <c r="E16" s="24">
        <v>660000</v>
      </c>
      <c r="F16" s="25">
        <v>646800</v>
      </c>
      <c r="G16" s="26">
        <v>668800</v>
      </c>
      <c r="H16" s="27">
        <f t="shared" si="5"/>
        <v>646800</v>
      </c>
      <c r="I16" s="27">
        <f t="shared" si="6"/>
        <v>658533.33333333337</v>
      </c>
      <c r="J16" s="27">
        <f t="shared" si="7"/>
        <v>660000</v>
      </c>
      <c r="K16" s="28">
        <f t="shared" si="8"/>
        <v>6600</v>
      </c>
      <c r="L16" s="29">
        <f t="shared" si="9"/>
        <v>1.0022271714922048E-2</v>
      </c>
      <c r="M16" s="30">
        <f t="shared" si="10"/>
        <v>658533.33333333337</v>
      </c>
      <c r="N16" s="8" t="str">
        <f t="shared" si="11"/>
        <v>MEDIA ARITMETICA</v>
      </c>
      <c r="O16" s="15">
        <v>2</v>
      </c>
      <c r="P16" s="16">
        <f>ROUNDUP(M16*O16,0)</f>
        <v>1317067</v>
      </c>
    </row>
    <row r="17" spans="1:16" x14ac:dyDescent="0.2">
      <c r="A17" s="20">
        <v>14</v>
      </c>
      <c r="B17" s="21" t="s">
        <v>28</v>
      </c>
      <c r="C17" s="22" t="s">
        <v>93</v>
      </c>
      <c r="D17" s="23">
        <v>1</v>
      </c>
      <c r="E17" s="24">
        <v>337500</v>
      </c>
      <c r="F17" s="25">
        <v>330750</v>
      </c>
      <c r="G17" s="26">
        <v>342000</v>
      </c>
      <c r="H17" s="27">
        <f t="shared" si="5"/>
        <v>330750</v>
      </c>
      <c r="I17" s="27">
        <f t="shared" si="6"/>
        <v>336750</v>
      </c>
      <c r="J17" s="27">
        <f t="shared" si="7"/>
        <v>337500</v>
      </c>
      <c r="K17" s="28">
        <f t="shared" si="8"/>
        <v>3375</v>
      </c>
      <c r="L17" s="29">
        <f t="shared" si="9"/>
        <v>1.002227171492205E-2</v>
      </c>
      <c r="M17" s="30">
        <f t="shared" si="10"/>
        <v>336750</v>
      </c>
      <c r="N17" s="8" t="str">
        <f t="shared" si="11"/>
        <v>MEDIA ARITMETICA</v>
      </c>
      <c r="O17" s="15">
        <v>2</v>
      </c>
      <c r="P17" s="16">
        <f>ROUNDUP(M17*O17,0)</f>
        <v>673500</v>
      </c>
    </row>
    <row r="18" spans="1:16" ht="22.8" x14ac:dyDescent="0.2">
      <c r="A18" s="20">
        <v>15</v>
      </c>
      <c r="B18" s="21" t="s">
        <v>29</v>
      </c>
      <c r="C18" s="22" t="s">
        <v>95</v>
      </c>
      <c r="D18" s="23">
        <v>1</v>
      </c>
      <c r="E18" s="24">
        <v>42000</v>
      </c>
      <c r="F18" s="25">
        <v>41160</v>
      </c>
      <c r="G18" s="26">
        <v>42560</v>
      </c>
      <c r="H18" s="27">
        <f t="shared" si="5"/>
        <v>41160</v>
      </c>
      <c r="I18" s="27">
        <f t="shared" si="6"/>
        <v>41906.666666666664</v>
      </c>
      <c r="J18" s="27">
        <f t="shared" si="7"/>
        <v>42000</v>
      </c>
      <c r="K18" s="28">
        <f t="shared" si="8"/>
        <v>420</v>
      </c>
      <c r="L18" s="29">
        <f t="shared" si="9"/>
        <v>1.002227171492205E-2</v>
      </c>
      <c r="M18" s="30">
        <f t="shared" si="10"/>
        <v>41906.666666666664</v>
      </c>
      <c r="N18" s="8" t="str">
        <f t="shared" si="11"/>
        <v>MEDIA ARITMETICA</v>
      </c>
      <c r="O18" s="15">
        <v>6</v>
      </c>
      <c r="P18" s="16">
        <f>ROUNDUP(M18*O18,0)</f>
        <v>251440</v>
      </c>
    </row>
    <row r="19" spans="1:16" ht="34.200000000000003" x14ac:dyDescent="0.2">
      <c r="A19" s="20">
        <v>16</v>
      </c>
      <c r="B19" s="21" t="s">
        <v>30</v>
      </c>
      <c r="C19" s="22" t="s">
        <v>95</v>
      </c>
      <c r="D19" s="23">
        <v>1</v>
      </c>
      <c r="E19" s="24">
        <v>330000</v>
      </c>
      <c r="F19" s="25">
        <v>323400</v>
      </c>
      <c r="G19" s="26">
        <v>334400</v>
      </c>
      <c r="H19" s="27">
        <f t="shared" si="5"/>
        <v>323400</v>
      </c>
      <c r="I19" s="27">
        <f t="shared" si="6"/>
        <v>329266.66666666669</v>
      </c>
      <c r="J19" s="27">
        <f t="shared" si="7"/>
        <v>330000</v>
      </c>
      <c r="K19" s="28">
        <f t="shared" si="8"/>
        <v>3300</v>
      </c>
      <c r="L19" s="29">
        <f t="shared" si="9"/>
        <v>1.0022271714922048E-2</v>
      </c>
      <c r="M19" s="30">
        <f t="shared" si="10"/>
        <v>329266.66666666669</v>
      </c>
      <c r="N19" s="8" t="str">
        <f t="shared" si="11"/>
        <v>MEDIA ARITMETICA</v>
      </c>
      <c r="O19" s="15">
        <v>4</v>
      </c>
      <c r="P19" s="16">
        <f>ROUNDUP(M19*O19,0)</f>
        <v>1317067</v>
      </c>
    </row>
    <row r="20" spans="1:16" ht="22.8" x14ac:dyDescent="0.2">
      <c r="A20" s="20">
        <v>17</v>
      </c>
      <c r="B20" s="21" t="s">
        <v>31</v>
      </c>
      <c r="C20" s="22" t="s">
        <v>95</v>
      </c>
      <c r="D20" s="23">
        <v>1</v>
      </c>
      <c r="E20" s="24">
        <v>78000</v>
      </c>
      <c r="F20" s="25">
        <v>76440</v>
      </c>
      <c r="G20" s="26">
        <v>79040</v>
      </c>
      <c r="H20" s="27">
        <f t="shared" si="5"/>
        <v>76440</v>
      </c>
      <c r="I20" s="27">
        <f t="shared" si="6"/>
        <v>77826.666666666672</v>
      </c>
      <c r="J20" s="27">
        <f t="shared" si="7"/>
        <v>78000</v>
      </c>
      <c r="K20" s="28">
        <f t="shared" si="8"/>
        <v>780</v>
      </c>
      <c r="L20" s="29">
        <f t="shared" si="9"/>
        <v>1.0022271714922048E-2</v>
      </c>
      <c r="M20" s="30">
        <f t="shared" si="10"/>
        <v>77826.666666666672</v>
      </c>
      <c r="N20" s="8" t="str">
        <f t="shared" si="11"/>
        <v>MEDIA ARITMETICA</v>
      </c>
      <c r="O20" s="15">
        <v>2</v>
      </c>
      <c r="P20" s="16">
        <f>ROUNDUP(M20*O20,0)</f>
        <v>155654</v>
      </c>
    </row>
    <row r="21" spans="1:16" x14ac:dyDescent="0.2">
      <c r="A21" s="20">
        <v>18</v>
      </c>
      <c r="B21" s="21" t="s">
        <v>32</v>
      </c>
      <c r="C21" s="22" t="s">
        <v>96</v>
      </c>
      <c r="D21" s="23">
        <v>1</v>
      </c>
      <c r="E21" s="24">
        <v>90000</v>
      </c>
      <c r="F21" s="25">
        <v>88200</v>
      </c>
      <c r="G21" s="26">
        <v>91200</v>
      </c>
      <c r="H21" s="27">
        <f t="shared" si="5"/>
        <v>88200</v>
      </c>
      <c r="I21" s="27">
        <f t="shared" si="6"/>
        <v>89800</v>
      </c>
      <c r="J21" s="27">
        <f t="shared" si="7"/>
        <v>90000</v>
      </c>
      <c r="K21" s="28">
        <f t="shared" si="8"/>
        <v>900</v>
      </c>
      <c r="L21" s="29">
        <f t="shared" si="9"/>
        <v>1.002227171492205E-2</v>
      </c>
      <c r="M21" s="30">
        <f t="shared" si="10"/>
        <v>89800</v>
      </c>
      <c r="N21" s="8" t="str">
        <f t="shared" si="11"/>
        <v>MEDIA ARITMETICA</v>
      </c>
      <c r="O21" s="15">
        <v>2</v>
      </c>
      <c r="P21" s="16">
        <f>ROUNDUP(M21*O21,0)</f>
        <v>179600</v>
      </c>
    </row>
    <row r="22" spans="1:16" x14ac:dyDescent="0.2">
      <c r="A22" s="20">
        <v>19</v>
      </c>
      <c r="B22" s="21" t="s">
        <v>33</v>
      </c>
      <c r="C22" s="22" t="s">
        <v>95</v>
      </c>
      <c r="D22" s="23">
        <v>1</v>
      </c>
      <c r="E22" s="24">
        <v>6000</v>
      </c>
      <c r="F22" s="25">
        <v>5880</v>
      </c>
      <c r="G22" s="26">
        <v>6080</v>
      </c>
      <c r="H22" s="27">
        <f t="shared" si="5"/>
        <v>5880</v>
      </c>
      <c r="I22" s="27">
        <f t="shared" si="6"/>
        <v>5986.666666666667</v>
      </c>
      <c r="J22" s="27">
        <f t="shared" si="7"/>
        <v>6000</v>
      </c>
      <c r="K22" s="28">
        <f t="shared" si="8"/>
        <v>60</v>
      </c>
      <c r="L22" s="29">
        <f t="shared" si="9"/>
        <v>1.0022271714922048E-2</v>
      </c>
      <c r="M22" s="30">
        <f t="shared" si="10"/>
        <v>5986.666666666667</v>
      </c>
      <c r="N22" s="8" t="str">
        <f t="shared" si="11"/>
        <v>MEDIA ARITMETICA</v>
      </c>
      <c r="O22" s="15">
        <v>20</v>
      </c>
      <c r="P22" s="16">
        <f>ROUNDUP(M22*O22,0)</f>
        <v>119734</v>
      </c>
    </row>
    <row r="23" spans="1:16" x14ac:dyDescent="0.2">
      <c r="A23" s="20">
        <v>20</v>
      </c>
      <c r="B23" s="21" t="s">
        <v>34</v>
      </c>
      <c r="C23" s="22" t="s">
        <v>95</v>
      </c>
      <c r="D23" s="23">
        <v>1</v>
      </c>
      <c r="E23" s="24">
        <v>49500</v>
      </c>
      <c r="F23" s="25">
        <v>48510</v>
      </c>
      <c r="G23" s="26">
        <v>50160</v>
      </c>
      <c r="H23" s="27">
        <f t="shared" si="5"/>
        <v>48510</v>
      </c>
      <c r="I23" s="27">
        <f t="shared" si="6"/>
        <v>49390</v>
      </c>
      <c r="J23" s="27">
        <f t="shared" si="7"/>
        <v>49500</v>
      </c>
      <c r="K23" s="28">
        <f t="shared" si="8"/>
        <v>495</v>
      </c>
      <c r="L23" s="29">
        <f t="shared" si="9"/>
        <v>1.002227171492205E-2</v>
      </c>
      <c r="M23" s="30">
        <f t="shared" si="10"/>
        <v>49390</v>
      </c>
      <c r="N23" s="8" t="str">
        <f t="shared" si="11"/>
        <v>MEDIA ARITMETICA</v>
      </c>
      <c r="O23" s="15">
        <v>6</v>
      </c>
      <c r="P23" s="16">
        <f>ROUNDUP(M23*O23,0)</f>
        <v>296340</v>
      </c>
    </row>
    <row r="24" spans="1:16" x14ac:dyDescent="0.2">
      <c r="A24" s="20">
        <v>21</v>
      </c>
      <c r="B24" s="21" t="s">
        <v>35</v>
      </c>
      <c r="C24" s="22" t="s">
        <v>95</v>
      </c>
      <c r="D24" s="23">
        <v>1</v>
      </c>
      <c r="E24" s="24">
        <v>43500</v>
      </c>
      <c r="F24" s="25">
        <v>42630</v>
      </c>
      <c r="G24" s="26">
        <v>44080</v>
      </c>
      <c r="H24" s="27">
        <f t="shared" si="5"/>
        <v>42630</v>
      </c>
      <c r="I24" s="27">
        <f t="shared" si="6"/>
        <v>43403.333333333336</v>
      </c>
      <c r="J24" s="27">
        <f t="shared" si="7"/>
        <v>43500</v>
      </c>
      <c r="K24" s="28">
        <f t="shared" si="8"/>
        <v>435</v>
      </c>
      <c r="L24" s="29">
        <f t="shared" si="9"/>
        <v>1.0022271714922048E-2</v>
      </c>
      <c r="M24" s="30">
        <f t="shared" si="10"/>
        <v>43403.333333333336</v>
      </c>
      <c r="N24" s="8" t="str">
        <f t="shared" si="11"/>
        <v>MEDIA ARITMETICA</v>
      </c>
      <c r="O24" s="15">
        <v>6</v>
      </c>
      <c r="P24" s="16">
        <f>ROUNDUP(M24*O24,0)</f>
        <v>260420</v>
      </c>
    </row>
    <row r="25" spans="1:16" x14ac:dyDescent="0.2">
      <c r="A25" s="20">
        <v>22</v>
      </c>
      <c r="B25" s="21" t="s">
        <v>36</v>
      </c>
      <c r="C25" s="22" t="s">
        <v>95</v>
      </c>
      <c r="D25" s="23">
        <v>1</v>
      </c>
      <c r="E25" s="24">
        <v>7500</v>
      </c>
      <c r="F25" s="25">
        <v>7350</v>
      </c>
      <c r="G25" s="26">
        <v>7600</v>
      </c>
      <c r="H25" s="27">
        <f t="shared" si="5"/>
        <v>7350</v>
      </c>
      <c r="I25" s="27">
        <f t="shared" si="6"/>
        <v>7483.333333333333</v>
      </c>
      <c r="J25" s="27">
        <f t="shared" si="7"/>
        <v>7500</v>
      </c>
      <c r="K25" s="28">
        <f t="shared" si="8"/>
        <v>75</v>
      </c>
      <c r="L25" s="29">
        <f t="shared" si="9"/>
        <v>1.002227171492205E-2</v>
      </c>
      <c r="M25" s="30">
        <f t="shared" si="10"/>
        <v>7483.333333333333</v>
      </c>
      <c r="N25" s="8" t="str">
        <f t="shared" si="11"/>
        <v>MEDIA ARITMETICA</v>
      </c>
      <c r="O25" s="15">
        <v>15</v>
      </c>
      <c r="P25" s="16">
        <f>ROUNDUP(M25*O25,0)</f>
        <v>112250</v>
      </c>
    </row>
    <row r="26" spans="1:16" x14ac:dyDescent="0.2">
      <c r="A26" s="20">
        <v>23</v>
      </c>
      <c r="B26" s="21" t="s">
        <v>37</v>
      </c>
      <c r="C26" s="22" t="s">
        <v>95</v>
      </c>
      <c r="D26" s="23">
        <v>1</v>
      </c>
      <c r="E26" s="24">
        <v>60000</v>
      </c>
      <c r="F26" s="25">
        <v>58800</v>
      </c>
      <c r="G26" s="26">
        <v>60800</v>
      </c>
      <c r="H26" s="27">
        <f t="shared" si="5"/>
        <v>58800</v>
      </c>
      <c r="I26" s="27">
        <f t="shared" si="6"/>
        <v>59866.666666666664</v>
      </c>
      <c r="J26" s="27">
        <f t="shared" si="7"/>
        <v>60000</v>
      </c>
      <c r="K26" s="28">
        <f t="shared" si="8"/>
        <v>600</v>
      </c>
      <c r="L26" s="29">
        <f t="shared" si="9"/>
        <v>1.002227171492205E-2</v>
      </c>
      <c r="M26" s="30">
        <f t="shared" si="10"/>
        <v>59866.666666666664</v>
      </c>
      <c r="N26" s="8" t="str">
        <f t="shared" si="11"/>
        <v>MEDIA ARITMETICA</v>
      </c>
      <c r="O26" s="15">
        <v>3</v>
      </c>
      <c r="P26" s="16">
        <f>ROUNDUP(M26*O26,0)</f>
        <v>179600</v>
      </c>
    </row>
    <row r="27" spans="1:16" ht="22.8" x14ac:dyDescent="0.2">
      <c r="A27" s="20">
        <v>24</v>
      </c>
      <c r="B27" s="21" t="s">
        <v>38</v>
      </c>
      <c r="C27" s="22" t="s">
        <v>94</v>
      </c>
      <c r="D27" s="23">
        <v>1</v>
      </c>
      <c r="E27" s="24">
        <v>138000</v>
      </c>
      <c r="F27" s="25">
        <v>135240</v>
      </c>
      <c r="G27" s="26">
        <v>139840</v>
      </c>
      <c r="H27" s="27">
        <f t="shared" si="5"/>
        <v>135240</v>
      </c>
      <c r="I27" s="27">
        <f t="shared" si="6"/>
        <v>137693.33333333334</v>
      </c>
      <c r="J27" s="27">
        <f t="shared" si="7"/>
        <v>138000</v>
      </c>
      <c r="K27" s="28">
        <f t="shared" si="8"/>
        <v>1380</v>
      </c>
      <c r="L27" s="29">
        <f t="shared" si="9"/>
        <v>1.0022271714922048E-2</v>
      </c>
      <c r="M27" s="30">
        <f t="shared" si="10"/>
        <v>137693.33333333334</v>
      </c>
      <c r="N27" s="8" t="str">
        <f t="shared" si="11"/>
        <v>MEDIA ARITMETICA</v>
      </c>
      <c r="O27" s="15">
        <v>6</v>
      </c>
      <c r="P27" s="16">
        <f>ROUNDUP(M27*O27,0)</f>
        <v>826160</v>
      </c>
    </row>
    <row r="28" spans="1:16" ht="45.6" x14ac:dyDescent="0.2">
      <c r="A28" s="20">
        <v>25</v>
      </c>
      <c r="B28" s="21" t="s">
        <v>39</v>
      </c>
      <c r="C28" s="22" t="s">
        <v>95</v>
      </c>
      <c r="D28" s="23">
        <v>1</v>
      </c>
      <c r="E28" s="24">
        <v>61500</v>
      </c>
      <c r="F28" s="25">
        <v>60270</v>
      </c>
      <c r="G28" s="26">
        <v>62320</v>
      </c>
      <c r="H28" s="27">
        <f t="shared" si="5"/>
        <v>60270</v>
      </c>
      <c r="I28" s="27">
        <f t="shared" si="6"/>
        <v>61363.333333333336</v>
      </c>
      <c r="J28" s="27">
        <f t="shared" si="7"/>
        <v>61500</v>
      </c>
      <c r="K28" s="28">
        <f t="shared" si="8"/>
        <v>615</v>
      </c>
      <c r="L28" s="29">
        <f t="shared" si="9"/>
        <v>1.0022271714922048E-2</v>
      </c>
      <c r="M28" s="30">
        <f t="shared" si="10"/>
        <v>61363.333333333336</v>
      </c>
      <c r="N28" s="8" t="str">
        <f t="shared" si="11"/>
        <v>MEDIA ARITMETICA</v>
      </c>
      <c r="O28" s="15">
        <v>1</v>
      </c>
      <c r="P28" s="16">
        <f>ROUNDUP(M28*O28,0)</f>
        <v>61364</v>
      </c>
    </row>
    <row r="29" spans="1:16" ht="34.200000000000003" x14ac:dyDescent="0.2">
      <c r="A29" s="20">
        <v>26</v>
      </c>
      <c r="B29" s="21" t="s">
        <v>40</v>
      </c>
      <c r="C29" s="22" t="s">
        <v>95</v>
      </c>
      <c r="D29" s="23">
        <v>1</v>
      </c>
      <c r="E29" s="24">
        <v>120000</v>
      </c>
      <c r="F29" s="25">
        <v>117600</v>
      </c>
      <c r="G29" s="26">
        <v>121600</v>
      </c>
      <c r="H29" s="27">
        <f t="shared" si="5"/>
        <v>117600</v>
      </c>
      <c r="I29" s="27">
        <f t="shared" si="6"/>
        <v>119733.33333333333</v>
      </c>
      <c r="J29" s="27">
        <f t="shared" si="7"/>
        <v>120000</v>
      </c>
      <c r="K29" s="28">
        <f t="shared" si="8"/>
        <v>1200</v>
      </c>
      <c r="L29" s="29">
        <f t="shared" si="9"/>
        <v>1.002227171492205E-2</v>
      </c>
      <c r="M29" s="30">
        <f t="shared" si="10"/>
        <v>119733.33333333333</v>
      </c>
      <c r="N29" s="8" t="str">
        <f t="shared" si="11"/>
        <v>MEDIA ARITMETICA</v>
      </c>
      <c r="O29" s="15">
        <v>2</v>
      </c>
      <c r="P29" s="16">
        <f>ROUNDUP(M29*O29,0)</f>
        <v>239467</v>
      </c>
    </row>
    <row r="30" spans="1:16" x14ac:dyDescent="0.2">
      <c r="A30" s="20">
        <v>27</v>
      </c>
      <c r="B30" s="21" t="s">
        <v>41</v>
      </c>
      <c r="C30" s="22" t="s">
        <v>95</v>
      </c>
      <c r="D30" s="23">
        <v>1</v>
      </c>
      <c r="E30" s="24">
        <v>127500</v>
      </c>
      <c r="F30" s="25">
        <v>124950</v>
      </c>
      <c r="G30" s="26">
        <v>129200</v>
      </c>
      <c r="H30" s="27">
        <f t="shared" si="5"/>
        <v>124950</v>
      </c>
      <c r="I30" s="27">
        <f t="shared" si="6"/>
        <v>127216.66666666667</v>
      </c>
      <c r="J30" s="27">
        <f t="shared" si="7"/>
        <v>127500</v>
      </c>
      <c r="K30" s="28">
        <f t="shared" si="8"/>
        <v>1275</v>
      </c>
      <c r="L30" s="29">
        <f t="shared" si="9"/>
        <v>1.0022271714922048E-2</v>
      </c>
      <c r="M30" s="30">
        <f t="shared" si="10"/>
        <v>127216.66666666667</v>
      </c>
      <c r="N30" s="8" t="str">
        <f t="shared" si="11"/>
        <v>MEDIA ARITMETICA</v>
      </c>
      <c r="O30" s="15">
        <v>2</v>
      </c>
      <c r="P30" s="16">
        <f>ROUNDUP(M30*O30,0)</f>
        <v>254434</v>
      </c>
    </row>
    <row r="31" spans="1:16" ht="22.8" x14ac:dyDescent="0.2">
      <c r="A31" s="20">
        <v>28</v>
      </c>
      <c r="B31" s="21" t="s">
        <v>42</v>
      </c>
      <c r="C31" s="22" t="s">
        <v>95</v>
      </c>
      <c r="D31" s="23">
        <v>1</v>
      </c>
      <c r="E31" s="24">
        <v>56850</v>
      </c>
      <c r="F31" s="25">
        <v>55713</v>
      </c>
      <c r="G31" s="26">
        <v>57608</v>
      </c>
      <c r="H31" s="27">
        <f t="shared" si="5"/>
        <v>55713</v>
      </c>
      <c r="I31" s="27">
        <f t="shared" si="6"/>
        <v>56723.666666666664</v>
      </c>
      <c r="J31" s="27">
        <f t="shared" si="7"/>
        <v>56850</v>
      </c>
      <c r="K31" s="28">
        <f t="shared" si="8"/>
        <v>568.5</v>
      </c>
      <c r="L31" s="29">
        <f t="shared" si="9"/>
        <v>1.002227171492205E-2</v>
      </c>
      <c r="M31" s="30">
        <f t="shared" si="10"/>
        <v>56723.666666666664</v>
      </c>
      <c r="N31" s="8" t="str">
        <f t="shared" si="11"/>
        <v>MEDIA ARITMETICA</v>
      </c>
      <c r="O31" s="15">
        <v>10</v>
      </c>
      <c r="P31" s="16">
        <f>ROUNDUP(M31*O31,0)</f>
        <v>567237</v>
      </c>
    </row>
    <row r="32" spans="1:16" ht="22.8" x14ac:dyDescent="0.2">
      <c r="A32" s="20">
        <v>29</v>
      </c>
      <c r="B32" s="21" t="s">
        <v>43</v>
      </c>
      <c r="C32" s="22" t="s">
        <v>93</v>
      </c>
      <c r="D32" s="23">
        <v>1</v>
      </c>
      <c r="E32" s="24">
        <v>34500</v>
      </c>
      <c r="F32" s="25">
        <v>33810</v>
      </c>
      <c r="G32" s="26">
        <v>34960</v>
      </c>
      <c r="H32" s="27">
        <f t="shared" si="5"/>
        <v>33810</v>
      </c>
      <c r="I32" s="27">
        <f t="shared" si="6"/>
        <v>34423.333333333336</v>
      </c>
      <c r="J32" s="27">
        <f t="shared" si="7"/>
        <v>34500</v>
      </c>
      <c r="K32" s="28">
        <f t="shared" si="8"/>
        <v>345</v>
      </c>
      <c r="L32" s="29">
        <f t="shared" si="9"/>
        <v>1.0022271714922048E-2</v>
      </c>
      <c r="M32" s="30">
        <f t="shared" si="10"/>
        <v>34423.333333333336</v>
      </c>
      <c r="N32" s="8" t="str">
        <f t="shared" si="11"/>
        <v>MEDIA ARITMETICA</v>
      </c>
      <c r="O32" s="15">
        <v>2</v>
      </c>
      <c r="P32" s="16">
        <f>ROUNDUP(M32*O32,0)</f>
        <v>68847</v>
      </c>
    </row>
    <row r="33" spans="1:16" ht="22.8" x14ac:dyDescent="0.2">
      <c r="A33" s="20">
        <v>30</v>
      </c>
      <c r="B33" s="21" t="s">
        <v>44</v>
      </c>
      <c r="C33" s="22" t="s">
        <v>93</v>
      </c>
      <c r="D33" s="23">
        <v>1</v>
      </c>
      <c r="E33" s="24">
        <v>33000</v>
      </c>
      <c r="F33" s="25">
        <v>32340</v>
      </c>
      <c r="G33" s="26">
        <v>33440</v>
      </c>
      <c r="H33" s="27">
        <f t="shared" si="5"/>
        <v>32340</v>
      </c>
      <c r="I33" s="27">
        <f t="shared" si="6"/>
        <v>32926.666666666664</v>
      </c>
      <c r="J33" s="27">
        <f t="shared" si="7"/>
        <v>33000</v>
      </c>
      <c r="K33" s="28">
        <f t="shared" si="8"/>
        <v>330</v>
      </c>
      <c r="L33" s="29">
        <f t="shared" si="9"/>
        <v>1.002227171492205E-2</v>
      </c>
      <c r="M33" s="30">
        <f t="shared" si="10"/>
        <v>32926.666666666664</v>
      </c>
      <c r="N33" s="8" t="str">
        <f t="shared" si="11"/>
        <v>MEDIA ARITMETICA</v>
      </c>
      <c r="O33" s="15">
        <v>3</v>
      </c>
      <c r="P33" s="16">
        <f>ROUNDUP(M33*O33,0)</f>
        <v>98780</v>
      </c>
    </row>
    <row r="34" spans="1:16" x14ac:dyDescent="0.2">
      <c r="A34" s="20">
        <v>31</v>
      </c>
      <c r="B34" s="21" t="s">
        <v>45</v>
      </c>
      <c r="C34" s="22" t="s">
        <v>97</v>
      </c>
      <c r="D34" s="23">
        <v>1</v>
      </c>
      <c r="E34" s="24">
        <v>15000</v>
      </c>
      <c r="F34" s="25">
        <v>14700</v>
      </c>
      <c r="G34" s="26">
        <v>15200</v>
      </c>
      <c r="H34" s="27">
        <f t="shared" si="5"/>
        <v>14700</v>
      </c>
      <c r="I34" s="27">
        <f t="shared" si="6"/>
        <v>14966.666666666666</v>
      </c>
      <c r="J34" s="27">
        <f t="shared" si="7"/>
        <v>15000</v>
      </c>
      <c r="K34" s="28">
        <f t="shared" si="8"/>
        <v>150</v>
      </c>
      <c r="L34" s="29">
        <f t="shared" si="9"/>
        <v>1.002227171492205E-2</v>
      </c>
      <c r="M34" s="30">
        <f t="shared" si="10"/>
        <v>14966.666666666666</v>
      </c>
      <c r="N34" s="8" t="str">
        <f t="shared" si="11"/>
        <v>MEDIA ARITMETICA</v>
      </c>
      <c r="O34" s="15">
        <v>30</v>
      </c>
      <c r="P34" s="16">
        <f>ROUNDUP(M34*O34,0)</f>
        <v>449000</v>
      </c>
    </row>
    <row r="35" spans="1:16" ht="22.8" x14ac:dyDescent="0.2">
      <c r="A35" s="20">
        <v>32</v>
      </c>
      <c r="B35" s="21" t="s">
        <v>46</v>
      </c>
      <c r="C35" s="22" t="s">
        <v>93</v>
      </c>
      <c r="D35" s="23">
        <v>1</v>
      </c>
      <c r="E35" s="24">
        <v>825000</v>
      </c>
      <c r="F35" s="25">
        <v>808500</v>
      </c>
      <c r="G35" s="26">
        <v>836000</v>
      </c>
      <c r="H35" s="27">
        <f t="shared" si="5"/>
        <v>808500</v>
      </c>
      <c r="I35" s="27">
        <f t="shared" si="6"/>
        <v>823166.66666666663</v>
      </c>
      <c r="J35" s="27">
        <f t="shared" si="7"/>
        <v>825000</v>
      </c>
      <c r="K35" s="28">
        <f t="shared" si="8"/>
        <v>8250</v>
      </c>
      <c r="L35" s="29">
        <f t="shared" si="9"/>
        <v>1.002227171492205E-2</v>
      </c>
      <c r="M35" s="30">
        <f t="shared" si="10"/>
        <v>823166.66666666663</v>
      </c>
      <c r="N35" s="8" t="str">
        <f t="shared" si="11"/>
        <v>MEDIA ARITMETICA</v>
      </c>
      <c r="O35" s="15">
        <v>1</v>
      </c>
      <c r="P35" s="16">
        <f>ROUNDUP(M35*O35,0)</f>
        <v>823167</v>
      </c>
    </row>
    <row r="36" spans="1:16" x14ac:dyDescent="0.2">
      <c r="A36" s="20">
        <v>33</v>
      </c>
      <c r="B36" s="21" t="s">
        <v>47</v>
      </c>
      <c r="C36" s="22" t="s">
        <v>93</v>
      </c>
      <c r="D36" s="23">
        <v>1</v>
      </c>
      <c r="E36" s="24">
        <v>61500</v>
      </c>
      <c r="F36" s="25">
        <v>60270</v>
      </c>
      <c r="G36" s="26">
        <v>62320</v>
      </c>
      <c r="H36" s="27">
        <f t="shared" si="5"/>
        <v>60270</v>
      </c>
      <c r="I36" s="27">
        <f t="shared" si="6"/>
        <v>61363.333333333336</v>
      </c>
      <c r="J36" s="27">
        <f t="shared" si="7"/>
        <v>61500</v>
      </c>
      <c r="K36" s="28">
        <f t="shared" si="8"/>
        <v>615</v>
      </c>
      <c r="L36" s="29">
        <f t="shared" si="9"/>
        <v>1.0022271714922048E-2</v>
      </c>
      <c r="M36" s="30">
        <f t="shared" si="10"/>
        <v>61363.333333333336</v>
      </c>
      <c r="N36" s="8" t="str">
        <f t="shared" si="11"/>
        <v>MEDIA ARITMETICA</v>
      </c>
      <c r="O36" s="15">
        <v>2</v>
      </c>
      <c r="P36" s="16">
        <f>ROUNDUP(M36*O36,0)</f>
        <v>122727</v>
      </c>
    </row>
    <row r="37" spans="1:16" ht="34.200000000000003" x14ac:dyDescent="0.2">
      <c r="A37" s="20">
        <v>34</v>
      </c>
      <c r="B37" s="21" t="s">
        <v>48</v>
      </c>
      <c r="C37" s="22" t="s">
        <v>98</v>
      </c>
      <c r="D37" s="23">
        <v>1</v>
      </c>
      <c r="E37" s="24">
        <v>120000</v>
      </c>
      <c r="F37" s="25">
        <v>117600</v>
      </c>
      <c r="G37" s="26">
        <v>121600</v>
      </c>
      <c r="H37" s="27">
        <f t="shared" si="5"/>
        <v>117600</v>
      </c>
      <c r="I37" s="27">
        <f t="shared" si="6"/>
        <v>119733.33333333333</v>
      </c>
      <c r="J37" s="27">
        <f t="shared" si="7"/>
        <v>120000</v>
      </c>
      <c r="K37" s="28">
        <f t="shared" si="8"/>
        <v>1200</v>
      </c>
      <c r="L37" s="29">
        <f t="shared" si="9"/>
        <v>1.002227171492205E-2</v>
      </c>
      <c r="M37" s="30">
        <f t="shared" si="10"/>
        <v>119733.33333333333</v>
      </c>
      <c r="N37" s="8" t="str">
        <f t="shared" si="11"/>
        <v>MEDIA ARITMETICA</v>
      </c>
      <c r="O37" s="15">
        <v>1</v>
      </c>
      <c r="P37" s="16">
        <f>ROUNDUP(M37*O37,0)</f>
        <v>119734</v>
      </c>
    </row>
    <row r="38" spans="1:16" x14ac:dyDescent="0.2">
      <c r="A38" s="20">
        <v>35</v>
      </c>
      <c r="B38" s="21" t="s">
        <v>49</v>
      </c>
      <c r="C38" s="22" t="s">
        <v>93</v>
      </c>
      <c r="D38" s="23">
        <v>1</v>
      </c>
      <c r="E38" s="24">
        <v>37500</v>
      </c>
      <c r="F38" s="25">
        <v>36750</v>
      </c>
      <c r="G38" s="26">
        <v>38000</v>
      </c>
      <c r="H38" s="27">
        <f t="shared" si="5"/>
        <v>36750</v>
      </c>
      <c r="I38" s="27">
        <f t="shared" si="6"/>
        <v>37416.666666666664</v>
      </c>
      <c r="J38" s="27">
        <f t="shared" si="7"/>
        <v>37500</v>
      </c>
      <c r="K38" s="28">
        <f t="shared" si="8"/>
        <v>375</v>
      </c>
      <c r="L38" s="29">
        <f t="shared" si="9"/>
        <v>1.002227171492205E-2</v>
      </c>
      <c r="M38" s="30">
        <f t="shared" si="10"/>
        <v>37416.666666666664</v>
      </c>
      <c r="N38" s="8" t="str">
        <f t="shared" si="11"/>
        <v>MEDIA ARITMETICA</v>
      </c>
      <c r="O38" s="15">
        <v>2</v>
      </c>
      <c r="P38" s="16">
        <f>ROUNDUP(M38*O38,0)</f>
        <v>74834</v>
      </c>
    </row>
    <row r="39" spans="1:16" ht="22.8" x14ac:dyDescent="0.2">
      <c r="A39" s="20">
        <v>36</v>
      </c>
      <c r="B39" s="21" t="s">
        <v>50</v>
      </c>
      <c r="C39" s="22" t="s">
        <v>93</v>
      </c>
      <c r="D39" s="23">
        <v>1</v>
      </c>
      <c r="E39" s="24">
        <v>60000</v>
      </c>
      <c r="F39" s="25">
        <v>58800</v>
      </c>
      <c r="G39" s="26">
        <v>60800</v>
      </c>
      <c r="H39" s="27">
        <f t="shared" si="5"/>
        <v>58800</v>
      </c>
      <c r="I39" s="27">
        <f t="shared" si="6"/>
        <v>59866.666666666664</v>
      </c>
      <c r="J39" s="27">
        <f t="shared" si="7"/>
        <v>60000</v>
      </c>
      <c r="K39" s="28">
        <f t="shared" si="8"/>
        <v>600</v>
      </c>
      <c r="L39" s="29">
        <f t="shared" si="9"/>
        <v>1.002227171492205E-2</v>
      </c>
      <c r="M39" s="30">
        <f t="shared" si="10"/>
        <v>59866.666666666664</v>
      </c>
      <c r="N39" s="8" t="str">
        <f t="shared" si="11"/>
        <v>MEDIA ARITMETICA</v>
      </c>
      <c r="O39" s="15">
        <v>2</v>
      </c>
      <c r="P39" s="16">
        <f>ROUNDUP(M39*O39,0)</f>
        <v>119734</v>
      </c>
    </row>
    <row r="40" spans="1:16" ht="22.8" x14ac:dyDescent="0.2">
      <c r="A40" s="20">
        <v>37</v>
      </c>
      <c r="B40" s="21" t="s">
        <v>51</v>
      </c>
      <c r="C40" s="22" t="s">
        <v>99</v>
      </c>
      <c r="D40" s="23">
        <v>1</v>
      </c>
      <c r="E40" s="24">
        <v>270000</v>
      </c>
      <c r="F40" s="25">
        <v>264600</v>
      </c>
      <c r="G40" s="26">
        <v>273600</v>
      </c>
      <c r="H40" s="27">
        <f t="shared" si="5"/>
        <v>264600</v>
      </c>
      <c r="I40" s="27">
        <f t="shared" si="6"/>
        <v>269400</v>
      </c>
      <c r="J40" s="27">
        <f t="shared" si="7"/>
        <v>270000</v>
      </c>
      <c r="K40" s="28">
        <f t="shared" si="8"/>
        <v>2700</v>
      </c>
      <c r="L40" s="29">
        <f t="shared" si="9"/>
        <v>1.002227171492205E-2</v>
      </c>
      <c r="M40" s="30">
        <f t="shared" si="10"/>
        <v>269400</v>
      </c>
      <c r="N40" s="8" t="str">
        <f t="shared" si="11"/>
        <v>MEDIA ARITMETICA</v>
      </c>
      <c r="O40" s="15">
        <v>2</v>
      </c>
      <c r="P40" s="16">
        <f>ROUNDUP(M40*O40,0)</f>
        <v>538800</v>
      </c>
    </row>
    <row r="41" spans="1:16" ht="22.8" x14ac:dyDescent="0.2">
      <c r="A41" s="20">
        <v>38</v>
      </c>
      <c r="B41" s="21" t="s">
        <v>52</v>
      </c>
      <c r="C41" s="22" t="s">
        <v>93</v>
      </c>
      <c r="D41" s="23">
        <v>1</v>
      </c>
      <c r="E41" s="24">
        <v>420000</v>
      </c>
      <c r="F41" s="25">
        <v>411600</v>
      </c>
      <c r="G41" s="26">
        <v>425600</v>
      </c>
      <c r="H41" s="27">
        <f t="shared" si="5"/>
        <v>411600</v>
      </c>
      <c r="I41" s="27">
        <f t="shared" si="6"/>
        <v>419066.66666666669</v>
      </c>
      <c r="J41" s="27">
        <f t="shared" si="7"/>
        <v>420000</v>
      </c>
      <c r="K41" s="28">
        <f t="shared" si="8"/>
        <v>4200</v>
      </c>
      <c r="L41" s="29">
        <f t="shared" si="9"/>
        <v>1.0022271714922048E-2</v>
      </c>
      <c r="M41" s="30">
        <f t="shared" si="10"/>
        <v>419066.66666666669</v>
      </c>
      <c r="N41" s="8" t="str">
        <f t="shared" si="11"/>
        <v>MEDIA ARITMETICA</v>
      </c>
      <c r="O41" s="15">
        <v>3</v>
      </c>
      <c r="P41" s="16">
        <f>ROUNDUP(M41*O41,0)</f>
        <v>1257200</v>
      </c>
    </row>
    <row r="42" spans="1:16" ht="22.8" x14ac:dyDescent="0.2">
      <c r="A42" s="20">
        <v>39</v>
      </c>
      <c r="B42" s="21" t="s">
        <v>53</v>
      </c>
      <c r="C42" s="22" t="s">
        <v>93</v>
      </c>
      <c r="D42" s="23">
        <v>1</v>
      </c>
      <c r="E42" s="24">
        <v>15000</v>
      </c>
      <c r="F42" s="25">
        <v>14700</v>
      </c>
      <c r="G42" s="26">
        <v>15200</v>
      </c>
      <c r="H42" s="27">
        <f t="shared" si="5"/>
        <v>14700</v>
      </c>
      <c r="I42" s="27">
        <f t="shared" si="6"/>
        <v>14966.666666666666</v>
      </c>
      <c r="J42" s="27">
        <f t="shared" si="7"/>
        <v>15000</v>
      </c>
      <c r="K42" s="28">
        <f t="shared" si="8"/>
        <v>150</v>
      </c>
      <c r="L42" s="29">
        <f t="shared" si="9"/>
        <v>1.002227171492205E-2</v>
      </c>
      <c r="M42" s="30">
        <f t="shared" si="10"/>
        <v>14966.666666666666</v>
      </c>
      <c r="N42" s="8" t="str">
        <f t="shared" si="11"/>
        <v>MEDIA ARITMETICA</v>
      </c>
      <c r="O42" s="15">
        <v>20</v>
      </c>
      <c r="P42" s="16">
        <f>ROUNDUP(M42*O42,0)</f>
        <v>299334</v>
      </c>
    </row>
    <row r="43" spans="1:16" ht="45.6" x14ac:dyDescent="0.2">
      <c r="A43" s="20">
        <v>40</v>
      </c>
      <c r="B43" s="21" t="s">
        <v>54</v>
      </c>
      <c r="C43" s="22" t="s">
        <v>95</v>
      </c>
      <c r="D43" s="23">
        <v>1</v>
      </c>
      <c r="E43" s="24">
        <v>37500</v>
      </c>
      <c r="F43" s="25">
        <v>36750</v>
      </c>
      <c r="G43" s="26">
        <v>38000</v>
      </c>
      <c r="H43" s="27">
        <f t="shared" si="5"/>
        <v>36750</v>
      </c>
      <c r="I43" s="27">
        <f t="shared" si="6"/>
        <v>37416.666666666664</v>
      </c>
      <c r="J43" s="27">
        <f t="shared" si="7"/>
        <v>37500</v>
      </c>
      <c r="K43" s="28">
        <f t="shared" si="8"/>
        <v>375</v>
      </c>
      <c r="L43" s="29">
        <f t="shared" si="9"/>
        <v>1.002227171492205E-2</v>
      </c>
      <c r="M43" s="30">
        <f t="shared" si="10"/>
        <v>37416.666666666664</v>
      </c>
      <c r="N43" s="8" t="str">
        <f t="shared" si="11"/>
        <v>MEDIA ARITMETICA</v>
      </c>
      <c r="O43" s="15">
        <v>60</v>
      </c>
      <c r="P43" s="16">
        <f>ROUNDUP(M43*O43,0)</f>
        <v>2245000</v>
      </c>
    </row>
    <row r="44" spans="1:16" ht="22.8" x14ac:dyDescent="0.2">
      <c r="A44" s="20">
        <v>41</v>
      </c>
      <c r="B44" s="21" t="s">
        <v>55</v>
      </c>
      <c r="C44" s="22" t="s">
        <v>100</v>
      </c>
      <c r="D44" s="23">
        <v>1</v>
      </c>
      <c r="E44" s="24">
        <v>120000</v>
      </c>
      <c r="F44" s="25">
        <v>117600</v>
      </c>
      <c r="G44" s="26">
        <v>121600</v>
      </c>
      <c r="H44" s="27">
        <f t="shared" si="5"/>
        <v>117600</v>
      </c>
      <c r="I44" s="27">
        <f t="shared" si="6"/>
        <v>119733.33333333333</v>
      </c>
      <c r="J44" s="27">
        <f t="shared" si="7"/>
        <v>120000</v>
      </c>
      <c r="K44" s="28">
        <f t="shared" si="8"/>
        <v>1200</v>
      </c>
      <c r="L44" s="29">
        <f t="shared" si="9"/>
        <v>1.002227171492205E-2</v>
      </c>
      <c r="M44" s="30">
        <f t="shared" si="10"/>
        <v>119733.33333333333</v>
      </c>
      <c r="N44" s="8" t="str">
        <f t="shared" si="11"/>
        <v>MEDIA ARITMETICA</v>
      </c>
      <c r="O44" s="15">
        <v>25</v>
      </c>
      <c r="P44" s="16">
        <f>ROUNDUP(M44*O44,0)</f>
        <v>2993334</v>
      </c>
    </row>
    <row r="45" spans="1:16" ht="45.6" x14ac:dyDescent="0.2">
      <c r="A45" s="20">
        <v>42</v>
      </c>
      <c r="B45" s="21" t="s">
        <v>56</v>
      </c>
      <c r="C45" s="22" t="s">
        <v>100</v>
      </c>
      <c r="D45" s="23">
        <v>1</v>
      </c>
      <c r="E45" s="24">
        <v>228000</v>
      </c>
      <c r="F45" s="25">
        <v>223440</v>
      </c>
      <c r="G45" s="26">
        <v>231040</v>
      </c>
      <c r="H45" s="27">
        <f t="shared" si="5"/>
        <v>223440</v>
      </c>
      <c r="I45" s="27">
        <f t="shared" si="6"/>
        <v>227493.33333333334</v>
      </c>
      <c r="J45" s="27">
        <f t="shared" si="7"/>
        <v>228000</v>
      </c>
      <c r="K45" s="28">
        <f t="shared" si="8"/>
        <v>2280</v>
      </c>
      <c r="L45" s="29">
        <f t="shared" si="9"/>
        <v>1.0022271714922048E-2</v>
      </c>
      <c r="M45" s="30">
        <f t="shared" si="10"/>
        <v>227493.33333333334</v>
      </c>
      <c r="N45" s="8" t="str">
        <f t="shared" si="11"/>
        <v>MEDIA ARITMETICA</v>
      </c>
      <c r="O45" s="15">
        <v>6</v>
      </c>
      <c r="P45" s="16">
        <f>ROUNDUP(M45*O45,0)</f>
        <v>1364960</v>
      </c>
    </row>
    <row r="46" spans="1:16" ht="22.8" x14ac:dyDescent="0.2">
      <c r="A46" s="20">
        <v>43</v>
      </c>
      <c r="B46" s="21" t="s">
        <v>57</v>
      </c>
      <c r="C46" s="22" t="s">
        <v>100</v>
      </c>
      <c r="D46" s="23">
        <v>1</v>
      </c>
      <c r="E46" s="24">
        <v>37500</v>
      </c>
      <c r="F46" s="25">
        <v>36750</v>
      </c>
      <c r="G46" s="26">
        <v>38000</v>
      </c>
      <c r="H46" s="27">
        <f t="shared" si="5"/>
        <v>36750</v>
      </c>
      <c r="I46" s="27">
        <f t="shared" si="6"/>
        <v>37416.666666666664</v>
      </c>
      <c r="J46" s="27">
        <f t="shared" si="7"/>
        <v>37500</v>
      </c>
      <c r="K46" s="28">
        <f t="shared" si="8"/>
        <v>375</v>
      </c>
      <c r="L46" s="29">
        <f t="shared" si="9"/>
        <v>1.002227171492205E-2</v>
      </c>
      <c r="M46" s="30">
        <f t="shared" si="10"/>
        <v>37416.666666666664</v>
      </c>
      <c r="N46" s="8" t="str">
        <f t="shared" si="11"/>
        <v>MEDIA ARITMETICA</v>
      </c>
      <c r="O46" s="15">
        <v>8</v>
      </c>
      <c r="P46" s="16">
        <f>ROUNDUP(M46*O46,0)</f>
        <v>299334</v>
      </c>
    </row>
    <row r="47" spans="1:16" ht="22.8" x14ac:dyDescent="0.2">
      <c r="A47" s="20">
        <v>44</v>
      </c>
      <c r="B47" s="21" t="s">
        <v>58</v>
      </c>
      <c r="C47" s="22" t="s">
        <v>101</v>
      </c>
      <c r="D47" s="23">
        <v>1</v>
      </c>
      <c r="E47" s="24">
        <v>375000</v>
      </c>
      <c r="F47" s="25">
        <v>367500</v>
      </c>
      <c r="G47" s="26">
        <v>380000</v>
      </c>
      <c r="H47" s="27">
        <f t="shared" si="5"/>
        <v>367500</v>
      </c>
      <c r="I47" s="27">
        <f t="shared" si="6"/>
        <v>374166.66666666669</v>
      </c>
      <c r="J47" s="27">
        <f t="shared" si="7"/>
        <v>375000</v>
      </c>
      <c r="K47" s="28">
        <f t="shared" si="8"/>
        <v>3750</v>
      </c>
      <c r="L47" s="29">
        <f t="shared" si="9"/>
        <v>1.0022271714922048E-2</v>
      </c>
      <c r="M47" s="30">
        <f t="shared" si="10"/>
        <v>374166.66666666669</v>
      </c>
      <c r="N47" s="8" t="str">
        <f t="shared" si="11"/>
        <v>MEDIA ARITMETICA</v>
      </c>
      <c r="O47" s="15">
        <v>6</v>
      </c>
      <c r="P47" s="16">
        <f>ROUNDUP(M47*O47,0)</f>
        <v>2245000</v>
      </c>
    </row>
    <row r="48" spans="1:16" ht="22.8" x14ac:dyDescent="0.2">
      <c r="A48" s="20">
        <v>45</v>
      </c>
      <c r="B48" s="21" t="s">
        <v>59</v>
      </c>
      <c r="C48" s="22" t="s">
        <v>93</v>
      </c>
      <c r="D48" s="23">
        <v>1</v>
      </c>
      <c r="E48" s="24">
        <v>300000</v>
      </c>
      <c r="F48" s="25">
        <v>294000</v>
      </c>
      <c r="G48" s="26">
        <v>304000</v>
      </c>
      <c r="H48" s="27">
        <f t="shared" si="5"/>
        <v>294000</v>
      </c>
      <c r="I48" s="27">
        <f t="shared" si="6"/>
        <v>299333.33333333331</v>
      </c>
      <c r="J48" s="27">
        <f t="shared" si="7"/>
        <v>300000</v>
      </c>
      <c r="K48" s="28">
        <f t="shared" si="8"/>
        <v>3000</v>
      </c>
      <c r="L48" s="29">
        <f t="shared" si="9"/>
        <v>1.002227171492205E-2</v>
      </c>
      <c r="M48" s="30">
        <f t="shared" si="10"/>
        <v>299333.33333333331</v>
      </c>
      <c r="N48" s="8" t="str">
        <f t="shared" si="11"/>
        <v>MEDIA ARITMETICA</v>
      </c>
      <c r="O48" s="15">
        <v>2</v>
      </c>
      <c r="P48" s="16">
        <f>ROUNDUP(M48*O48,0)</f>
        <v>598667</v>
      </c>
    </row>
    <row r="49" spans="1:16" x14ac:dyDescent="0.2">
      <c r="A49" s="20">
        <v>46</v>
      </c>
      <c r="B49" s="21" t="s">
        <v>60</v>
      </c>
      <c r="C49" s="22" t="s">
        <v>93</v>
      </c>
      <c r="D49" s="23">
        <v>1</v>
      </c>
      <c r="E49" s="24">
        <v>34500</v>
      </c>
      <c r="F49" s="25">
        <v>33810</v>
      </c>
      <c r="G49" s="26">
        <v>34960</v>
      </c>
      <c r="H49" s="27">
        <f t="shared" si="5"/>
        <v>33810</v>
      </c>
      <c r="I49" s="27">
        <f t="shared" si="6"/>
        <v>34423.333333333336</v>
      </c>
      <c r="J49" s="27">
        <f t="shared" si="7"/>
        <v>34500</v>
      </c>
      <c r="K49" s="28">
        <f t="shared" si="8"/>
        <v>345</v>
      </c>
      <c r="L49" s="29">
        <f t="shared" si="9"/>
        <v>1.0022271714922048E-2</v>
      </c>
      <c r="M49" s="30">
        <f t="shared" si="10"/>
        <v>34423.333333333336</v>
      </c>
      <c r="N49" s="8" t="str">
        <f t="shared" si="11"/>
        <v>MEDIA ARITMETICA</v>
      </c>
      <c r="O49" s="15">
        <v>5</v>
      </c>
      <c r="P49" s="16">
        <f>ROUNDUP(M49*O49,0)</f>
        <v>172117</v>
      </c>
    </row>
    <row r="50" spans="1:16" ht="34.200000000000003" x14ac:dyDescent="0.2">
      <c r="A50" s="20">
        <v>47</v>
      </c>
      <c r="B50" s="21" t="s">
        <v>61</v>
      </c>
      <c r="C50" s="22" t="s">
        <v>102</v>
      </c>
      <c r="D50" s="23">
        <v>1</v>
      </c>
      <c r="E50" s="24">
        <v>127500</v>
      </c>
      <c r="F50" s="25">
        <v>124950</v>
      </c>
      <c r="G50" s="26">
        <v>129200</v>
      </c>
      <c r="H50" s="27">
        <f t="shared" si="5"/>
        <v>124950</v>
      </c>
      <c r="I50" s="27">
        <f t="shared" si="6"/>
        <v>127216.66666666667</v>
      </c>
      <c r="J50" s="27">
        <f t="shared" si="7"/>
        <v>127500</v>
      </c>
      <c r="K50" s="28">
        <f t="shared" si="8"/>
        <v>1275</v>
      </c>
      <c r="L50" s="29">
        <f t="shared" si="9"/>
        <v>1.0022271714922048E-2</v>
      </c>
      <c r="M50" s="30">
        <f t="shared" si="10"/>
        <v>127216.66666666667</v>
      </c>
      <c r="N50" s="8" t="str">
        <f t="shared" si="11"/>
        <v>MEDIA ARITMETICA</v>
      </c>
      <c r="O50" s="15">
        <v>4</v>
      </c>
      <c r="P50" s="16">
        <f>ROUNDUP(M50*O50,0)</f>
        <v>508867</v>
      </c>
    </row>
    <row r="51" spans="1:16" ht="22.8" x14ac:dyDescent="0.2">
      <c r="A51" s="20">
        <v>48</v>
      </c>
      <c r="B51" s="21" t="s">
        <v>62</v>
      </c>
      <c r="C51" s="22" t="s">
        <v>102</v>
      </c>
      <c r="D51" s="23">
        <v>1</v>
      </c>
      <c r="E51" s="24">
        <v>618000</v>
      </c>
      <c r="F51" s="25">
        <v>605640</v>
      </c>
      <c r="G51" s="26">
        <v>626240</v>
      </c>
      <c r="H51" s="27">
        <f t="shared" si="5"/>
        <v>605640</v>
      </c>
      <c r="I51" s="27">
        <f t="shared" si="6"/>
        <v>616626.66666666663</v>
      </c>
      <c r="J51" s="27">
        <f t="shared" si="7"/>
        <v>618000</v>
      </c>
      <c r="K51" s="28">
        <f t="shared" si="8"/>
        <v>6180</v>
      </c>
      <c r="L51" s="29">
        <f t="shared" si="9"/>
        <v>1.002227171492205E-2</v>
      </c>
      <c r="M51" s="30">
        <f t="shared" si="10"/>
        <v>616626.66666666663</v>
      </c>
      <c r="N51" s="8" t="str">
        <f t="shared" si="11"/>
        <v>MEDIA ARITMETICA</v>
      </c>
      <c r="O51" s="15">
        <v>4</v>
      </c>
      <c r="P51" s="16">
        <f>ROUNDUP(M51*O51,0)</f>
        <v>2466507</v>
      </c>
    </row>
    <row r="52" spans="1:16" ht="22.8" x14ac:dyDescent="0.2">
      <c r="A52" s="20">
        <v>49</v>
      </c>
      <c r="B52" s="21" t="s">
        <v>63</v>
      </c>
      <c r="C52" s="22" t="s">
        <v>103</v>
      </c>
      <c r="D52" s="23">
        <v>1</v>
      </c>
      <c r="E52" s="24">
        <v>97500</v>
      </c>
      <c r="F52" s="25">
        <v>95550</v>
      </c>
      <c r="G52" s="26">
        <v>98800</v>
      </c>
      <c r="H52" s="27">
        <f t="shared" si="5"/>
        <v>95550</v>
      </c>
      <c r="I52" s="27">
        <f t="shared" si="6"/>
        <v>97283.333333333328</v>
      </c>
      <c r="J52" s="27">
        <f t="shared" si="7"/>
        <v>97500</v>
      </c>
      <c r="K52" s="28">
        <f t="shared" si="8"/>
        <v>975</v>
      </c>
      <c r="L52" s="29">
        <f t="shared" si="9"/>
        <v>1.002227171492205E-2</v>
      </c>
      <c r="M52" s="30">
        <f t="shared" si="10"/>
        <v>97283.333333333328</v>
      </c>
      <c r="N52" s="8" t="str">
        <f t="shared" si="11"/>
        <v>MEDIA ARITMETICA</v>
      </c>
      <c r="O52" s="15">
        <v>2</v>
      </c>
      <c r="P52" s="16">
        <f>ROUNDUP(M52*O52,0)</f>
        <v>194567</v>
      </c>
    </row>
    <row r="53" spans="1:16" ht="22.8" x14ac:dyDescent="0.2">
      <c r="A53" s="20">
        <v>50</v>
      </c>
      <c r="B53" s="21" t="s">
        <v>64</v>
      </c>
      <c r="C53" s="22" t="s">
        <v>95</v>
      </c>
      <c r="D53" s="23">
        <v>1</v>
      </c>
      <c r="E53" s="24">
        <v>34500</v>
      </c>
      <c r="F53" s="25">
        <v>33810</v>
      </c>
      <c r="G53" s="26">
        <v>34960</v>
      </c>
      <c r="H53" s="27">
        <f t="shared" si="5"/>
        <v>33810</v>
      </c>
      <c r="I53" s="27">
        <f t="shared" si="6"/>
        <v>34423.333333333336</v>
      </c>
      <c r="J53" s="27">
        <f t="shared" si="7"/>
        <v>34500</v>
      </c>
      <c r="K53" s="28">
        <f t="shared" si="8"/>
        <v>345</v>
      </c>
      <c r="L53" s="29">
        <f t="shared" si="9"/>
        <v>1.0022271714922048E-2</v>
      </c>
      <c r="M53" s="30">
        <f t="shared" si="10"/>
        <v>34423.333333333336</v>
      </c>
      <c r="N53" s="8" t="str">
        <f t="shared" si="11"/>
        <v>MEDIA ARITMETICA</v>
      </c>
      <c r="O53" s="15">
        <v>6</v>
      </c>
      <c r="P53" s="16">
        <f>ROUNDUP(M53*O53,0)</f>
        <v>206540</v>
      </c>
    </row>
    <row r="54" spans="1:16" ht="22.8" x14ac:dyDescent="0.2">
      <c r="A54" s="20">
        <v>51</v>
      </c>
      <c r="B54" s="21" t="s">
        <v>65</v>
      </c>
      <c r="C54" s="22" t="s">
        <v>95</v>
      </c>
      <c r="D54" s="23">
        <v>1</v>
      </c>
      <c r="E54" s="24">
        <v>39000</v>
      </c>
      <c r="F54" s="25">
        <v>38220</v>
      </c>
      <c r="G54" s="26">
        <v>39520</v>
      </c>
      <c r="H54" s="27">
        <f t="shared" si="5"/>
        <v>38220</v>
      </c>
      <c r="I54" s="27">
        <f t="shared" si="6"/>
        <v>38913.333333333336</v>
      </c>
      <c r="J54" s="27">
        <f t="shared" si="7"/>
        <v>39000</v>
      </c>
      <c r="K54" s="28">
        <f t="shared" si="8"/>
        <v>390</v>
      </c>
      <c r="L54" s="29">
        <f t="shared" si="9"/>
        <v>1.0022271714922048E-2</v>
      </c>
      <c r="M54" s="30">
        <f t="shared" si="10"/>
        <v>38913.333333333336</v>
      </c>
      <c r="N54" s="8" t="str">
        <f t="shared" si="11"/>
        <v>MEDIA ARITMETICA</v>
      </c>
      <c r="O54" s="15">
        <v>2</v>
      </c>
      <c r="P54" s="16">
        <f>ROUNDUP(M54*O54,0)</f>
        <v>77827</v>
      </c>
    </row>
    <row r="55" spans="1:16" x14ac:dyDescent="0.2">
      <c r="A55" s="20">
        <v>52</v>
      </c>
      <c r="B55" s="21" t="s">
        <v>66</v>
      </c>
      <c r="C55" s="22" t="s">
        <v>95</v>
      </c>
      <c r="D55" s="23">
        <v>1</v>
      </c>
      <c r="E55" s="24">
        <v>93000</v>
      </c>
      <c r="F55" s="25">
        <v>91140</v>
      </c>
      <c r="G55" s="26">
        <v>94240</v>
      </c>
      <c r="H55" s="27">
        <f t="shared" si="5"/>
        <v>91140</v>
      </c>
      <c r="I55" s="27">
        <f t="shared" si="6"/>
        <v>92793.333333333328</v>
      </c>
      <c r="J55" s="27">
        <f t="shared" si="7"/>
        <v>93000</v>
      </c>
      <c r="K55" s="28">
        <f t="shared" si="8"/>
        <v>930</v>
      </c>
      <c r="L55" s="29">
        <f t="shared" si="9"/>
        <v>1.002227171492205E-2</v>
      </c>
      <c r="M55" s="30">
        <f t="shared" si="10"/>
        <v>92793.333333333328</v>
      </c>
      <c r="N55" s="8" t="str">
        <f t="shared" si="11"/>
        <v>MEDIA ARITMETICA</v>
      </c>
      <c r="O55" s="15">
        <v>2</v>
      </c>
      <c r="P55" s="16">
        <f>ROUNDUP(M55*O55,0)</f>
        <v>185587</v>
      </c>
    </row>
    <row r="56" spans="1:16" x14ac:dyDescent="0.2">
      <c r="A56" s="20">
        <v>53</v>
      </c>
      <c r="B56" s="21" t="s">
        <v>67</v>
      </c>
      <c r="C56" s="22" t="s">
        <v>95</v>
      </c>
      <c r="D56" s="23">
        <v>1</v>
      </c>
      <c r="E56" s="24">
        <v>138000</v>
      </c>
      <c r="F56" s="25">
        <v>135240</v>
      </c>
      <c r="G56" s="26">
        <v>139840</v>
      </c>
      <c r="H56" s="27">
        <f t="shared" si="5"/>
        <v>135240</v>
      </c>
      <c r="I56" s="27">
        <f t="shared" si="6"/>
        <v>137693.33333333334</v>
      </c>
      <c r="J56" s="27">
        <f t="shared" si="7"/>
        <v>138000</v>
      </c>
      <c r="K56" s="28">
        <f t="shared" si="8"/>
        <v>1380</v>
      </c>
      <c r="L56" s="29">
        <f t="shared" si="9"/>
        <v>1.0022271714922048E-2</v>
      </c>
      <c r="M56" s="30">
        <f t="shared" si="10"/>
        <v>137693.33333333334</v>
      </c>
      <c r="N56" s="8" t="str">
        <f t="shared" si="11"/>
        <v>MEDIA ARITMETICA</v>
      </c>
      <c r="O56" s="15">
        <v>2</v>
      </c>
      <c r="P56" s="16">
        <f>ROUNDUP(M56*O56,0)</f>
        <v>275387</v>
      </c>
    </row>
    <row r="57" spans="1:16" x14ac:dyDescent="0.2">
      <c r="A57" s="20">
        <v>54</v>
      </c>
      <c r="B57" s="21" t="s">
        <v>68</v>
      </c>
      <c r="C57" s="22" t="s">
        <v>95</v>
      </c>
      <c r="D57" s="23">
        <v>1</v>
      </c>
      <c r="E57" s="24">
        <v>19500</v>
      </c>
      <c r="F57" s="25">
        <v>19110</v>
      </c>
      <c r="G57" s="26">
        <v>19760</v>
      </c>
      <c r="H57" s="27">
        <f t="shared" si="5"/>
        <v>19110</v>
      </c>
      <c r="I57" s="27">
        <f t="shared" si="6"/>
        <v>19456.666666666668</v>
      </c>
      <c r="J57" s="27">
        <f t="shared" si="7"/>
        <v>19500</v>
      </c>
      <c r="K57" s="28">
        <f t="shared" si="8"/>
        <v>195</v>
      </c>
      <c r="L57" s="29">
        <f t="shared" si="9"/>
        <v>1.0022271714922048E-2</v>
      </c>
      <c r="M57" s="30">
        <f t="shared" si="10"/>
        <v>19456.666666666668</v>
      </c>
      <c r="N57" s="8" t="str">
        <f t="shared" si="11"/>
        <v>MEDIA ARITMETICA</v>
      </c>
      <c r="O57" s="15">
        <v>16</v>
      </c>
      <c r="P57" s="16">
        <f>ROUNDUP(M57*O57,0)</f>
        <v>311307</v>
      </c>
    </row>
    <row r="58" spans="1:16" x14ac:dyDescent="0.2">
      <c r="A58" s="20">
        <v>55</v>
      </c>
      <c r="B58" s="21" t="s">
        <v>69</v>
      </c>
      <c r="C58" s="22" t="s">
        <v>95</v>
      </c>
      <c r="D58" s="23">
        <v>1</v>
      </c>
      <c r="E58" s="24">
        <v>19500</v>
      </c>
      <c r="F58" s="25">
        <v>19110</v>
      </c>
      <c r="G58" s="26">
        <v>19760</v>
      </c>
      <c r="H58" s="27">
        <f t="shared" si="5"/>
        <v>19110</v>
      </c>
      <c r="I58" s="27">
        <f t="shared" si="6"/>
        <v>19456.666666666668</v>
      </c>
      <c r="J58" s="27">
        <f t="shared" si="7"/>
        <v>19500</v>
      </c>
      <c r="K58" s="28">
        <f t="shared" si="8"/>
        <v>195</v>
      </c>
      <c r="L58" s="29">
        <f t="shared" si="9"/>
        <v>1.0022271714922048E-2</v>
      </c>
      <c r="M58" s="30">
        <f t="shared" si="10"/>
        <v>19456.666666666668</v>
      </c>
      <c r="N58" s="8" t="str">
        <f t="shared" si="11"/>
        <v>MEDIA ARITMETICA</v>
      </c>
      <c r="O58" s="15">
        <v>16</v>
      </c>
      <c r="P58" s="16">
        <f>ROUNDUP(M58*O58,0)</f>
        <v>311307</v>
      </c>
    </row>
    <row r="59" spans="1:16" x14ac:dyDescent="0.2">
      <c r="A59" s="20">
        <v>56</v>
      </c>
      <c r="B59" s="21" t="s">
        <v>70</v>
      </c>
      <c r="C59" s="22" t="s">
        <v>95</v>
      </c>
      <c r="D59" s="23">
        <v>1</v>
      </c>
      <c r="E59" s="24">
        <v>19500</v>
      </c>
      <c r="F59" s="25">
        <v>19110</v>
      </c>
      <c r="G59" s="26">
        <v>19760</v>
      </c>
      <c r="H59" s="27">
        <f t="shared" si="5"/>
        <v>19110</v>
      </c>
      <c r="I59" s="27">
        <f t="shared" si="6"/>
        <v>19456.666666666668</v>
      </c>
      <c r="J59" s="27">
        <f t="shared" si="7"/>
        <v>19500</v>
      </c>
      <c r="K59" s="28">
        <f t="shared" si="8"/>
        <v>195</v>
      </c>
      <c r="L59" s="29">
        <f t="shared" si="9"/>
        <v>1.0022271714922048E-2</v>
      </c>
      <c r="M59" s="30">
        <f t="shared" si="10"/>
        <v>19456.666666666668</v>
      </c>
      <c r="N59" s="8" t="str">
        <f t="shared" si="11"/>
        <v>MEDIA ARITMETICA</v>
      </c>
      <c r="O59" s="15">
        <v>16</v>
      </c>
      <c r="P59" s="16">
        <f>ROUNDUP(M59*O59,0)</f>
        <v>311307</v>
      </c>
    </row>
    <row r="60" spans="1:16" x14ac:dyDescent="0.2">
      <c r="A60" s="20">
        <v>57</v>
      </c>
      <c r="B60" s="21" t="s">
        <v>71</v>
      </c>
      <c r="C60" s="22" t="s">
        <v>95</v>
      </c>
      <c r="D60" s="23">
        <v>1</v>
      </c>
      <c r="E60" s="24">
        <v>19500</v>
      </c>
      <c r="F60" s="25">
        <v>19110</v>
      </c>
      <c r="G60" s="26">
        <v>19760</v>
      </c>
      <c r="H60" s="27">
        <f t="shared" si="5"/>
        <v>19110</v>
      </c>
      <c r="I60" s="27">
        <f t="shared" si="6"/>
        <v>19456.666666666668</v>
      </c>
      <c r="J60" s="27">
        <f t="shared" si="7"/>
        <v>19500</v>
      </c>
      <c r="K60" s="28">
        <f t="shared" si="8"/>
        <v>195</v>
      </c>
      <c r="L60" s="29">
        <f t="shared" si="9"/>
        <v>1.0022271714922048E-2</v>
      </c>
      <c r="M60" s="30">
        <f t="shared" si="10"/>
        <v>19456.666666666668</v>
      </c>
      <c r="N60" s="8" t="str">
        <f t="shared" si="11"/>
        <v>MEDIA ARITMETICA</v>
      </c>
      <c r="O60" s="15">
        <v>16</v>
      </c>
      <c r="P60" s="16">
        <f>ROUNDUP(M60*O60,0)</f>
        <v>311307</v>
      </c>
    </row>
    <row r="61" spans="1:16" ht="22.8" x14ac:dyDescent="0.2">
      <c r="A61" s="20">
        <v>58</v>
      </c>
      <c r="B61" s="21" t="s">
        <v>72</v>
      </c>
      <c r="C61" s="22" t="s">
        <v>102</v>
      </c>
      <c r="D61" s="23">
        <v>1</v>
      </c>
      <c r="E61" s="24">
        <v>14250</v>
      </c>
      <c r="F61" s="25">
        <v>13965</v>
      </c>
      <c r="G61" s="26">
        <v>14440</v>
      </c>
      <c r="H61" s="27">
        <f t="shared" si="5"/>
        <v>13965</v>
      </c>
      <c r="I61" s="27">
        <f t="shared" si="6"/>
        <v>14218.333333333334</v>
      </c>
      <c r="J61" s="27">
        <f t="shared" si="7"/>
        <v>14250</v>
      </c>
      <c r="K61" s="28">
        <f t="shared" si="8"/>
        <v>142.5</v>
      </c>
      <c r="L61" s="29">
        <f t="shared" si="9"/>
        <v>1.0022271714922048E-2</v>
      </c>
      <c r="M61" s="30">
        <f t="shared" si="10"/>
        <v>14218.333333333334</v>
      </c>
      <c r="N61" s="8" t="str">
        <f t="shared" si="11"/>
        <v>MEDIA ARITMETICA</v>
      </c>
      <c r="O61" s="15">
        <v>16</v>
      </c>
      <c r="P61" s="16">
        <f>ROUNDUP(M61*O61,0)</f>
        <v>227494</v>
      </c>
    </row>
    <row r="62" spans="1:16" x14ac:dyDescent="0.2">
      <c r="A62" s="20">
        <v>59</v>
      </c>
      <c r="B62" s="21" t="s">
        <v>73</v>
      </c>
      <c r="C62" s="22" t="s">
        <v>95</v>
      </c>
      <c r="D62" s="23">
        <v>1</v>
      </c>
      <c r="E62" s="24">
        <v>225000</v>
      </c>
      <c r="F62" s="25">
        <v>220500</v>
      </c>
      <c r="G62" s="26">
        <v>228000</v>
      </c>
      <c r="H62" s="27">
        <f t="shared" si="5"/>
        <v>220500</v>
      </c>
      <c r="I62" s="27">
        <f t="shared" si="6"/>
        <v>224500</v>
      </c>
      <c r="J62" s="27">
        <f t="shared" si="7"/>
        <v>225000</v>
      </c>
      <c r="K62" s="28">
        <f t="shared" si="8"/>
        <v>2250</v>
      </c>
      <c r="L62" s="29">
        <f t="shared" si="9"/>
        <v>1.002227171492205E-2</v>
      </c>
      <c r="M62" s="30">
        <f t="shared" si="10"/>
        <v>224500</v>
      </c>
      <c r="N62" s="8" t="str">
        <f t="shared" si="11"/>
        <v>MEDIA ARITMETICA</v>
      </c>
      <c r="O62" s="15">
        <v>20</v>
      </c>
      <c r="P62" s="16">
        <f>ROUNDUP(M62*O62,0)</f>
        <v>4490000</v>
      </c>
    </row>
    <row r="63" spans="1:16" ht="22.8" x14ac:dyDescent="0.2">
      <c r="A63" s="20">
        <v>60</v>
      </c>
      <c r="B63" s="21" t="s">
        <v>74</v>
      </c>
      <c r="C63" s="22" t="s">
        <v>96</v>
      </c>
      <c r="D63" s="23">
        <v>1</v>
      </c>
      <c r="E63" s="24">
        <v>660000</v>
      </c>
      <c r="F63" s="25">
        <v>646800</v>
      </c>
      <c r="G63" s="26">
        <v>668800</v>
      </c>
      <c r="H63" s="27">
        <f t="shared" si="5"/>
        <v>646800</v>
      </c>
      <c r="I63" s="27">
        <f t="shared" si="6"/>
        <v>658533.33333333337</v>
      </c>
      <c r="J63" s="27">
        <f t="shared" si="7"/>
        <v>660000</v>
      </c>
      <c r="K63" s="28">
        <f t="shared" si="8"/>
        <v>6600</v>
      </c>
      <c r="L63" s="29">
        <f t="shared" si="9"/>
        <v>1.0022271714922048E-2</v>
      </c>
      <c r="M63" s="30">
        <f t="shared" si="10"/>
        <v>658533.33333333337</v>
      </c>
      <c r="N63" s="8" t="str">
        <f t="shared" si="11"/>
        <v>MEDIA ARITMETICA</v>
      </c>
      <c r="O63" s="15">
        <v>1</v>
      </c>
      <c r="P63" s="16">
        <f>ROUNDUP(M63*O63,0)</f>
        <v>658534</v>
      </c>
    </row>
    <row r="64" spans="1:16" ht="22.8" x14ac:dyDescent="0.2">
      <c r="A64" s="20">
        <v>61</v>
      </c>
      <c r="B64" s="21" t="s">
        <v>75</v>
      </c>
      <c r="C64" s="22" t="s">
        <v>96</v>
      </c>
      <c r="D64" s="23">
        <v>1</v>
      </c>
      <c r="E64" s="24">
        <v>495000</v>
      </c>
      <c r="F64" s="25">
        <v>485100</v>
      </c>
      <c r="G64" s="26">
        <v>501600</v>
      </c>
      <c r="H64" s="27">
        <f t="shared" si="5"/>
        <v>485100</v>
      </c>
      <c r="I64" s="27">
        <f t="shared" si="6"/>
        <v>493900</v>
      </c>
      <c r="J64" s="27">
        <f t="shared" si="7"/>
        <v>495000</v>
      </c>
      <c r="K64" s="28">
        <f t="shared" si="8"/>
        <v>4950</v>
      </c>
      <c r="L64" s="29">
        <f t="shared" si="9"/>
        <v>1.002227171492205E-2</v>
      </c>
      <c r="M64" s="30">
        <f t="shared" si="10"/>
        <v>493900</v>
      </c>
      <c r="N64" s="8" t="str">
        <f t="shared" si="11"/>
        <v>MEDIA ARITMETICA</v>
      </c>
      <c r="O64" s="15">
        <v>1</v>
      </c>
      <c r="P64" s="16">
        <f>ROUNDUP(M64*O64,0)</f>
        <v>493900</v>
      </c>
    </row>
    <row r="65" spans="1:16" x14ac:dyDescent="0.2">
      <c r="A65" s="20">
        <v>62</v>
      </c>
      <c r="B65" s="21" t="s">
        <v>76</v>
      </c>
      <c r="C65" s="22" t="s">
        <v>93</v>
      </c>
      <c r="D65" s="23">
        <v>1</v>
      </c>
      <c r="E65" s="24">
        <v>14700</v>
      </c>
      <c r="F65" s="25">
        <v>14406</v>
      </c>
      <c r="G65" s="26">
        <v>14896</v>
      </c>
      <c r="H65" s="27">
        <f t="shared" si="5"/>
        <v>14406</v>
      </c>
      <c r="I65" s="27">
        <f t="shared" si="6"/>
        <v>14667.333333333334</v>
      </c>
      <c r="J65" s="27">
        <f t="shared" si="7"/>
        <v>14700</v>
      </c>
      <c r="K65" s="28">
        <f t="shared" si="8"/>
        <v>147</v>
      </c>
      <c r="L65" s="29">
        <f t="shared" si="9"/>
        <v>1.0022271714922048E-2</v>
      </c>
      <c r="M65" s="30">
        <f t="shared" si="10"/>
        <v>14667.333333333334</v>
      </c>
      <c r="N65" s="8" t="str">
        <f t="shared" si="11"/>
        <v>MEDIA ARITMETICA</v>
      </c>
      <c r="O65" s="15">
        <v>10</v>
      </c>
      <c r="P65" s="16">
        <f>ROUNDUP(M65*O65,0)</f>
        <v>146674</v>
      </c>
    </row>
    <row r="66" spans="1:16" x14ac:dyDescent="0.2">
      <c r="A66" s="20">
        <v>63</v>
      </c>
      <c r="B66" s="21" t="s">
        <v>77</v>
      </c>
      <c r="C66" s="22" t="s">
        <v>93</v>
      </c>
      <c r="D66" s="23">
        <v>1</v>
      </c>
      <c r="E66" s="24">
        <v>18000</v>
      </c>
      <c r="F66" s="25">
        <v>17640</v>
      </c>
      <c r="G66" s="26">
        <v>18240</v>
      </c>
      <c r="H66" s="27">
        <f t="shared" si="5"/>
        <v>17640</v>
      </c>
      <c r="I66" s="27">
        <f t="shared" si="6"/>
        <v>17960</v>
      </c>
      <c r="J66" s="27">
        <f t="shared" si="7"/>
        <v>18000</v>
      </c>
      <c r="K66" s="28">
        <f t="shared" si="8"/>
        <v>180</v>
      </c>
      <c r="L66" s="29">
        <f t="shared" si="9"/>
        <v>1.002227171492205E-2</v>
      </c>
      <c r="M66" s="30">
        <f t="shared" si="10"/>
        <v>17960</v>
      </c>
      <c r="N66" s="8" t="str">
        <f t="shared" si="11"/>
        <v>MEDIA ARITMETICA</v>
      </c>
      <c r="O66" s="15">
        <v>10</v>
      </c>
      <c r="P66" s="16">
        <f>ROUNDUP(M66*O66,0)</f>
        <v>179600</v>
      </c>
    </row>
    <row r="67" spans="1:16" ht="22.8" x14ac:dyDescent="0.2">
      <c r="A67" s="20">
        <v>64</v>
      </c>
      <c r="B67" s="21" t="s">
        <v>78</v>
      </c>
      <c r="C67" s="22" t="s">
        <v>93</v>
      </c>
      <c r="D67" s="23">
        <v>1</v>
      </c>
      <c r="E67" s="24">
        <v>90000</v>
      </c>
      <c r="F67" s="25">
        <v>88200</v>
      </c>
      <c r="G67" s="26">
        <v>91200</v>
      </c>
      <c r="H67" s="27">
        <f t="shared" si="5"/>
        <v>88200</v>
      </c>
      <c r="I67" s="27">
        <f t="shared" si="6"/>
        <v>89800</v>
      </c>
      <c r="J67" s="27">
        <f t="shared" si="7"/>
        <v>90000</v>
      </c>
      <c r="K67" s="28">
        <f t="shared" si="8"/>
        <v>900</v>
      </c>
      <c r="L67" s="29">
        <f t="shared" si="9"/>
        <v>1.002227171492205E-2</v>
      </c>
      <c r="M67" s="30">
        <f t="shared" si="10"/>
        <v>89800</v>
      </c>
      <c r="N67" s="8" t="str">
        <f t="shared" si="11"/>
        <v>MEDIA ARITMETICA</v>
      </c>
      <c r="O67" s="15">
        <v>6</v>
      </c>
      <c r="P67" s="16">
        <f>ROUNDUP(M67*O67,0)</f>
        <v>538800</v>
      </c>
    </row>
    <row r="68" spans="1:16" ht="22.8" x14ac:dyDescent="0.2">
      <c r="A68" s="20">
        <v>65</v>
      </c>
      <c r="B68" s="21" t="s">
        <v>79</v>
      </c>
      <c r="C68" s="22" t="s">
        <v>93</v>
      </c>
      <c r="D68" s="23">
        <v>1</v>
      </c>
      <c r="E68" s="24">
        <v>67500</v>
      </c>
      <c r="F68" s="25">
        <v>66150</v>
      </c>
      <c r="G68" s="26">
        <v>68400</v>
      </c>
      <c r="H68" s="27">
        <f t="shared" si="5"/>
        <v>66150</v>
      </c>
      <c r="I68" s="27">
        <f t="shared" si="6"/>
        <v>67350</v>
      </c>
      <c r="J68" s="27">
        <f t="shared" si="7"/>
        <v>67500</v>
      </c>
      <c r="K68" s="28">
        <f t="shared" si="8"/>
        <v>675</v>
      </c>
      <c r="L68" s="29">
        <f t="shared" si="9"/>
        <v>1.002227171492205E-2</v>
      </c>
      <c r="M68" s="30">
        <f t="shared" si="10"/>
        <v>67350</v>
      </c>
      <c r="N68" s="8" t="str">
        <f t="shared" si="11"/>
        <v>MEDIA ARITMETICA</v>
      </c>
      <c r="O68" s="15">
        <v>6</v>
      </c>
      <c r="P68" s="16">
        <f>ROUNDUP(M68*O68,0)</f>
        <v>404100</v>
      </c>
    </row>
    <row r="69" spans="1:16" ht="22.8" x14ac:dyDescent="0.2">
      <c r="A69" s="20">
        <v>66</v>
      </c>
      <c r="B69" s="21" t="s">
        <v>80</v>
      </c>
      <c r="C69" s="22" t="s">
        <v>93</v>
      </c>
      <c r="D69" s="23">
        <v>1</v>
      </c>
      <c r="E69" s="24">
        <v>705000</v>
      </c>
      <c r="F69" s="25">
        <v>690900</v>
      </c>
      <c r="G69" s="26">
        <v>714400</v>
      </c>
      <c r="H69" s="27">
        <f t="shared" si="5"/>
        <v>690900</v>
      </c>
      <c r="I69" s="27">
        <f t="shared" si="6"/>
        <v>703433.33333333337</v>
      </c>
      <c r="J69" s="27">
        <f t="shared" si="7"/>
        <v>705000</v>
      </c>
      <c r="K69" s="28">
        <f t="shared" si="8"/>
        <v>7050</v>
      </c>
      <c r="L69" s="29">
        <f t="shared" si="9"/>
        <v>1.0022271714922048E-2</v>
      </c>
      <c r="M69" s="30">
        <f t="shared" si="10"/>
        <v>703433.33333333337</v>
      </c>
      <c r="N69" s="8" t="str">
        <f t="shared" si="11"/>
        <v>MEDIA ARITMETICA</v>
      </c>
      <c r="O69" s="15">
        <v>2</v>
      </c>
      <c r="P69" s="16">
        <f>ROUNDUP(M69*O69,0)</f>
        <v>1406867</v>
      </c>
    </row>
    <row r="70" spans="1:16" ht="22.8" x14ac:dyDescent="0.2">
      <c r="A70" s="20">
        <v>67</v>
      </c>
      <c r="B70" s="21" t="s">
        <v>81</v>
      </c>
      <c r="C70" s="22" t="s">
        <v>93</v>
      </c>
      <c r="D70" s="23">
        <v>1</v>
      </c>
      <c r="E70" s="24">
        <v>144000</v>
      </c>
      <c r="F70" s="25">
        <v>141120</v>
      </c>
      <c r="G70" s="26">
        <v>145920</v>
      </c>
      <c r="H70" s="27">
        <f t="shared" si="5"/>
        <v>141120</v>
      </c>
      <c r="I70" s="27">
        <f t="shared" si="6"/>
        <v>143680</v>
      </c>
      <c r="J70" s="27">
        <f t="shared" si="7"/>
        <v>144000</v>
      </c>
      <c r="K70" s="28">
        <f t="shared" si="8"/>
        <v>1440</v>
      </c>
      <c r="L70" s="29">
        <f t="shared" si="9"/>
        <v>1.002227171492205E-2</v>
      </c>
      <c r="M70" s="30">
        <f t="shared" si="10"/>
        <v>143680</v>
      </c>
      <c r="N70" s="8" t="str">
        <f t="shared" si="11"/>
        <v>MEDIA ARITMETICA</v>
      </c>
      <c r="O70" s="15">
        <v>4</v>
      </c>
      <c r="P70" s="16">
        <f>ROUNDUP(M70*O70,0)</f>
        <v>574720</v>
      </c>
    </row>
    <row r="71" spans="1:16" x14ac:dyDescent="0.2">
      <c r="A71" s="20">
        <v>68</v>
      </c>
      <c r="B71" s="21" t="s">
        <v>82</v>
      </c>
      <c r="C71" s="22" t="s">
        <v>93</v>
      </c>
      <c r="D71" s="23">
        <v>1</v>
      </c>
      <c r="E71" s="24">
        <v>142500</v>
      </c>
      <c r="F71" s="25">
        <v>139650</v>
      </c>
      <c r="G71" s="26">
        <v>144400</v>
      </c>
      <c r="H71" s="27">
        <f t="shared" si="5"/>
        <v>139650</v>
      </c>
      <c r="I71" s="27">
        <f t="shared" si="6"/>
        <v>142183.33333333334</v>
      </c>
      <c r="J71" s="27">
        <f t="shared" si="7"/>
        <v>142500</v>
      </c>
      <c r="K71" s="28">
        <f t="shared" si="8"/>
        <v>1425</v>
      </c>
      <c r="L71" s="29">
        <f t="shared" si="9"/>
        <v>1.0022271714922048E-2</v>
      </c>
      <c r="M71" s="30">
        <f t="shared" si="10"/>
        <v>142183.33333333334</v>
      </c>
      <c r="N71" s="8" t="str">
        <f t="shared" si="11"/>
        <v>MEDIA ARITMETICA</v>
      </c>
      <c r="O71" s="15">
        <v>2</v>
      </c>
      <c r="P71" s="16">
        <f>ROUNDUP(M71*O71,0)</f>
        <v>284367</v>
      </c>
    </row>
    <row r="72" spans="1:16" x14ac:dyDescent="0.2">
      <c r="A72" s="20">
        <v>69</v>
      </c>
      <c r="B72" s="21" t="s">
        <v>83</v>
      </c>
      <c r="C72" s="22" t="s">
        <v>104</v>
      </c>
      <c r="D72" s="23">
        <v>1</v>
      </c>
      <c r="E72" s="24">
        <v>20175</v>
      </c>
      <c r="F72" s="25">
        <v>19772</v>
      </c>
      <c r="G72" s="26">
        <v>20444</v>
      </c>
      <c r="H72" s="27">
        <f t="shared" si="5"/>
        <v>19772</v>
      </c>
      <c r="I72" s="27">
        <f t="shared" si="6"/>
        <v>20130.333333333332</v>
      </c>
      <c r="J72" s="27">
        <f t="shared" si="7"/>
        <v>20175</v>
      </c>
      <c r="K72" s="28">
        <f t="shared" si="8"/>
        <v>201.5</v>
      </c>
      <c r="L72" s="29">
        <f t="shared" si="9"/>
        <v>1.0009769667665713E-2</v>
      </c>
      <c r="M72" s="30">
        <f t="shared" si="10"/>
        <v>20130.333333333332</v>
      </c>
      <c r="N72" s="8" t="str">
        <f t="shared" si="11"/>
        <v>MEDIA ARITMETICA</v>
      </c>
      <c r="O72" s="15">
        <v>2</v>
      </c>
      <c r="P72" s="16">
        <f>ROUNDUP(M72*O72,0)</f>
        <v>40261</v>
      </c>
    </row>
    <row r="73" spans="1:16" x14ac:dyDescent="0.2">
      <c r="A73" s="20">
        <v>70</v>
      </c>
      <c r="B73" s="21" t="s">
        <v>84</v>
      </c>
      <c r="C73" s="22" t="s">
        <v>104</v>
      </c>
      <c r="D73" s="23">
        <v>1</v>
      </c>
      <c r="E73" s="24">
        <v>19500</v>
      </c>
      <c r="F73" s="25">
        <v>19110</v>
      </c>
      <c r="G73" s="26">
        <v>19760</v>
      </c>
      <c r="H73" s="27">
        <f t="shared" si="5"/>
        <v>19110</v>
      </c>
      <c r="I73" s="27">
        <f t="shared" si="6"/>
        <v>19456.666666666668</v>
      </c>
      <c r="J73" s="27">
        <f t="shared" si="7"/>
        <v>19500</v>
      </c>
      <c r="K73" s="28">
        <f t="shared" si="8"/>
        <v>195</v>
      </c>
      <c r="L73" s="29">
        <f t="shared" si="9"/>
        <v>1.0022271714922048E-2</v>
      </c>
      <c r="M73" s="30">
        <f t="shared" si="10"/>
        <v>19456.666666666668</v>
      </c>
      <c r="N73" s="8" t="str">
        <f t="shared" si="11"/>
        <v>MEDIA ARITMETICA</v>
      </c>
      <c r="O73" s="15">
        <v>2</v>
      </c>
      <c r="P73" s="16">
        <f>ROUNDUP(M73*O73,0)</f>
        <v>38914</v>
      </c>
    </row>
    <row r="74" spans="1:16" x14ac:dyDescent="0.2">
      <c r="A74" s="20">
        <v>71</v>
      </c>
      <c r="B74" s="21" t="s">
        <v>85</v>
      </c>
      <c r="C74" s="22" t="s">
        <v>104</v>
      </c>
      <c r="D74" s="23">
        <v>1</v>
      </c>
      <c r="E74" s="24">
        <v>22500</v>
      </c>
      <c r="F74" s="25">
        <v>22050</v>
      </c>
      <c r="G74" s="26">
        <v>22800</v>
      </c>
      <c r="H74" s="27">
        <f t="shared" si="5"/>
        <v>22050</v>
      </c>
      <c r="I74" s="27">
        <f t="shared" si="6"/>
        <v>22450</v>
      </c>
      <c r="J74" s="27">
        <f t="shared" si="7"/>
        <v>22500</v>
      </c>
      <c r="K74" s="28">
        <f t="shared" si="8"/>
        <v>225</v>
      </c>
      <c r="L74" s="29">
        <f t="shared" si="9"/>
        <v>1.002227171492205E-2</v>
      </c>
      <c r="M74" s="30">
        <f t="shared" si="10"/>
        <v>22450</v>
      </c>
      <c r="N74" s="8" t="str">
        <f t="shared" si="11"/>
        <v>MEDIA ARITMETICA</v>
      </c>
      <c r="O74" s="15">
        <v>2</v>
      </c>
      <c r="P74" s="16">
        <f>ROUNDUP(M74*O74,0)</f>
        <v>44900</v>
      </c>
    </row>
    <row r="75" spans="1:16" x14ac:dyDescent="0.2">
      <c r="A75" s="20">
        <v>72</v>
      </c>
      <c r="B75" s="21" t="s">
        <v>86</v>
      </c>
      <c r="C75" s="22" t="s">
        <v>93</v>
      </c>
      <c r="D75" s="23">
        <v>1</v>
      </c>
      <c r="E75" s="24">
        <v>825000</v>
      </c>
      <c r="F75" s="25">
        <v>808500</v>
      </c>
      <c r="G75" s="26">
        <v>836000</v>
      </c>
      <c r="H75" s="27">
        <f t="shared" si="5"/>
        <v>808500</v>
      </c>
      <c r="I75" s="27">
        <f t="shared" si="6"/>
        <v>823166.66666666663</v>
      </c>
      <c r="J75" s="27">
        <f t="shared" si="7"/>
        <v>825000</v>
      </c>
      <c r="K75" s="28">
        <f t="shared" si="8"/>
        <v>8250</v>
      </c>
      <c r="L75" s="29">
        <f t="shared" si="9"/>
        <v>1.002227171492205E-2</v>
      </c>
      <c r="M75" s="30">
        <f t="shared" si="10"/>
        <v>823166.66666666663</v>
      </c>
      <c r="N75" s="8" t="str">
        <f t="shared" si="11"/>
        <v>MEDIA ARITMETICA</v>
      </c>
      <c r="O75" s="15">
        <v>1</v>
      </c>
      <c r="P75" s="16">
        <f>ROUNDUP(M75*O75,0)</f>
        <v>823167</v>
      </c>
    </row>
    <row r="76" spans="1:16" ht="22.8" x14ac:dyDescent="0.2">
      <c r="A76" s="20">
        <v>73</v>
      </c>
      <c r="B76" s="21" t="s">
        <v>87</v>
      </c>
      <c r="C76" s="22" t="s">
        <v>93</v>
      </c>
      <c r="D76" s="23">
        <v>1</v>
      </c>
      <c r="E76" s="24">
        <v>225000</v>
      </c>
      <c r="F76" s="25">
        <v>220500</v>
      </c>
      <c r="G76" s="26">
        <v>228000</v>
      </c>
      <c r="H76" s="27">
        <f t="shared" si="5"/>
        <v>220500</v>
      </c>
      <c r="I76" s="27">
        <f t="shared" si="6"/>
        <v>224500</v>
      </c>
      <c r="J76" s="27">
        <f t="shared" si="7"/>
        <v>225000</v>
      </c>
      <c r="K76" s="28">
        <f t="shared" si="8"/>
        <v>2250</v>
      </c>
      <c r="L76" s="29">
        <f t="shared" si="9"/>
        <v>1.002227171492205E-2</v>
      </c>
      <c r="M76" s="30">
        <f t="shared" si="10"/>
        <v>224500</v>
      </c>
      <c r="N76" s="8" t="str">
        <f t="shared" si="11"/>
        <v>MEDIA ARITMETICA</v>
      </c>
      <c r="O76" s="15">
        <v>15</v>
      </c>
      <c r="P76" s="16">
        <f>ROUNDUP(M76*O76,0)</f>
        <v>3367500</v>
      </c>
    </row>
    <row r="77" spans="1:16" ht="22.8" x14ac:dyDescent="0.2">
      <c r="A77" s="20">
        <v>74</v>
      </c>
      <c r="B77" s="21" t="s">
        <v>88</v>
      </c>
      <c r="C77" s="22" t="s">
        <v>103</v>
      </c>
      <c r="D77" s="23">
        <v>1</v>
      </c>
      <c r="E77" s="24">
        <v>120000</v>
      </c>
      <c r="F77" s="25">
        <v>117600</v>
      </c>
      <c r="G77" s="26">
        <v>121600</v>
      </c>
      <c r="H77" s="27">
        <f t="shared" si="5"/>
        <v>117600</v>
      </c>
      <c r="I77" s="27">
        <f t="shared" si="6"/>
        <v>119733.33333333333</v>
      </c>
      <c r="J77" s="27">
        <f t="shared" si="7"/>
        <v>120000</v>
      </c>
      <c r="K77" s="28">
        <f t="shared" si="8"/>
        <v>1200</v>
      </c>
      <c r="L77" s="29">
        <f t="shared" si="9"/>
        <v>1.002227171492205E-2</v>
      </c>
      <c r="M77" s="30">
        <f t="shared" si="10"/>
        <v>119733.33333333333</v>
      </c>
      <c r="N77" s="8" t="str">
        <f t="shared" si="11"/>
        <v>MEDIA ARITMETICA</v>
      </c>
      <c r="O77" s="15">
        <v>2</v>
      </c>
      <c r="P77" s="16">
        <f>ROUNDUP(M77*O77,0)</f>
        <v>239467</v>
      </c>
    </row>
    <row r="78" spans="1:16" ht="22.8" x14ac:dyDescent="0.2">
      <c r="A78" s="20">
        <v>75</v>
      </c>
      <c r="B78" s="21" t="s">
        <v>89</v>
      </c>
      <c r="C78" s="22" t="s">
        <v>103</v>
      </c>
      <c r="D78" s="23">
        <v>1</v>
      </c>
      <c r="E78" s="24">
        <v>57000</v>
      </c>
      <c r="F78" s="25">
        <v>55860</v>
      </c>
      <c r="G78" s="26">
        <v>57760</v>
      </c>
      <c r="H78" s="27">
        <f t="shared" si="5"/>
        <v>55860</v>
      </c>
      <c r="I78" s="27">
        <f t="shared" si="6"/>
        <v>56873.333333333336</v>
      </c>
      <c r="J78" s="27">
        <f t="shared" si="7"/>
        <v>57000</v>
      </c>
      <c r="K78" s="28">
        <f t="shared" si="8"/>
        <v>570</v>
      </c>
      <c r="L78" s="29">
        <f t="shared" si="9"/>
        <v>1.0022271714922048E-2</v>
      </c>
      <c r="M78" s="30">
        <f t="shared" si="10"/>
        <v>56873.333333333336</v>
      </c>
      <c r="N78" s="8" t="str">
        <f t="shared" si="11"/>
        <v>MEDIA ARITMETICA</v>
      </c>
      <c r="O78" s="15">
        <v>3</v>
      </c>
      <c r="P78" s="16">
        <f>ROUNDUP(M78*O78,0)</f>
        <v>170620</v>
      </c>
    </row>
    <row r="79" spans="1:16" x14ac:dyDescent="0.2">
      <c r="A79" s="20">
        <v>76</v>
      </c>
      <c r="B79" s="21" t="s">
        <v>90</v>
      </c>
      <c r="C79" s="22" t="s">
        <v>103</v>
      </c>
      <c r="D79" s="23">
        <v>1</v>
      </c>
      <c r="E79" s="24">
        <v>195000</v>
      </c>
      <c r="F79" s="25">
        <v>191100</v>
      </c>
      <c r="G79" s="26">
        <v>197600</v>
      </c>
      <c r="H79" s="27">
        <f t="shared" si="5"/>
        <v>191100</v>
      </c>
      <c r="I79" s="27">
        <f t="shared" si="6"/>
        <v>194566.66666666666</v>
      </c>
      <c r="J79" s="27">
        <f t="shared" si="7"/>
        <v>195000</v>
      </c>
      <c r="K79" s="28">
        <f t="shared" si="8"/>
        <v>1950</v>
      </c>
      <c r="L79" s="29">
        <f t="shared" si="9"/>
        <v>1.002227171492205E-2</v>
      </c>
      <c r="M79" s="30">
        <f t="shared" si="10"/>
        <v>194566.66666666666</v>
      </c>
      <c r="N79" s="8" t="str">
        <f t="shared" si="11"/>
        <v>MEDIA ARITMETICA</v>
      </c>
      <c r="O79" s="15">
        <v>2</v>
      </c>
      <c r="P79" s="16">
        <f>ROUNDUP(M79*O79,0)</f>
        <v>389134</v>
      </c>
    </row>
    <row r="80" spans="1:16" x14ac:dyDescent="0.2">
      <c r="A80" s="20">
        <v>77</v>
      </c>
      <c r="B80" s="21" t="s">
        <v>91</v>
      </c>
      <c r="C80" s="22" t="s">
        <v>103</v>
      </c>
      <c r="D80" s="23">
        <v>1</v>
      </c>
      <c r="E80" s="24">
        <v>150000</v>
      </c>
      <c r="F80" s="25">
        <v>147000</v>
      </c>
      <c r="G80" s="26">
        <v>152000</v>
      </c>
      <c r="H80" s="27">
        <f t="shared" si="5"/>
        <v>147000</v>
      </c>
      <c r="I80" s="27">
        <f t="shared" si="6"/>
        <v>149666.66666666666</v>
      </c>
      <c r="J80" s="27">
        <f t="shared" si="7"/>
        <v>150000</v>
      </c>
      <c r="K80" s="28">
        <f t="shared" si="8"/>
        <v>1500</v>
      </c>
      <c r="L80" s="29">
        <f t="shared" si="9"/>
        <v>1.002227171492205E-2</v>
      </c>
      <c r="M80" s="30">
        <f t="shared" si="10"/>
        <v>149666.66666666666</v>
      </c>
      <c r="N80" s="8" t="str">
        <f t="shared" si="11"/>
        <v>MEDIA ARITMETICA</v>
      </c>
      <c r="O80" s="15">
        <v>2</v>
      </c>
      <c r="P80" s="16">
        <f>ROUNDUP(M80*O80,0)</f>
        <v>299334</v>
      </c>
    </row>
    <row r="81" spans="1:16" x14ac:dyDescent="0.2">
      <c r="A81" s="13" t="s">
        <v>6</v>
      </c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4">
        <f>SUM(P4:P80)</f>
        <v>45541641</v>
      </c>
    </row>
  </sheetData>
  <mergeCells count="15">
    <mergeCell ref="A81:O81"/>
    <mergeCell ref="A1:P1"/>
    <mergeCell ref="A2:A3"/>
    <mergeCell ref="B2:B3"/>
    <mergeCell ref="C2:C3"/>
    <mergeCell ref="D2:D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LOS KATIOS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Victoria Eugenia Camilo</cp:lastModifiedBy>
  <dcterms:created xsi:type="dcterms:W3CDTF">2023-04-24T16:43:36Z</dcterms:created>
  <dcterms:modified xsi:type="dcterms:W3CDTF">2026-09-08T16:31:39Z</dcterms:modified>
</cp:coreProperties>
</file>