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25"/>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52" documentId="8_{5091B403-F733-453C-9C5C-D91E38885CCD}" xr6:coauthVersionLast="47" xr6:coauthVersionMax="47" xr10:uidLastSave="{9D2E2CA0-C4C4-4B48-ABA9-37BF729F8548}"/>
  <workbookProtection workbookAlgorithmName="SHA-512" workbookHashValue="pSWA37Vb1siYYLLpQzg0+ZjPJCMd2fM/601hNyq5+84z6SrzAAba8vPcoY5nt0Zt0qGL2D235vGgoLOkstqTDA==" workbookSaltValue="Ssxyh10ZYiXHYQw7ONA5wg==" workbookSpinCount="100000" lockStructure="1"/>
  <bookViews>
    <workbookView xWindow="28680" yWindow="-120" windowWidth="24240" windowHeight="13020" firstSheet="1" activeTab="1" xr2:uid="{00000000-000D-0000-FFFF-FFFF00000000}"/>
  </bookViews>
  <sheets>
    <sheet name="SB (2)" sheetId="6" state="hidden" r:id="rId1"/>
    <sheet name="MC029"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2" i="8" l="1"/>
  <c r="F33" i="8"/>
  <c r="F34" i="8"/>
  <c r="F35" i="8"/>
  <c r="F36" i="8"/>
  <c r="F38" i="8"/>
  <c r="F39" i="8"/>
  <c r="F40" i="8"/>
  <c r="F41" i="8"/>
  <c r="F42" i="8"/>
  <c r="F43" i="8"/>
  <c r="F44" i="8"/>
  <c r="F45" i="8"/>
  <c r="F46" i="8"/>
  <c r="F48" i="8"/>
  <c r="F49" i="8"/>
  <c r="F50" i="8"/>
  <c r="F51" i="8"/>
  <c r="F52" i="8"/>
  <c r="F53" i="8"/>
  <c r="F54" i="8"/>
  <c r="F56" i="8"/>
  <c r="F57" i="8"/>
  <c r="F58" i="8"/>
  <c r="F59" i="8"/>
  <c r="F60" i="8"/>
  <c r="F61" i="8"/>
  <c r="F62" i="8"/>
  <c r="F63" i="8"/>
  <c r="F65" i="8"/>
  <c r="F66" i="8"/>
  <c r="F67" i="8"/>
  <c r="F68" i="8"/>
  <c r="F70" i="8"/>
  <c r="F71" i="8"/>
  <c r="F72" i="8"/>
  <c r="F73" i="8"/>
  <c r="F74" i="8"/>
  <c r="F75" i="8"/>
  <c r="F76" i="8"/>
  <c r="F77" i="8"/>
  <c r="F79" i="8"/>
  <c r="F80" i="8"/>
  <c r="F81" i="8"/>
  <c r="F82" i="8"/>
  <c r="F84" i="8"/>
  <c r="F85" i="8"/>
  <c r="F86" i="8"/>
  <c r="F87" i="8"/>
  <c r="F88" i="8"/>
  <c r="F89" i="8"/>
  <c r="F90" i="8"/>
  <c r="F91" i="8"/>
  <c r="F92" i="8"/>
  <c r="F93" i="8"/>
  <c r="F94" i="8"/>
  <c r="F96" i="8"/>
  <c r="F97" i="8"/>
  <c r="F98" i="8"/>
  <c r="F99" i="8"/>
  <c r="F100" i="8"/>
  <c r="F101" i="8"/>
  <c r="F102" i="8"/>
  <c r="F103" i="8"/>
  <c r="F104" i="8"/>
  <c r="F105" i="8"/>
  <c r="F106" i="8"/>
  <c r="F108" i="8"/>
  <c r="F109" i="8"/>
  <c r="F110" i="8"/>
  <c r="F111" i="8"/>
  <c r="F112" i="8"/>
  <c r="F113" i="8"/>
  <c r="F114" i="8"/>
  <c r="F115" i="8"/>
  <c r="F116" i="8"/>
  <c r="F117" i="8"/>
  <c r="F119" i="8"/>
  <c r="F120" i="8"/>
  <c r="F121" i="8"/>
  <c r="F122" i="8"/>
  <c r="F123" i="8"/>
  <c r="F125" i="8"/>
  <c r="F126" i="8"/>
  <c r="F127" i="8"/>
  <c r="F128" i="8"/>
  <c r="F18" i="8"/>
  <c r="F22" i="8" l="1"/>
  <c r="F21" i="8"/>
  <c r="F20" i="8"/>
  <c r="F19" i="8"/>
  <c r="F30" i="8"/>
  <c r="F31" i="8"/>
  <c r="F29" i="8"/>
  <c r="F23" i="8"/>
  <c r="F24" i="8"/>
  <c r="F25" i="8"/>
  <c r="F26" i="8"/>
  <c r="F27" i="8"/>
  <c r="E129" i="8" l="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 r="E130" i="8" l="1"/>
  <c r="E13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<sst xmlns="http://schemas.openxmlformats.org/spreadsheetml/2006/main" count="572" uniqueCount="297">
  <si>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</si>
  <si>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</si>
  <si>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</si>
  <si>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</si>
  <si>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</si>
  <si>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</si>
  <si>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</si>
  <si>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</si>
  <si>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</si>
  <si>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</si>
  <si>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</si>
  <si>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</si>
  <si>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</si>
  <si>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</si>
  <si>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</si>
  <si>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</si>
  <si>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</si>
  <si>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</si>
  <si>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</si>
  <si>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</si>
  <si>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</si>
  <si>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</si>
  <si>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</si>
  <si>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</si>
  <si>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</si>
  <si>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</si>
  <si>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</si>
  <si>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</si>
  <si>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</si>
  <si>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</si>
  <si>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</si>
  <si>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MC04-2026</t>
  </si>
  <si>
    <t>OBJETO DEL PROCESO:</t>
  </si>
  <si>
    <t>Prestación del servicio de mantenimiento preventivo y correctivo de motobombas y tanques hidroacumuladores (hidrofló) en las sedes a cargo de la Dirección Seccional de Administración Judicial de Medellín.</t>
  </si>
  <si>
    <t>NOMBRE DEL PROPONENTE:</t>
  </si>
  <si>
    <t>[INDICAR NOMBRE DEL PROPONENTE]</t>
  </si>
  <si>
    <t>NUMERO DE INDENTIFICACIÓN TRIBUTARIA</t>
  </si>
  <si>
    <t>[INDICAR NIT DEL PROPONENTE]</t>
  </si>
  <si>
    <t>II. PROPUESTA ECONÓMICA</t>
  </si>
  <si>
    <t>DESCRIPCION</t>
  </si>
  <si>
    <t>UNIDAD</t>
  </si>
  <si>
    <t>CANTIDAD</t>
  </si>
  <si>
    <t>PRECIO UNITARIO ANTES IVA</t>
  </si>
  <si>
    <t>VALOR TOTAL ANTES DE IVA</t>
  </si>
  <si>
    <t xml:space="preserve">
Motobomba trifásica de 1.5 HP 220/440 con bomba Barnes diámetro de 3” (Subestación piso 28- Edificio José Félix de Restrepo - Cra 52 # 42-73 Medellín, Antioquia)</t>
  </si>
  <si>
    <t>Revisión y prueba de funcionamiento de motobomba y mantenimiento preventivo del tablero eléctrico</t>
  </si>
  <si>
    <t>UND  </t>
  </si>
  <si>
    <r>
      <t xml:space="preserve">Desinstalación, transporte, reinstalación, puesta en funcionamiento. </t>
    </r>
    <r>
      <rPr>
        <b/>
        <sz val="9"/>
        <color rgb="FF000000"/>
        <rFont val="Arial"/>
        <family val="2"/>
      </rPr>
      <t>-SI APLICA</t>
    </r>
    <r>
      <rPr>
        <sz val="9"/>
        <color rgb="FF000000"/>
        <rFont val="Arial"/>
        <family val="2"/>
      </rPr>
      <t>  </t>
    </r>
  </si>
  <si>
    <t>Cambio de empaquetadura (Incluye sello mecánico).  </t>
  </si>
  <si>
    <t>Cambio de rodamientos del motor.  </t>
  </si>
  <si>
    <r>
      <t>Cambio de Anillo de fricción impulsor</t>
    </r>
    <r>
      <rPr>
        <b/>
        <sz val="9"/>
        <color rgb="FF000000"/>
        <rFont val="Arial"/>
        <family val="2"/>
      </rPr>
      <t>-SI APLICA </t>
    </r>
    <r>
      <rPr>
        <sz val="9"/>
        <color rgb="FF000000"/>
        <rFont val="Arial"/>
        <family val="2"/>
      </rPr>
      <t> </t>
    </r>
  </si>
  <si>
    <r>
      <t>Cambio de Buje eje en acero inoxidable o bronce (Bz) - </t>
    </r>
    <r>
      <rPr>
        <b/>
        <sz val="9"/>
        <color rgb="FF000000"/>
        <rFont val="Arial"/>
        <family val="2"/>
      </rPr>
      <t>SI APLICA</t>
    </r>
  </si>
  <si>
    <r>
      <t xml:space="preserve">Bobinado motor - </t>
    </r>
    <r>
      <rPr>
        <b/>
        <sz val="9"/>
        <color rgb="FF000000"/>
        <rFont val="Arial"/>
        <family val="2"/>
      </rPr>
      <t>SI APLICA</t>
    </r>
  </si>
  <si>
    <t>Cambio de ser necesario de los elementos del Tablero de control y automatización con sensor de bajo nivel y con swiche de selección manual automático. </t>
  </si>
  <si>
    <t>UND </t>
  </si>
  <si>
    <t>Cambio de tubería de succión y descarga si se encuentra en mal estado SI APLICA</t>
  </si>
  <si>
    <t>UND  </t>
  </si>
  <si>
    <t>Cambio de cheques y válvulas, si se encuentran en mal estado</t>
  </si>
  <si>
    <t>Electrobomba Marca Barnesa Trifásica autocebante exterior 3.0 HP 220/440V con succión 2" descarga 2" (Nivel freático)- sótano Edificio José Félix de Restrepo - Cra 52 # 42-73 Medellín, Antioquia)</t>
  </si>
  <si>
    <t>Cambio de rodamientos del motor. </t>
  </si>
  <si>
    <t>Cambio de Anillo de fricción impulsor.  SI APLICA</t>
  </si>
  <si>
    <t>Cambio de Buje eje en acero inoxidable o bronce (Bz).  SI APLICA</t>
  </si>
  <si>
    <r>
      <t>Bobinado motor SI</t>
    </r>
    <r>
      <rPr>
        <b/>
        <sz val="9"/>
        <color rgb="FF000000"/>
        <rFont val="Arial"/>
        <family val="2"/>
      </rPr>
      <t xml:space="preserve"> APLICA</t>
    </r>
  </si>
  <si>
    <t>Cambio de granada cheque 2".  SI APLICA</t>
  </si>
  <si>
    <t xml:space="preserve">Electrobomba Trifásica autocebante marca Barnes de 5.0 HP  220/440V con succión 3" y descarga en 2" (pozo séptico sótano Edificio José Félix de Restrepo - Cra 52 # 42-73 Medellín, Antioquia) Aguas negras </t>
  </si>
  <si>
    <t>Cambio de Buje eje en acero inoxidable o bronce (Bz).  -SI APLICA  </t>
  </si>
  <si>
    <r>
      <t>Cambio de granada cheque 3".  </t>
    </r>
    <r>
      <rPr>
        <b/>
        <sz val="9"/>
        <color rgb="FF000000"/>
        <rFont val="Arial"/>
        <family val="2"/>
      </rPr>
      <t>SI APLICA</t>
    </r>
  </si>
  <si>
    <t>Cambio de ser necesario del Tablero arrancador con sensor de alto nivel con swiche de selección manual automático. </t>
  </si>
  <si>
    <t xml:space="preserve">Electrobomba  sumergible marca IHM de 1.0 HP  Monofásica de diámetro  de 3” (Aguas lluvias rampa sótano  Edificio José Félix de Restrepo - Cra 52 # 42-73 Medellín, Antioquia)  </t>
  </si>
  <si>
    <t>Desinstalación, transporte, reinstalación, puesta en funcionamiento, revisión, ajuste de controles con cambio de ser necesario, cambio de tornillería en acero inoxidable, y pruebas de funcionamiento.  </t>
  </si>
  <si>
    <t>Cambio aceite dieléctrico (1 galón).  </t>
  </si>
  <si>
    <r>
      <t>Bobinado motor -</t>
    </r>
    <r>
      <rPr>
        <b/>
        <sz val="9"/>
        <color rgb="FF000000"/>
        <rFont val="Arial"/>
        <family val="2"/>
      </rPr>
      <t xml:space="preserve"> SI APLICA</t>
    </r>
  </si>
  <si>
    <t xml:space="preserve">Electrobomba trifásica de 15.0 HP 220/440 con bomba Barnes (Sótano Edificio José Félix de Restrepo - Cra 52 # 42-73 Medellín, Antioquia).  </t>
  </si>
  <si>
    <t>Desinstalación, transporte, reinstalación, puesta en funcionamiento, y pruebas de funcionamiento.  </t>
  </si>
  <si>
    <r>
      <t>Bobinado motor </t>
    </r>
    <r>
      <rPr>
        <b/>
        <sz val="9"/>
        <color rgb="FF000000"/>
        <rFont val="Arial"/>
        <family val="2"/>
      </rPr>
      <t>SI APLICA</t>
    </r>
  </si>
  <si>
    <t>Cambio de componentes de ser necesario del Tablero de control/automatización con sensores de bajo y alto nivel dúplex -SI APLICA</t>
  </si>
  <si>
    <t xml:space="preserve">Tanque Hidroacumulador (hidrofló) de 200 litros Membrana Butyl con dos presostatos (subestación piso 28 Edificio José Félix de Restrepo - Cra 52 # 42-73 Medellín, Antioquia).  </t>
  </si>
  <si>
    <t>Revisión y prueba de funcionamiento de tanque hidroacumulador y mantenimiento del tablero eléctrico</t>
  </si>
  <si>
    <t>Desinstalación, transporte, recarga,reinstalación ajuste y puesta en funcionamiento.  SI APLICA</t>
  </si>
  <si>
    <r>
      <t>Cambio de Membrana Butyl.  </t>
    </r>
    <r>
      <rPr>
        <b/>
        <sz val="9"/>
        <color rgb="FF000000"/>
        <rFont val="Arial"/>
        <family val="2"/>
      </rPr>
      <t>SI APLICA</t>
    </r>
  </si>
  <si>
    <r>
      <t>Cambio de manómetro y presostatos -</t>
    </r>
    <r>
      <rPr>
        <b/>
        <sz val="9"/>
        <color rgb="FF000000"/>
        <rFont val="Arial"/>
        <family val="2"/>
      </rPr>
      <t xml:space="preserve"> SI APLICA</t>
    </r>
  </si>
  <si>
    <t xml:space="preserve">Motobomba marca Barnesa (modelo IA1-1/2-5-2) de 5 HP Trifásica, 220 - 440V  diámetro de 2” por 1 ½ de alta presión(Calle 100 # 13- 75 Palacio de Justicia de Turbo (Antioquia) </t>
  </si>
  <si>
    <t>Desinstalación, transporte, reinstalación, puesta en funcionamiento, SI APLICA</t>
  </si>
  <si>
    <t>Cambio de Anillo de fricción impulsor.  -SI APLICA  </t>
  </si>
  <si>
    <t>Cambio de componentes de ser necesario del Tablero de control y automatización. SI APLICA</t>
  </si>
  <si>
    <t xml:space="preserve">Tanque Hidroacumulador (hidrofló) de 300 litros Membrana Butyl (Calle 100 # 13 - 75 Palacio de Justicia de Turbo, Antioquia)  </t>
  </si>
  <si>
    <t>Desinstalación, transporte, Recarga, reinstalación, y puesta en funcionamiento.  SI APLICA</t>
  </si>
  <si>
    <r>
      <t>Cambio de Membrana Butyl. </t>
    </r>
    <r>
      <rPr>
        <b/>
        <sz val="9"/>
        <color rgb="FF000000"/>
        <rFont val="Arial"/>
        <family val="2"/>
      </rPr>
      <t> SI APLICA</t>
    </r>
  </si>
  <si>
    <r>
      <t>Cambio de manómetro </t>
    </r>
    <r>
      <rPr>
        <b/>
        <sz val="9"/>
        <color rgb="FF000000"/>
        <rFont val="Arial"/>
        <family val="2"/>
      </rPr>
      <t>SI APLICA</t>
    </r>
  </si>
  <si>
    <t xml:space="preserve">Motobomba Trifásica con bomba Barnes de alta presión IHM DE 7.5HP, 220 – 440V (Edificio Horacio Montoya Gil - Calle 14 N°48-32 Medellín, Antioquia).  Aguas consumo Edificio </t>
  </si>
  <si>
    <t>Desinstalación, transporte, reinstalación, puesta en funcionamiento, revisión de controles, y pruebas de funcionamiento.  </t>
  </si>
  <si>
    <t>Cambio de componentes de ser necesario de Tablero de control y automatización dúplex con alternación y adición con dos (2) presostatos </t>
  </si>
  <si>
    <r>
      <t>Cheques cortinas </t>
    </r>
    <r>
      <rPr>
        <b/>
        <sz val="9"/>
        <color rgb="FF000000"/>
        <rFont val="Arial"/>
        <family val="2"/>
      </rPr>
      <t>SI APLICA</t>
    </r>
  </si>
  <si>
    <r>
      <t>Válvulas y llaves sistema </t>
    </r>
    <r>
      <rPr>
        <b/>
        <sz val="9"/>
        <color rgb="FF000000"/>
        <rFont val="Arial"/>
        <family val="2"/>
      </rPr>
      <t>SI APLICA</t>
    </r>
  </si>
  <si>
    <t>Cambio de tubería de succión y descarga de ser necesario en el diámetro instalado</t>
  </si>
  <si>
    <t xml:space="preserve">Electrobomba sumergible de 2HP trifásica 220/440V en diámetro de 3”(Edificio Horacio Montoya Gil - Calle 14 N°48-32 Medellín, Antioquia).   Aguas negras </t>
  </si>
  <si>
    <t>Desinstalación, transporte, reinstalación, puesta en funcionamiento, cambio de tornillería en acero inoxidable, y pruebas de funcionamiento.  </t>
  </si>
  <si>
    <r>
      <t>Bobinado motor</t>
    </r>
    <r>
      <rPr>
        <b/>
        <sz val="9"/>
        <color rgb="FF000000"/>
        <rFont val="Arial"/>
        <family val="2"/>
      </rPr>
      <t> SI APLICA</t>
    </r>
  </si>
  <si>
    <t>Cambio e instalación de PVC a diámetro de 3” o 2” de ser necesario</t>
  </si>
  <si>
    <t>Cheques de diámetro de 3” o 2” de cortina según sea necesario</t>
  </si>
  <si>
    <t>Válvulas de diámetro de 3” o 2” según sea necesario</t>
  </si>
  <si>
    <t>Cambio de ser necesario de Tablero control y automatización con sensor de bajo nivel y con swiche de selección manual automático. </t>
  </si>
  <si>
    <t xml:space="preserve">Electrobomba sumergible de IHM de HP Trifásica diámetro de 3” (Edificio Horacio Montoya Gil - Calle 14 N°48-32 Medellín, Antioquia).  Aguas lluvias </t>
  </si>
  <si>
    <t>Desinstalación, transporte, reinstalación, puesta en funcionamiento, revisión de controles, cambio de tornillería en acero inoxidable, y pruebas de funcionamiento.  SI APLICA</t>
  </si>
  <si>
    <r>
      <t>Cambio de dos (2) cheques cortina en bronce de diámetro 3” o 2” SI</t>
    </r>
    <r>
      <rPr>
        <b/>
        <sz val="9"/>
        <color rgb="FF000000"/>
        <rFont val="Arial"/>
        <family val="2"/>
      </rPr>
      <t xml:space="preserve"> APLICA</t>
    </r>
  </si>
  <si>
    <r>
      <t>Cambio Válvulas de PVC en diámetro de 3” o 2”</t>
    </r>
    <r>
      <rPr>
        <b/>
        <sz val="9"/>
        <color rgb="FF000000"/>
        <rFont val="Arial"/>
        <family val="2"/>
      </rPr>
      <t xml:space="preserve"> SI APLICA</t>
    </r>
  </si>
  <si>
    <t>Cambio de componentes de ser necesario de Tablero de control y automatización con sensores de bajo nivel con swiche de selección manual automático.  </t>
  </si>
  <si>
    <t xml:space="preserve">Electrobomba sumergible de 1HP trifásica 220/440V marca Barnes (Edificio Álvaro Medina Ochoa - Cra 43 N°38 Sur-42 Envigado, Antioquia).  </t>
  </si>
  <si>
    <r>
      <t>Cambiar sensores de bajo nivel </t>
    </r>
    <r>
      <rPr>
        <b/>
        <sz val="9"/>
        <color rgb="FF000000"/>
        <rFont val="Arial"/>
        <family val="2"/>
      </rPr>
      <t>SI APLICA</t>
    </r>
  </si>
  <si>
    <r>
      <t xml:space="preserve">Cheques cortina en bronce de 3” o 2” </t>
    </r>
    <r>
      <rPr>
        <b/>
        <sz val="9"/>
        <color rgb="FF000000"/>
        <rFont val="Arial"/>
        <family val="2"/>
      </rPr>
      <t>SI APLICA</t>
    </r>
  </si>
  <si>
    <r>
      <t>Válvulas de 3” o 2” en PVC con doble Universal </t>
    </r>
    <r>
      <rPr>
        <b/>
        <sz val="9"/>
        <color rgb="FF000000"/>
        <rFont val="Arial"/>
        <family val="2"/>
      </rPr>
      <t>SI APLICA</t>
    </r>
  </si>
  <si>
    <t>Tanque Hidroacumulador (hidrofló) de 500 litros Membrana Butyl (Edificio Horacio Montoya Gil - Calle 14 N°48-32 Medellín, Antioquia)</t>
  </si>
  <si>
    <t>Desinstalación, transporte, recarga, reinstalación ajuste y puesta en funcionamiento.  </t>
  </si>
  <si>
    <t xml:space="preserve"> TOTAL  PROPUESTA </t>
  </si>
  <si>
    <t>IVA/UTILIDAD</t>
  </si>
  <si>
    <r>
      <rPr>
        <sz val="10"/>
        <color rgb="FF000000"/>
        <rFont val="Arial"/>
      </rPr>
      <t xml:space="preserve">
</t>
    </r>
    <r>
      <rPr>
        <b/>
        <sz val="10"/>
        <color rgb="FF000000"/>
        <rFont val="Arial"/>
      </rPr>
      <t>Nota 1:</t>
    </r>
    <r>
      <rPr>
        <sz val="10"/>
        <color rgb="FF000000"/>
        <rFont val="Arial"/>
      </rPr>
      <t xml:space="preserve"> Los proponentes no podrán exceder el VALOR UNITARIO PROMEDIO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</si>
  <si>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rPr>
        <b/>
        <sz val="10"/>
        <color rgb="FF000000"/>
        <rFont val="Arial"/>
      </rPr>
      <t xml:space="preserve">Nota 2: </t>
    </r>
    <r>
      <rPr>
        <sz val="10"/>
        <color rgb="FF000000"/>
        <rFont val="Arial"/>
      </rPr>
      <t>El contrato se celebrará por el valor total del presupuesto oficial, incluido el IVA y demás contribuciones de ley, que asciende a la suma de CIENTO SETENTA Y CINCO MILLONES NOVENTA MIL QUINIENTOS DE PESOS ($175.090.500,00) M/CTE, bajo la modalidad de precios unitarios con una disponibilidad para eventos no previstos. La ejecución se realizará conforme a las necesidades reales planteadas inicialmente y se conservará una disponibilidad para la atención de eventos no previstos.</t>
    </r>
  </si>
  <si>
    <r>
      <rPr>
        <b/>
        <sz val="11"/>
        <color rgb="FF000000"/>
        <rFont val="Arial"/>
      </rPr>
      <t>Nota 3:</t>
    </r>
    <r>
      <rPr>
        <sz val="11"/>
        <color rgb="FF000000"/>
        <rFont val="Arial"/>
      </rPr>
      <t> Es necesario precisar que el estudio de mercado se realizó con fundamento en la estructuración de </t>
    </r>
    <r>
      <rPr>
        <b/>
        <sz val="11"/>
        <color rgb="FF000000"/>
        <rFont val="Arial"/>
      </rPr>
      <t>precios unitarios por cada uno de los ítems requeridos</t>
    </r>
    <r>
      <rPr>
        <sz val="11"/>
        <color rgb="FF000000"/>
        <rFont val="Arial"/>
      </rPr>
      <t xml:space="preserve">, conforme a las especificaciones técnicas definidas por la Entidad. Como resultado de dicho análisis, el estudio de mercado arrojó un valor total estimado de </t>
    </r>
    <r>
      <rPr>
        <b/>
        <sz val="11"/>
        <color rgb="FF000000"/>
        <rFont val="Arial"/>
      </rPr>
      <t>ciento cuarenta y dos millones setecientos noventa y cinco mil cuatrocientos noventa y siete pesos</t>
    </r>
    <r>
      <rPr>
        <sz val="11"/>
        <color rgb="FF000000"/>
        <rFont val="Arial"/>
      </rPr>
      <t> </t>
    </r>
    <r>
      <rPr>
        <b/>
        <sz val="11"/>
        <color rgb="FF000000"/>
        <rFont val="Arial"/>
      </rPr>
      <t>($ 142.795.497.00) M/CTE</t>
    </r>
    <r>
      <rPr>
        <sz val="11"/>
        <color rgb="FF000000"/>
        <rFont val="Arial"/>
      </rPr>
      <t>, correspondiente a la sumatoria de los valores unitarios promedios determinados para los ítems analizados. No obstante, el contrato se celebrará bajo la modalidad tipo bolsa, por un valor total de </t>
    </r>
    <r>
      <rPr>
        <b/>
        <sz val="11"/>
        <color rgb="FF000000"/>
        <rFont val="Arial"/>
      </rPr>
      <t>CIENTO SETENTA Y CINCO MILLONES NOVENTA MIL QUINIENTOS PESOS ($175.090.500,00) M/CTE</t>
    </r>
    <r>
      <rPr>
        <sz val="11"/>
        <color rgb="FF000000"/>
        <rFont val="Arial"/>
      </rPr>
      <t>, incluido IVA y demás tributos a que haya lugar, suma que constituye el límite máximo de ejecución contractual. En consecuencia, la ejecución se realizará conforme a las necesidades que se presenten durante la vigencia del contrato, aplicando los precios unitarios ofertados por el contratista a las cantidades efectivamente requeridas y autorizadas por la supervisión, hasta agotar la disponibilidad presupuestal, sin que en ningún caso pueda superarse el valor total del presupuesto oficial y el valor contractual final corresponderá exclusivamente a las cantidades efectivamente ejecutadas y recibidas a satisfacción por la supervisión. </t>
    </r>
  </si>
  <si>
    <r>
      <rPr>
        <b/>
        <sz val="10"/>
        <color rgb="FF000000"/>
        <rFont val="Arial"/>
      </rPr>
      <t>Nota 4:</t>
    </r>
    <r>
      <rPr>
        <sz val="10"/>
        <color rgb="FF000000"/>
        <rFont val="Arial"/>
      </rPr>
      <t xml:space="preserve">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</si>
  <si>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rgb="FF000000"/>
        <rFont val="Arial"/>
      </rPr>
      <t xml:space="preserve">Nota 5: </t>
    </r>
    <r>
      <rPr>
        <sz val="10"/>
        <color rgb="FF000000"/>
        <rFont val="Arial"/>
      </rPr>
      <t>En caso de presentarse errores aritméticos en la oferta económica de los proponentes, el proponente aceptará que la entidad proceda a su corrección y para todos los efectos, se tendrá en cuenta el valor corregido. 
La diferencia entre el valor de la oferta ganadora y el presupuesto oficial, será destinada a atender mayores cantidades de servicios y/o repuestos relacionados con el objeto del contrato en caso de ser necesario y según la necesidad, razón por la cual, una vez aceptada la oferta se ajustará las cantidades que determine la Entidad.</t>
    </r>
  </si>
  <si>
    <r>
      <rPr>
        <b/>
        <sz val="10"/>
        <color rgb="FF000000"/>
        <rFont val="Arial"/>
      </rPr>
      <t xml:space="preserve">Nota 6: </t>
    </r>
    <r>
      <rPr>
        <sz val="10"/>
        <color rgb="FF000000"/>
        <rFont val="Arial"/>
      </rPr>
      <t xml:space="preserve">Se analizará la artificialidad de los precios de cada uno de los ítems del contrato, de acuerdo con lo establecido en la guía4 CCE-EICP-GI-27 Versión: 01 Fecha: 16-12-2024 “Guía para el manejo de ofertas artificialmente bajas en Procesos de Contratación”, expedida por Colombia Compra Eficiente.    </t>
    </r>
  </si>
  <si>
    <r>
      <rPr>
        <b/>
        <sz val="10"/>
        <color rgb="FF000000"/>
        <rFont val="Arial"/>
      </rPr>
      <t xml:space="preserve">Nota 7: </t>
    </r>
    <r>
      <rPr>
        <sz val="10"/>
        <color rgb="FF000000"/>
        <rFont val="Arial"/>
      </rPr>
      <t xml:space="preserve">El contratista está en la obligación de mantener los precios ofrecidos en su oferta. En ningún caso podrá cambiar o modificar los precios establecidos durante la ejecución del contrato.    </t>
    </r>
  </si>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</sst>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 #,##0;\-&quot;$&quot;\ #,##0"/>
    <numFmt numFmtId="165" formatCode="&quot;$&quot;\ #,##0.00;\-&quot;$&quot;\ #,##0.00"/>
    <numFmt numFmtId="166" formatCode="_-&quot;$&quot;\ * #,##0.00_-;\-&quot;$&quot;\ * #,##0.00_-;_-&quot;$&quot;\ * &quot;-&quot;??_-;_-@_-"/>
    <numFmt numFmtId="167" formatCode="0.0000"/>
    <numFmt numFmtId="168" formatCode="_-* #,##0_-;\-* #,##0_-;_-* &quot;-&quot;??_-;_-@_-"/>
    <numFmt numFmtId="169" formatCode="_-* #,##0.0_-;\-* #,##0.0_-;_-* &quot;-&quot;??_-;_-@_-"/>
    <numFmt numFmtId="170" formatCode="0.0"/>
    <numFmt numFmtId="171" formatCode="_(&quot;$&quot;\ * #,##0_);_(&quot;$&quot;\ * \(#,##0\);_(&quot;$&quot;\ * &quot;-&quot;??_);_(@_)"/>
  </numFmts>
  <fonts count="29">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9"/>
      <color rgb="FF000000"/>
      <name val="Arial"/>
      <family val="2"/>
    </font>
    <font>
      <sz val="9"/>
      <name val="Arial"/>
      <family val="2"/>
    </font>
    <font>
      <sz val="10"/>
      <name val="Times New Roman"/>
      <family val="1"/>
    </font>
    <font>
      <sz val="12"/>
      <name val="Arial"/>
      <family val="2"/>
    </font>
    <font>
      <b/>
      <sz val="11"/>
      <color rgb="FF000000"/>
      <name val="Arial"/>
      <charset val="1"/>
    </font>
    <font>
      <b/>
      <sz val="11"/>
      <color rgb="FF000000"/>
      <name val="Arial"/>
    </font>
    <font>
      <sz val="11"/>
      <color rgb="FF000000"/>
      <name val="Arial"/>
    </font>
  </fonts>
  <fills count="12">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theme="2" tint="-0.499984740745262"/>
        <bgColor indexed="64"/>
      </patternFill>
    </fill>
    <fill>
      <patternFill patternType="solid">
        <fgColor rgb="FFFFFFFF"/>
        <bgColor rgb="FF000000"/>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0" fontId="24" fillId="0" borderId="0"/>
  </cellStyleXfs>
  <cellXfs count="198">
    <xf numFmtId="0" fontId="0" fillId="0" borderId="0" xfId="0"/>
    <xf numFmtId="167"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5"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8" fontId="12" fillId="4" borderId="1" xfId="2" applyNumberFormat="1"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68" fontId="10" fillId="0" borderId="1" xfId="0" applyNumberFormat="1" applyFont="1" applyBorder="1" applyAlignment="1">
      <alignment horizontal="center" vertical="center" wrapText="1"/>
    </xf>
    <xf numFmtId="168" fontId="10" fillId="0" borderId="1" xfId="2" applyNumberFormat="1" applyFont="1" applyFill="1" applyBorder="1" applyAlignment="1" applyProtection="1">
      <alignment horizontal="center" vertical="center" wrapText="1"/>
    </xf>
    <xf numFmtId="168"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8"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8"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8"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8"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8"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8"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8" fontId="12" fillId="0" borderId="0" xfId="0" applyNumberFormat="1" applyFont="1"/>
    <xf numFmtId="168"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0"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1"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8" fontId="10" fillId="0" borderId="0" xfId="2" applyNumberFormat="1" applyFont="1" applyBorder="1" applyAlignment="1">
      <alignment horizontal="justify" vertical="center" wrapText="1"/>
    </xf>
    <xf numFmtId="0" fontId="9" fillId="0" borderId="0" xfId="0" applyFont="1" applyAlignment="1">
      <alignment vertical="center" wrapText="1"/>
    </xf>
    <xf numFmtId="168" fontId="9" fillId="0" borderId="0" xfId="2" applyNumberFormat="1" applyFont="1" applyBorder="1" applyAlignment="1">
      <alignment vertical="center"/>
    </xf>
    <xf numFmtId="0" fontId="16" fillId="0" borderId="0" xfId="0" applyFont="1" applyAlignment="1">
      <alignment horizontal="center" vertical="center"/>
    </xf>
    <xf numFmtId="168"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8"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3" fillId="9" borderId="1" xfId="0" applyFont="1" applyFill="1" applyBorder="1" applyAlignment="1">
      <alignment horizontal="center" vertical="center"/>
    </xf>
    <xf numFmtId="0" fontId="22" fillId="9" borderId="1" xfId="0" applyFont="1" applyFill="1" applyBorder="1" applyAlignment="1">
      <alignment vertical="center" wrapText="1"/>
    </xf>
    <xf numFmtId="0" fontId="13" fillId="9" borderId="1" xfId="0" applyFont="1" applyFill="1" applyBorder="1" applyAlignment="1">
      <alignment horizontal="center" vertical="center"/>
    </xf>
    <xf numFmtId="9"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16" fillId="4" borderId="21" xfId="0" applyFont="1" applyFill="1" applyBorder="1" applyAlignment="1">
      <alignment horizontal="right" vertical="center" wrapText="1"/>
    </xf>
    <xf numFmtId="0" fontId="6" fillId="10" borderId="7" xfId="0" applyFont="1" applyFill="1" applyBorder="1" applyAlignment="1">
      <alignment horizontal="center" vertical="center" wrapText="1"/>
    </xf>
    <xf numFmtId="168" fontId="23" fillId="4" borderId="21" xfId="2" applyNumberFormat="1" applyFont="1" applyFill="1" applyBorder="1" applyAlignment="1">
      <alignment horizontal="right" vertical="center" wrapText="1" indent="1"/>
    </xf>
    <xf numFmtId="0" fontId="6" fillId="0" borderId="1" xfId="0" applyFont="1" applyBorder="1" applyAlignment="1">
      <alignment horizontal="justify" vertical="center" wrapText="1"/>
    </xf>
    <xf numFmtId="168" fontId="0" fillId="11" borderId="1" xfId="2" applyNumberFormat="1" applyFont="1" applyFill="1" applyBorder="1" applyAlignment="1">
      <alignment horizontal="justify" vertical="center"/>
    </xf>
    <xf numFmtId="0" fontId="8" fillId="3" borderId="1" xfId="0" applyFont="1" applyFill="1" applyBorder="1" applyAlignment="1">
      <alignment horizontal="center" vertical="center" wrapText="1"/>
    </xf>
    <xf numFmtId="168" fontId="8" fillId="4" borderId="1" xfId="3" applyNumberFormat="1" applyFont="1" applyFill="1" applyBorder="1" applyAlignment="1" applyProtection="1">
      <alignment horizontal="right" vertical="center" wrapText="1"/>
      <protection hidden="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25" fillId="8"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9" fillId="0" borderId="0" xfId="0" applyFont="1" applyAlignment="1">
      <alignment horizontal="center"/>
    </xf>
    <xf numFmtId="0" fontId="20"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9"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7" fillId="0" borderId="3" xfId="0" applyFont="1" applyBorder="1" applyAlignment="1">
      <alignment horizontal="left" wrapText="1"/>
    </xf>
    <xf numFmtId="0" fontId="26" fillId="0" borderId="3" xfId="0" applyFont="1" applyBorder="1" applyAlignment="1">
      <alignment horizontal="left" wrapText="1"/>
    </xf>
    <xf numFmtId="0" fontId="26" fillId="0" borderId="4" xfId="0" applyFont="1" applyBorder="1" applyAlignment="1">
      <alignment horizontal="left"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5" fontId="3" fillId="4" borderId="2" xfId="3" applyNumberFormat="1" applyFont="1" applyFill="1" applyBorder="1" applyAlignment="1" applyProtection="1">
      <alignment horizontal="right" vertical="center" wrapText="1"/>
      <protection hidden="1"/>
    </xf>
    <xf numFmtId="165"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168" fontId="15" fillId="11" borderId="1" xfId="2" applyNumberFormat="1" applyFont="1" applyFill="1" applyBorder="1" applyAlignment="1">
      <alignment horizontal="right" vertical="center"/>
    </xf>
  </cellXfs>
  <cellStyles count="5">
    <cellStyle name="Millares" xfId="2" builtinId="3"/>
    <cellStyle name="Moneda 2" xfId="3" xr:uid="{00000000-0005-0000-0000-000001000000}"/>
    <cellStyle name="Normal" xfId="0" builtinId="0"/>
    <cellStyle name="Normal 2" xfId="4" xr:uid="{00000000-0005-0000-0000-00000300000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1"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130</xdr:row>
      <xdr:rowOff>0</xdr:rowOff>
    </xdr:from>
    <xdr:to>
      <xdr:col>4</xdr:col>
      <xdr:colOff>304800</xdr:colOff>
      <xdr:row>131</xdr:row>
      <xdr:rowOff>29631</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128</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129</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82"/>
      <c r="B1" s="182"/>
      <c r="C1" s="182"/>
      <c r="D1" s="182"/>
      <c r="E1" s="182"/>
    </row>
    <row r="2" spans="1:5">
      <c r="A2" s="183"/>
      <c r="B2" s="183"/>
      <c r="C2" s="183"/>
      <c r="D2" s="183"/>
      <c r="E2" s="183"/>
    </row>
    <row r="4" spans="1:5">
      <c r="A4" s="3"/>
    </row>
    <row r="6" spans="1:5" ht="28.5" customHeight="1">
      <c r="A6" s="184"/>
      <c r="B6" s="184"/>
    </row>
    <row r="7" spans="1:5" ht="44.25" customHeight="1">
      <c r="A7" s="185"/>
      <c r="B7" s="185"/>
      <c r="C7" s="185"/>
      <c r="D7" s="185"/>
    </row>
    <row r="8" spans="1:5" ht="23.25" customHeight="1">
      <c r="A8" s="184"/>
      <c r="B8" s="184"/>
    </row>
    <row r="11" spans="1:5">
      <c r="A11" s="2"/>
    </row>
    <row r="14" spans="1:5" ht="15" customHeight="1">
      <c r="A14" s="181"/>
      <c r="B14" s="181"/>
      <c r="C14" s="181"/>
      <c r="D14" s="181"/>
      <c r="E14" s="181"/>
    </row>
    <row r="15" spans="1:5">
      <c r="A15" s="181"/>
      <c r="B15" s="181"/>
      <c r="C15" s="181"/>
      <c r="D15" s="181"/>
      <c r="E15" s="181"/>
    </row>
    <row r="16" spans="1:5" ht="18" customHeight="1">
      <c r="A16" s="181"/>
      <c r="B16" s="181"/>
      <c r="C16" s="181"/>
      <c r="D16" s="181"/>
      <c r="E16" s="181"/>
    </row>
    <row r="17" spans="1:5" ht="29.25" customHeight="1">
      <c r="A17" s="181"/>
      <c r="B17" s="181"/>
      <c r="C17" s="181"/>
      <c r="D17" s="181"/>
      <c r="E17" s="181"/>
    </row>
    <row r="18" spans="1:5">
      <c r="A18" s="181"/>
      <c r="B18" s="181"/>
      <c r="C18" s="181"/>
      <c r="D18" s="181"/>
      <c r="E18" s="181"/>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47"/>
  <sheetViews>
    <sheetView showGridLines="0" tabSelected="1" topLeftCell="A12" zoomScale="90" zoomScaleNormal="90" workbookViewId="0">
      <selection activeCell="C26" sqref="C26"/>
    </sheetView>
  </sheetViews>
  <sheetFormatPr defaultColWidth="11.42578125" defaultRowHeight="12.75"/>
  <cols>
    <col min="1" max="1" width="8.5703125" style="94" customWidth="1"/>
    <col min="2" max="2" width="66" style="94" customWidth="1"/>
    <col min="3" max="4" width="13.140625" style="94" customWidth="1"/>
    <col min="5" max="5" width="21.42578125" style="135" customWidth="1"/>
    <col min="6" max="6" width="19.140625" style="135" customWidth="1"/>
    <col min="7" max="16384" width="11.42578125" style="94"/>
  </cols>
  <sheetData>
    <row r="1" spans="1:6" s="127" customFormat="1" ht="20.25" customHeight="1">
      <c r="A1" s="137"/>
      <c r="B1" s="158" t="s">
        <v>25</v>
      </c>
      <c r="C1" s="158"/>
      <c r="D1" s="158"/>
      <c r="E1" s="158"/>
      <c r="F1" s="159"/>
    </row>
    <row r="2" spans="1:6" s="127" customFormat="1" ht="20.25" customHeight="1">
      <c r="A2" s="138"/>
      <c r="B2" s="160" t="s">
        <v>26</v>
      </c>
      <c r="C2" s="160"/>
      <c r="D2" s="160"/>
      <c r="E2" s="160"/>
      <c r="F2" s="161"/>
    </row>
    <row r="3" spans="1:6" s="127" customFormat="1" ht="20.25" customHeight="1" thickBot="1">
      <c r="A3" s="139"/>
      <c r="B3" s="162" t="s">
        <v>27</v>
      </c>
      <c r="C3" s="162"/>
      <c r="D3" s="162"/>
      <c r="E3" s="162"/>
      <c r="F3" s="163"/>
    </row>
    <row r="4" spans="1:6" s="127" customFormat="1" ht="13.5" thickBot="1">
      <c r="A4" s="126"/>
      <c r="B4" s="126"/>
      <c r="C4" s="129"/>
      <c r="D4" s="129"/>
      <c r="E4" s="126"/>
      <c r="F4" s="130"/>
    </row>
    <row r="5" spans="1:6" s="127" customFormat="1" ht="22.5" customHeight="1" thickBot="1">
      <c r="A5" s="168" t="s">
        <v>28</v>
      </c>
      <c r="B5" s="169"/>
      <c r="C5" s="169"/>
      <c r="D5" s="169"/>
      <c r="E5" s="169"/>
      <c r="F5" s="170"/>
    </row>
    <row r="6" spans="1:6" s="127" customFormat="1" ht="10.5" customHeight="1" thickBot="1">
      <c r="A6" s="126"/>
      <c r="B6" s="131"/>
      <c r="C6" s="131"/>
      <c r="D6" s="131"/>
      <c r="E6" s="131"/>
      <c r="F6" s="132"/>
    </row>
    <row r="7" spans="1:6" s="127" customFormat="1" ht="21.75" customHeight="1" thickBot="1">
      <c r="A7" s="155" t="s">
        <v>29</v>
      </c>
      <c r="B7" s="156"/>
      <c r="C7" s="156"/>
      <c r="D7" s="156"/>
      <c r="E7" s="156"/>
      <c r="F7" s="157"/>
    </row>
    <row r="8" spans="1:6" s="127" customFormat="1" ht="12.75" customHeight="1">
      <c r="A8" s="126"/>
      <c r="B8" s="133"/>
      <c r="C8" s="133"/>
      <c r="D8" s="133"/>
      <c r="E8" s="133"/>
      <c r="F8" s="128"/>
    </row>
    <row r="9" spans="1:6" s="127" customFormat="1" ht="24.75" customHeight="1">
      <c r="A9" s="164" t="s">
        <v>30</v>
      </c>
      <c r="B9" s="164"/>
      <c r="C9" s="165" t="s">
        <v>31</v>
      </c>
      <c r="D9" s="165"/>
      <c r="E9" s="165"/>
      <c r="F9" s="165"/>
    </row>
    <row r="10" spans="1:6" s="127" customFormat="1" ht="107.25" customHeight="1">
      <c r="A10" s="164" t="s">
        <v>32</v>
      </c>
      <c r="B10" s="164"/>
      <c r="C10" s="166" t="s">
        <v>33</v>
      </c>
      <c r="D10" s="167"/>
      <c r="E10" s="167"/>
      <c r="F10" s="167"/>
    </row>
    <row r="11" spans="1:6" s="127" customFormat="1" ht="20.25" customHeight="1">
      <c r="A11" s="164" t="s">
        <v>34</v>
      </c>
      <c r="B11" s="164"/>
      <c r="C11" s="167" t="s">
        <v>35</v>
      </c>
      <c r="D11" s="167"/>
      <c r="E11" s="167"/>
      <c r="F11" s="167"/>
    </row>
    <row r="12" spans="1:6" s="127" customFormat="1" ht="20.25" customHeight="1">
      <c r="A12" s="164" t="s">
        <v>36</v>
      </c>
      <c r="B12" s="164"/>
      <c r="C12" s="167" t="s">
        <v>37</v>
      </c>
      <c r="D12" s="167"/>
      <c r="E12" s="167"/>
      <c r="F12" s="167"/>
    </row>
    <row r="13" spans="1:6" s="127" customFormat="1" ht="20.25" customHeight="1" thickBot="1">
      <c r="A13" s="134"/>
      <c r="B13" s="134"/>
      <c r="C13" s="136"/>
      <c r="D13" s="136"/>
      <c r="E13" s="136"/>
      <c r="F13" s="136"/>
    </row>
    <row r="14" spans="1:6" s="127" customFormat="1" ht="20.25" customHeight="1" thickBot="1">
      <c r="A14" s="155" t="s">
        <v>38</v>
      </c>
      <c r="B14" s="156"/>
      <c r="C14" s="156"/>
      <c r="D14" s="156"/>
      <c r="E14" s="156"/>
      <c r="F14" s="157"/>
    </row>
    <row r="15" spans="1:6" ht="13.5" customHeight="1"/>
    <row r="16" spans="1:6" ht="25.5">
      <c r="A16" s="141" t="s">
        <v>0</v>
      </c>
      <c r="B16" s="141" t="s">
        <v>39</v>
      </c>
      <c r="C16" s="141" t="s">
        <v>40</v>
      </c>
      <c r="D16" s="141" t="s">
        <v>41</v>
      </c>
      <c r="E16" s="142" t="s">
        <v>42</v>
      </c>
      <c r="F16" s="142" t="s">
        <v>43</v>
      </c>
    </row>
    <row r="17" spans="1:6" ht="45" customHeight="1">
      <c r="A17" s="143"/>
      <c r="B17" s="144" t="s">
        <v>44</v>
      </c>
      <c r="C17" s="145"/>
      <c r="D17" s="145"/>
      <c r="E17" s="148"/>
      <c r="F17" s="142"/>
    </row>
    <row r="18" spans="1:6" ht="22.5">
      <c r="A18" s="149">
        <v>1</v>
      </c>
      <c r="B18" s="151" t="s">
        <v>45</v>
      </c>
      <c r="C18" s="87" t="s">
        <v>46</v>
      </c>
      <c r="D18" s="87">
        <v>2</v>
      </c>
      <c r="E18" s="152"/>
      <c r="F18" s="140">
        <f>+E18*D18</f>
        <v>0</v>
      </c>
    </row>
    <row r="19" spans="1:6" ht="15">
      <c r="A19" s="149">
        <v>2</v>
      </c>
      <c r="B19" s="151" t="s">
        <v>47</v>
      </c>
      <c r="C19" s="87" t="s">
        <v>46</v>
      </c>
      <c r="D19" s="87">
        <v>2</v>
      </c>
      <c r="E19" s="152"/>
      <c r="F19" s="140">
        <f t="shared" ref="F19:F27" si="0">+E19*D19</f>
        <v>0</v>
      </c>
    </row>
    <row r="20" spans="1:6" ht="15">
      <c r="A20" s="149">
        <v>3</v>
      </c>
      <c r="B20" s="151" t="s">
        <v>48</v>
      </c>
      <c r="C20" s="87" t="s">
        <v>46</v>
      </c>
      <c r="D20" s="87">
        <v>2</v>
      </c>
      <c r="E20" s="152"/>
      <c r="F20" s="140">
        <f t="shared" si="0"/>
        <v>0</v>
      </c>
    </row>
    <row r="21" spans="1:6" ht="15">
      <c r="A21" s="149">
        <v>4</v>
      </c>
      <c r="B21" s="151" t="s">
        <v>49</v>
      </c>
      <c r="C21" s="87" t="s">
        <v>46</v>
      </c>
      <c r="D21" s="87">
        <v>2</v>
      </c>
      <c r="E21" s="152"/>
      <c r="F21" s="140">
        <f t="shared" si="0"/>
        <v>0</v>
      </c>
    </row>
    <row r="22" spans="1:6" ht="15">
      <c r="A22" s="149">
        <v>5</v>
      </c>
      <c r="B22" s="151" t="s">
        <v>50</v>
      </c>
      <c r="C22" s="87" t="s">
        <v>46</v>
      </c>
      <c r="D22" s="87">
        <v>2</v>
      </c>
      <c r="E22" s="152"/>
      <c r="F22" s="140">
        <f t="shared" si="0"/>
        <v>0</v>
      </c>
    </row>
    <row r="23" spans="1:6" ht="15">
      <c r="A23" s="149">
        <v>6</v>
      </c>
      <c r="B23" s="151" t="s">
        <v>51</v>
      </c>
      <c r="C23" s="87" t="s">
        <v>46</v>
      </c>
      <c r="D23" s="87">
        <v>2</v>
      </c>
      <c r="E23" s="152"/>
      <c r="F23" s="140">
        <f t="shared" si="0"/>
        <v>0</v>
      </c>
    </row>
    <row r="24" spans="1:6" ht="15">
      <c r="A24" s="149">
        <v>7</v>
      </c>
      <c r="B24" s="151" t="s">
        <v>52</v>
      </c>
      <c r="C24" s="87" t="s">
        <v>46</v>
      </c>
      <c r="D24" s="87">
        <v>2</v>
      </c>
      <c r="E24" s="152"/>
      <c r="F24" s="140">
        <f t="shared" si="0"/>
        <v>0</v>
      </c>
    </row>
    <row r="25" spans="1:6" ht="22.5">
      <c r="A25" s="149">
        <v>8</v>
      </c>
      <c r="B25" s="151" t="s">
        <v>53</v>
      </c>
      <c r="C25" s="87" t="s">
        <v>54</v>
      </c>
      <c r="D25" s="87">
        <v>1</v>
      </c>
      <c r="E25" s="152"/>
      <c r="F25" s="140">
        <f t="shared" si="0"/>
        <v>0</v>
      </c>
    </row>
    <row r="26" spans="1:6" ht="15">
      <c r="A26" s="149">
        <v>9</v>
      </c>
      <c r="B26" s="151" t="s">
        <v>55</v>
      </c>
      <c r="C26" s="87" t="s">
        <v>56</v>
      </c>
      <c r="D26" s="87">
        <v>2</v>
      </c>
      <c r="E26" s="152"/>
      <c r="F26" s="140">
        <f t="shared" si="0"/>
        <v>0</v>
      </c>
    </row>
    <row r="27" spans="1:6" ht="15">
      <c r="A27" s="149">
        <v>10</v>
      </c>
      <c r="B27" s="151" t="s">
        <v>57</v>
      </c>
      <c r="C27" s="87" t="s">
        <v>56</v>
      </c>
      <c r="D27" s="87">
        <v>2</v>
      </c>
      <c r="E27" s="152"/>
      <c r="F27" s="140">
        <f t="shared" si="0"/>
        <v>0</v>
      </c>
    </row>
    <row r="28" spans="1:6" ht="47.45" customHeight="1">
      <c r="A28" s="143"/>
      <c r="B28" s="144" t="s">
        <v>58</v>
      </c>
      <c r="C28" s="145"/>
      <c r="D28" s="145"/>
      <c r="E28" s="150"/>
      <c r="F28" s="140"/>
    </row>
    <row r="29" spans="1:6" ht="29.1" customHeight="1">
      <c r="A29" s="149">
        <v>11</v>
      </c>
      <c r="B29" s="151" t="s">
        <v>45</v>
      </c>
      <c r="C29" s="87" t="s">
        <v>46</v>
      </c>
      <c r="D29" s="87">
        <v>1</v>
      </c>
      <c r="E29" s="197"/>
      <c r="F29" s="140">
        <f>+E29*D29</f>
        <v>0</v>
      </c>
    </row>
    <row r="30" spans="1:6" ht="29.1" customHeight="1">
      <c r="A30" s="149">
        <v>12</v>
      </c>
      <c r="B30" s="151" t="s">
        <v>47</v>
      </c>
      <c r="C30" s="87" t="s">
        <v>46</v>
      </c>
      <c r="D30" s="87">
        <v>1</v>
      </c>
      <c r="E30" s="197"/>
      <c r="F30" s="140">
        <f t="shared" ref="F30:F93" si="1">+E30*D30</f>
        <v>0</v>
      </c>
    </row>
    <row r="31" spans="1:6" ht="29.1" customHeight="1">
      <c r="A31" s="149">
        <v>13</v>
      </c>
      <c r="B31" s="151" t="s">
        <v>48</v>
      </c>
      <c r="C31" s="87" t="s">
        <v>46</v>
      </c>
      <c r="D31" s="87">
        <v>1</v>
      </c>
      <c r="E31" s="197"/>
      <c r="F31" s="140">
        <f t="shared" si="1"/>
        <v>0</v>
      </c>
    </row>
    <row r="32" spans="1:6" ht="29.1" customHeight="1">
      <c r="A32" s="149">
        <v>14</v>
      </c>
      <c r="B32" s="151" t="s">
        <v>59</v>
      </c>
      <c r="C32" s="87" t="s">
        <v>46</v>
      </c>
      <c r="D32" s="87">
        <v>1</v>
      </c>
      <c r="E32" s="197"/>
      <c r="F32" s="140">
        <f t="shared" si="1"/>
        <v>0</v>
      </c>
    </row>
    <row r="33" spans="1:6" ht="29.1" customHeight="1">
      <c r="A33" s="149">
        <v>15</v>
      </c>
      <c r="B33" s="151" t="s">
        <v>60</v>
      </c>
      <c r="C33" s="87" t="s">
        <v>46</v>
      </c>
      <c r="D33" s="87">
        <v>1</v>
      </c>
      <c r="E33" s="197"/>
      <c r="F33" s="140">
        <f t="shared" si="1"/>
        <v>0</v>
      </c>
    </row>
    <row r="34" spans="1:6" ht="29.1" customHeight="1">
      <c r="A34" s="149">
        <v>16</v>
      </c>
      <c r="B34" s="151" t="s">
        <v>61</v>
      </c>
      <c r="C34" s="87" t="s">
        <v>46</v>
      </c>
      <c r="D34" s="87">
        <v>1</v>
      </c>
      <c r="E34" s="197"/>
      <c r="F34" s="140">
        <f t="shared" si="1"/>
        <v>0</v>
      </c>
    </row>
    <row r="35" spans="1:6" ht="29.1" customHeight="1">
      <c r="A35" s="149">
        <v>17</v>
      </c>
      <c r="B35" s="151" t="s">
        <v>62</v>
      </c>
      <c r="C35" s="87" t="s">
        <v>46</v>
      </c>
      <c r="D35" s="87">
        <v>1</v>
      </c>
      <c r="E35" s="197"/>
      <c r="F35" s="140">
        <f t="shared" si="1"/>
        <v>0</v>
      </c>
    </row>
    <row r="36" spans="1:6" ht="29.1" customHeight="1">
      <c r="A36" s="149">
        <v>18</v>
      </c>
      <c r="B36" s="151" t="s">
        <v>63</v>
      </c>
      <c r="C36" s="87" t="s">
        <v>46</v>
      </c>
      <c r="D36" s="87">
        <v>1</v>
      </c>
      <c r="E36" s="197"/>
      <c r="F36" s="140">
        <f t="shared" si="1"/>
        <v>0</v>
      </c>
    </row>
    <row r="37" spans="1:6" ht="36" customHeight="1">
      <c r="A37" s="143"/>
      <c r="B37" s="144" t="s">
        <v>64</v>
      </c>
      <c r="C37" s="145"/>
      <c r="D37" s="145"/>
      <c r="E37" s="150"/>
      <c r="F37" s="140"/>
    </row>
    <row r="38" spans="1:6" ht="33" customHeight="1">
      <c r="A38" s="149">
        <v>19</v>
      </c>
      <c r="B38" s="151" t="s">
        <v>45</v>
      </c>
      <c r="C38" s="87" t="s">
        <v>46</v>
      </c>
      <c r="D38" s="87">
        <v>1</v>
      </c>
      <c r="E38" s="197"/>
      <c r="F38" s="140">
        <f t="shared" si="1"/>
        <v>0</v>
      </c>
    </row>
    <row r="39" spans="1:6" ht="20.100000000000001" customHeight="1">
      <c r="A39" s="149">
        <v>20</v>
      </c>
      <c r="B39" s="151" t="s">
        <v>47</v>
      </c>
      <c r="C39" s="87" t="s">
        <v>46</v>
      </c>
      <c r="D39" s="87">
        <v>1</v>
      </c>
      <c r="E39" s="197"/>
      <c r="F39" s="140">
        <f t="shared" si="1"/>
        <v>0</v>
      </c>
    </row>
    <row r="40" spans="1:6" ht="20.100000000000001" customHeight="1">
      <c r="A40" s="149">
        <v>21</v>
      </c>
      <c r="B40" s="151" t="s">
        <v>48</v>
      </c>
      <c r="C40" s="87" t="s">
        <v>46</v>
      </c>
      <c r="D40" s="87">
        <v>1</v>
      </c>
      <c r="E40" s="197"/>
      <c r="F40" s="140">
        <f t="shared" si="1"/>
        <v>0</v>
      </c>
    </row>
    <row r="41" spans="1:6" ht="20.100000000000001" customHeight="1">
      <c r="A41" s="149">
        <v>22</v>
      </c>
      <c r="B41" s="151" t="s">
        <v>49</v>
      </c>
      <c r="C41" s="87" t="s">
        <v>46</v>
      </c>
      <c r="D41" s="87">
        <v>1</v>
      </c>
      <c r="E41" s="197"/>
      <c r="F41" s="140">
        <f t="shared" si="1"/>
        <v>0</v>
      </c>
    </row>
    <row r="42" spans="1:6" ht="20.100000000000001" customHeight="1">
      <c r="A42" s="149">
        <v>23</v>
      </c>
      <c r="B42" s="151" t="s">
        <v>60</v>
      </c>
      <c r="C42" s="87" t="s">
        <v>46</v>
      </c>
      <c r="D42" s="87">
        <v>1</v>
      </c>
      <c r="E42" s="197"/>
      <c r="F42" s="140">
        <f t="shared" si="1"/>
        <v>0</v>
      </c>
    </row>
    <row r="43" spans="1:6" ht="20.100000000000001" customHeight="1">
      <c r="A43" s="149">
        <v>24</v>
      </c>
      <c r="B43" s="151" t="s">
        <v>65</v>
      </c>
      <c r="C43" s="87" t="s">
        <v>46</v>
      </c>
      <c r="D43" s="87">
        <v>1</v>
      </c>
      <c r="E43" s="197"/>
      <c r="F43" s="140">
        <f t="shared" si="1"/>
        <v>0</v>
      </c>
    </row>
    <row r="44" spans="1:6" ht="20.100000000000001" customHeight="1">
      <c r="A44" s="149">
        <v>25</v>
      </c>
      <c r="B44" s="151" t="s">
        <v>52</v>
      </c>
      <c r="C44" s="87" t="s">
        <v>46</v>
      </c>
      <c r="D44" s="87">
        <v>1</v>
      </c>
      <c r="E44" s="197"/>
      <c r="F44" s="140">
        <f t="shared" si="1"/>
        <v>0</v>
      </c>
    </row>
    <row r="45" spans="1:6" ht="20.100000000000001" customHeight="1">
      <c r="A45" s="149">
        <v>26</v>
      </c>
      <c r="B45" s="151" t="s">
        <v>66</v>
      </c>
      <c r="C45" s="87" t="s">
        <v>46</v>
      </c>
      <c r="D45" s="87">
        <v>1</v>
      </c>
      <c r="E45" s="197"/>
      <c r="F45" s="140">
        <f t="shared" si="1"/>
        <v>0</v>
      </c>
    </row>
    <row r="46" spans="1:6" ht="36" customHeight="1">
      <c r="A46" s="149">
        <v>27</v>
      </c>
      <c r="B46" s="151" t="s">
        <v>67</v>
      </c>
      <c r="C46" s="87" t="s">
        <v>54</v>
      </c>
      <c r="D46" s="87">
        <v>1</v>
      </c>
      <c r="E46" s="197"/>
      <c r="F46" s="140">
        <f t="shared" si="1"/>
        <v>0</v>
      </c>
    </row>
    <row r="47" spans="1:6" ht="47.1" customHeight="1">
      <c r="A47" s="143"/>
      <c r="B47" s="144" t="s">
        <v>68</v>
      </c>
      <c r="C47" s="145"/>
      <c r="D47" s="145"/>
      <c r="E47" s="150"/>
      <c r="F47" s="140"/>
    </row>
    <row r="48" spans="1:6" ht="28.5" customHeight="1">
      <c r="A48" s="149">
        <v>28</v>
      </c>
      <c r="B48" s="151" t="s">
        <v>45</v>
      </c>
      <c r="C48" s="87" t="s">
        <v>46</v>
      </c>
      <c r="D48" s="87">
        <v>1</v>
      </c>
      <c r="E48" s="197"/>
      <c r="F48" s="140">
        <f t="shared" si="1"/>
        <v>0</v>
      </c>
    </row>
    <row r="49" spans="1:6" ht="44.45" customHeight="1">
      <c r="A49" s="149">
        <v>29</v>
      </c>
      <c r="B49" s="151" t="s">
        <v>69</v>
      </c>
      <c r="C49" s="87" t="s">
        <v>46</v>
      </c>
      <c r="D49" s="87">
        <v>1</v>
      </c>
      <c r="E49" s="197"/>
      <c r="F49" s="140">
        <f t="shared" si="1"/>
        <v>0</v>
      </c>
    </row>
    <row r="50" spans="1:6" ht="20.100000000000001" customHeight="1">
      <c r="A50" s="149">
        <v>30</v>
      </c>
      <c r="B50" s="151" t="s">
        <v>48</v>
      </c>
      <c r="C50" s="87" t="s">
        <v>46</v>
      </c>
      <c r="D50" s="87">
        <v>1</v>
      </c>
      <c r="E50" s="197"/>
      <c r="F50" s="140">
        <f t="shared" si="1"/>
        <v>0</v>
      </c>
    </row>
    <row r="51" spans="1:6" ht="20.100000000000001" customHeight="1">
      <c r="A51" s="149">
        <v>31</v>
      </c>
      <c r="B51" s="151" t="s">
        <v>49</v>
      </c>
      <c r="C51" s="87" t="s">
        <v>46</v>
      </c>
      <c r="D51" s="87">
        <v>1</v>
      </c>
      <c r="E51" s="197"/>
      <c r="F51" s="140">
        <f t="shared" si="1"/>
        <v>0</v>
      </c>
    </row>
    <row r="52" spans="1:6" ht="20.100000000000001" customHeight="1">
      <c r="A52" s="149">
        <v>32</v>
      </c>
      <c r="B52" s="151" t="s">
        <v>61</v>
      </c>
      <c r="C52" s="87" t="s">
        <v>46</v>
      </c>
      <c r="D52" s="87">
        <v>1</v>
      </c>
      <c r="E52" s="197"/>
      <c r="F52" s="140">
        <f t="shared" si="1"/>
        <v>0</v>
      </c>
    </row>
    <row r="53" spans="1:6" ht="20.100000000000001" customHeight="1">
      <c r="A53" s="149">
        <v>33</v>
      </c>
      <c r="B53" s="151" t="s">
        <v>70</v>
      </c>
      <c r="C53" s="87" t="s">
        <v>46</v>
      </c>
      <c r="D53" s="87">
        <v>1</v>
      </c>
      <c r="E53" s="197"/>
      <c r="F53" s="140">
        <f t="shared" si="1"/>
        <v>0</v>
      </c>
    </row>
    <row r="54" spans="1:6" ht="20.100000000000001" customHeight="1">
      <c r="A54" s="149">
        <v>34</v>
      </c>
      <c r="B54" s="151" t="s">
        <v>71</v>
      </c>
      <c r="C54" s="87" t="s">
        <v>46</v>
      </c>
      <c r="D54" s="87">
        <v>1</v>
      </c>
      <c r="E54" s="197"/>
      <c r="F54" s="140">
        <f t="shared" si="1"/>
        <v>0</v>
      </c>
    </row>
    <row r="55" spans="1:6" ht="46.5" customHeight="1">
      <c r="A55" s="143"/>
      <c r="B55" s="144" t="s">
        <v>72</v>
      </c>
      <c r="C55" s="145"/>
      <c r="D55" s="145"/>
      <c r="E55" s="150"/>
      <c r="F55" s="140"/>
    </row>
    <row r="56" spans="1:6" ht="30" customHeight="1">
      <c r="A56" s="149">
        <v>35</v>
      </c>
      <c r="B56" s="151" t="s">
        <v>45</v>
      </c>
      <c r="C56" s="87" t="s">
        <v>46</v>
      </c>
      <c r="D56" s="87">
        <v>4</v>
      </c>
      <c r="E56" s="152"/>
      <c r="F56" s="140">
        <f t="shared" si="1"/>
        <v>0</v>
      </c>
    </row>
    <row r="57" spans="1:6" ht="26.25" customHeight="1">
      <c r="A57" s="149">
        <v>36</v>
      </c>
      <c r="B57" s="151" t="s">
        <v>73</v>
      </c>
      <c r="C57" s="87" t="s">
        <v>46</v>
      </c>
      <c r="D57" s="87">
        <v>4</v>
      </c>
      <c r="E57" s="152"/>
      <c r="F57" s="140">
        <f t="shared" si="1"/>
        <v>0</v>
      </c>
    </row>
    <row r="58" spans="1:6" ht="20.100000000000001" customHeight="1">
      <c r="A58" s="149">
        <v>37</v>
      </c>
      <c r="B58" s="151" t="s">
        <v>48</v>
      </c>
      <c r="C58" s="87" t="s">
        <v>46</v>
      </c>
      <c r="D58" s="87">
        <v>4</v>
      </c>
      <c r="E58" s="152"/>
      <c r="F58" s="140">
        <f t="shared" si="1"/>
        <v>0</v>
      </c>
    </row>
    <row r="59" spans="1:6" ht="20.100000000000001" customHeight="1">
      <c r="A59" s="149">
        <v>38</v>
      </c>
      <c r="B59" s="151" t="s">
        <v>49</v>
      </c>
      <c r="C59" s="87" t="s">
        <v>46</v>
      </c>
      <c r="D59" s="87">
        <v>4</v>
      </c>
      <c r="E59" s="152"/>
      <c r="F59" s="140">
        <f t="shared" si="1"/>
        <v>0</v>
      </c>
    </row>
    <row r="60" spans="1:6" ht="20.100000000000001" customHeight="1">
      <c r="A60" s="149">
        <v>39</v>
      </c>
      <c r="B60" s="151" t="s">
        <v>60</v>
      </c>
      <c r="C60" s="87" t="s">
        <v>46</v>
      </c>
      <c r="D60" s="87">
        <v>4</v>
      </c>
      <c r="E60" s="152"/>
      <c r="F60" s="140">
        <f t="shared" si="1"/>
        <v>0</v>
      </c>
    </row>
    <row r="61" spans="1:6" ht="20.100000000000001" customHeight="1">
      <c r="A61" s="149">
        <v>40</v>
      </c>
      <c r="B61" s="151" t="s">
        <v>61</v>
      </c>
      <c r="C61" s="87" t="s">
        <v>46</v>
      </c>
      <c r="D61" s="87">
        <v>4</v>
      </c>
      <c r="E61" s="152"/>
      <c r="F61" s="140">
        <f t="shared" si="1"/>
        <v>0</v>
      </c>
    </row>
    <row r="62" spans="1:6" ht="20.100000000000001" customHeight="1">
      <c r="A62" s="149">
        <v>41</v>
      </c>
      <c r="B62" s="151" t="s">
        <v>74</v>
      </c>
      <c r="C62" s="87" t="s">
        <v>46</v>
      </c>
      <c r="D62" s="87">
        <v>4</v>
      </c>
      <c r="E62" s="152"/>
      <c r="F62" s="140">
        <f t="shared" si="1"/>
        <v>0</v>
      </c>
    </row>
    <row r="63" spans="1:6" ht="30" customHeight="1">
      <c r="A63" s="149">
        <v>42</v>
      </c>
      <c r="B63" s="151" t="s">
        <v>75</v>
      </c>
      <c r="C63" s="87" t="s">
        <v>54</v>
      </c>
      <c r="D63" s="87">
        <v>1</v>
      </c>
      <c r="E63" s="152"/>
      <c r="F63" s="140">
        <f t="shared" si="1"/>
        <v>0</v>
      </c>
    </row>
    <row r="64" spans="1:6" ht="41.1" customHeight="1">
      <c r="A64" s="143"/>
      <c r="B64" s="144" t="s">
        <v>76</v>
      </c>
      <c r="C64" s="145"/>
      <c r="D64" s="145"/>
      <c r="E64" s="150"/>
      <c r="F64" s="140"/>
    </row>
    <row r="65" spans="1:6" ht="30" customHeight="1">
      <c r="A65" s="149">
        <v>43</v>
      </c>
      <c r="B65" s="151" t="s">
        <v>77</v>
      </c>
      <c r="C65" s="87" t="s">
        <v>46</v>
      </c>
      <c r="D65" s="87">
        <v>2</v>
      </c>
      <c r="E65" s="197"/>
      <c r="F65" s="140">
        <f t="shared" si="1"/>
        <v>0</v>
      </c>
    </row>
    <row r="66" spans="1:6" ht="28.5" customHeight="1">
      <c r="A66" s="149">
        <v>44</v>
      </c>
      <c r="B66" s="151" t="s">
        <v>78</v>
      </c>
      <c r="C66" s="87" t="s">
        <v>46</v>
      </c>
      <c r="D66" s="87">
        <v>2</v>
      </c>
      <c r="E66" s="197"/>
      <c r="F66" s="140">
        <f t="shared" si="1"/>
        <v>0</v>
      </c>
    </row>
    <row r="67" spans="1:6" ht="20.100000000000001" customHeight="1">
      <c r="A67" s="149">
        <v>45</v>
      </c>
      <c r="B67" s="151" t="s">
        <v>79</v>
      </c>
      <c r="C67" s="87" t="s">
        <v>46</v>
      </c>
      <c r="D67" s="87">
        <v>2</v>
      </c>
      <c r="E67" s="197"/>
      <c r="F67" s="140">
        <f t="shared" si="1"/>
        <v>0</v>
      </c>
    </row>
    <row r="68" spans="1:6" ht="31.5" customHeight="1">
      <c r="A68" s="149">
        <v>46</v>
      </c>
      <c r="B68" s="151" t="s">
        <v>80</v>
      </c>
      <c r="C68" s="87" t="s">
        <v>46</v>
      </c>
      <c r="D68" s="87">
        <v>2</v>
      </c>
      <c r="E68" s="197"/>
      <c r="F68" s="140">
        <f t="shared" si="1"/>
        <v>0</v>
      </c>
    </row>
    <row r="69" spans="1:6" ht="42" customHeight="1">
      <c r="A69" s="143"/>
      <c r="B69" s="144" t="s">
        <v>81</v>
      </c>
      <c r="C69" s="145"/>
      <c r="D69" s="145"/>
      <c r="E69" s="150"/>
      <c r="F69" s="140"/>
    </row>
    <row r="70" spans="1:6" ht="33.75" customHeight="1">
      <c r="A70" s="149">
        <v>47</v>
      </c>
      <c r="B70" s="151" t="s">
        <v>45</v>
      </c>
      <c r="C70" s="87" t="s">
        <v>46</v>
      </c>
      <c r="D70" s="87">
        <v>2</v>
      </c>
      <c r="E70" s="197"/>
      <c r="F70" s="140">
        <f t="shared" si="1"/>
        <v>0</v>
      </c>
    </row>
    <row r="71" spans="1:6" ht="20.100000000000001" customHeight="1">
      <c r="A71" s="149">
        <v>48</v>
      </c>
      <c r="B71" s="151" t="s">
        <v>82</v>
      </c>
      <c r="C71" s="87" t="s">
        <v>46</v>
      </c>
      <c r="D71" s="87">
        <v>2</v>
      </c>
      <c r="E71" s="197"/>
      <c r="F71" s="140">
        <f t="shared" si="1"/>
        <v>0</v>
      </c>
    </row>
    <row r="72" spans="1:6" ht="20.100000000000001" customHeight="1">
      <c r="A72" s="149">
        <v>49</v>
      </c>
      <c r="B72" s="151" t="s">
        <v>48</v>
      </c>
      <c r="C72" s="87" t="s">
        <v>46</v>
      </c>
      <c r="D72" s="87">
        <v>2</v>
      </c>
      <c r="E72" s="197"/>
      <c r="F72" s="140">
        <f t="shared" si="1"/>
        <v>0</v>
      </c>
    </row>
    <row r="73" spans="1:6" ht="20.100000000000001" customHeight="1">
      <c r="A73" s="149">
        <v>50</v>
      </c>
      <c r="B73" s="151" t="s">
        <v>49</v>
      </c>
      <c r="C73" s="87" t="s">
        <v>46</v>
      </c>
      <c r="D73" s="87">
        <v>2</v>
      </c>
      <c r="E73" s="197"/>
      <c r="F73" s="140">
        <f t="shared" si="1"/>
        <v>0</v>
      </c>
    </row>
    <row r="74" spans="1:6" ht="20.100000000000001" customHeight="1">
      <c r="A74" s="149">
        <v>51</v>
      </c>
      <c r="B74" s="151" t="s">
        <v>83</v>
      </c>
      <c r="C74" s="87" t="s">
        <v>46</v>
      </c>
      <c r="D74" s="87">
        <v>2</v>
      </c>
      <c r="E74" s="197"/>
      <c r="F74" s="140">
        <f t="shared" si="1"/>
        <v>0</v>
      </c>
    </row>
    <row r="75" spans="1:6" ht="20.100000000000001" customHeight="1">
      <c r="A75" s="149">
        <v>52</v>
      </c>
      <c r="B75" s="151" t="s">
        <v>65</v>
      </c>
      <c r="C75" s="87" t="s">
        <v>46</v>
      </c>
      <c r="D75" s="87">
        <v>2</v>
      </c>
      <c r="E75" s="197"/>
      <c r="F75" s="140">
        <f t="shared" si="1"/>
        <v>0</v>
      </c>
    </row>
    <row r="76" spans="1:6" ht="20.100000000000001" customHeight="1">
      <c r="A76" s="149">
        <v>53</v>
      </c>
      <c r="B76" s="151" t="s">
        <v>74</v>
      </c>
      <c r="C76" s="87" t="s">
        <v>46</v>
      </c>
      <c r="D76" s="87">
        <v>2</v>
      </c>
      <c r="E76" s="197"/>
      <c r="F76" s="140">
        <f t="shared" si="1"/>
        <v>0</v>
      </c>
    </row>
    <row r="77" spans="1:6" ht="32.25" customHeight="1">
      <c r="A77" s="149">
        <v>54</v>
      </c>
      <c r="B77" s="151" t="s">
        <v>84</v>
      </c>
      <c r="C77" s="87" t="s">
        <v>54</v>
      </c>
      <c r="D77" s="87">
        <v>1</v>
      </c>
      <c r="E77" s="197"/>
      <c r="F77" s="140">
        <f t="shared" si="1"/>
        <v>0</v>
      </c>
    </row>
    <row r="78" spans="1:6" ht="38.1" customHeight="1">
      <c r="A78" s="143"/>
      <c r="B78" s="144" t="s">
        <v>85</v>
      </c>
      <c r="C78" s="145"/>
      <c r="D78" s="145"/>
      <c r="E78" s="150"/>
      <c r="F78" s="140"/>
    </row>
    <row r="79" spans="1:6" ht="35.25" customHeight="1">
      <c r="A79" s="149">
        <v>55</v>
      </c>
      <c r="B79" s="151" t="s">
        <v>77</v>
      </c>
      <c r="C79" s="87" t="s">
        <v>46</v>
      </c>
      <c r="D79" s="87">
        <v>1</v>
      </c>
      <c r="E79" s="197"/>
      <c r="F79" s="140">
        <f t="shared" si="1"/>
        <v>0</v>
      </c>
    </row>
    <row r="80" spans="1:6" ht="31.5" customHeight="1">
      <c r="A80" s="149">
        <v>56</v>
      </c>
      <c r="B80" s="151" t="s">
        <v>86</v>
      </c>
      <c r="C80" s="87" t="s">
        <v>46</v>
      </c>
      <c r="D80" s="87">
        <v>1</v>
      </c>
      <c r="E80" s="197"/>
      <c r="F80" s="140">
        <f t="shared" si="1"/>
        <v>0</v>
      </c>
    </row>
    <row r="81" spans="1:6" ht="20.100000000000001" customHeight="1">
      <c r="A81" s="149">
        <v>57</v>
      </c>
      <c r="B81" s="151" t="s">
        <v>87</v>
      </c>
      <c r="C81" s="87" t="s">
        <v>46</v>
      </c>
      <c r="D81" s="87">
        <v>1</v>
      </c>
      <c r="E81" s="197"/>
      <c r="F81" s="140">
        <f t="shared" si="1"/>
        <v>0</v>
      </c>
    </row>
    <row r="82" spans="1:6" ht="20.100000000000001" customHeight="1">
      <c r="A82" s="149">
        <v>58</v>
      </c>
      <c r="B82" s="151" t="s">
        <v>88</v>
      </c>
      <c r="C82" s="87" t="s">
        <v>54</v>
      </c>
      <c r="D82" s="87">
        <v>1</v>
      </c>
      <c r="E82" s="197"/>
      <c r="F82" s="140">
        <f t="shared" si="1"/>
        <v>0</v>
      </c>
    </row>
    <row r="83" spans="1:6" ht="45.95" customHeight="1">
      <c r="A83" s="143"/>
      <c r="B83" s="144" t="s">
        <v>89</v>
      </c>
      <c r="C83" s="145"/>
      <c r="D83" s="145"/>
      <c r="E83" s="150"/>
      <c r="F83" s="140"/>
    </row>
    <row r="84" spans="1:6" ht="34.5" customHeight="1">
      <c r="A84" s="149">
        <v>59</v>
      </c>
      <c r="B84" s="151" t="s">
        <v>45</v>
      </c>
      <c r="C84" s="87" t="s">
        <v>46</v>
      </c>
      <c r="D84" s="87">
        <v>2</v>
      </c>
      <c r="E84" s="197"/>
      <c r="F84" s="140">
        <f t="shared" si="1"/>
        <v>0</v>
      </c>
    </row>
    <row r="85" spans="1:6" ht="33" customHeight="1">
      <c r="A85" s="149">
        <v>60</v>
      </c>
      <c r="B85" s="151" t="s">
        <v>90</v>
      </c>
      <c r="C85" s="87" t="s">
        <v>46</v>
      </c>
      <c r="D85" s="87">
        <v>2</v>
      </c>
      <c r="E85" s="197"/>
      <c r="F85" s="140">
        <f t="shared" si="1"/>
        <v>0</v>
      </c>
    </row>
    <row r="86" spans="1:6" ht="20.100000000000001" customHeight="1">
      <c r="A86" s="149">
        <v>61</v>
      </c>
      <c r="B86" s="151" t="s">
        <v>48</v>
      </c>
      <c r="C86" s="87" t="s">
        <v>46</v>
      </c>
      <c r="D86" s="87">
        <v>2</v>
      </c>
      <c r="E86" s="197"/>
      <c r="F86" s="140">
        <f t="shared" si="1"/>
        <v>0</v>
      </c>
    </row>
    <row r="87" spans="1:6" ht="20.100000000000001" customHeight="1">
      <c r="A87" s="149">
        <v>62</v>
      </c>
      <c r="B87" s="151" t="s">
        <v>49</v>
      </c>
      <c r="C87" s="87" t="s">
        <v>46</v>
      </c>
      <c r="D87" s="87">
        <v>2</v>
      </c>
      <c r="E87" s="197"/>
      <c r="F87" s="140">
        <f t="shared" si="1"/>
        <v>0</v>
      </c>
    </row>
    <row r="88" spans="1:6" ht="20.100000000000001" customHeight="1">
      <c r="A88" s="149">
        <v>63</v>
      </c>
      <c r="B88" s="151" t="s">
        <v>60</v>
      </c>
      <c r="C88" s="87" t="s">
        <v>46</v>
      </c>
      <c r="D88" s="87">
        <v>2</v>
      </c>
      <c r="E88" s="197"/>
      <c r="F88" s="140">
        <f t="shared" si="1"/>
        <v>0</v>
      </c>
    </row>
    <row r="89" spans="1:6" ht="20.100000000000001" customHeight="1">
      <c r="A89" s="149">
        <v>64</v>
      </c>
      <c r="B89" s="151" t="s">
        <v>61</v>
      </c>
      <c r="C89" s="87" t="s">
        <v>46</v>
      </c>
      <c r="D89" s="87">
        <v>2</v>
      </c>
      <c r="E89" s="197"/>
      <c r="F89" s="140">
        <f t="shared" si="1"/>
        <v>0</v>
      </c>
    </row>
    <row r="90" spans="1:6" ht="20.100000000000001" customHeight="1">
      <c r="A90" s="149">
        <v>65</v>
      </c>
      <c r="B90" s="151" t="s">
        <v>74</v>
      </c>
      <c r="C90" s="87" t="s">
        <v>46</v>
      </c>
      <c r="D90" s="87">
        <v>2</v>
      </c>
      <c r="E90" s="197"/>
      <c r="F90" s="140">
        <f t="shared" si="1"/>
        <v>0</v>
      </c>
    </row>
    <row r="91" spans="1:6" ht="33" customHeight="1">
      <c r="A91" s="149">
        <v>66</v>
      </c>
      <c r="B91" s="151" t="s">
        <v>91</v>
      </c>
      <c r="C91" s="87" t="s">
        <v>54</v>
      </c>
      <c r="D91" s="87">
        <v>1</v>
      </c>
      <c r="E91" s="197"/>
      <c r="F91" s="140">
        <f t="shared" si="1"/>
        <v>0</v>
      </c>
    </row>
    <row r="92" spans="1:6" ht="20.100000000000001" customHeight="1">
      <c r="A92" s="149">
        <v>67</v>
      </c>
      <c r="B92" s="151" t="s">
        <v>92</v>
      </c>
      <c r="C92" s="87" t="s">
        <v>54</v>
      </c>
      <c r="D92" s="87">
        <v>2</v>
      </c>
      <c r="E92" s="197"/>
      <c r="F92" s="140">
        <f t="shared" si="1"/>
        <v>0</v>
      </c>
    </row>
    <row r="93" spans="1:6" ht="20.100000000000001" customHeight="1">
      <c r="A93" s="149">
        <v>68</v>
      </c>
      <c r="B93" s="151" t="s">
        <v>93</v>
      </c>
      <c r="C93" s="87" t="s">
        <v>54</v>
      </c>
      <c r="D93" s="87">
        <v>2</v>
      </c>
      <c r="E93" s="197"/>
      <c r="F93" s="140">
        <f t="shared" si="1"/>
        <v>0</v>
      </c>
    </row>
    <row r="94" spans="1:6" ht="30" customHeight="1">
      <c r="A94" s="149">
        <v>69</v>
      </c>
      <c r="B94" s="151" t="s">
        <v>94</v>
      </c>
      <c r="C94" s="87" t="s">
        <v>54</v>
      </c>
      <c r="D94" s="87">
        <v>2</v>
      </c>
      <c r="E94" s="197"/>
      <c r="F94" s="140">
        <f t="shared" ref="F94:F128" si="2">+E94*D94</f>
        <v>0</v>
      </c>
    </row>
    <row r="95" spans="1:6" ht="38.450000000000003" customHeight="1">
      <c r="A95" s="143"/>
      <c r="B95" s="144" t="s">
        <v>95</v>
      </c>
      <c r="C95" s="145"/>
      <c r="D95" s="145"/>
      <c r="E95" s="150"/>
      <c r="F95" s="140"/>
    </row>
    <row r="96" spans="1:6" ht="31.5" customHeight="1">
      <c r="A96" s="149">
        <v>70</v>
      </c>
      <c r="B96" s="151" t="s">
        <v>45</v>
      </c>
      <c r="C96" s="87" t="s">
        <v>46</v>
      </c>
      <c r="D96" s="87">
        <v>2</v>
      </c>
      <c r="E96" s="197"/>
      <c r="F96" s="140">
        <f t="shared" si="2"/>
        <v>0</v>
      </c>
    </row>
    <row r="97" spans="1:6" ht="34.5" customHeight="1">
      <c r="A97" s="149">
        <v>71</v>
      </c>
      <c r="B97" s="151" t="s">
        <v>96</v>
      </c>
      <c r="C97" s="87" t="s">
        <v>46</v>
      </c>
      <c r="D97" s="87">
        <v>2</v>
      </c>
      <c r="E97" s="197"/>
      <c r="F97" s="140">
        <f t="shared" si="2"/>
        <v>0</v>
      </c>
    </row>
    <row r="98" spans="1:6" ht="20.100000000000001" customHeight="1">
      <c r="A98" s="149">
        <v>72</v>
      </c>
      <c r="B98" s="151" t="s">
        <v>48</v>
      </c>
      <c r="C98" s="87" t="s">
        <v>46</v>
      </c>
      <c r="D98" s="87">
        <v>2</v>
      </c>
      <c r="E98" s="197"/>
      <c r="F98" s="140">
        <f t="shared" si="2"/>
        <v>0</v>
      </c>
    </row>
    <row r="99" spans="1:6" ht="20.100000000000001" customHeight="1">
      <c r="A99" s="149">
        <v>73</v>
      </c>
      <c r="B99" s="151" t="s">
        <v>49</v>
      </c>
      <c r="C99" s="87" t="s">
        <v>46</v>
      </c>
      <c r="D99" s="87">
        <v>2</v>
      </c>
      <c r="E99" s="197"/>
      <c r="F99" s="140">
        <f t="shared" si="2"/>
        <v>0</v>
      </c>
    </row>
    <row r="100" spans="1:6" ht="20.100000000000001" customHeight="1">
      <c r="A100" s="149">
        <v>74</v>
      </c>
      <c r="B100" s="151" t="s">
        <v>61</v>
      </c>
      <c r="C100" s="87" t="s">
        <v>46</v>
      </c>
      <c r="D100" s="87">
        <v>2</v>
      </c>
      <c r="E100" s="197"/>
      <c r="F100" s="140">
        <f t="shared" si="2"/>
        <v>0</v>
      </c>
    </row>
    <row r="101" spans="1:6" ht="20.100000000000001" customHeight="1">
      <c r="A101" s="149">
        <v>75</v>
      </c>
      <c r="B101" s="151" t="s">
        <v>70</v>
      </c>
      <c r="C101" s="87" t="s">
        <v>46</v>
      </c>
      <c r="D101" s="87">
        <v>2</v>
      </c>
      <c r="E101" s="197"/>
      <c r="F101" s="140">
        <f t="shared" si="2"/>
        <v>0</v>
      </c>
    </row>
    <row r="102" spans="1:6" ht="20.100000000000001" customHeight="1">
      <c r="A102" s="149">
        <v>76</v>
      </c>
      <c r="B102" s="151" t="s">
        <v>97</v>
      </c>
      <c r="C102" s="87" t="s">
        <v>46</v>
      </c>
      <c r="D102" s="87">
        <v>2</v>
      </c>
      <c r="E102" s="197"/>
      <c r="F102" s="140">
        <f t="shared" si="2"/>
        <v>0</v>
      </c>
    </row>
    <row r="103" spans="1:6" ht="20.100000000000001" customHeight="1">
      <c r="A103" s="149">
        <v>77</v>
      </c>
      <c r="B103" s="151" t="s">
        <v>98</v>
      </c>
      <c r="C103" s="87" t="s">
        <v>54</v>
      </c>
      <c r="D103" s="87">
        <v>2</v>
      </c>
      <c r="E103" s="197"/>
      <c r="F103" s="140">
        <f t="shared" si="2"/>
        <v>0</v>
      </c>
    </row>
    <row r="104" spans="1:6" ht="20.100000000000001" customHeight="1">
      <c r="A104" s="149">
        <v>78</v>
      </c>
      <c r="B104" s="151" t="s">
        <v>99</v>
      </c>
      <c r="C104" s="87" t="s">
        <v>54</v>
      </c>
      <c r="D104" s="87">
        <v>2</v>
      </c>
      <c r="E104" s="197"/>
      <c r="F104" s="140">
        <f t="shared" si="2"/>
        <v>0</v>
      </c>
    </row>
    <row r="105" spans="1:6" ht="20.100000000000001" customHeight="1">
      <c r="A105" s="149">
        <v>79</v>
      </c>
      <c r="B105" s="151" t="s">
        <v>100</v>
      </c>
      <c r="C105" s="87" t="s">
        <v>54</v>
      </c>
      <c r="D105" s="87">
        <v>2</v>
      </c>
      <c r="E105" s="197"/>
      <c r="F105" s="140">
        <f t="shared" si="2"/>
        <v>0</v>
      </c>
    </row>
    <row r="106" spans="1:6" ht="32.25" customHeight="1">
      <c r="A106" s="149">
        <v>80</v>
      </c>
      <c r="B106" s="151" t="s">
        <v>101</v>
      </c>
      <c r="C106" s="87" t="s">
        <v>54</v>
      </c>
      <c r="D106" s="87">
        <v>1</v>
      </c>
      <c r="E106" s="197"/>
      <c r="F106" s="140">
        <f t="shared" si="2"/>
        <v>0</v>
      </c>
    </row>
    <row r="107" spans="1:6" ht="38.1" customHeight="1">
      <c r="A107" s="143"/>
      <c r="B107" s="144" t="s">
        <v>102</v>
      </c>
      <c r="C107" s="145"/>
      <c r="D107" s="145"/>
      <c r="E107" s="150"/>
      <c r="F107" s="140"/>
    </row>
    <row r="108" spans="1:6" ht="30.75" customHeight="1">
      <c r="A108" s="149">
        <v>81</v>
      </c>
      <c r="B108" s="151" t="s">
        <v>45</v>
      </c>
      <c r="C108" s="87" t="s">
        <v>46</v>
      </c>
      <c r="D108" s="87">
        <v>2</v>
      </c>
      <c r="E108" s="197"/>
      <c r="F108" s="140">
        <f t="shared" si="2"/>
        <v>0</v>
      </c>
    </row>
    <row r="109" spans="1:6" ht="32.25" customHeight="1">
      <c r="A109" s="149">
        <v>82</v>
      </c>
      <c r="B109" s="151" t="s">
        <v>103</v>
      </c>
      <c r="C109" s="87" t="s">
        <v>46</v>
      </c>
      <c r="D109" s="87">
        <v>2</v>
      </c>
      <c r="E109" s="197"/>
      <c r="F109" s="140">
        <f t="shared" si="2"/>
        <v>0</v>
      </c>
    </row>
    <row r="110" spans="1:6" ht="20.100000000000001" customHeight="1">
      <c r="A110" s="149">
        <v>83</v>
      </c>
      <c r="B110" s="151" t="s">
        <v>48</v>
      </c>
      <c r="C110" s="87" t="s">
        <v>46</v>
      </c>
      <c r="D110" s="87">
        <v>2</v>
      </c>
      <c r="E110" s="197"/>
      <c r="F110" s="140">
        <f t="shared" si="2"/>
        <v>0</v>
      </c>
    </row>
    <row r="111" spans="1:6" ht="20.100000000000001" customHeight="1">
      <c r="A111" s="149">
        <v>84</v>
      </c>
      <c r="B111" s="151" t="s">
        <v>49</v>
      </c>
      <c r="C111" s="87" t="s">
        <v>46</v>
      </c>
      <c r="D111" s="87">
        <v>2</v>
      </c>
      <c r="E111" s="197"/>
      <c r="F111" s="140">
        <f t="shared" si="2"/>
        <v>0</v>
      </c>
    </row>
    <row r="112" spans="1:6" ht="20.100000000000001" customHeight="1">
      <c r="A112" s="149">
        <v>85</v>
      </c>
      <c r="B112" s="151" t="s">
        <v>61</v>
      </c>
      <c r="C112" s="87" t="s">
        <v>46</v>
      </c>
      <c r="D112" s="87">
        <v>2</v>
      </c>
      <c r="E112" s="197"/>
      <c r="F112" s="140">
        <f t="shared" si="2"/>
        <v>0</v>
      </c>
    </row>
    <row r="113" spans="1:6" ht="20.100000000000001" customHeight="1">
      <c r="A113" s="149">
        <v>86</v>
      </c>
      <c r="B113" s="151" t="s">
        <v>70</v>
      </c>
      <c r="C113" s="87" t="s">
        <v>46</v>
      </c>
      <c r="D113" s="87">
        <v>2</v>
      </c>
      <c r="E113" s="197"/>
      <c r="F113" s="140">
        <f t="shared" si="2"/>
        <v>0</v>
      </c>
    </row>
    <row r="114" spans="1:6" ht="20.100000000000001" customHeight="1">
      <c r="A114" s="149">
        <v>87</v>
      </c>
      <c r="B114" s="151" t="s">
        <v>74</v>
      </c>
      <c r="C114" s="87" t="s">
        <v>46</v>
      </c>
      <c r="D114" s="87">
        <v>2</v>
      </c>
      <c r="E114" s="197"/>
      <c r="F114" s="140">
        <f t="shared" si="2"/>
        <v>0</v>
      </c>
    </row>
    <row r="115" spans="1:6" ht="20.100000000000001" customHeight="1">
      <c r="A115" s="149">
        <v>88</v>
      </c>
      <c r="B115" s="151" t="s">
        <v>104</v>
      </c>
      <c r="C115" s="87" t="s">
        <v>54</v>
      </c>
      <c r="D115" s="87">
        <v>2</v>
      </c>
      <c r="E115" s="197"/>
      <c r="F115" s="140">
        <f t="shared" si="2"/>
        <v>0</v>
      </c>
    </row>
    <row r="116" spans="1:6" ht="20.100000000000001" customHeight="1">
      <c r="A116" s="149">
        <v>89</v>
      </c>
      <c r="B116" s="151" t="s">
        <v>105</v>
      </c>
      <c r="C116" s="87" t="s">
        <v>54</v>
      </c>
      <c r="D116" s="87">
        <v>2</v>
      </c>
      <c r="E116" s="197"/>
      <c r="F116" s="140">
        <f t="shared" si="2"/>
        <v>0</v>
      </c>
    </row>
    <row r="117" spans="1:6" ht="33" customHeight="1">
      <c r="A117" s="149">
        <v>90</v>
      </c>
      <c r="B117" s="151" t="s">
        <v>106</v>
      </c>
      <c r="C117" s="87" t="s">
        <v>54</v>
      </c>
      <c r="D117" s="87">
        <v>1</v>
      </c>
      <c r="E117" s="197"/>
      <c r="F117" s="140">
        <f t="shared" si="2"/>
        <v>0</v>
      </c>
    </row>
    <row r="118" spans="1:6" ht="36.950000000000003" customHeight="1">
      <c r="A118" s="143"/>
      <c r="B118" s="144" t="s">
        <v>107</v>
      </c>
      <c r="C118" s="145"/>
      <c r="D118" s="145"/>
      <c r="E118" s="150"/>
      <c r="F118" s="140"/>
    </row>
    <row r="119" spans="1:6" ht="33" customHeight="1">
      <c r="A119" s="149">
        <v>91</v>
      </c>
      <c r="B119" s="151" t="s">
        <v>45</v>
      </c>
      <c r="C119" s="87" t="s">
        <v>54</v>
      </c>
      <c r="D119" s="87">
        <v>1</v>
      </c>
      <c r="E119" s="197"/>
      <c r="F119" s="140">
        <f t="shared" si="2"/>
        <v>0</v>
      </c>
    </row>
    <row r="120" spans="1:6" ht="33.75" customHeight="1">
      <c r="A120" s="149">
        <v>92</v>
      </c>
      <c r="B120" s="151" t="s">
        <v>103</v>
      </c>
      <c r="C120" s="87" t="s">
        <v>46</v>
      </c>
      <c r="D120" s="87">
        <v>1</v>
      </c>
      <c r="E120" s="197"/>
      <c r="F120" s="140">
        <f t="shared" si="2"/>
        <v>0</v>
      </c>
    </row>
    <row r="121" spans="1:6" ht="20.100000000000001" customHeight="1">
      <c r="A121" s="149">
        <v>93</v>
      </c>
      <c r="B121" s="151" t="s">
        <v>108</v>
      </c>
      <c r="C121" s="87" t="s">
        <v>54</v>
      </c>
      <c r="D121" s="87">
        <v>2</v>
      </c>
      <c r="E121" s="197"/>
      <c r="F121" s="140">
        <f t="shared" si="2"/>
        <v>0</v>
      </c>
    </row>
    <row r="122" spans="1:6" ht="20.100000000000001" customHeight="1">
      <c r="A122" s="149">
        <v>94</v>
      </c>
      <c r="B122" s="151" t="s">
        <v>109</v>
      </c>
      <c r="C122" s="87" t="s">
        <v>54</v>
      </c>
      <c r="D122" s="87">
        <v>2</v>
      </c>
      <c r="E122" s="197"/>
      <c r="F122" s="140">
        <f t="shared" si="2"/>
        <v>0</v>
      </c>
    </row>
    <row r="123" spans="1:6" ht="33.75" customHeight="1">
      <c r="A123" s="149">
        <v>95</v>
      </c>
      <c r="B123" s="151" t="s">
        <v>110</v>
      </c>
      <c r="C123" s="87" t="s">
        <v>54</v>
      </c>
      <c r="D123" s="87">
        <v>2</v>
      </c>
      <c r="E123" s="197"/>
      <c r="F123" s="140">
        <f t="shared" si="2"/>
        <v>0</v>
      </c>
    </row>
    <row r="124" spans="1:6" ht="34.5" customHeight="1">
      <c r="A124" s="143"/>
      <c r="B124" s="144" t="s">
        <v>111</v>
      </c>
      <c r="C124" s="145"/>
      <c r="D124" s="145"/>
      <c r="E124" s="150"/>
      <c r="F124" s="140"/>
    </row>
    <row r="125" spans="1:6" ht="31.5" customHeight="1">
      <c r="A125" s="149">
        <v>96</v>
      </c>
      <c r="B125" s="151" t="s">
        <v>77</v>
      </c>
      <c r="C125" s="87" t="s">
        <v>46</v>
      </c>
      <c r="D125" s="87">
        <v>1</v>
      </c>
      <c r="E125" s="197"/>
      <c r="F125" s="140">
        <f t="shared" si="2"/>
        <v>0</v>
      </c>
    </row>
    <row r="126" spans="1:6" ht="30" customHeight="1">
      <c r="A126" s="149">
        <v>97</v>
      </c>
      <c r="B126" s="151" t="s">
        <v>112</v>
      </c>
      <c r="C126" s="87" t="s">
        <v>46</v>
      </c>
      <c r="D126" s="87">
        <v>1</v>
      </c>
      <c r="E126" s="197"/>
      <c r="F126" s="140">
        <f t="shared" si="2"/>
        <v>0</v>
      </c>
    </row>
    <row r="127" spans="1:6" ht="24.75" customHeight="1">
      <c r="A127" s="149">
        <v>98</v>
      </c>
      <c r="B127" s="151" t="s">
        <v>79</v>
      </c>
      <c r="C127" s="87" t="s">
        <v>46</v>
      </c>
      <c r="D127" s="87">
        <v>1</v>
      </c>
      <c r="E127" s="197"/>
      <c r="F127" s="140">
        <f t="shared" si="2"/>
        <v>0</v>
      </c>
    </row>
    <row r="128" spans="1:6" ht="26.25" customHeight="1">
      <c r="A128" s="149">
        <v>99</v>
      </c>
      <c r="B128" s="151" t="s">
        <v>80</v>
      </c>
      <c r="C128" s="87" t="s">
        <v>46</v>
      </c>
      <c r="D128" s="87">
        <v>1</v>
      </c>
      <c r="E128" s="197"/>
      <c r="F128" s="140">
        <f t="shared" si="2"/>
        <v>0</v>
      </c>
    </row>
    <row r="129" spans="1:6" ht="18.600000000000001" customHeight="1">
      <c r="A129" s="153" t="s">
        <v>113</v>
      </c>
      <c r="B129" s="153"/>
      <c r="C129" s="153"/>
      <c r="D129" s="147"/>
      <c r="E129" s="154">
        <f>SUM(F18:F128)</f>
        <v>0</v>
      </c>
      <c r="F129" s="154"/>
    </row>
    <row r="130" spans="1:6" ht="18.600000000000001" customHeight="1">
      <c r="A130" s="153" t="s">
        <v>114</v>
      </c>
      <c r="B130" s="153"/>
      <c r="C130" s="153"/>
      <c r="D130" s="146">
        <v>0.19</v>
      </c>
      <c r="E130" s="154">
        <f>ROUND(E129*D130,0)</f>
        <v>0</v>
      </c>
      <c r="F130" s="154"/>
    </row>
    <row r="131" spans="1:6" ht="21.75" customHeight="1">
      <c r="A131" s="153" t="s">
        <v>24</v>
      </c>
      <c r="B131" s="153"/>
      <c r="C131" s="153"/>
      <c r="D131" s="147"/>
      <c r="E131" s="154">
        <f>+E129+E130</f>
        <v>0</v>
      </c>
      <c r="F131" s="154"/>
    </row>
    <row r="132" spans="1:6" ht="11.25" customHeight="1"/>
    <row r="133" spans="1:6" ht="165.75" customHeight="1">
      <c r="A133" s="174" t="s">
        <v>115</v>
      </c>
      <c r="B133" s="173"/>
      <c r="C133" s="173"/>
      <c r="D133" s="173"/>
      <c r="E133" s="173"/>
      <c r="F133" s="173"/>
    </row>
    <row r="134" spans="1:6" ht="66" customHeight="1">
      <c r="A134" s="175" t="s">
        <v>116</v>
      </c>
      <c r="B134" s="176"/>
      <c r="C134" s="176"/>
      <c r="D134" s="176"/>
      <c r="E134" s="176"/>
      <c r="F134" s="177"/>
    </row>
    <row r="135" spans="1:6" ht="150" customHeight="1">
      <c r="A135" s="178" t="s">
        <v>117</v>
      </c>
      <c r="B135" s="179"/>
      <c r="C135" s="179"/>
      <c r="D135" s="179"/>
      <c r="E135" s="179"/>
      <c r="F135" s="180"/>
    </row>
    <row r="136" spans="1:6" ht="96.75" customHeight="1">
      <c r="A136" s="172" t="s">
        <v>118</v>
      </c>
      <c r="B136" s="173"/>
      <c r="C136" s="173"/>
      <c r="D136" s="173"/>
      <c r="E136" s="173"/>
      <c r="F136" s="173"/>
    </row>
    <row r="137" spans="1:6" ht="93" customHeight="1">
      <c r="A137" s="172" t="s">
        <v>119</v>
      </c>
      <c r="B137" s="173"/>
      <c r="C137" s="173"/>
      <c r="D137" s="173"/>
      <c r="E137" s="173"/>
      <c r="F137" s="173"/>
    </row>
    <row r="138" spans="1:6" ht="47.25" customHeight="1">
      <c r="A138" s="172" t="s">
        <v>120</v>
      </c>
      <c r="B138" s="173"/>
      <c r="C138" s="173"/>
      <c r="D138" s="173"/>
      <c r="E138" s="173"/>
      <c r="F138" s="173"/>
    </row>
    <row r="139" spans="1:6" ht="36.75" customHeight="1">
      <c r="A139" s="172" t="s">
        <v>121</v>
      </c>
      <c r="B139" s="173"/>
      <c r="C139" s="173"/>
      <c r="D139" s="173"/>
      <c r="E139" s="173"/>
      <c r="F139" s="173"/>
    </row>
    <row r="140" spans="1:6">
      <c r="A140" s="171"/>
      <c r="B140" s="171"/>
      <c r="C140" s="171"/>
      <c r="D140" s="171"/>
      <c r="E140" s="171"/>
      <c r="F140" s="171"/>
    </row>
    <row r="141" spans="1:6">
      <c r="A141" s="171"/>
      <c r="B141" s="171"/>
      <c r="C141" s="171"/>
      <c r="D141" s="171"/>
      <c r="E141" s="171"/>
      <c r="F141" s="171"/>
    </row>
    <row r="142" spans="1:6" ht="15.75" customHeight="1">
      <c r="A142" s="171"/>
      <c r="B142" s="171"/>
      <c r="C142" s="171"/>
      <c r="D142" s="171"/>
      <c r="E142" s="171"/>
      <c r="F142" s="171"/>
    </row>
    <row r="143" spans="1:6">
      <c r="A143" s="171"/>
      <c r="B143" s="171"/>
      <c r="C143" s="171"/>
      <c r="D143" s="171"/>
      <c r="E143" s="171"/>
      <c r="F143" s="171"/>
    </row>
    <row r="144" spans="1:6">
      <c r="A144" s="171"/>
      <c r="B144" s="171"/>
      <c r="C144" s="171"/>
      <c r="D144" s="171"/>
      <c r="E144" s="171"/>
      <c r="F144" s="171"/>
    </row>
    <row r="145" spans="1:6">
      <c r="A145" s="171"/>
      <c r="B145" s="171"/>
      <c r="C145" s="171"/>
      <c r="D145" s="171"/>
      <c r="E145" s="171"/>
      <c r="F145" s="171"/>
    </row>
    <row r="146" spans="1:6">
      <c r="A146" s="171"/>
      <c r="B146" s="171"/>
      <c r="C146" s="171"/>
      <c r="D146" s="171"/>
      <c r="E146" s="171"/>
      <c r="F146" s="171"/>
    </row>
    <row r="147" spans="1:6">
      <c r="A147" s="171"/>
      <c r="B147" s="171"/>
      <c r="C147" s="171"/>
      <c r="D147" s="171"/>
      <c r="E147" s="171"/>
      <c r="F147" s="171"/>
    </row>
  </sheetData>
  <protectedRanges>
    <protectedRange sqref="C11:F12" name="Rango1"/>
    <protectedRange sqref="E18:E128" name="Rango2"/>
  </protectedRanges>
  <mergeCells count="35">
    <mergeCell ref="A131:C131"/>
    <mergeCell ref="E131:F131"/>
    <mergeCell ref="A139:F139"/>
    <mergeCell ref="A140:F140"/>
    <mergeCell ref="A141:F141"/>
    <mergeCell ref="A133:F133"/>
    <mergeCell ref="A136:F136"/>
    <mergeCell ref="A137:F137"/>
    <mergeCell ref="A138:F138"/>
    <mergeCell ref="A134:F134"/>
    <mergeCell ref="A135:F135"/>
    <mergeCell ref="A147:F147"/>
    <mergeCell ref="A142:F142"/>
    <mergeCell ref="A143:F143"/>
    <mergeCell ref="A144:F144"/>
    <mergeCell ref="A145:F145"/>
    <mergeCell ref="A146:F146"/>
    <mergeCell ref="B1:F1"/>
    <mergeCell ref="B2:F2"/>
    <mergeCell ref="B3:F3"/>
    <mergeCell ref="A12:B12"/>
    <mergeCell ref="C9:F9"/>
    <mergeCell ref="C10:F10"/>
    <mergeCell ref="C11:F11"/>
    <mergeCell ref="C12:F12"/>
    <mergeCell ref="A5:F5"/>
    <mergeCell ref="A7:F7"/>
    <mergeCell ref="A9:B9"/>
    <mergeCell ref="A10:B10"/>
    <mergeCell ref="A11:B11"/>
    <mergeCell ref="A129:C129"/>
    <mergeCell ref="E129:F129"/>
    <mergeCell ref="A130:C130"/>
    <mergeCell ref="E130:F130"/>
    <mergeCell ref="A14:F14"/>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82"/>
      <c r="B1" s="182"/>
      <c r="C1" s="182"/>
      <c r="D1" s="182"/>
      <c r="E1" s="182"/>
      <c r="F1" s="182"/>
    </row>
    <row r="2" spans="1:6">
      <c r="A2" s="183"/>
      <c r="B2" s="183"/>
      <c r="C2" s="183"/>
      <c r="D2" s="183"/>
      <c r="E2" s="183"/>
      <c r="F2" s="183"/>
    </row>
    <row r="4" spans="1:6">
      <c r="A4" s="3"/>
    </row>
    <row r="6" spans="1:6" ht="28.5" customHeight="1">
      <c r="A6" s="184"/>
      <c r="B6" s="184"/>
      <c r="C6" s="84"/>
    </row>
    <row r="7" spans="1:6" ht="44.25" customHeight="1">
      <c r="A7" s="185"/>
      <c r="B7" s="185"/>
      <c r="C7" s="185"/>
      <c r="D7" s="185"/>
      <c r="E7" s="185"/>
    </row>
    <row r="8" spans="1:6" ht="23.25" customHeight="1">
      <c r="A8" s="184"/>
      <c r="B8" s="184"/>
      <c r="C8" s="84"/>
    </row>
    <row r="11" spans="1:6">
      <c r="A11" s="2"/>
    </row>
    <row r="14" spans="1:6" ht="15" customHeight="1">
      <c r="A14" s="181"/>
      <c r="B14" s="181"/>
      <c r="C14" s="181"/>
      <c r="D14" s="181"/>
      <c r="E14" s="181"/>
      <c r="F14" s="181"/>
    </row>
    <row r="15" spans="1:6">
      <c r="A15" s="181"/>
      <c r="B15" s="181"/>
      <c r="C15" s="181"/>
      <c r="D15" s="181"/>
      <c r="E15" s="181"/>
      <c r="F15" s="181"/>
    </row>
    <row r="16" spans="1:6" ht="18" customHeight="1">
      <c r="A16" s="181"/>
      <c r="B16" s="181"/>
      <c r="C16" s="181"/>
      <c r="D16" s="181"/>
      <c r="E16" s="181"/>
      <c r="F16" s="181"/>
    </row>
    <row r="17" spans="1:6" ht="29.25" customHeight="1">
      <c r="A17" s="181"/>
      <c r="B17" s="181"/>
      <c r="C17" s="181"/>
      <c r="D17" s="181"/>
      <c r="E17" s="181"/>
      <c r="F17" s="181"/>
    </row>
    <row r="18" spans="1:6">
      <c r="A18" s="181"/>
      <c r="B18" s="181"/>
      <c r="C18" s="181"/>
      <c r="D18" s="181"/>
      <c r="E18" s="181"/>
      <c r="F18" s="181"/>
    </row>
    <row r="19" spans="1:6" ht="30" customHeight="1"/>
    <row r="20" spans="1:6" ht="45">
      <c r="A20" s="5" t="s">
        <v>0</v>
      </c>
      <c r="B20" s="13" t="s">
        <v>39</v>
      </c>
      <c r="C20" s="13" t="s">
        <v>40</v>
      </c>
      <c r="D20" s="13" t="s">
        <v>122</v>
      </c>
      <c r="E20" s="6" t="s">
        <v>42</v>
      </c>
      <c r="F20" s="6" t="s">
        <v>43</v>
      </c>
    </row>
    <row r="21" spans="1:6" ht="152.25" customHeight="1">
      <c r="A21" s="19" t="s">
        <v>123</v>
      </c>
      <c r="B21" s="20" t="s">
        <v>124</v>
      </c>
      <c r="C21" s="87" t="s">
        <v>125</v>
      </c>
      <c r="D21" s="21">
        <v>1756</v>
      </c>
      <c r="E21" s="12">
        <v>0</v>
      </c>
      <c r="F21" s="7">
        <f>S_A_45[[#This Row],[CANT]]*S_A_45[[#This Row],[PRECIO UNITARIO ANTES IVA]]</f>
        <v>0</v>
      </c>
    </row>
    <row r="22" spans="1:6" ht="15" customHeight="1">
      <c r="A22" s="186" t="s">
        <v>126</v>
      </c>
      <c r="B22" s="190"/>
      <c r="C22" s="190"/>
      <c r="D22" s="190"/>
      <c r="E22" s="188">
        <f>SUBTOTAL(109,S_A_45[VALOR TOTAL ANTES DE IVA])</f>
        <v>0</v>
      </c>
      <c r="F22" s="189"/>
    </row>
    <row r="23" spans="1:6" ht="15" customHeight="1">
      <c r="A23" s="186" t="s">
        <v>127</v>
      </c>
      <c r="B23" s="187"/>
      <c r="C23" s="187"/>
      <c r="D23" s="187"/>
      <c r="E23" s="10">
        <v>0.19</v>
      </c>
      <c r="F23" s="9">
        <f>E22*E23</f>
        <v>0</v>
      </c>
    </row>
    <row r="24" spans="1:6" ht="15" customHeight="1">
      <c r="A24" s="186" t="s">
        <v>128</v>
      </c>
      <c r="B24" s="187"/>
      <c r="C24" s="187"/>
      <c r="D24" s="187"/>
      <c r="E24" s="188">
        <f>+E22+F23</f>
        <v>0</v>
      </c>
      <c r="F24" s="189"/>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82"/>
      <c r="B1" s="182"/>
      <c r="C1" s="182"/>
      <c r="D1" s="182"/>
      <c r="E1" s="182"/>
    </row>
    <row r="2" spans="1:5">
      <c r="A2" s="183"/>
      <c r="B2" s="183"/>
      <c r="C2" s="183"/>
      <c r="D2" s="183"/>
      <c r="E2" s="183"/>
    </row>
    <row r="4" spans="1:5">
      <c r="A4" s="3"/>
    </row>
    <row r="6" spans="1:5" ht="28.5" customHeight="1">
      <c r="A6" s="184"/>
      <c r="B6" s="184"/>
    </row>
    <row r="7" spans="1:5" ht="44.25" customHeight="1">
      <c r="A7" s="185"/>
      <c r="B7" s="185"/>
      <c r="C7" s="185"/>
      <c r="D7" s="185"/>
    </row>
    <row r="8" spans="1:5" ht="23.25" customHeight="1">
      <c r="A8" s="184"/>
      <c r="B8" s="184"/>
    </row>
    <row r="11" spans="1:5">
      <c r="A11" s="2"/>
    </row>
    <row r="14" spans="1:5" ht="15" customHeight="1">
      <c r="A14" s="181"/>
      <c r="B14" s="181"/>
      <c r="C14" s="181"/>
      <c r="D14" s="181"/>
      <c r="E14" s="181"/>
    </row>
    <row r="15" spans="1:5">
      <c r="A15" s="181"/>
      <c r="B15" s="181"/>
      <c r="C15" s="181"/>
      <c r="D15" s="181"/>
      <c r="E15" s="181"/>
    </row>
    <row r="16" spans="1:5" ht="18" customHeight="1">
      <c r="A16" s="181"/>
      <c r="B16" s="181"/>
      <c r="C16" s="181"/>
      <c r="D16" s="181"/>
      <c r="E16" s="181"/>
    </row>
    <row r="17" spans="1:7" ht="29.25" customHeight="1">
      <c r="A17" s="181"/>
      <c r="B17" s="181"/>
      <c r="C17" s="181"/>
      <c r="D17" s="181"/>
      <c r="E17" s="181"/>
    </row>
    <row r="18" spans="1:7">
      <c r="A18" s="181"/>
      <c r="B18" s="181"/>
      <c r="C18" s="181"/>
      <c r="D18" s="181"/>
      <c r="E18" s="181"/>
    </row>
    <row r="19" spans="1:7" ht="30" customHeight="1"/>
    <row r="20" spans="1:7" ht="45">
      <c r="A20" s="5" t="s">
        <v>0</v>
      </c>
      <c r="B20" s="13" t="s">
        <v>39</v>
      </c>
      <c r="C20" s="13" t="s">
        <v>122</v>
      </c>
      <c r="D20" s="6" t="s">
        <v>42</v>
      </c>
      <c r="E20" s="6" t="s">
        <v>43</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86" t="s">
        <v>126</v>
      </c>
      <c r="B29" s="190"/>
      <c r="C29" s="190"/>
      <c r="D29" s="188">
        <f>SUBTOTAL(109,S_A_4[VALOR TOTAL ANTES DE IVA])</f>
        <v>0</v>
      </c>
      <c r="E29" s="189"/>
    </row>
    <row r="30" spans="1:7" ht="15" customHeight="1">
      <c r="A30" s="186" t="s">
        <v>129</v>
      </c>
      <c r="B30" s="187"/>
      <c r="C30" s="187"/>
      <c r="D30" s="8">
        <v>0.12</v>
      </c>
      <c r="E30" s="9">
        <f>D29*D30</f>
        <v>0</v>
      </c>
    </row>
    <row r="31" spans="1:7" ht="15" customHeight="1">
      <c r="A31" s="186" t="s">
        <v>130</v>
      </c>
      <c r="B31" s="187"/>
      <c r="C31" s="187"/>
      <c r="D31" s="8">
        <v>0.05</v>
      </c>
      <c r="E31" s="9">
        <f>E30*D31</f>
        <v>0</v>
      </c>
    </row>
    <row r="32" spans="1:7" ht="15" customHeight="1">
      <c r="A32" s="186" t="s">
        <v>131</v>
      </c>
      <c r="B32" s="187"/>
      <c r="C32" s="187"/>
      <c r="D32" s="18"/>
      <c r="E32" s="17">
        <f>SUM(E26:E28)</f>
        <v>0</v>
      </c>
    </row>
    <row r="33" spans="1:5" ht="15" customHeight="1">
      <c r="A33" s="186" t="s">
        <v>132</v>
      </c>
      <c r="B33" s="187"/>
      <c r="C33" s="187"/>
      <c r="D33" s="10">
        <v>0.19</v>
      </c>
      <c r="E33" s="9">
        <f>+E32*D33</f>
        <v>0</v>
      </c>
    </row>
    <row r="34" spans="1:5" ht="15" customHeight="1">
      <c r="A34" s="186" t="s">
        <v>128</v>
      </c>
      <c r="B34" s="187"/>
      <c r="C34" s="187"/>
      <c r="D34" s="188">
        <f>SUM(E29:E33)</f>
        <v>0</v>
      </c>
      <c r="E34" s="189"/>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82"/>
      <c r="B1" s="182"/>
      <c r="C1" s="182"/>
      <c r="D1" s="182"/>
      <c r="E1" s="182"/>
      <c r="F1" s="182"/>
    </row>
    <row r="2" spans="1:6">
      <c r="A2" s="183"/>
      <c r="B2" s="183"/>
      <c r="C2" s="183"/>
      <c r="D2" s="183"/>
      <c r="E2" s="183"/>
      <c r="F2" s="183"/>
    </row>
    <row r="4" spans="1:6">
      <c r="A4" s="3"/>
    </row>
    <row r="6" spans="1:6" ht="28.5" customHeight="1">
      <c r="A6" s="184"/>
      <c r="B6" s="184"/>
    </row>
    <row r="7" spans="1:6" ht="44.25" customHeight="1">
      <c r="A7" s="185"/>
      <c r="B7" s="185"/>
      <c r="C7" s="185"/>
      <c r="D7" s="185"/>
      <c r="E7" s="185"/>
    </row>
    <row r="8" spans="1:6" ht="23.25" customHeight="1">
      <c r="A8" s="184"/>
      <c r="B8" s="184"/>
    </row>
    <row r="11" spans="1:6">
      <c r="A11" s="2"/>
    </row>
    <row r="14" spans="1:6" ht="15" customHeight="1">
      <c r="A14" s="181"/>
      <c r="B14" s="181"/>
      <c r="C14" s="181"/>
      <c r="D14" s="181"/>
      <c r="E14" s="181"/>
      <c r="F14" s="181"/>
    </row>
    <row r="15" spans="1:6">
      <c r="A15" s="181"/>
      <c r="B15" s="181"/>
      <c r="C15" s="181"/>
      <c r="D15" s="181"/>
      <c r="E15" s="181"/>
      <c r="F15" s="181"/>
    </row>
    <row r="16" spans="1:6" ht="18" customHeight="1">
      <c r="A16" s="181"/>
      <c r="B16" s="181"/>
      <c r="C16" s="181"/>
      <c r="D16" s="181"/>
      <c r="E16" s="181"/>
      <c r="F16" s="181"/>
    </row>
    <row r="17" spans="1:6" ht="29.25" customHeight="1">
      <c r="A17" s="181"/>
      <c r="B17" s="181"/>
      <c r="C17" s="181"/>
      <c r="D17" s="181"/>
      <c r="E17" s="181"/>
      <c r="F17" s="181"/>
    </row>
    <row r="18" spans="1:6">
      <c r="A18" s="181"/>
      <c r="B18" s="181"/>
      <c r="C18" s="181"/>
      <c r="D18" s="181"/>
      <c r="E18" s="181"/>
      <c r="F18" s="181"/>
    </row>
    <row r="19" spans="1:6" ht="30" customHeight="1"/>
    <row r="20" spans="1:6" ht="45">
      <c r="A20" s="5" t="s">
        <v>0</v>
      </c>
      <c r="B20" s="5" t="s">
        <v>39</v>
      </c>
      <c r="C20" s="5" t="s">
        <v>133</v>
      </c>
      <c r="D20" s="5" t="s">
        <v>122</v>
      </c>
      <c r="E20" s="108" t="s">
        <v>42</v>
      </c>
      <c r="F20" s="108" t="s">
        <v>43</v>
      </c>
    </row>
    <row r="21" spans="1:6">
      <c r="A21" s="115">
        <v>1</v>
      </c>
      <c r="B21" s="116" t="s">
        <v>134</v>
      </c>
      <c r="C21" s="116"/>
      <c r="D21" s="116"/>
      <c r="E21" s="117"/>
      <c r="F21" s="117"/>
    </row>
    <row r="22" spans="1:6" ht="51">
      <c r="A22" s="99">
        <v>1.1000000000000001</v>
      </c>
      <c r="B22" s="100" t="s">
        <v>135</v>
      </c>
      <c r="C22" s="99" t="s">
        <v>136</v>
      </c>
      <c r="D22" s="101">
        <v>113</v>
      </c>
      <c r="E22" s="110"/>
      <c r="F22" s="111">
        <f>S_A[[#This Row],[CANT]]*S_A[[#This Row],[PRECIO UNITARIO ANTES IVA]]</f>
        <v>0</v>
      </c>
    </row>
    <row r="23" spans="1:6" ht="25.5">
      <c r="A23" s="99">
        <v>1.2</v>
      </c>
      <c r="B23" s="103" t="s">
        <v>137</v>
      </c>
      <c r="C23" s="99" t="s">
        <v>138</v>
      </c>
      <c r="D23" s="101">
        <v>3</v>
      </c>
      <c r="E23" s="121"/>
      <c r="F23" s="122">
        <f>S_A[[#This Row],[CANT]]*S_A[[#This Row],[PRECIO UNITARIO ANTES IVA]]</f>
        <v>0</v>
      </c>
    </row>
    <row r="24" spans="1:6" ht="25.5">
      <c r="A24" s="99">
        <v>1.3</v>
      </c>
      <c r="B24" s="100" t="s">
        <v>139</v>
      </c>
      <c r="C24" s="99" t="s">
        <v>140</v>
      </c>
      <c r="D24" s="101">
        <v>24</v>
      </c>
      <c r="E24" s="109"/>
      <c r="F24" s="111">
        <f>S_A[[#This Row],[CANT]]*S_A[[#This Row],[PRECIO UNITARIO ANTES IVA]]</f>
        <v>0</v>
      </c>
    </row>
    <row r="25" spans="1:6">
      <c r="A25" s="118">
        <v>2</v>
      </c>
      <c r="B25" s="119" t="s">
        <v>141</v>
      </c>
      <c r="C25" s="118"/>
      <c r="D25" s="118"/>
      <c r="E25" s="120"/>
      <c r="F25" s="120"/>
    </row>
    <row r="26" spans="1:6" ht="51">
      <c r="A26" s="99">
        <v>2.1</v>
      </c>
      <c r="B26" s="100" t="s">
        <v>142</v>
      </c>
      <c r="C26" s="99" t="s">
        <v>140</v>
      </c>
      <c r="D26" s="101">
        <v>210</v>
      </c>
      <c r="E26" s="110"/>
      <c r="F26" s="111">
        <f>S_A[[#This Row],[CANT]]*S_A[[#This Row],[PRECIO UNITARIO ANTES IVA]]</f>
        <v>0</v>
      </c>
    </row>
    <row r="27" spans="1:6">
      <c r="A27" s="118">
        <v>3</v>
      </c>
      <c r="B27" s="119" t="s">
        <v>143</v>
      </c>
      <c r="C27" s="118"/>
      <c r="D27" s="118"/>
      <c r="E27" s="120"/>
      <c r="F27" s="120"/>
    </row>
    <row r="28" spans="1:6" ht="76.5">
      <c r="A28" s="99">
        <v>3.1</v>
      </c>
      <c r="B28" s="100" t="s">
        <v>144</v>
      </c>
      <c r="C28" s="99" t="s">
        <v>136</v>
      </c>
      <c r="D28" s="101">
        <v>280</v>
      </c>
      <c r="E28" s="109"/>
      <c r="F28" s="111">
        <f>S_A[[#This Row],[CANT]]*S_A[[#This Row],[PRECIO UNITARIO ANTES IVA]]</f>
        <v>0</v>
      </c>
    </row>
    <row r="29" spans="1:6">
      <c r="A29" s="118">
        <v>4</v>
      </c>
      <c r="B29" s="119" t="s">
        <v>145</v>
      </c>
      <c r="C29" s="118"/>
      <c r="D29" s="118"/>
      <c r="E29" s="120"/>
      <c r="F29" s="120"/>
    </row>
    <row r="30" spans="1:6" ht="102">
      <c r="A30" s="99">
        <v>4.0999999999999996</v>
      </c>
      <c r="B30" s="100" t="s">
        <v>146</v>
      </c>
      <c r="C30" s="99" t="s">
        <v>125</v>
      </c>
      <c r="D30" s="101">
        <v>314</v>
      </c>
      <c r="E30" s="110"/>
      <c r="F30" s="111">
        <f>S_A[[#This Row],[CANT]]*S_A[[#This Row],[PRECIO UNITARIO ANTES IVA]]</f>
        <v>0</v>
      </c>
    </row>
    <row r="31" spans="1:6" ht="102">
      <c r="A31" s="99">
        <v>4.2</v>
      </c>
      <c r="B31" s="103" t="s">
        <v>147</v>
      </c>
      <c r="C31" s="99" t="s">
        <v>125</v>
      </c>
      <c r="D31" s="101">
        <v>136</v>
      </c>
      <c r="E31" s="123"/>
      <c r="F31" s="122">
        <f>S_A[[#This Row],[CANT]]*S_A[[#This Row],[PRECIO UNITARIO ANTES IVA]]</f>
        <v>0</v>
      </c>
    </row>
    <row r="32" spans="1:6" ht="38.25">
      <c r="A32" s="99">
        <v>4.3</v>
      </c>
      <c r="B32" s="100" t="s">
        <v>148</v>
      </c>
      <c r="C32" s="99" t="s">
        <v>140</v>
      </c>
      <c r="D32" s="101">
        <v>80</v>
      </c>
      <c r="E32" s="110"/>
      <c r="F32" s="111">
        <f>S_A[[#This Row],[CANT]]*S_A[[#This Row],[PRECIO UNITARIO ANTES IVA]]</f>
        <v>0</v>
      </c>
    </row>
    <row r="33" spans="1:6" ht="25.5">
      <c r="A33" s="99">
        <v>4.4000000000000004</v>
      </c>
      <c r="B33" s="103" t="s">
        <v>149</v>
      </c>
      <c r="C33" s="99" t="s">
        <v>125</v>
      </c>
      <c r="D33" s="101">
        <v>43</v>
      </c>
      <c r="E33" s="121"/>
      <c r="F33" s="122">
        <f>S_A[[#This Row],[CANT]]*S_A[[#This Row],[PRECIO UNITARIO ANTES IVA]]</f>
        <v>0</v>
      </c>
    </row>
    <row r="34" spans="1:6">
      <c r="A34" s="118">
        <v>5</v>
      </c>
      <c r="B34" s="119" t="s">
        <v>150</v>
      </c>
      <c r="C34" s="118"/>
      <c r="D34" s="118"/>
      <c r="E34" s="117"/>
      <c r="F34" s="117"/>
    </row>
    <row r="35" spans="1:6" ht="51">
      <c r="A35" s="99">
        <v>5.0999999999999996</v>
      </c>
      <c r="B35" s="103" t="s">
        <v>151</v>
      </c>
      <c r="C35" s="99" t="s">
        <v>138</v>
      </c>
      <c r="D35" s="99">
        <v>8</v>
      </c>
      <c r="E35" s="121"/>
      <c r="F35" s="122">
        <f>S_A[[#This Row],[CANT]]*S_A[[#This Row],[PRECIO UNITARIO ANTES IVA]]</f>
        <v>0</v>
      </c>
    </row>
    <row r="36" spans="1:6" ht="51">
      <c r="A36" s="99">
        <v>5.2</v>
      </c>
      <c r="B36" s="100" t="s">
        <v>152</v>
      </c>
      <c r="C36" s="99" t="s">
        <v>138</v>
      </c>
      <c r="D36" s="99">
        <v>12</v>
      </c>
      <c r="E36" s="110"/>
      <c r="F36" s="111">
        <f>S_A[[#This Row],[CANT]]*S_A[[#This Row],[PRECIO UNITARIO ANTES IVA]]</f>
        <v>0</v>
      </c>
    </row>
    <row r="37" spans="1:6">
      <c r="A37" s="118">
        <v>6</v>
      </c>
      <c r="B37" s="119" t="s">
        <v>153</v>
      </c>
      <c r="C37" s="118"/>
      <c r="D37" s="118"/>
      <c r="E37" s="120"/>
      <c r="F37" s="120"/>
    </row>
    <row r="38" spans="1:6" ht="38.25">
      <c r="A38" s="102">
        <v>6.1</v>
      </c>
      <c r="B38" s="103" t="s">
        <v>154</v>
      </c>
      <c r="C38" s="99" t="s">
        <v>138</v>
      </c>
      <c r="D38" s="99">
        <v>2</v>
      </c>
      <c r="E38" s="109"/>
      <c r="F38" s="111">
        <f>S_A[[#This Row],[CANT]]*S_A[[#This Row],[PRECIO UNITARIO ANTES IVA]]</f>
        <v>0</v>
      </c>
    </row>
    <row r="39" spans="1:6" ht="38.25">
      <c r="A39" s="102">
        <v>6.2</v>
      </c>
      <c r="B39" s="103" t="s">
        <v>155</v>
      </c>
      <c r="C39" s="99" t="s">
        <v>138</v>
      </c>
      <c r="D39" s="99">
        <v>21</v>
      </c>
      <c r="E39" s="121"/>
      <c r="F39" s="122">
        <f>S_A[[#This Row],[CANT]]*S_A[[#This Row],[PRECIO UNITARIO ANTES IVA]]</f>
        <v>0</v>
      </c>
    </row>
    <row r="40" spans="1:6" ht="38.25">
      <c r="A40" s="102">
        <v>6.3</v>
      </c>
      <c r="B40" s="103" t="s">
        <v>156</v>
      </c>
      <c r="C40" s="99" t="s">
        <v>138</v>
      </c>
      <c r="D40" s="99">
        <v>4</v>
      </c>
      <c r="E40" s="110"/>
      <c r="F40" s="111">
        <f>S_A[[#This Row],[CANT]]*S_A[[#This Row],[PRECIO UNITARIO ANTES IVA]]</f>
        <v>0</v>
      </c>
    </row>
    <row r="41" spans="1:6" ht="38.25">
      <c r="A41" s="102">
        <v>6.4</v>
      </c>
      <c r="B41" s="103" t="s">
        <v>157</v>
      </c>
      <c r="C41" s="99" t="s">
        <v>138</v>
      </c>
      <c r="D41" s="99">
        <v>2</v>
      </c>
      <c r="E41" s="121"/>
      <c r="F41" s="122">
        <f>S_A[[#This Row],[CANT]]*S_A[[#This Row],[PRECIO UNITARIO ANTES IVA]]</f>
        <v>0</v>
      </c>
    </row>
    <row r="42" spans="1:6" ht="51">
      <c r="A42" s="102">
        <v>6.5</v>
      </c>
      <c r="B42" s="103" t="s">
        <v>158</v>
      </c>
      <c r="C42" s="99" t="s">
        <v>138</v>
      </c>
      <c r="D42" s="99">
        <v>2</v>
      </c>
      <c r="E42" s="110"/>
      <c r="F42" s="111">
        <f>S_A[[#This Row],[CANT]]*S_A[[#This Row],[PRECIO UNITARIO ANTES IVA]]</f>
        <v>0</v>
      </c>
    </row>
    <row r="43" spans="1:6" ht="51">
      <c r="A43" s="102">
        <v>6.6</v>
      </c>
      <c r="B43" s="103" t="s">
        <v>159</v>
      </c>
      <c r="C43" s="99" t="s">
        <v>138</v>
      </c>
      <c r="D43" s="99">
        <v>156</v>
      </c>
      <c r="E43" s="121"/>
      <c r="F43" s="122">
        <f>S_A[[#This Row],[CANT]]*S_A[[#This Row],[PRECIO UNITARIO ANTES IVA]]</f>
        <v>0</v>
      </c>
    </row>
    <row r="44" spans="1:6" ht="51">
      <c r="A44" s="102">
        <v>6.7</v>
      </c>
      <c r="B44" s="100" t="s">
        <v>160</v>
      </c>
      <c r="C44" s="99" t="s">
        <v>140</v>
      </c>
      <c r="D44" s="99">
        <v>176</v>
      </c>
      <c r="E44" s="110"/>
      <c r="F44" s="111">
        <f>S_A[[#This Row],[CANT]]*S_A[[#This Row],[PRECIO UNITARIO ANTES IVA]]</f>
        <v>0</v>
      </c>
    </row>
    <row r="45" spans="1:6" ht="38.25">
      <c r="A45" s="102">
        <v>6.8</v>
      </c>
      <c r="B45" s="103" t="s">
        <v>161</v>
      </c>
      <c r="C45" s="99" t="s">
        <v>140</v>
      </c>
      <c r="D45" s="99">
        <v>415</v>
      </c>
      <c r="E45" s="123"/>
      <c r="F45" s="122">
        <f>S_A[[#This Row],[CANT]]*S_A[[#This Row],[PRECIO UNITARIO ANTES IVA]]</f>
        <v>0</v>
      </c>
    </row>
    <row r="46" spans="1:6" ht="38.25">
      <c r="A46" s="102">
        <v>6.9</v>
      </c>
      <c r="B46" s="100" t="s">
        <v>162</v>
      </c>
      <c r="C46" s="99" t="s">
        <v>163</v>
      </c>
      <c r="D46" s="99">
        <v>413</v>
      </c>
      <c r="E46" s="110"/>
      <c r="F46" s="111">
        <f>S_A[[#This Row],[CANT]]*S_A[[#This Row],[PRECIO UNITARIO ANTES IVA]]</f>
        <v>0</v>
      </c>
    </row>
    <row r="47" spans="1:6" ht="63.75">
      <c r="A47" s="104">
        <v>6.1</v>
      </c>
      <c r="B47" s="103" t="s">
        <v>164</v>
      </c>
      <c r="C47" s="99" t="s">
        <v>163</v>
      </c>
      <c r="D47" s="99">
        <v>606</v>
      </c>
      <c r="E47" s="121"/>
      <c r="F47" s="122">
        <f>S_A[[#This Row],[CANT]]*S_A[[#This Row],[PRECIO UNITARIO ANTES IVA]]</f>
        <v>0</v>
      </c>
    </row>
    <row r="48" spans="1:6" ht="38.25">
      <c r="A48" s="104">
        <v>6.11</v>
      </c>
      <c r="B48" s="100" t="s">
        <v>165</v>
      </c>
      <c r="C48" s="99" t="s">
        <v>138</v>
      </c>
      <c r="D48" s="99">
        <v>156</v>
      </c>
      <c r="E48" s="109"/>
      <c r="F48" s="111">
        <f>S_A[[#This Row],[CANT]]*S_A[[#This Row],[PRECIO UNITARIO ANTES IVA]]</f>
        <v>0</v>
      </c>
    </row>
    <row r="49" spans="1:6" ht="38.25">
      <c r="A49" s="104">
        <v>6.12</v>
      </c>
      <c r="B49" s="103" t="s">
        <v>166</v>
      </c>
      <c r="C49" s="99" t="s">
        <v>138</v>
      </c>
      <c r="D49" s="99">
        <v>156</v>
      </c>
      <c r="E49" s="121"/>
      <c r="F49" s="122">
        <f>S_A[[#This Row],[CANT]]*S_A[[#This Row],[PRECIO UNITARIO ANTES IVA]]</f>
        <v>0</v>
      </c>
    </row>
    <row r="50" spans="1:6" ht="76.5">
      <c r="A50" s="104">
        <v>6.13</v>
      </c>
      <c r="B50" s="105" t="s">
        <v>167</v>
      </c>
      <c r="C50" s="99" t="s">
        <v>138</v>
      </c>
      <c r="D50" s="99">
        <v>156</v>
      </c>
      <c r="E50" s="109"/>
      <c r="F50" s="111">
        <f>S_A[[#This Row],[CANT]]*S_A[[#This Row],[PRECIO UNITARIO ANTES IVA]]</f>
        <v>0</v>
      </c>
    </row>
    <row r="51" spans="1:6" ht="178.5">
      <c r="A51" s="104">
        <v>6.14</v>
      </c>
      <c r="B51" s="105" t="s">
        <v>168</v>
      </c>
      <c r="C51" s="106" t="s">
        <v>140</v>
      </c>
      <c r="D51" s="99">
        <v>606</v>
      </c>
      <c r="E51" s="121"/>
      <c r="F51" s="122">
        <f>S_A[[#This Row],[CANT]]*S_A[[#This Row],[PRECIO UNITARIO ANTES IVA]]</f>
        <v>0</v>
      </c>
    </row>
    <row r="52" spans="1:6" ht="165.75">
      <c r="A52" s="104">
        <v>6.15</v>
      </c>
      <c r="B52" s="105" t="s">
        <v>169</v>
      </c>
      <c r="C52" s="106" t="s">
        <v>138</v>
      </c>
      <c r="D52" s="99">
        <v>120</v>
      </c>
      <c r="E52" s="110"/>
      <c r="F52" s="111">
        <f>S_A[[#This Row],[CANT]]*S_A[[#This Row],[PRECIO UNITARIO ANTES IVA]]</f>
        <v>0</v>
      </c>
    </row>
    <row r="53" spans="1:6" ht="114.75">
      <c r="A53" s="104">
        <v>6.16</v>
      </c>
      <c r="B53" s="105" t="s">
        <v>170</v>
      </c>
      <c r="C53" s="106" t="s">
        <v>140</v>
      </c>
      <c r="D53" s="99">
        <v>413</v>
      </c>
      <c r="E53" s="123"/>
      <c r="F53" s="122">
        <f>S_A[[#This Row],[CANT]]*S_A[[#This Row],[PRECIO UNITARIO ANTES IVA]]</f>
        <v>0</v>
      </c>
    </row>
    <row r="54" spans="1:6" ht="89.25">
      <c r="A54" s="104">
        <v>6.17</v>
      </c>
      <c r="B54" s="105" t="s">
        <v>171</v>
      </c>
      <c r="C54" s="106" t="s">
        <v>138</v>
      </c>
      <c r="D54" s="99">
        <v>4</v>
      </c>
      <c r="E54" s="110"/>
      <c r="F54" s="111">
        <f>S_A[[#This Row],[CANT]]*S_A[[#This Row],[PRECIO UNITARIO ANTES IVA]]</f>
        <v>0</v>
      </c>
    </row>
    <row r="55" spans="1:6" ht="26.25">
      <c r="A55" s="104">
        <v>6.18</v>
      </c>
      <c r="B55" s="124" t="s">
        <v>172</v>
      </c>
      <c r="C55" s="99" t="s">
        <v>138</v>
      </c>
      <c r="D55" s="99">
        <v>50</v>
      </c>
      <c r="E55" s="123"/>
      <c r="F55" s="122">
        <f>S_A[[#This Row],[CANT]]*S_A[[#This Row],[PRECIO UNITARIO ANTES IVA]]</f>
        <v>0</v>
      </c>
    </row>
    <row r="56" spans="1:6">
      <c r="A56" s="118">
        <v>7</v>
      </c>
      <c r="B56" s="119" t="s">
        <v>173</v>
      </c>
      <c r="C56" s="118"/>
      <c r="D56" s="118"/>
      <c r="E56" s="120"/>
      <c r="F56" s="120"/>
    </row>
    <row r="57" spans="1:6" ht="76.5">
      <c r="A57" s="107">
        <v>7.1</v>
      </c>
      <c r="B57" s="105" t="s">
        <v>174</v>
      </c>
      <c r="C57" s="99" t="s">
        <v>138</v>
      </c>
      <c r="D57" s="125">
        <v>28</v>
      </c>
      <c r="E57" s="121"/>
      <c r="F57" s="122">
        <f>S_A[[#This Row],[CANT]]*S_A[[#This Row],[PRECIO UNITARIO ANTES IVA]]</f>
        <v>0</v>
      </c>
    </row>
    <row r="58" spans="1:6" ht="41.25" customHeight="1">
      <c r="A58" s="107">
        <v>7.2</v>
      </c>
      <c r="B58" s="105" t="s">
        <v>175</v>
      </c>
      <c r="C58" s="99" t="s">
        <v>138</v>
      </c>
      <c r="D58" s="125">
        <v>11</v>
      </c>
      <c r="E58" s="110"/>
      <c r="F58" s="111">
        <f>S_A[[#This Row],[CANT]]*S_A[[#This Row],[PRECIO UNITARIO ANTES IVA]]</f>
        <v>0</v>
      </c>
    </row>
    <row r="59" spans="1:6" ht="15" customHeight="1">
      <c r="A59" s="186" t="s">
        <v>126</v>
      </c>
      <c r="B59" s="187"/>
      <c r="C59" s="187"/>
      <c r="D59" s="187"/>
      <c r="E59" s="191">
        <f>SUBTOTAL(109,S_A[VALOR TOTAL ANTES DE IVA])</f>
        <v>0</v>
      </c>
      <c r="F59" s="192"/>
    </row>
    <row r="60" spans="1:6">
      <c r="A60" s="186" t="s">
        <v>176</v>
      </c>
      <c r="B60" s="187"/>
      <c r="C60" s="187"/>
      <c r="D60" s="187"/>
      <c r="E60" s="112">
        <v>0.2</v>
      </c>
      <c r="F60" s="113">
        <f>E59*E60</f>
        <v>0</v>
      </c>
    </row>
    <row r="61" spans="1:6">
      <c r="A61" s="186" t="s">
        <v>177</v>
      </c>
      <c r="B61" s="187"/>
      <c r="C61" s="187"/>
      <c r="D61" s="187"/>
      <c r="E61" s="112">
        <v>0.06</v>
      </c>
      <c r="F61" s="113">
        <f>E59*E61</f>
        <v>0</v>
      </c>
    </row>
    <row r="62" spans="1:6">
      <c r="A62" s="186" t="s">
        <v>178</v>
      </c>
      <c r="B62" s="187"/>
      <c r="C62" s="187"/>
      <c r="D62" s="187"/>
      <c r="E62" s="114">
        <v>0.19</v>
      </c>
      <c r="F62" s="113">
        <f>F61*E62</f>
        <v>0</v>
      </c>
    </row>
    <row r="63" spans="1:6">
      <c r="A63" s="186" t="s">
        <v>128</v>
      </c>
      <c r="B63" s="187"/>
      <c r="C63" s="187"/>
      <c r="D63" s="187"/>
      <c r="E63" s="191">
        <f>SUM(F59:F62)</f>
        <v>0</v>
      </c>
      <c r="F63" s="192"/>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193"/>
      <c r="F1" s="193"/>
      <c r="G1" s="193"/>
      <c r="H1" s="193"/>
      <c r="I1" s="193"/>
    </row>
    <row r="2" spans="1:9">
      <c r="A2" s="36"/>
      <c r="B2" s="37"/>
      <c r="C2" s="37"/>
      <c r="D2" s="37"/>
      <c r="E2" s="37"/>
      <c r="F2" s="37"/>
      <c r="G2" s="37"/>
      <c r="H2" s="37"/>
      <c r="I2" s="37"/>
    </row>
    <row r="4" spans="1:9">
      <c r="A4" s="38"/>
    </row>
    <row r="6" spans="1:9" ht="28.5" customHeight="1">
      <c r="A6" s="194"/>
      <c r="B6" s="194"/>
    </row>
    <row r="7" spans="1:9" ht="44.25" customHeight="1">
      <c r="A7" s="195"/>
      <c r="B7" s="195"/>
      <c r="C7" s="195"/>
      <c r="D7" s="195"/>
      <c r="E7" s="195"/>
      <c r="F7" s="195"/>
      <c r="G7" s="195"/>
      <c r="H7" s="195"/>
      <c r="I7" s="195"/>
    </row>
    <row r="8" spans="1:9" ht="23.25" customHeight="1">
      <c r="A8" s="194"/>
      <c r="B8" s="194"/>
    </row>
    <row r="11" spans="1:9">
      <c r="A11" s="36"/>
    </row>
    <row r="14" spans="1:9" ht="15" customHeight="1">
      <c r="A14" s="196"/>
      <c r="B14" s="196"/>
      <c r="C14" s="196"/>
      <c r="D14" s="196"/>
      <c r="E14" s="196"/>
      <c r="F14" s="196"/>
      <c r="G14" s="196"/>
      <c r="H14" s="196"/>
      <c r="I14" s="196"/>
    </row>
    <row r="15" spans="1:9">
      <c r="A15" s="196"/>
      <c r="B15" s="196"/>
      <c r="C15" s="196"/>
      <c r="D15" s="196"/>
      <c r="E15" s="196"/>
      <c r="F15" s="196"/>
      <c r="G15" s="196"/>
      <c r="H15" s="196"/>
      <c r="I15" s="196"/>
    </row>
    <row r="16" spans="1:9" ht="18" customHeight="1">
      <c r="A16" s="196"/>
      <c r="B16" s="196"/>
      <c r="C16" s="196"/>
      <c r="D16" s="196"/>
      <c r="E16" s="196"/>
      <c r="F16" s="196"/>
      <c r="G16" s="196"/>
      <c r="H16" s="196"/>
      <c r="I16" s="196"/>
    </row>
    <row r="17" spans="1:9" ht="29.25" customHeight="1">
      <c r="A17" s="196"/>
      <c r="B17" s="196"/>
      <c r="C17" s="196"/>
      <c r="D17" s="196"/>
      <c r="E17" s="196"/>
      <c r="F17" s="196"/>
      <c r="G17" s="196"/>
      <c r="H17" s="196"/>
      <c r="I17" s="196"/>
    </row>
    <row r="18" spans="1:9">
      <c r="A18" s="196"/>
      <c r="B18" s="196"/>
      <c r="C18" s="196"/>
      <c r="D18" s="196"/>
      <c r="E18" s="196"/>
      <c r="F18" s="196"/>
      <c r="G18" s="196"/>
      <c r="H18" s="196"/>
      <c r="I18" s="196"/>
    </row>
    <row r="19" spans="1:9" ht="30" customHeight="1"/>
    <row r="20" spans="1:9" ht="45.75" customHeight="1">
      <c r="A20" s="41" t="s">
        <v>0</v>
      </c>
      <c r="B20" s="41" t="s">
        <v>39</v>
      </c>
      <c r="C20" s="41" t="s">
        <v>133</v>
      </c>
      <c r="D20" s="41" t="s">
        <v>41</v>
      </c>
      <c r="E20" s="42" t="s">
        <v>179</v>
      </c>
      <c r="F20" s="41" t="s">
        <v>180</v>
      </c>
      <c r="G20" s="41" t="s">
        <v>181</v>
      </c>
      <c r="H20" s="42" t="s">
        <v>182</v>
      </c>
      <c r="I20" s="42" t="s">
        <v>24</v>
      </c>
    </row>
    <row r="21" spans="1:9" ht="25.5">
      <c r="A21" s="57">
        <v>1</v>
      </c>
      <c r="B21" s="15" t="s">
        <v>183</v>
      </c>
      <c r="C21" s="57" t="s">
        <v>184</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185</v>
      </c>
      <c r="C22" s="57" t="s">
        <v>184</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186</v>
      </c>
      <c r="C23" s="57" t="s">
        <v>184</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187</v>
      </c>
      <c r="C24" s="57" t="s">
        <v>188</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189</v>
      </c>
      <c r="C25" s="57" t="s">
        <v>188</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190</v>
      </c>
      <c r="C26" s="57" t="s">
        <v>188</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191</v>
      </c>
      <c r="C27" s="57" t="s">
        <v>188</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192</v>
      </c>
      <c r="C28" s="57" t="s">
        <v>188</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193</v>
      </c>
      <c r="C29" s="57" t="s">
        <v>188</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194</v>
      </c>
      <c r="C30" s="57" t="s">
        <v>195</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196</v>
      </c>
      <c r="C31" s="57" t="s">
        <v>184</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197</v>
      </c>
      <c r="C32" s="57" t="s">
        <v>184</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198</v>
      </c>
      <c r="C33" s="57" t="s">
        <v>188</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199</v>
      </c>
      <c r="C34" s="57" t="s">
        <v>184</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200</v>
      </c>
      <c r="C35" s="57" t="s">
        <v>184</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201</v>
      </c>
      <c r="C36" s="57" t="s">
        <v>184</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202</v>
      </c>
      <c r="C37" s="57" t="s">
        <v>184</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203</v>
      </c>
      <c r="C38" s="57" t="s">
        <v>184</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204</v>
      </c>
      <c r="C39" s="57" t="s">
        <v>184</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205</v>
      </c>
      <c r="C40" s="57" t="s">
        <v>188</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206</v>
      </c>
      <c r="C41" s="57" t="s">
        <v>188</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207</v>
      </c>
      <c r="C42" s="57" t="s">
        <v>184</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208</v>
      </c>
      <c r="C43" s="57" t="s">
        <v>184</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209</v>
      </c>
      <c r="C44" s="57" t="s">
        <v>184</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210</v>
      </c>
      <c r="C45" s="57" t="s">
        <v>184</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211</v>
      </c>
      <c r="C46" s="57" t="s">
        <v>184</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212</v>
      </c>
      <c r="C47" s="57" t="s">
        <v>184</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213</v>
      </c>
      <c r="C48" s="57" t="s">
        <v>184</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214</v>
      </c>
      <c r="C49" s="57" t="s">
        <v>184</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215</v>
      </c>
      <c r="C50" s="57" t="s">
        <v>188</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216</v>
      </c>
      <c r="C51" s="57" t="s">
        <v>188</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217</v>
      </c>
      <c r="C52" s="57" t="s">
        <v>184</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218</v>
      </c>
      <c r="C53" s="57" t="s">
        <v>188</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219</v>
      </c>
      <c r="C54" s="57" t="s">
        <v>184</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220</v>
      </c>
      <c r="C55" s="57" t="s">
        <v>184</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221</v>
      </c>
      <c r="C56" s="57" t="s">
        <v>184</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222</v>
      </c>
      <c r="C57" s="57" t="s">
        <v>188</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223</v>
      </c>
      <c r="C58" s="93" t="s">
        <v>224</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225</v>
      </c>
      <c r="C59" s="93" t="s">
        <v>224</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226</v>
      </c>
      <c r="C60" s="57" t="s">
        <v>188</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227</v>
      </c>
      <c r="C61" s="57" t="s">
        <v>188</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228</v>
      </c>
      <c r="C62" s="57" t="s">
        <v>188</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229</v>
      </c>
      <c r="C63" s="57" t="s">
        <v>188</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230</v>
      </c>
      <c r="C64" s="57" t="s">
        <v>188</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231</v>
      </c>
      <c r="C65" s="57" t="s">
        <v>188</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232</v>
      </c>
      <c r="C66" s="57" t="s">
        <v>188</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233</v>
      </c>
      <c r="C67" s="57" t="s">
        <v>234</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235</v>
      </c>
      <c r="C68" s="57" t="s">
        <v>195</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236</v>
      </c>
      <c r="C69" s="57" t="s">
        <v>195</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237</v>
      </c>
      <c r="C70" s="93" t="s">
        <v>224</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238</v>
      </c>
      <c r="C71" s="57" t="s">
        <v>195</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239</v>
      </c>
      <c r="C72" s="57" t="s">
        <v>195</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240</v>
      </c>
      <c r="C73" s="57" t="s">
        <v>188</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241</v>
      </c>
      <c r="C74" s="57" t="s">
        <v>188</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242</v>
      </c>
      <c r="C75" s="57" t="s">
        <v>195</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243</v>
      </c>
      <c r="C76" s="57" t="s">
        <v>195</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244</v>
      </c>
      <c r="C77" s="57" t="s">
        <v>195</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245</v>
      </c>
      <c r="C78" s="57" t="s">
        <v>195</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246</v>
      </c>
      <c r="C79" s="57" t="s">
        <v>195</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247</v>
      </c>
      <c r="C80" s="57" t="s">
        <v>195</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248</v>
      </c>
      <c r="C81" s="57" t="s">
        <v>188</v>
      </c>
      <c r="D81" s="91"/>
      <c r="E81" s="86"/>
      <c r="F81" s="85"/>
      <c r="G81" s="62">
        <f>MC_7[[#This Row],[VALOR UNIT ]]*MC_7[[#This Row],[%IVA]]</f>
        <v>0</v>
      </c>
      <c r="H81" s="63">
        <f>+MC_7[[#This Row],[VALOR UNIT ]]+MC_7[[#This Row],[IVA]]</f>
        <v>0</v>
      </c>
      <c r="I81" s="63">
        <f>+MC_7[[#This Row],[SUBTOTAL + IVA UNIT]]*MC_7[[#This Row],[CANTIDAD]]</f>
        <v>0</v>
      </c>
    </row>
    <row r="82" spans="1:15">
      <c r="B82" s="94" t="s">
        <v>249</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193"/>
      <c r="H1" s="193"/>
      <c r="I1" s="193"/>
      <c r="J1" s="193"/>
      <c r="K1" s="193"/>
    </row>
    <row r="2" spans="1:11">
      <c r="A2" s="36"/>
      <c r="B2" s="37"/>
      <c r="C2" s="37"/>
      <c r="D2" s="37"/>
      <c r="E2" s="37"/>
      <c r="F2" s="37"/>
      <c r="G2" s="37"/>
      <c r="H2" s="37"/>
      <c r="I2" s="37"/>
      <c r="J2" s="37"/>
      <c r="K2" s="37"/>
    </row>
    <row r="4" spans="1:11">
      <c r="A4" s="38"/>
    </row>
    <row r="6" spans="1:11" ht="28.5" customHeight="1">
      <c r="A6" s="194"/>
      <c r="B6" s="194"/>
      <c r="C6" s="39"/>
      <c r="D6" s="39"/>
    </row>
    <row r="7" spans="1:11" ht="44.25" customHeight="1">
      <c r="A7" s="195"/>
      <c r="B7" s="195"/>
      <c r="C7" s="195"/>
      <c r="D7" s="195"/>
      <c r="E7" s="195"/>
      <c r="F7" s="195"/>
      <c r="G7" s="195"/>
      <c r="H7" s="195"/>
      <c r="I7" s="195"/>
      <c r="J7" s="195"/>
      <c r="K7" s="195"/>
    </row>
    <row r="8" spans="1:11" ht="23.25" customHeight="1">
      <c r="A8" s="194"/>
      <c r="B8" s="194"/>
      <c r="C8" s="39"/>
      <c r="D8" s="39"/>
    </row>
    <row r="11" spans="1:11">
      <c r="A11" s="36"/>
    </row>
    <row r="14" spans="1:11" ht="15" customHeight="1">
      <c r="A14" s="196"/>
      <c r="B14" s="196"/>
      <c r="C14" s="196"/>
      <c r="D14" s="196"/>
      <c r="E14" s="196"/>
      <c r="F14" s="196"/>
      <c r="G14" s="196"/>
      <c r="H14" s="196"/>
      <c r="I14" s="196"/>
      <c r="J14" s="196"/>
      <c r="K14" s="196"/>
    </row>
    <row r="15" spans="1:11">
      <c r="A15" s="196"/>
      <c r="B15" s="196"/>
      <c r="C15" s="196"/>
      <c r="D15" s="196"/>
      <c r="E15" s="196"/>
      <c r="F15" s="196"/>
      <c r="G15" s="196"/>
      <c r="H15" s="196"/>
      <c r="I15" s="196"/>
      <c r="J15" s="196"/>
      <c r="K15" s="196"/>
    </row>
    <row r="16" spans="1:11" ht="18" customHeight="1">
      <c r="A16" s="196"/>
      <c r="B16" s="196"/>
      <c r="C16" s="196"/>
      <c r="D16" s="196"/>
      <c r="E16" s="196"/>
      <c r="F16" s="196"/>
      <c r="G16" s="196"/>
      <c r="H16" s="196"/>
      <c r="I16" s="196"/>
      <c r="J16" s="196"/>
      <c r="K16" s="196"/>
    </row>
    <row r="17" spans="1:11" ht="29.25" customHeight="1">
      <c r="A17" s="196"/>
      <c r="B17" s="196"/>
      <c r="C17" s="196"/>
      <c r="D17" s="196"/>
      <c r="E17" s="196"/>
      <c r="F17" s="196"/>
      <c r="G17" s="196"/>
      <c r="H17" s="196"/>
      <c r="I17" s="196"/>
      <c r="J17" s="196"/>
      <c r="K17" s="196"/>
    </row>
    <row r="18" spans="1:11">
      <c r="A18" s="196"/>
      <c r="B18" s="196"/>
      <c r="C18" s="196"/>
      <c r="D18" s="196"/>
      <c r="E18" s="196"/>
      <c r="F18" s="196"/>
      <c r="G18" s="196"/>
      <c r="H18" s="196"/>
      <c r="I18" s="196"/>
      <c r="J18" s="196"/>
      <c r="K18" s="196"/>
    </row>
    <row r="19" spans="1:11" ht="30" customHeight="1"/>
    <row r="20" spans="1:11" ht="45.75" customHeight="1">
      <c r="A20" s="41" t="s">
        <v>0</v>
      </c>
      <c r="B20" s="41" t="s">
        <v>39</v>
      </c>
      <c r="C20" s="41" t="s">
        <v>250</v>
      </c>
      <c r="D20" s="41" t="s">
        <v>251</v>
      </c>
      <c r="E20" s="41" t="s">
        <v>133</v>
      </c>
      <c r="F20" s="41" t="s">
        <v>252</v>
      </c>
      <c r="G20" s="42" t="s">
        <v>253</v>
      </c>
      <c r="H20" s="41" t="s">
        <v>180</v>
      </c>
      <c r="I20" s="41" t="s">
        <v>181</v>
      </c>
      <c r="J20" s="42" t="s">
        <v>182</v>
      </c>
      <c r="K20" s="42" t="s">
        <v>254</v>
      </c>
    </row>
    <row r="21" spans="1:11" ht="25.5">
      <c r="A21" s="69">
        <v>1</v>
      </c>
      <c r="B21" s="70" t="s">
        <v>255</v>
      </c>
      <c r="C21" s="71"/>
      <c r="D21" s="71"/>
      <c r="E21" s="72" t="s">
        <v>256</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257</v>
      </c>
      <c r="C22" s="52" t="s">
        <v>258</v>
      </c>
      <c r="D22" s="53" t="s">
        <v>259</v>
      </c>
      <c r="E22" s="49"/>
      <c r="F22" s="50"/>
      <c r="G22" s="65"/>
      <c r="H22" s="43"/>
      <c r="I22" s="62"/>
      <c r="J22" s="63"/>
      <c r="K22" s="63"/>
    </row>
    <row r="23" spans="1:11">
      <c r="A23" s="51"/>
      <c r="B23" s="58" t="s">
        <v>260</v>
      </c>
      <c r="C23" s="52" t="s">
        <v>261</v>
      </c>
      <c r="D23" s="53" t="s">
        <v>259</v>
      </c>
      <c r="E23" s="49"/>
      <c r="F23" s="50"/>
      <c r="G23" s="66"/>
      <c r="H23" s="43"/>
      <c r="I23" s="62"/>
      <c r="J23" s="63"/>
      <c r="K23" s="63"/>
    </row>
    <row r="24" spans="1:11" ht="25.5">
      <c r="A24" s="51"/>
      <c r="B24" s="58" t="s">
        <v>262</v>
      </c>
      <c r="C24" s="52" t="s">
        <v>263</v>
      </c>
      <c r="D24" s="53" t="s">
        <v>259</v>
      </c>
      <c r="E24" s="49"/>
      <c r="F24" s="50"/>
      <c r="G24" s="66"/>
      <c r="H24" s="43"/>
      <c r="I24" s="62"/>
      <c r="J24" s="63"/>
      <c r="K24" s="63"/>
    </row>
    <row r="25" spans="1:11">
      <c r="A25" s="51"/>
      <c r="B25" s="58" t="s">
        <v>264</v>
      </c>
      <c r="C25" s="52" t="s">
        <v>265</v>
      </c>
      <c r="D25" s="53" t="s">
        <v>259</v>
      </c>
      <c r="E25" s="49"/>
      <c r="F25" s="50"/>
      <c r="G25" s="66"/>
      <c r="H25" s="43"/>
      <c r="I25" s="62"/>
      <c r="J25" s="63"/>
      <c r="K25" s="63"/>
    </row>
    <row r="26" spans="1:11">
      <c r="A26" s="51"/>
      <c r="B26" s="58" t="s">
        <v>266</v>
      </c>
      <c r="C26" s="54" t="s">
        <v>267</v>
      </c>
      <c r="D26" s="53" t="s">
        <v>259</v>
      </c>
      <c r="E26" s="49"/>
      <c r="F26" s="50"/>
      <c r="G26" s="66"/>
      <c r="H26" s="43"/>
      <c r="I26" s="62"/>
      <c r="J26" s="63"/>
      <c r="K26" s="63"/>
    </row>
    <row r="27" spans="1:11">
      <c r="A27" s="51"/>
      <c r="B27" s="58" t="s">
        <v>268</v>
      </c>
      <c r="C27" s="55" t="s">
        <v>269</v>
      </c>
      <c r="D27" s="53" t="s">
        <v>259</v>
      </c>
      <c r="E27" s="49"/>
      <c r="F27" s="50"/>
      <c r="G27" s="66"/>
      <c r="H27" s="43"/>
      <c r="I27" s="62"/>
      <c r="J27" s="63"/>
      <c r="K27" s="63"/>
    </row>
    <row r="28" spans="1:11">
      <c r="A28" s="51"/>
      <c r="B28" s="58" t="s">
        <v>270</v>
      </c>
      <c r="C28" s="56" t="s">
        <v>271</v>
      </c>
      <c r="D28" s="53" t="s">
        <v>259</v>
      </c>
      <c r="E28" s="49"/>
      <c r="F28" s="50"/>
      <c r="G28" s="66"/>
      <c r="H28" s="43"/>
      <c r="I28" s="62"/>
      <c r="J28" s="63"/>
      <c r="K28" s="63"/>
    </row>
    <row r="29" spans="1:11">
      <c r="A29" s="51"/>
      <c r="B29" s="58" t="s">
        <v>272</v>
      </c>
      <c r="C29" s="56" t="s">
        <v>273</v>
      </c>
      <c r="D29" s="53" t="s">
        <v>259</v>
      </c>
      <c r="E29" s="49"/>
      <c r="F29" s="50"/>
      <c r="G29" s="66"/>
      <c r="H29" s="43"/>
      <c r="I29" s="62"/>
      <c r="J29" s="63"/>
      <c r="K29" s="63"/>
    </row>
    <row r="30" spans="1:11">
      <c r="A30" s="51"/>
      <c r="B30" s="58" t="s">
        <v>274</v>
      </c>
      <c r="C30" s="52" t="s">
        <v>275</v>
      </c>
      <c r="D30" s="53" t="s">
        <v>259</v>
      </c>
      <c r="E30" s="49"/>
      <c r="F30" s="50"/>
      <c r="G30" s="66"/>
      <c r="H30" s="43"/>
      <c r="I30" s="62"/>
      <c r="J30" s="63"/>
      <c r="K30" s="63"/>
    </row>
    <row r="31" spans="1:11">
      <c r="A31" s="51"/>
      <c r="B31" s="58" t="s">
        <v>276</v>
      </c>
      <c r="C31" s="52" t="s">
        <v>277</v>
      </c>
      <c r="D31" s="53" t="s">
        <v>278</v>
      </c>
      <c r="E31" s="49"/>
      <c r="F31" s="50"/>
      <c r="G31" s="66"/>
      <c r="H31" s="43"/>
      <c r="I31" s="62"/>
      <c r="J31" s="63"/>
      <c r="K31" s="63"/>
    </row>
    <row r="32" spans="1:11" ht="25.5">
      <c r="A32" s="51"/>
      <c r="B32" s="58" t="s">
        <v>279</v>
      </c>
      <c r="C32" s="52" t="s">
        <v>280</v>
      </c>
      <c r="D32" s="53" t="s">
        <v>278</v>
      </c>
      <c r="E32" s="49"/>
      <c r="F32" s="50"/>
      <c r="G32" s="66"/>
      <c r="H32" s="43"/>
      <c r="I32" s="62"/>
      <c r="J32" s="63"/>
      <c r="K32" s="63"/>
    </row>
    <row r="33" spans="1:17">
      <c r="A33" s="51"/>
      <c r="B33" s="58" t="s">
        <v>281</v>
      </c>
      <c r="C33" s="52" t="s">
        <v>282</v>
      </c>
      <c r="D33" s="53" t="s">
        <v>283</v>
      </c>
      <c r="E33" s="49"/>
      <c r="F33" s="50"/>
      <c r="G33" s="66"/>
      <c r="H33" s="43"/>
      <c r="I33" s="62"/>
      <c r="J33" s="63"/>
      <c r="K33" s="63"/>
    </row>
    <row r="34" spans="1:17" ht="25.5">
      <c r="A34" s="51"/>
      <c r="B34" s="58" t="s">
        <v>284</v>
      </c>
      <c r="C34" s="52" t="s">
        <v>285</v>
      </c>
      <c r="D34" s="53" t="s">
        <v>286</v>
      </c>
      <c r="E34" s="49"/>
      <c r="F34" s="50"/>
      <c r="G34" s="66"/>
      <c r="H34" s="43"/>
      <c r="I34" s="62"/>
      <c r="J34" s="63"/>
      <c r="K34" s="63"/>
    </row>
    <row r="35" spans="1:17">
      <c r="A35" s="51"/>
      <c r="B35" s="58" t="s">
        <v>287</v>
      </c>
      <c r="C35" s="52" t="s">
        <v>288</v>
      </c>
      <c r="D35" s="53" t="s">
        <v>289</v>
      </c>
      <c r="E35" s="49"/>
      <c r="F35" s="50"/>
      <c r="G35" s="66"/>
      <c r="H35" s="43"/>
      <c r="I35" s="62"/>
      <c r="J35" s="63"/>
      <c r="K35" s="63"/>
    </row>
    <row r="36" spans="1:17" ht="25.5">
      <c r="A36" s="57"/>
      <c r="B36" s="58" t="s">
        <v>290</v>
      </c>
      <c r="C36" s="59" t="s">
        <v>291</v>
      </c>
      <c r="D36" s="53" t="s">
        <v>292</v>
      </c>
      <c r="E36" s="49"/>
      <c r="F36" s="50"/>
      <c r="G36" s="66"/>
      <c r="H36" s="43"/>
      <c r="I36" s="62"/>
      <c r="J36" s="63"/>
      <c r="K36" s="63"/>
    </row>
    <row r="37" spans="1:17" ht="26.25" thickBot="1">
      <c r="A37" s="69"/>
      <c r="B37" s="83" t="s">
        <v>293</v>
      </c>
      <c r="C37" s="44"/>
      <c r="D37" s="44"/>
      <c r="E37" s="49"/>
      <c r="F37" s="50"/>
      <c r="G37" s="66"/>
      <c r="H37" s="43"/>
      <c r="I37" s="62"/>
      <c r="J37" s="63"/>
      <c r="K37" s="63"/>
    </row>
    <row r="38" spans="1:17" ht="25.5">
      <c r="A38" s="69">
        <v>2</v>
      </c>
      <c r="B38" s="78" t="s">
        <v>294</v>
      </c>
      <c r="C38" s="79" t="s">
        <v>263</v>
      </c>
      <c r="D38" s="80" t="s">
        <v>259</v>
      </c>
      <c r="E38" s="69" t="s">
        <v>256</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295</v>
      </c>
      <c r="C39" s="82" t="s">
        <v>258</v>
      </c>
      <c r="D39" s="82" t="s">
        <v>259</v>
      </c>
      <c r="E39" s="69" t="s">
        <v>256</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296</v>
      </c>
      <c r="C42" s="15"/>
      <c r="D42" s="45"/>
      <c r="E42" s="60"/>
      <c r="F42" s="61"/>
      <c r="G42" s="68"/>
      <c r="H42" s="43"/>
      <c r="I42" s="62"/>
      <c r="J42" s="64">
        <v>4.5</v>
      </c>
      <c r="K42" s="62"/>
    </row>
    <row r="43" spans="1:17">
      <c r="B43" s="94" t="s">
        <v>249</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2026-09-02T14:33:14Z</dcterms:modified>
  <cp:category/>
  <cp:contentStatus/>
</cp:coreProperties>
</file>