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/>
  <mc:AlternateContent xmlns:mc="http://schemas.openxmlformats.org/markup-compatibility/2006">
    <mc:Choice Requires="x15">
      <x15ac:absPath xmlns:x15ac="http://schemas.microsoft.com/office/spreadsheetml/2010/11/ac" url="Z:\Sucursal Cali\LINEA OPERATIVA\CLIENTES REGIONAL DESPUES SEPTIEMBRE 2023\INSTITUCION_UNIVERSITARIA_ANTONIO_JOSE_CAMACHO\2026-2027\GENERALES\INICIO PROCESO\"/>
    </mc:Choice>
  </mc:AlternateContent>
  <xr:revisionPtr revIDLastSave="0" documentId="13_ncr:1_{1318E010-9BF5-458F-A1EC-E29141E92D66}" xr6:coauthVersionLast="47" xr6:coauthVersionMax="47" xr10:uidLastSave="{00000000-0000-0000-0000-000000000000}"/>
  <bookViews>
    <workbookView xWindow="-108" yWindow="-108" windowWidth="23256" windowHeight="12576" xr2:uid="{7845DF0E-73AB-4248-A5F1-B3D98309D414}"/>
  </bookViews>
  <sheets>
    <sheet name="Relacion de Riesgos" sheetId="1" r:id="rId1"/>
    <sheet name="Hoja1" sheetId="2" state="hidden" r:id="rId2"/>
  </sheets>
  <externalReferences>
    <externalReference r:id="rId3"/>
  </externalReferences>
  <definedNames>
    <definedName name="_xlnm.Print_Area" localSheetId="0">'Relacion de Riesgos'!$B$6:$P$19</definedName>
    <definedName name="campo50" localSheetId="0">'Relacion de Riesgos'!#REF!</definedName>
    <definedName name="Excel_BuiltIn__FilterDatabase_1_2" localSheetId="0">#REF!</definedName>
    <definedName name="Excel_BuiltIn__FilterDatabase_1_2">#REF!</definedName>
    <definedName name="MYE" localSheetId="0">#REF!</definedName>
    <definedName name="MYE">#REF!</definedName>
    <definedName name="MYTDE" localSheetId="0">#REF!</definedName>
    <definedName name="MYTDE">#REF!</definedName>
    <definedName name="New_Table">[1]GUIA157!$A$1:$BC$10352</definedName>
    <definedName name="Print_Range" localSheetId="0">#REF!</definedName>
    <definedName name="Print_Range">#REF!</definedName>
    <definedName name="Print_Range___0" localSheetId="0">#REF!</definedName>
    <definedName name="Print_Range___0">#REF!</definedName>
    <definedName name="Print_Range___0___0" localSheetId="0">#REF!</definedName>
    <definedName name="Print_Range___0___0">#REF!</definedName>
    <definedName name="Print_Range___0___0___0" localSheetId="0">#REF!</definedName>
    <definedName name="Print_Range___0___0___0">#REF!</definedName>
    <definedName name="Print_Titles" localSheetId="0">#REF!</definedName>
    <definedName name="Print_Titles">#REF!</definedName>
    <definedName name="Print_Titles___0" localSheetId="0">#REF!</definedName>
    <definedName name="Print_Titles___0">#REF!</definedName>
    <definedName name="Print_Titles___0___0" localSheetId="0">#REF!</definedName>
    <definedName name="Print_Titles___0___0">#REF!</definedName>
    <definedName name="Print_Titles___0___0___0" localSheetId="0">#REF!</definedName>
    <definedName name="Print_Titles___0___0___0">#REF!</definedName>
    <definedName name="Print_Titles___0___0___0___0" localSheetId="0">#REF!</definedName>
    <definedName name="Print_Titles___0___0___0___0">#REF!</definedName>
    <definedName name="Print_Titles___0___0___0___0___0" localSheetId="0">#REF!</definedName>
    <definedName name="Print_Titles___0___0___0___0___0">#REF!</definedName>
    <definedName name="Print_Titles___0___0___0___0___0___0" localSheetId="0">#REF!</definedName>
    <definedName name="Print_Titles___0___0___0___0___0___0">#REF!</definedName>
    <definedName name="Print_Titles___0___0___0___0___0___0___0" localSheetId="0">#REF!</definedName>
    <definedName name="Print_Titles___0___0___0___0___0___0___0">#REF!</definedName>
    <definedName name="Print_Titles___0___0___0___0___0___0___0___0" localSheetId="0">#REF!</definedName>
    <definedName name="Print_Titles___0___0___0___0___0___0___0___0">#REF!</definedName>
    <definedName name="Results" localSheetId="0">#REF!</definedName>
    <definedName name="Results">#REF!</definedName>
    <definedName name="sx" localSheetId="0">#REF!</definedName>
    <definedName name="sx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" l="1"/>
  <c r="M18" i="1"/>
  <c r="N18" i="1"/>
  <c r="O18" i="1"/>
  <c r="G18" i="1"/>
  <c r="P15" i="1"/>
  <c r="P16" i="1"/>
  <c r="P13" i="1"/>
  <c r="P12" i="1"/>
  <c r="P11" i="1"/>
  <c r="P10" i="1"/>
  <c r="P8" i="1"/>
  <c r="J13" i="1"/>
  <c r="J18" i="1" s="1"/>
  <c r="K13" i="1"/>
  <c r="K14" i="1"/>
  <c r="P14" i="1" s="1"/>
  <c r="K12" i="1"/>
  <c r="K18" i="1" s="1"/>
  <c r="C20" i="2"/>
  <c r="C22" i="2" s="1"/>
  <c r="C26" i="2" s="1"/>
  <c r="P17" i="1"/>
  <c r="L13" i="1"/>
  <c r="I10" i="1"/>
  <c r="I18" i="1" s="1"/>
  <c r="L9" i="1"/>
  <c r="P9" i="1" s="1"/>
  <c r="P18" i="1" s="1"/>
  <c r="L18" i="1" l="1"/>
  <c r="E24" i="2"/>
</calcChain>
</file>

<file path=xl/sharedStrings.xml><?xml version="1.0" encoding="utf-8"?>
<sst xmlns="http://schemas.openxmlformats.org/spreadsheetml/2006/main" count="61" uniqueCount="45">
  <si>
    <t>DETALLE DE VALORES ASEGURADOS POR RIESGO</t>
  </si>
  <si>
    <t>Riesgo</t>
  </si>
  <si>
    <t>Dirección</t>
  </si>
  <si>
    <t>Ciudad</t>
  </si>
  <si>
    <t>Empresa Asegurada</t>
  </si>
  <si>
    <t>Sede</t>
  </si>
  <si>
    <t xml:space="preserve">Edificio  </t>
  </si>
  <si>
    <t>Mejoras Locativas</t>
  </si>
  <si>
    <t>Muebles y Enseres</t>
  </si>
  <si>
    <t>Maquinaria, Herramientas y Equipos</t>
  </si>
  <si>
    <t>Equipo Eléctrico y Electrónico Fijo</t>
  </si>
  <si>
    <t>Equipos Móviles y Portátiles</t>
  </si>
  <si>
    <t>Mercancías</t>
  </si>
  <si>
    <t>Dineros</t>
  </si>
  <si>
    <t>Lucro Cesante</t>
  </si>
  <si>
    <t>Total</t>
  </si>
  <si>
    <t>AVENIDA 3A No. 23CN-84</t>
  </si>
  <si>
    <t>CALI</t>
  </si>
  <si>
    <t>INSTITUCION UNIVERSITARIA ANTONIO JOSE CAMACHO</t>
  </si>
  <si>
    <t>SEDE AVENIDA ESTACION I</t>
  </si>
  <si>
    <t>Avenida 6N N° 28N - 102</t>
  </si>
  <si>
    <t>SEDE PRINCIPAL</t>
  </si>
  <si>
    <t>CALLE 25 # 127 - 220 Via a JAMUNDI</t>
  </si>
  <si>
    <t xml:space="preserve">SEDE PARQUESOFT Y SEDE CAMPESTRE </t>
  </si>
  <si>
    <t>AVENIDA 3A #23DN-34</t>
  </si>
  <si>
    <t>EDIFICIO SEDE ESTACION II</t>
  </si>
  <si>
    <t>CALLE 30 N #2BIS 94</t>
  </si>
  <si>
    <t xml:space="preserve">EDIFICIO SEDE AV ESTACION III </t>
  </si>
  <si>
    <t>CARRERA 36 No. 15- 150 ACOPI</t>
  </si>
  <si>
    <t>YUMBO</t>
  </si>
  <si>
    <t>SEDE NORTE SAMECO</t>
  </si>
  <si>
    <t>CALLE 30 NORTE N° 2 BIS-94</t>
  </si>
  <si>
    <t>PROYECCION SOCIAL</t>
  </si>
  <si>
    <t>AVENIDA 9 NORTE. #25 NORTE-184</t>
  </si>
  <si>
    <t>RESIDENCIA UNIVERSITARIA</t>
  </si>
  <si>
    <t>AVENIDA 3 NORTE N 23C-87</t>
  </si>
  <si>
    <t>EDIFICIO ESTACION IV</t>
  </si>
  <si>
    <t>Av. Roosevelt # 37 -29 Barrio Eucarístico</t>
  </si>
  <si>
    <t>SISBEN</t>
  </si>
  <si>
    <t>TOTALES</t>
  </si>
  <si>
    <t>GUÍA CLASIFICACIÓN DE VALORES ASEGURADOS</t>
  </si>
  <si>
    <t>Maquinaria y equipo</t>
  </si>
  <si>
    <t>Miebles enseres y equipos de oficina</t>
  </si>
  <si>
    <t>EQUIPOS DE COMUNICACIÓN Y COMPUTACIÓN</t>
  </si>
  <si>
    <t>edificcaciones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</si>
</sst>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&quot;$&quot;#,##0"/>
    <numFmt numFmtId="168" formatCode="_-* #,##0.00\ _$_-;\-* #,##0.00\ _$_-;_-* &quot;-&quot;??\ _$_-;_-@_-"/>
    <numFmt numFmtId="169" formatCode="&quot;$&quot;\ #,##0"/>
    <numFmt numFmtId="170" formatCode="_-* #,##0_-;\-* #,##0_-;_-* &quot;-&quot;??_-;_-@_-"/>
    <numFmt numFmtId="171" formatCode="_-&quot;$&quot;\ * #,##0_-;\-&quot;$&quot;\ * #,##0_-;_-&quot;$&quot;\ * &quot;-&quot;??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sz val="12"/>
      <color rgb="FF164F93"/>
      <name val="Arial"/>
      <family val="2"/>
    </font>
    <font>
      <sz val="8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164F93"/>
        <bgColor indexed="64"/>
      </patternFill>
    </fill>
    <fill>
      <patternFill patternType="solid">
        <fgColor rgb="FF164F93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/>
      <bottom style="hair">
        <color rgb="FF002060"/>
      </bottom>
      <diagonal/>
    </border>
    <border>
      <left style="hair">
        <color rgb="FF002060"/>
      </left>
      <right/>
      <top/>
      <bottom/>
      <diagonal/>
    </border>
  </borders>
  <cellStyleXfs count="7">
    <xf numFmtId="0" fontId="0" fillId="0" borderId="0"/>
    <xf numFmtId="0" fontId="2" fillId="0" borderId="0"/>
    <xf numFmtId="0" fontId="1" fillId="0" borderId="0"/>
    <xf numFmtId="168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3" borderId="2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167" fontId="4" fillId="0" borderId="1" xfId="0" applyNumberFormat="1" applyFont="1" applyBorder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9" fontId="3" fillId="3" borderId="1" xfId="3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left" vertical="top" wrapText="1"/>
    </xf>
    <xf numFmtId="0" fontId="3" fillId="3" borderId="1" xfId="2" applyFont="1" applyFill="1" applyBorder="1" applyAlignment="1">
      <alignment horizontal="center" vertical="center" wrapText="1"/>
    </xf>
    <xf numFmtId="166" fontId="0" fillId="0" borderId="0" xfId="0" applyNumberFormat="1"/>
    <xf numFmtId="0" fontId="0" fillId="4" borderId="0" xfId="0" applyFill="1" applyAlignment="1">
      <alignment vertical="center"/>
    </xf>
    <xf numFmtId="166" fontId="0" fillId="0" borderId="0" xfId="4" applyFont="1"/>
    <xf numFmtId="166" fontId="6" fillId="0" borderId="0" xfId="4" applyFont="1"/>
    <xf numFmtId="164" fontId="5" fillId="0" borderId="0" xfId="5" applyFont="1" applyAlignment="1">
      <alignment vertical="center"/>
    </xf>
    <xf numFmtId="164" fontId="7" fillId="0" borderId="0" xfId="5" applyFont="1" applyAlignment="1">
      <alignment vertical="center"/>
    </xf>
    <xf numFmtId="164" fontId="0" fillId="0" borderId="0" xfId="5" applyFont="1"/>
    <xf numFmtId="164" fontId="0" fillId="0" borderId="0" xfId="0" applyNumberFormat="1"/>
    <xf numFmtId="170" fontId="0" fillId="0" borderId="0" xfId="0" applyNumberFormat="1"/>
    <xf numFmtId="171" fontId="0" fillId="0" borderId="0" xfId="6" applyNumberFormat="1" applyFont="1" applyAlignment="1">
      <alignment vertical="center"/>
    </xf>
    <xf numFmtId="167" fontId="4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0" xfId="2" applyFont="1" applyFill="1" applyAlignment="1">
      <alignment horizontal="center" vertical="center" wrapText="1"/>
    </xf>
  </cellXfs>
  <cellStyles count="7">
    <cellStyle name="Millares" xfId="4" builtinId="3"/>
    <cellStyle name="Millares 3" xfId="3" xr:uid="{29B9BE2C-47EF-4092-92D0-DEBB01CF22DC}"/>
    <cellStyle name="Moneda" xfId="6" builtinId="4"/>
    <cellStyle name="Moneda [0]" xfId="5" builtinId="7"/>
    <cellStyle name="Normal" xfId="0" builtinId="0"/>
    <cellStyle name="Normal 3" xfId="1" xr:uid="{B343DCBB-F499-4B72-A38D-89CDDFAB04B4}"/>
    <cellStyle name="Normal 4 2" xfId="2" xr:uid="{687AD046-802B-408D-806C-41DD7D4FCE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123825</xdr:rowOff>
    </xdr:from>
    <xdr:to>
      <xdr:col>7</xdr:col>
      <xdr:colOff>723900</xdr:colOff>
      <xdr:row>3</xdr:row>
      <xdr:rowOff>194790</xdr:rowOff>
    </xdr:to>
    <xdr:sp macro="" textlink="">
      <xdr:nvSpPr>
        <xdr:cNvPr id="2" name="object 16">
          <a:extLst>
            <a:ext uri="{FF2B5EF4-FFF2-40B4-BE49-F238E27FC236}">
              <a16:creationId xmlns:a16="http://schemas.microsoft.com/office/drawing/2014/main" id="{E1BBE23C-2E74-4161-AE32-C656B09CC44E}"/>
            </a:ext>
          </a:extLst>
        </xdr:cNvPr>
        <xdr:cNvSpPr txBox="1">
          <a:spLocks/>
        </xdr:cNvSpPr>
      </xdr:nvSpPr>
      <xdr:spPr>
        <a:xfrm>
          <a:off x="169545" y="123825"/>
          <a:ext cx="5949315" cy="680565"/>
        </a:xfrm>
        <a:prstGeom prst="rect">
          <a:avLst/>
        </a:prstGeom>
      </xdr:spPr>
      <xdr:txBody>
        <a:bodyPr vert="horz" wrap="square" lIns="0" tIns="13335" rIns="0" bIns="0" rtlCol="0" anchor="ctr">
          <a:sp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2700">
            <a:lnSpc>
              <a:spcPct val="100000"/>
            </a:lnSpc>
            <a:spcBef>
              <a:spcPts val="105"/>
            </a:spcBef>
            <a:tabLst>
              <a:tab pos="2219325" algn="l"/>
              <a:tab pos="2984500" algn="l"/>
            </a:tabLst>
          </a:pPr>
          <a:r>
            <a:rPr lang="pt-BR" sz="2000" spc="345" baseline="0">
              <a:solidFill>
                <a:srgbClr val="203A7A"/>
              </a:solidFill>
              <a:latin typeface="Verdana"/>
              <a:ea typeface="+mn-ea"/>
              <a:cs typeface="+mn-cs"/>
            </a:rPr>
            <a:t>DETALLE VALORES</a:t>
          </a:r>
        </a:p>
        <a:p>
          <a:pPr marL="12700">
            <a:lnSpc>
              <a:spcPct val="100000"/>
            </a:lnSpc>
            <a:spcBef>
              <a:spcPts val="105"/>
            </a:spcBef>
            <a:tabLst>
              <a:tab pos="2219325" algn="l"/>
              <a:tab pos="2984500" algn="l"/>
            </a:tabLst>
          </a:pPr>
          <a:r>
            <a:rPr lang="pt-BR" sz="2000" b="1" spc="345" baseline="0">
              <a:solidFill>
                <a:srgbClr val="203A7A"/>
              </a:solidFill>
              <a:latin typeface="Verdana"/>
              <a:ea typeface="+mn-ea"/>
              <a:cs typeface="+mn-cs"/>
            </a:rPr>
            <a:t>ASEGURADOS POR RIESGO</a:t>
          </a:r>
          <a:endParaRPr lang="pt-BR" sz="2400" b="1" spc="345">
            <a:solidFill>
              <a:srgbClr val="003A7F"/>
            </a:solidFill>
            <a:latin typeface="Arial Black" panose="020B0A040201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63607</xdr:colOff>
      <xdr:row>3</xdr:row>
      <xdr:rowOff>171450</xdr:rowOff>
    </xdr:from>
    <xdr:to>
      <xdr:col>7</xdr:col>
      <xdr:colOff>29143</xdr:colOff>
      <xdr:row>3</xdr:row>
      <xdr:rowOff>191185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F41ECD21-D786-4091-ACAA-632578027969}"/>
            </a:ext>
          </a:extLst>
        </xdr:cNvPr>
        <xdr:cNvSpPr/>
      </xdr:nvSpPr>
      <xdr:spPr>
        <a:xfrm flipV="1">
          <a:off x="185527" y="781050"/>
          <a:ext cx="5238576" cy="19735"/>
        </a:xfrm>
        <a:prstGeom prst="rect">
          <a:avLst/>
        </a:prstGeom>
        <a:solidFill>
          <a:srgbClr val="FFC000"/>
        </a:solidFill>
        <a:ln w="2857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endParaRPr lang="es-CO"/>
        </a:p>
      </xdr:txBody>
    </xdr:sp>
    <xdr:clientData/>
  </xdr:twoCellAnchor>
  <xdr:twoCellAnchor>
    <xdr:from>
      <xdr:col>0</xdr:col>
      <xdr:colOff>95250</xdr:colOff>
      <xdr:row>3</xdr:row>
      <xdr:rowOff>190500</xdr:rowOff>
    </xdr:from>
    <xdr:to>
      <xdr:col>9</xdr:col>
      <xdr:colOff>215153</xdr:colOff>
      <xdr:row>5</xdr:row>
      <xdr:rowOff>70908</xdr:rowOff>
    </xdr:to>
    <xdr:sp macro="" textlink="">
      <xdr:nvSpPr>
        <xdr:cNvPr id="4" name="CuadroTexto 42">
          <a:extLst>
            <a:ext uri="{FF2B5EF4-FFF2-40B4-BE49-F238E27FC236}">
              <a16:creationId xmlns:a16="http://schemas.microsoft.com/office/drawing/2014/main" id="{96FB99E0-D685-4B87-8E76-77DDA6B4A037}"/>
            </a:ext>
          </a:extLst>
        </xdr:cNvPr>
        <xdr:cNvSpPr txBox="1"/>
      </xdr:nvSpPr>
      <xdr:spPr>
        <a:xfrm>
          <a:off x="95250" y="791135"/>
          <a:ext cx="7569574" cy="301749"/>
        </a:xfrm>
        <a:prstGeom prst="rect">
          <a:avLst/>
        </a:prstGeom>
        <a:noFill/>
      </xdr:spPr>
      <xdr:txBody>
        <a:bodyPr wrap="square">
          <a:no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MX" sz="1050" spc="238">
              <a:solidFill>
                <a:srgbClr val="203A7A"/>
              </a:solidFill>
            </a:rPr>
            <a:t>CLIENTE: INSTITUCION UNIVERSITARIA ANTONIO JOSE CAMACHO NIT 805.000.889-0</a:t>
          </a:r>
          <a:endParaRPr lang="es-CO" sz="1050"/>
        </a:p>
      </xdr:txBody>
    </xdr:sp>
    <xdr:clientData/>
  </xdr:twoCellAnchor>
  <xdr:twoCellAnchor editAs="oneCell">
    <xdr:from>
      <xdr:col>14</xdr:col>
      <xdr:colOff>47625</xdr:colOff>
      <xdr:row>0</xdr:row>
      <xdr:rowOff>0</xdr:rowOff>
    </xdr:from>
    <xdr:to>
      <xdr:col>15</xdr:col>
      <xdr:colOff>970991</xdr:colOff>
      <xdr:row>4</xdr:row>
      <xdr:rowOff>111861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727EF3A-573C-4AEE-B13E-F9DCC9EEF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41805" y="0"/>
          <a:ext cx="1844040" cy="965301"/>
        </a:xfrm>
        <a:prstGeom prst="rect">
          <a:avLst/>
        </a:prstGeom>
      </xdr:spPr>
    </xdr:pic>
    <xdr:clientData/>
  </xdr:twoCellAnchor>
  <xdr:twoCellAnchor editAs="oneCell">
    <xdr:from>
      <xdr:col>0</xdr:col>
      <xdr:colOff>104961</xdr:colOff>
      <xdr:row>22</xdr:row>
      <xdr:rowOff>61259</xdr:rowOff>
    </xdr:from>
    <xdr:to>
      <xdr:col>9</xdr:col>
      <xdr:colOff>1276350</xdr:colOff>
      <xdr:row>111</xdr:row>
      <xdr:rowOff>80310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9500879-52B8-4DFB-B3E6-B48E969E8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61" y="3871259"/>
          <a:ext cx="10452100" cy="162953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ERRETERIA%20REINA\DOCUMENTOS\PARQUE%20AUTOMOT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QUE AUTOMOTOR"/>
      <sheetName val="GENERALI - PARQUE AUTOMOTOR"/>
      <sheetName val="FERRETERIA-PARQUE AUTOMOTOR"/>
      <sheetName val="GUIA157"/>
      <sheetName val="PARQUE_AUTOMOTOR1"/>
      <sheetName val="GENERALI_-_PARQUE_AUTOMOTOR1"/>
      <sheetName val="FERRETERIA-PARQUE_AUTOMOTOR1"/>
      <sheetName val="PARQUE_AUTOMOTOR"/>
      <sheetName val="GENERALI_-_PARQUE_AUTOMOTOR"/>
      <sheetName val="FERRETERIA-PARQUE_AUTOMOTOR"/>
      <sheetName val="Riesgos-Prim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5383D-CA76-4BE2-8D5A-0E2FEB0FB6B1}">
  <dimension ref="A3:XFC22"/>
  <sheetViews>
    <sheetView showGridLines="0" tabSelected="1" zoomScale="85" zoomScaleNormal="85" zoomScaleSheetLayoutView="70" workbookViewId="0">
      <selection activeCell="A22" sqref="A22"/>
    </sheetView>
  </sheetViews>
  <sheetFormatPr defaultColWidth="0" defaultRowHeight="14.45"/>
  <cols>
    <col min="1" max="1" width="1.7109375" style="1" customWidth="1"/>
    <col min="2" max="2" width="10.42578125" style="1" customWidth="1"/>
    <col min="3" max="3" width="27.140625" style="1" customWidth="1"/>
    <col min="4" max="4" width="9" style="1" customWidth="1"/>
    <col min="5" max="6" width="16.7109375" style="1" customWidth="1"/>
    <col min="7" max="7" width="19.5703125" style="1" bestFit="1" customWidth="1"/>
    <col min="8" max="8" width="17.28515625" style="1" bestFit="1" customWidth="1"/>
    <col min="9" max="9" width="16.42578125" style="1" customWidth="1"/>
    <col min="10" max="10" width="29.7109375" style="1" customWidth="1"/>
    <col min="11" max="11" width="22.140625" style="1" customWidth="1"/>
    <col min="12" max="12" width="22.42578125" style="1" customWidth="1"/>
    <col min="13" max="13" width="17.42578125" style="1" customWidth="1"/>
    <col min="14" max="15" width="13.42578125" style="1" customWidth="1"/>
    <col min="16" max="16" width="26" style="1" customWidth="1"/>
    <col min="17" max="17" width="4.7109375" style="1" customWidth="1"/>
    <col min="18" max="16383" width="11.42578125" style="1" hidden="1"/>
    <col min="16384" max="16384" width="10.140625" style="1" hidden="1"/>
  </cols>
  <sheetData>
    <row r="3" spans="2:16" ht="19.5" customHeight="1"/>
    <row r="4" spans="2:16" ht="19.5" customHeight="1"/>
    <row r="6" spans="2:16" ht="25.5" customHeight="1">
      <c r="B6" s="22" t="s">
        <v>0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2:16" ht="31.15"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</row>
    <row r="8" spans="2:16" s="11" customFormat="1" ht="75">
      <c r="B8" s="21">
        <v>1</v>
      </c>
      <c r="C8" s="3" t="s">
        <v>16</v>
      </c>
      <c r="D8" s="3" t="s">
        <v>17</v>
      </c>
      <c r="E8" s="8" t="s">
        <v>18</v>
      </c>
      <c r="F8" s="8" t="s">
        <v>19</v>
      </c>
      <c r="G8" s="4">
        <v>2657589574</v>
      </c>
      <c r="H8" s="4"/>
      <c r="I8" s="4">
        <v>420000000</v>
      </c>
      <c r="J8" s="4"/>
      <c r="K8" s="4">
        <v>944727969</v>
      </c>
      <c r="L8" s="4">
        <v>30000000</v>
      </c>
      <c r="M8" s="4"/>
      <c r="N8" s="4"/>
      <c r="O8" s="4"/>
      <c r="P8" s="5">
        <f>SUM(G8:O8)</f>
        <v>4052317543</v>
      </c>
    </row>
    <row r="9" spans="2:16" ht="75">
      <c r="B9" s="21">
        <v>2</v>
      </c>
      <c r="C9" s="3" t="s">
        <v>20</v>
      </c>
      <c r="D9" s="3" t="s">
        <v>17</v>
      </c>
      <c r="E9" s="8" t="s">
        <v>18</v>
      </c>
      <c r="F9" s="8" t="s">
        <v>21</v>
      </c>
      <c r="G9" s="4"/>
      <c r="H9" s="4"/>
      <c r="I9" s="4">
        <v>2500000000</v>
      </c>
      <c r="J9" s="4"/>
      <c r="K9" s="4">
        <v>3200000000</v>
      </c>
      <c r="L9" s="4">
        <f>1743746806+146858835</f>
        <v>1890605641</v>
      </c>
      <c r="M9" s="4"/>
      <c r="N9" s="4"/>
      <c r="O9" s="4"/>
      <c r="P9" s="5">
        <f>SUM(G9:O9)</f>
        <v>7590605641</v>
      </c>
    </row>
    <row r="10" spans="2:16" ht="75">
      <c r="B10" s="21">
        <v>3</v>
      </c>
      <c r="C10" s="3" t="s">
        <v>22</v>
      </c>
      <c r="D10" s="3"/>
      <c r="E10" s="8" t="s">
        <v>18</v>
      </c>
      <c r="F10" s="8" t="s">
        <v>23</v>
      </c>
      <c r="G10" s="4">
        <v>20711336689.18</v>
      </c>
      <c r="H10" s="4"/>
      <c r="I10" s="4">
        <f>856373348+11050102+1278400</f>
        <v>868701850</v>
      </c>
      <c r="J10" s="4"/>
      <c r="K10" s="4">
        <v>2931324000</v>
      </c>
      <c r="L10" s="4">
        <v>931512939</v>
      </c>
      <c r="M10" s="4"/>
      <c r="N10" s="4"/>
      <c r="O10" s="4"/>
      <c r="P10" s="5">
        <f>SUM(G10:O10)</f>
        <v>25442875478.18</v>
      </c>
    </row>
    <row r="11" spans="2:16" ht="75" customHeight="1">
      <c r="B11" s="21">
        <v>4</v>
      </c>
      <c r="C11" s="3" t="s">
        <v>24</v>
      </c>
      <c r="D11" s="3" t="s">
        <v>17</v>
      </c>
      <c r="E11" s="8" t="s">
        <v>18</v>
      </c>
      <c r="F11" s="8" t="s">
        <v>25</v>
      </c>
      <c r="G11" s="4">
        <v>734793312</v>
      </c>
      <c r="H11" s="4"/>
      <c r="I11" s="4"/>
      <c r="J11" s="4"/>
      <c r="K11" s="4"/>
      <c r="L11" s="4"/>
      <c r="M11" s="4"/>
      <c r="N11" s="4"/>
      <c r="O11" s="4"/>
      <c r="P11" s="20">
        <f>SUM(G11:O11)</f>
        <v>734793312</v>
      </c>
    </row>
    <row r="12" spans="2:16" s="11" customFormat="1" ht="75">
      <c r="B12" s="21">
        <v>5</v>
      </c>
      <c r="C12" s="3" t="s">
        <v>26</v>
      </c>
      <c r="D12" s="3" t="s">
        <v>17</v>
      </c>
      <c r="E12" s="8" t="s">
        <v>18</v>
      </c>
      <c r="F12" s="8" t="s">
        <v>27</v>
      </c>
      <c r="G12" s="4">
        <v>1621219286</v>
      </c>
      <c r="H12" s="4"/>
      <c r="I12" s="4">
        <v>16303622</v>
      </c>
      <c r="J12" s="4"/>
      <c r="K12" s="4">
        <f>278534549.09+91212458</f>
        <v>369747007.08999997</v>
      </c>
      <c r="L12" s="4">
        <v>13896932</v>
      </c>
      <c r="M12" s="4"/>
      <c r="N12" s="4"/>
      <c r="O12" s="4"/>
      <c r="P12" s="5">
        <f>SUM(G12:O12)</f>
        <v>2021166847.0899999</v>
      </c>
    </row>
    <row r="13" spans="2:16" ht="75">
      <c r="B13" s="21">
        <v>6</v>
      </c>
      <c r="C13" s="3" t="s">
        <v>28</v>
      </c>
      <c r="D13" s="3" t="s">
        <v>29</v>
      </c>
      <c r="E13" s="8" t="s">
        <v>18</v>
      </c>
      <c r="F13" s="8" t="s">
        <v>30</v>
      </c>
      <c r="G13" s="4">
        <v>17635737393</v>
      </c>
      <c r="H13" s="4"/>
      <c r="I13" s="4">
        <v>545972548</v>
      </c>
      <c r="J13" s="4">
        <f>972744318+297472630+806954372</f>
        <v>2077171320</v>
      </c>
      <c r="K13" s="4">
        <f>1643205284+715422288+11979849292</f>
        <v>14338476864</v>
      </c>
      <c r="L13" s="4">
        <f>539149968+112500000</f>
        <v>651649968</v>
      </c>
      <c r="M13" s="4"/>
      <c r="N13" s="4"/>
      <c r="O13" s="4"/>
      <c r="P13" s="5">
        <f>SUM(G13:O13)</f>
        <v>35249008093</v>
      </c>
    </row>
    <row r="14" spans="2:16" ht="54" customHeight="1">
      <c r="B14" s="21">
        <v>7</v>
      </c>
      <c r="C14" s="3" t="s">
        <v>31</v>
      </c>
      <c r="D14" s="3" t="s">
        <v>17</v>
      </c>
      <c r="E14" s="8" t="s">
        <v>18</v>
      </c>
      <c r="F14" s="8" t="s">
        <v>32</v>
      </c>
      <c r="G14" s="4"/>
      <c r="H14" s="4"/>
      <c r="I14" s="4">
        <v>56800000</v>
      </c>
      <c r="J14" s="4"/>
      <c r="K14" s="4">
        <f>399207000-I14</f>
        <v>342407000</v>
      </c>
      <c r="L14" s="4">
        <v>125000000</v>
      </c>
      <c r="M14" s="4"/>
      <c r="N14" s="4"/>
      <c r="O14" s="4"/>
      <c r="P14" s="20">
        <f>SUM(G14:O14)</f>
        <v>524207000</v>
      </c>
    </row>
    <row r="15" spans="2:16" ht="54" customHeight="1">
      <c r="B15" s="21">
        <v>8</v>
      </c>
      <c r="C15" s="3" t="s">
        <v>33</v>
      </c>
      <c r="D15" s="3" t="s">
        <v>17</v>
      </c>
      <c r="E15" s="8" t="s">
        <v>18</v>
      </c>
      <c r="F15" s="8" t="s">
        <v>34</v>
      </c>
      <c r="G15" s="4"/>
      <c r="H15" s="4"/>
      <c r="I15" s="4"/>
      <c r="J15" s="4"/>
      <c r="K15" s="4">
        <v>36426595</v>
      </c>
      <c r="L15" s="4"/>
      <c r="M15" s="4"/>
      <c r="N15" s="4"/>
      <c r="O15" s="4"/>
      <c r="P15" s="20">
        <f t="shared" ref="P15:P16" si="0">SUM(G15:O15)</f>
        <v>36426595</v>
      </c>
    </row>
    <row r="16" spans="2:16" s="11" customFormat="1" ht="51" customHeight="1">
      <c r="B16" s="21">
        <v>9</v>
      </c>
      <c r="C16" s="3" t="s">
        <v>35</v>
      </c>
      <c r="D16" s="3" t="s">
        <v>17</v>
      </c>
      <c r="E16" s="8" t="s">
        <v>18</v>
      </c>
      <c r="F16" s="8" t="s">
        <v>36</v>
      </c>
      <c r="G16" s="4"/>
      <c r="H16" s="4"/>
      <c r="I16" s="4"/>
      <c r="J16" s="4"/>
      <c r="K16" s="4">
        <v>153389291</v>
      </c>
      <c r="L16" s="4">
        <v>48900000</v>
      </c>
      <c r="M16" s="4"/>
      <c r="N16" s="4"/>
      <c r="O16" s="4"/>
      <c r="P16" s="20">
        <f t="shared" si="0"/>
        <v>202289291</v>
      </c>
    </row>
    <row r="17" spans="2:16" ht="75">
      <c r="B17" s="21">
        <v>10</v>
      </c>
      <c r="C17" s="3" t="s">
        <v>37</v>
      </c>
      <c r="D17" s="3" t="s">
        <v>17</v>
      </c>
      <c r="E17" s="8" t="s">
        <v>18</v>
      </c>
      <c r="F17" s="8" t="s">
        <v>38</v>
      </c>
      <c r="G17" s="4"/>
      <c r="H17" s="4"/>
      <c r="I17" s="4"/>
      <c r="J17" s="4"/>
      <c r="K17" s="4">
        <v>25693696</v>
      </c>
      <c r="L17" s="4"/>
      <c r="M17" s="4"/>
      <c r="N17" s="4"/>
      <c r="O17" s="4"/>
      <c r="P17" s="5">
        <f t="shared" ref="P17" si="1">SUM(G17:O17)</f>
        <v>25693696</v>
      </c>
    </row>
    <row r="18" spans="2:16" ht="28.5" customHeight="1">
      <c r="B18" s="23" t="s">
        <v>39</v>
      </c>
      <c r="C18" s="23"/>
      <c r="D18" s="23"/>
      <c r="E18" s="23"/>
      <c r="F18" s="9"/>
      <c r="G18" s="6">
        <f>SUM(G8:G17)</f>
        <v>43360676254.18</v>
      </c>
      <c r="H18" s="6">
        <f t="shared" ref="H18:O18" si="2">SUM(H8:H17)</f>
        <v>0</v>
      </c>
      <c r="I18" s="6">
        <f t="shared" si="2"/>
        <v>4407778020</v>
      </c>
      <c r="J18" s="6">
        <f t="shared" si="2"/>
        <v>2077171320</v>
      </c>
      <c r="K18" s="6">
        <f t="shared" si="2"/>
        <v>22342192422.09</v>
      </c>
      <c r="L18" s="6">
        <f t="shared" si="2"/>
        <v>3691565480</v>
      </c>
      <c r="M18" s="6">
        <f t="shared" si="2"/>
        <v>0</v>
      </c>
      <c r="N18" s="6">
        <f t="shared" si="2"/>
        <v>0</v>
      </c>
      <c r="O18" s="6">
        <f t="shared" si="2"/>
        <v>0</v>
      </c>
      <c r="P18" s="6">
        <f>SUM(P8:P17)</f>
        <v>75879383496.269989</v>
      </c>
    </row>
    <row r="19" spans="2:16">
      <c r="B19" s="7"/>
      <c r="C19" s="7"/>
      <c r="D19" s="7"/>
      <c r="E19" s="7"/>
      <c r="F19" s="7"/>
      <c r="G19" s="14">
        <v>43360676254</v>
      </c>
      <c r="H19" s="7"/>
      <c r="I19" s="7"/>
      <c r="J19" s="7"/>
      <c r="K19" s="7"/>
      <c r="L19" s="7"/>
      <c r="M19" s="7"/>
      <c r="N19" s="7"/>
      <c r="O19" s="7"/>
      <c r="P19" s="7"/>
    </row>
    <row r="20" spans="2:16" ht="15.75" customHeight="1">
      <c r="B20" s="24" t="s">
        <v>40</v>
      </c>
      <c r="C20" s="25"/>
      <c r="D20" s="25"/>
      <c r="E20" s="25"/>
      <c r="F20" s="25"/>
      <c r="G20" s="25"/>
      <c r="H20" s="25"/>
      <c r="I20" s="25"/>
      <c r="J20" s="25"/>
      <c r="K20" s="25"/>
    </row>
    <row r="22" spans="2:16">
      <c r="G22" s="19"/>
      <c r="H22" s="19"/>
      <c r="I22" s="19"/>
      <c r="J22" s="19"/>
      <c r="K22" s="19"/>
      <c r="L22" s="19"/>
      <c r="M22" s="19"/>
      <c r="N22" s="19"/>
      <c r="O22" s="19"/>
      <c r="P22" s="19"/>
    </row>
  </sheetData>
  <mergeCells count="3">
    <mergeCell ref="B6:P6"/>
    <mergeCell ref="B18:E18"/>
    <mergeCell ref="B20:K20"/>
  </mergeCells>
  <printOptions horizontalCentered="1"/>
  <pageMargins left="7.874015748031496E-2" right="7.874015748031496E-2" top="1.1023622047244095" bottom="0.55118110236220474" header="7.874015748031496E-2" footer="0.23622047244094491"/>
  <pageSetup scale="63" orientation="landscape" r:id="rId1"/>
  <headerFooter>
    <oddHeader>&amp;LVersión 00&amp;C&amp;"Arial,Normal"&amp;G
Resumen de Valores Asegurados y Primas (Vigencia)
&amp;"Arial,Negrita"CLIENTE&amp;RJulio 09 de 2018</oddHeader>
    <oddFooter>&amp;L&amp;G&amp;C&amp;"Times New Roman,Cursiva"&amp;10Clasificado como: USO CONFIDENCIAL&amp;R&amp;"Arial,Cursiva"&amp;10&amp;G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96883-9049-5848-A0B9-9FA6BCE9A32A}">
  <dimension ref="B17:E28"/>
  <sheetViews>
    <sheetView topLeftCell="A12" workbookViewId="0">
      <selection activeCell="C28" sqref="C28"/>
    </sheetView>
  </sheetViews>
  <sheetFormatPr defaultColWidth="11.42578125" defaultRowHeight="14.45"/>
  <cols>
    <col min="2" max="2" width="37.42578125" bestFit="1" customWidth="1"/>
    <col min="3" max="3" width="19.28515625" bestFit="1" customWidth="1"/>
    <col min="5" max="5" width="16" bestFit="1" customWidth="1"/>
  </cols>
  <sheetData>
    <row r="17" spans="2:5">
      <c r="B17" t="s">
        <v>41</v>
      </c>
      <c r="C17" s="12">
        <v>20654660766.93</v>
      </c>
    </row>
    <row r="18" spans="2:5">
      <c r="B18" t="s">
        <v>42</v>
      </c>
      <c r="C18" s="13">
        <v>2690153797.3299999</v>
      </c>
    </row>
    <row r="19" spans="2:5">
      <c r="B19" t="s">
        <v>43</v>
      </c>
      <c r="C19" s="13">
        <v>9173892677.4200001</v>
      </c>
    </row>
    <row r="20" spans="2:5">
      <c r="C20" s="10">
        <f>+C19+C18+C17</f>
        <v>32518707241.68</v>
      </c>
    </row>
    <row r="21" spans="2:5">
      <c r="B21" t="s">
        <v>44</v>
      </c>
      <c r="C21" s="15">
        <v>43360676254</v>
      </c>
    </row>
    <row r="22" spans="2:5">
      <c r="C22" s="18">
        <f>+C21+C20</f>
        <v>75879383495.679993</v>
      </c>
      <c r="E22" s="16">
        <v>56971618820</v>
      </c>
    </row>
    <row r="24" spans="2:5">
      <c r="C24" s="16">
        <v>75072429124</v>
      </c>
      <c r="E24" s="17">
        <f>+C22-E22</f>
        <v>18907764675.679993</v>
      </c>
    </row>
    <row r="26" spans="2:5">
      <c r="C26" s="17">
        <f>+C22-C24</f>
        <v>806954371.67999268</v>
      </c>
    </row>
    <row r="28" spans="2:5">
      <c r="C28">
        <v>806954372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Jamileth Sanchez Arboleda</dc:creator>
  <cp:keywords/>
  <dc:description/>
  <cp:lastModifiedBy>LAIDY MARCELA</cp:lastModifiedBy>
  <cp:revision/>
  <dcterms:created xsi:type="dcterms:W3CDTF">2026-04-13T15:36:04Z</dcterms:created>
  <dcterms:modified xsi:type="dcterms:W3CDTF">2026-07-27T21:58:58Z</dcterms:modified>
  <cp:category/>
  <cp:contentStatus/>
</cp:coreProperties>
</file>