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ahanna Angarita\Documents\UNGRD\examenesy vacunas\"/>
    </mc:Choice>
  </mc:AlternateContent>
  <xr:revisionPtr revIDLastSave="0" documentId="8_{C943F8AA-FFB3-4E15-9A00-E8BFFA6A2878}" xr6:coauthVersionLast="47" xr6:coauthVersionMax="47" xr10:uidLastSave="{00000000-0000-0000-0000-000000000000}"/>
  <bookViews>
    <workbookView xWindow="-110" yWindow="-110" windowWidth="19420" windowHeight="11500" tabRatio="500" xr2:uid="{00000000-000D-0000-FFFF-FFFF00000000}"/>
  </bookViews>
  <sheets>
    <sheet name="EXAMENES OCUPACIONALES" sheetId="1" r:id="rId1"/>
    <sheet name="Hoja1" sheetId="2" r:id="rId2"/>
  </sheets>
  <externalReferences>
    <externalReference r:id="rId3"/>
  </externalReferences>
  <definedNames>
    <definedName name="_Fill">#REF!</definedName>
    <definedName name="actividades">#REF!</definedName>
    <definedName name="add">'[1]anexo 3 soc'!#REF!</definedName>
    <definedName name="AIU">'[1]anexo 3 soc'!#REF!</definedName>
    <definedName name="asd">'[1]anexo 3 soc'!#REF!</definedName>
    <definedName name="CENT.GEST.RDSI">'[1]Oferta 2'!$D$15:$D$49,'[1]Oferta 2'!$F$15:$F$49,'[1]Oferta 2'!$H$15:$H$49,'[1]Oferta 2'!$J$15:$J$49,'[1]Oferta 2'!$L$15:$L$49,'[1]Oferta 2'!$N$15:$N$49,'[1]Oferta 2'!$P$15:$P$49,'[1]Oferta 2'!$R$15:$R$49,'[1]Oferta 2'!$T$15:$T$50,'[1]Oferta 2'!$V$15:$V$49,'[1]Oferta 2'!$X$15:$X$49,'[1]Oferta 2'!$Z$15:$Z$49</definedName>
    <definedName name="DESCUENTO">'[1]anexo 3 soc'!#REF!</definedName>
    <definedName name="Encabezado">#REF!</definedName>
    <definedName name="gggg">#REF!</definedName>
    <definedName name="List_of_Material">#REF!</definedName>
    <definedName name="PORCENTAJE">'[1]anexo 3 soc'!#REF!</definedName>
    <definedName name="S">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47" i="1" l="1"/>
  <c r="G42" i="1"/>
  <c r="G27" i="1"/>
  <c r="AA25" i="1"/>
  <c r="Y25" i="1"/>
  <c r="Z25" i="1" s="1"/>
  <c r="AB25" i="1" s="1"/>
  <c r="AC25" i="1" s="1"/>
  <c r="X25" i="1"/>
  <c r="U25" i="1"/>
  <c r="V25" i="1" s="1"/>
  <c r="W25" i="1" s="1"/>
  <c r="S25" i="1"/>
  <c r="R25" i="1"/>
  <c r="T25" i="1" s="1"/>
  <c r="L25" i="1"/>
  <c r="I25" i="1"/>
  <c r="M25" i="1" s="1"/>
  <c r="G25" i="1"/>
  <c r="F25" i="1"/>
  <c r="H25" i="1" s="1"/>
  <c r="AA24" i="1"/>
  <c r="Y24" i="1"/>
  <c r="X24" i="1"/>
  <c r="U24" i="1"/>
  <c r="V24" i="1" s="1"/>
  <c r="W24" i="1" s="1"/>
  <c r="S24" i="1"/>
  <c r="R24" i="1"/>
  <c r="T24" i="1" s="1"/>
  <c r="L24" i="1"/>
  <c r="N24" i="1" s="1"/>
  <c r="I24" i="1"/>
  <c r="M24" i="1" s="1"/>
  <c r="G24" i="1"/>
  <c r="F24" i="1"/>
  <c r="H24" i="1" s="1"/>
  <c r="AA23" i="1"/>
  <c r="Y23" i="1"/>
  <c r="Z23" i="1" s="1"/>
  <c r="AB23" i="1" s="1"/>
  <c r="AC23" i="1" s="1"/>
  <c r="X23" i="1"/>
  <c r="U23" i="1"/>
  <c r="V23" i="1" s="1"/>
  <c r="W23" i="1" s="1"/>
  <c r="S23" i="1"/>
  <c r="R23" i="1"/>
  <c r="T23" i="1" s="1"/>
  <c r="L23" i="1"/>
  <c r="N23" i="1" s="1"/>
  <c r="I23" i="1"/>
  <c r="M23" i="1" s="1"/>
  <c r="G23" i="1"/>
  <c r="F23" i="1"/>
  <c r="H23" i="1" s="1"/>
  <c r="AA22" i="1"/>
  <c r="Y22" i="1"/>
  <c r="X22" i="1"/>
  <c r="U22" i="1"/>
  <c r="V22" i="1" s="1"/>
  <c r="W22" i="1" s="1"/>
  <c r="S22" i="1"/>
  <c r="R22" i="1"/>
  <c r="T22" i="1" s="1"/>
  <c r="M22" i="1"/>
  <c r="L22" i="1"/>
  <c r="N22" i="1" s="1"/>
  <c r="I22" i="1"/>
  <c r="G22" i="1"/>
  <c r="F22" i="1"/>
  <c r="H22" i="1" s="1"/>
  <c r="AA21" i="1"/>
  <c r="Y21" i="1"/>
  <c r="Z21" i="1" s="1"/>
  <c r="AB21" i="1" s="1"/>
  <c r="AC21" i="1" s="1"/>
  <c r="X21" i="1"/>
  <c r="U21" i="1"/>
  <c r="V21" i="1" s="1"/>
  <c r="W21" i="1" s="1"/>
  <c r="S21" i="1"/>
  <c r="R21" i="1"/>
  <c r="T21" i="1" s="1"/>
  <c r="L21" i="1"/>
  <c r="I21" i="1"/>
  <c r="M21" i="1" s="1"/>
  <c r="G21" i="1"/>
  <c r="F21" i="1"/>
  <c r="H21" i="1" s="1"/>
  <c r="AA20" i="1"/>
  <c r="Y20" i="1"/>
  <c r="Z20" i="1" s="1"/>
  <c r="AB20" i="1" s="1"/>
  <c r="AC20" i="1" s="1"/>
  <c r="X20" i="1"/>
  <c r="U20" i="1"/>
  <c r="V20" i="1" s="1"/>
  <c r="W20" i="1" s="1"/>
  <c r="S20" i="1"/>
  <c r="R20" i="1"/>
  <c r="T20" i="1" s="1"/>
  <c r="N20" i="1"/>
  <c r="L20" i="1"/>
  <c r="I20" i="1"/>
  <c r="M20" i="1" s="1"/>
  <c r="G20" i="1"/>
  <c r="F20" i="1"/>
  <c r="H20" i="1" s="1"/>
  <c r="AA19" i="1"/>
  <c r="Y19" i="1"/>
  <c r="Z19" i="1" s="1"/>
  <c r="AB19" i="1" s="1"/>
  <c r="AC19" i="1" s="1"/>
  <c r="X19" i="1"/>
  <c r="U19" i="1"/>
  <c r="V19" i="1" s="1"/>
  <c r="W19" i="1" s="1"/>
  <c r="S19" i="1"/>
  <c r="R19" i="1"/>
  <c r="T19" i="1" s="1"/>
  <c r="L19" i="1"/>
  <c r="N19" i="1" s="1"/>
  <c r="I19" i="1"/>
  <c r="M19" i="1" s="1"/>
  <c r="G19" i="1"/>
  <c r="F19" i="1"/>
  <c r="H19" i="1" s="1"/>
  <c r="AA18" i="1"/>
  <c r="Y18" i="1"/>
  <c r="X18" i="1"/>
  <c r="U18" i="1"/>
  <c r="V18" i="1" s="1"/>
  <c r="W18" i="1" s="1"/>
  <c r="S18" i="1"/>
  <c r="R18" i="1"/>
  <c r="T18" i="1" s="1"/>
  <c r="M18" i="1"/>
  <c r="L18" i="1"/>
  <c r="I18" i="1"/>
  <c r="G18" i="1"/>
  <c r="F18" i="1"/>
  <c r="H18" i="1" s="1"/>
  <c r="AA17" i="1"/>
  <c r="Y17" i="1"/>
  <c r="Z17" i="1" s="1"/>
  <c r="AB17" i="1" s="1"/>
  <c r="AC17" i="1" s="1"/>
  <c r="X17" i="1"/>
  <c r="U17" i="1"/>
  <c r="V17" i="1" s="1"/>
  <c r="W17" i="1" s="1"/>
  <c r="S17" i="1"/>
  <c r="R17" i="1"/>
  <c r="T17" i="1" s="1"/>
  <c r="L17" i="1"/>
  <c r="N17" i="1" s="1"/>
  <c r="I17" i="1"/>
  <c r="M17" i="1" s="1"/>
  <c r="G17" i="1"/>
  <c r="F17" i="1"/>
  <c r="H17" i="1" s="1"/>
  <c r="AA16" i="1"/>
  <c r="Y16" i="1"/>
  <c r="X16" i="1"/>
  <c r="U16" i="1"/>
  <c r="V16" i="1" s="1"/>
  <c r="W16" i="1" s="1"/>
  <c r="S16" i="1"/>
  <c r="R16" i="1"/>
  <c r="T16" i="1" s="1"/>
  <c r="L16" i="1"/>
  <c r="N16" i="1" s="1"/>
  <c r="I16" i="1"/>
  <c r="M16" i="1" s="1"/>
  <c r="G16" i="1"/>
  <c r="F16" i="1"/>
  <c r="H16" i="1" s="1"/>
  <c r="AA15" i="1"/>
  <c r="Y15" i="1"/>
  <c r="Z15" i="1" s="1"/>
  <c r="AB15" i="1" s="1"/>
  <c r="AC15" i="1" s="1"/>
  <c r="X15" i="1"/>
  <c r="U15" i="1"/>
  <c r="V15" i="1" s="1"/>
  <c r="W15" i="1" s="1"/>
  <c r="S15" i="1"/>
  <c r="R15" i="1"/>
  <c r="T15" i="1" s="1"/>
  <c r="L15" i="1"/>
  <c r="N15" i="1" s="1"/>
  <c r="I15" i="1"/>
  <c r="M15" i="1" s="1"/>
  <c r="G15" i="1"/>
  <c r="F15" i="1"/>
  <c r="H15" i="1" s="1"/>
  <c r="AA14" i="1"/>
  <c r="Y14" i="1"/>
  <c r="X14" i="1"/>
  <c r="U14" i="1"/>
  <c r="V14" i="1" s="1"/>
  <c r="W14" i="1" s="1"/>
  <c r="T14" i="1"/>
  <c r="S14" i="1"/>
  <c r="R14" i="1"/>
  <c r="L14" i="1"/>
  <c r="I14" i="1"/>
  <c r="M14" i="1" s="1"/>
  <c r="G14" i="1"/>
  <c r="F14" i="1"/>
  <c r="H14" i="1" s="1"/>
  <c r="AA13" i="1"/>
  <c r="Y13" i="1"/>
  <c r="Z13" i="1" s="1"/>
  <c r="AB13" i="1" s="1"/>
  <c r="AC13" i="1" s="1"/>
  <c r="X13" i="1"/>
  <c r="U13" i="1"/>
  <c r="V13" i="1" s="1"/>
  <c r="W13" i="1" s="1"/>
  <c r="S13" i="1"/>
  <c r="R13" i="1"/>
  <c r="T13" i="1" s="1"/>
  <c r="L13" i="1"/>
  <c r="N13" i="1" s="1"/>
  <c r="I13" i="1"/>
  <c r="M13" i="1" s="1"/>
  <c r="G13" i="1"/>
  <c r="F13" i="1"/>
  <c r="H13" i="1" s="1"/>
  <c r="AA12" i="1"/>
  <c r="Y12" i="1"/>
  <c r="X12" i="1"/>
  <c r="U12" i="1"/>
  <c r="V12" i="1" s="1"/>
  <c r="W12" i="1" s="1"/>
  <c r="S12" i="1"/>
  <c r="R12" i="1"/>
  <c r="T12" i="1" s="1"/>
  <c r="L12" i="1"/>
  <c r="N12" i="1" s="1"/>
  <c r="I12" i="1"/>
  <c r="M12" i="1" s="1"/>
  <c r="G12" i="1"/>
  <c r="F12" i="1"/>
  <c r="H12" i="1" s="1"/>
  <c r="AA11" i="1"/>
  <c r="Y11" i="1"/>
  <c r="X11" i="1"/>
  <c r="U11" i="1"/>
  <c r="V11" i="1" s="1"/>
  <c r="W11" i="1" s="1"/>
  <c r="S11" i="1"/>
  <c r="R11" i="1"/>
  <c r="T11" i="1" s="1"/>
  <c r="L11" i="1"/>
  <c r="N11" i="1" s="1"/>
  <c r="I11" i="1"/>
  <c r="M11" i="1" s="1"/>
  <c r="G11" i="1"/>
  <c r="F11" i="1"/>
  <c r="H11" i="1" s="1"/>
  <c r="AA10" i="1"/>
  <c r="Y10" i="1"/>
  <c r="X10" i="1"/>
  <c r="U10" i="1"/>
  <c r="V10" i="1" s="1"/>
  <c r="W10" i="1" s="1"/>
  <c r="T10" i="1"/>
  <c r="S10" i="1"/>
  <c r="R10" i="1"/>
  <c r="L10" i="1"/>
  <c r="I10" i="1"/>
  <c r="M10" i="1" s="1"/>
  <c r="G10" i="1"/>
  <c r="F10" i="1"/>
  <c r="H10" i="1" s="1"/>
  <c r="AA9" i="1"/>
  <c r="Y9" i="1"/>
  <c r="Z9" i="1" s="1"/>
  <c r="AB9" i="1" s="1"/>
  <c r="AC9" i="1" s="1"/>
  <c r="X9" i="1"/>
  <c r="U9" i="1"/>
  <c r="V9" i="1" s="1"/>
  <c r="W9" i="1" s="1"/>
  <c r="S9" i="1"/>
  <c r="R9" i="1"/>
  <c r="T9" i="1" s="1"/>
  <c r="L9" i="1"/>
  <c r="I9" i="1"/>
  <c r="M9" i="1" s="1"/>
  <c r="G9" i="1"/>
  <c r="F9" i="1"/>
  <c r="H9" i="1" s="1"/>
  <c r="AA8" i="1"/>
  <c r="Y8" i="1"/>
  <c r="X8" i="1"/>
  <c r="U8" i="1"/>
  <c r="V8" i="1" s="1"/>
  <c r="W8" i="1" s="1"/>
  <c r="S8" i="1"/>
  <c r="R8" i="1"/>
  <c r="T8" i="1" s="1"/>
  <c r="L8" i="1"/>
  <c r="N8" i="1" s="1"/>
  <c r="I8" i="1"/>
  <c r="M8" i="1" s="1"/>
  <c r="G8" i="1"/>
  <c r="F8" i="1"/>
  <c r="H8" i="1" s="1"/>
  <c r="AA7" i="1"/>
  <c r="Y7" i="1"/>
  <c r="Z7" i="1" s="1"/>
  <c r="AB7" i="1" s="1"/>
  <c r="AC7" i="1" s="1"/>
  <c r="X7" i="1"/>
  <c r="U7" i="1"/>
  <c r="V7" i="1" s="1"/>
  <c r="W7" i="1" s="1"/>
  <c r="S7" i="1"/>
  <c r="R7" i="1"/>
  <c r="T7" i="1" s="1"/>
  <c r="L7" i="1"/>
  <c r="N7" i="1" s="1"/>
  <c r="I7" i="1"/>
  <c r="M7" i="1" s="1"/>
  <c r="G7" i="1"/>
  <c r="F7" i="1"/>
  <c r="H7" i="1" s="1"/>
  <c r="AA6" i="1"/>
  <c r="Y6" i="1"/>
  <c r="X6" i="1"/>
  <c r="U6" i="1"/>
  <c r="V6" i="1" s="1"/>
  <c r="W6" i="1" s="1"/>
  <c r="S6" i="1"/>
  <c r="R6" i="1"/>
  <c r="T6" i="1" s="1"/>
  <c r="L6" i="1"/>
  <c r="I6" i="1"/>
  <c r="M6" i="1" s="1"/>
  <c r="G6" i="1"/>
  <c r="F6" i="1"/>
  <c r="H6" i="1" s="1"/>
  <c r="AA5" i="1"/>
  <c r="Y5" i="1"/>
  <c r="Z5" i="1" s="1"/>
  <c r="AB5" i="1" s="1"/>
  <c r="AC5" i="1" s="1"/>
  <c r="X5" i="1"/>
  <c r="U5" i="1"/>
  <c r="V5" i="1" s="1"/>
  <c r="W5" i="1" s="1"/>
  <c r="S5" i="1"/>
  <c r="R5" i="1"/>
  <c r="T5" i="1" s="1"/>
  <c r="L5" i="1"/>
  <c r="N5" i="1" s="1"/>
  <c r="I5" i="1"/>
  <c r="M5" i="1" s="1"/>
  <c r="G5" i="1"/>
  <c r="F5" i="1"/>
  <c r="H5" i="1" s="1"/>
  <c r="AA4" i="1"/>
  <c r="Y4" i="1"/>
  <c r="X4" i="1"/>
  <c r="G45" i="1" s="1"/>
  <c r="U4" i="1"/>
  <c r="V4" i="1" s="1"/>
  <c r="W4" i="1" s="1"/>
  <c r="S4" i="1"/>
  <c r="R4" i="1"/>
  <c r="T4" i="1" s="1"/>
  <c r="L4" i="1"/>
  <c r="N4" i="1" s="1"/>
  <c r="I4" i="1"/>
  <c r="M4" i="1" s="1"/>
  <c r="G4" i="1"/>
  <c r="F4" i="1"/>
  <c r="H4" i="1" s="1"/>
  <c r="N21" i="1" l="1"/>
  <c r="N18" i="1"/>
  <c r="N14" i="1"/>
  <c r="Z11" i="1"/>
  <c r="AB11" i="1" s="1"/>
  <c r="AC11" i="1" s="1"/>
  <c r="Z10" i="1"/>
  <c r="AB10" i="1" s="1"/>
  <c r="AC10" i="1" s="1"/>
  <c r="N9" i="1"/>
  <c r="Z8" i="1"/>
  <c r="AB8" i="1" s="1"/>
  <c r="AC8" i="1" s="1"/>
  <c r="N10" i="1"/>
  <c r="N6" i="1"/>
  <c r="N25" i="1"/>
  <c r="Z24" i="1"/>
  <c r="AB24" i="1" s="1"/>
  <c r="AC24" i="1" s="1"/>
  <c r="Z22" i="1"/>
  <c r="AB22" i="1" s="1"/>
  <c r="AC22" i="1" s="1"/>
  <c r="Z18" i="1"/>
  <c r="AB18" i="1" s="1"/>
  <c r="AC18" i="1" s="1"/>
  <c r="Z16" i="1"/>
  <c r="AB16" i="1" s="1"/>
  <c r="AC16" i="1" s="1"/>
  <c r="Z14" i="1"/>
  <c r="AB14" i="1" s="1"/>
  <c r="AC14" i="1" s="1"/>
  <c r="Z12" i="1"/>
  <c r="AB12" i="1" s="1"/>
  <c r="AC12" i="1" s="1"/>
  <c r="Z6" i="1"/>
  <c r="AB6" i="1" s="1"/>
  <c r="AC6" i="1" s="1"/>
  <c r="Z4" i="1"/>
  <c r="V26" i="1"/>
  <c r="V29" i="1" s="1"/>
  <c r="S26" i="1"/>
  <c r="S29" i="1" s="1"/>
  <c r="G29" i="1"/>
  <c r="AB4" i="1"/>
  <c r="AC4" i="1" s="1"/>
  <c r="G44" i="1"/>
  <c r="G43" i="1"/>
  <c r="G26" i="1"/>
  <c r="M26" i="1" l="1"/>
  <c r="M29" i="1" s="1"/>
  <c r="G30" i="1" s="1"/>
  <c r="AC26" i="1"/>
  <c r="AC29" i="1" l="1"/>
  <c r="G48" i="1" s="1"/>
  <c r="G49" i="1" s="1"/>
  <c r="G50" i="1" s="1"/>
  <c r="G46" i="1"/>
</calcChain>
</file>

<file path=xl/sharedStrings.xml><?xml version="1.0" encoding="utf-8"?>
<sst xmlns="http://schemas.openxmlformats.org/spreadsheetml/2006/main" count="171" uniqueCount="79">
  <si>
    <t>CENDIATRA</t>
  </si>
  <si>
    <t>REYVELT</t>
  </si>
  <si>
    <t>APM SERIVCIOS ASISTENCIALES</t>
  </si>
  <si>
    <t>PROMEDIO</t>
  </si>
  <si>
    <t>ANÁLISIS ESTADÍSTICO Y REGLA DE DECISIÓN (CV 25%)</t>
  </si>
  <si>
    <t>ENTORNOS SALUDABLES</t>
  </si>
  <si>
    <t>Descripción</t>
  </si>
  <si>
    <t>Cantidad</t>
  </si>
  <si>
    <t>Valor Unitario sin IVA</t>
  </si>
  <si>
    <t>Valor IVA (En caso de que el servicio este excento de iva, colocar no aplica N/A</t>
  </si>
  <si>
    <t>Valor Unitario con IVA</t>
  </si>
  <si>
    <t>Valor total sin IVA</t>
  </si>
  <si>
    <t>Valor Total con IVA</t>
  </si>
  <si>
    <t>PROMEDIO UNITARIO SIN IVA</t>
  </si>
  <si>
    <t>PROMEDIO UNITARIO CON IVA</t>
  </si>
  <si>
    <t>PROMEDIO VALOR UNITARIO * CANTIDAD</t>
  </si>
  <si>
    <t>PROMEDIO SIMPLE</t>
  </si>
  <si>
    <t>DESVIACIÓN ESTÁNDAR (MUESTRAL)</t>
  </si>
  <si>
    <t>COEFICIENTE DE VARIACIÓN (CV %)</t>
  </si>
  <si>
    <t>MEDIANA</t>
  </si>
  <si>
    <t>VALOR UNITARIO A ADOPTAR</t>
  </si>
  <si>
    <t>VALOR TOTAL PRESUPUESTO OFICIAL</t>
  </si>
  <si>
    <t>Vacuna Hepatitis B</t>
  </si>
  <si>
    <t>N/A</t>
  </si>
  <si>
    <t>Vacuna Toxoide Tetánico</t>
  </si>
  <si>
    <t>Vacuna Fiebre amarilla</t>
  </si>
  <si>
    <t>EXÁMENES MÉDICOS OCUPACIONALES</t>
  </si>
  <si>
    <t>Examen médico Ingreso con énfasis osteomuscular</t>
  </si>
  <si>
    <t>Examen médico periódico con énfasis osteomuscular / Brigadista</t>
  </si>
  <si>
    <t>Examen médico egreso con énfasis osteomuscular</t>
  </si>
  <si>
    <t>Examen médico por cambio de ocupación con énfasis psicosocial</t>
  </si>
  <si>
    <t>Examen médico por retorno laboral</t>
  </si>
  <si>
    <t>Exámen médico de seguimiento o control</t>
  </si>
  <si>
    <t>Exámen médico Post incapacidad</t>
  </si>
  <si>
    <t>Audiometría</t>
  </si>
  <si>
    <t>Visiometria</t>
  </si>
  <si>
    <t>Espirómetro</t>
  </si>
  <si>
    <t>Prueba psicotécnica (Test psicológico)</t>
  </si>
  <si>
    <t>HEMOGRAMA III</t>
  </si>
  <si>
    <t>PERFIL LIPIDICO CON LDL SEMI – AUTOMATIZADO</t>
  </si>
  <si>
    <t>Glucosa en suero u otro fluido diferente a orina</t>
  </si>
  <si>
    <t>Prueba de alcohol en sangre</t>
  </si>
  <si>
    <t>Panel de drogas x 3</t>
  </si>
  <si>
    <t>Electrocardiograma</t>
  </si>
  <si>
    <t>Examen psicosensometrico</t>
  </si>
  <si>
    <t>jornada extramural (brigada para examenes ocupacionales)</t>
  </si>
  <si>
    <t xml:space="preserve">Valor Total antes IMPUESTOS </t>
  </si>
  <si>
    <t xml:space="preserve">IVA </t>
  </si>
  <si>
    <t>IMPOCONSUMO</t>
  </si>
  <si>
    <t>VALOR TOTAL</t>
  </si>
  <si>
    <t>NOTA METODOLÓGICA (Observación 2 — subsanación):</t>
  </si>
  <si>
    <t>1. El análisis se realizó sobre el Valor Unitario sin IVA cotizado por cada proveedor (columnas D, J y P), por ser la base comparable entre las tres cotizaciones. Los tres proveedores cotizaron los servicios sin IVA (N/A), por lo que el valor unitario con IVA coincide con el valor unitario sin IVA.</t>
  </si>
  <si>
    <t>2. Se utilizó desviación estándar MUESTRAL (función STDEV, corrección n-1), dado que las tres cotizaciones recibidas constituyen una muestra del universo de proveedores habilitados en REPS y no la totalidad del mercado.</t>
  </si>
  <si>
    <t>3. Regla de decisión aplicada: si CV ≤ 25%, el Valor Unitario a Adoptar (columna AB) es el Promedio Simple (columna X); si CV &gt; 25%, se adopta la Mediana (columna AA), por ser una medida de tendencia central robusta frente a valores extremos. El umbral del 25% está parametrizado en la celda G41 y las fórmulas de la columna AB lo referencian.</t>
  </si>
  <si>
    <t>4. El Valor Unitario a Adoptar (columna AB) se redondea a pesos colombianos enteros mediante la funcion ROUND. Valor Total Presupuesto Oficial (columna AC) = Valor Unitario a Adoptar (columna AB) x Cantidad proyectada (columna C).</t>
  </si>
  <si>
    <t>5. Con esta metodología, 14 de los 22 ítems del cuadro comparativo presentan CV &gt; 25%, cifra consistente con lo señalado en la Observación 2. El presupuesto oficial se determina en la celda G48 y NO corresponde al promedio simple de los tres totales cotizados (celda G30), el cual se conserva únicamente como cifra de referencia.</t>
  </si>
  <si>
    <t>6. Las cotizaciones fueron solicitadas por correo electrónico a empresas que acreditan idoneidad, capacidad técnica y trayectoria en la prestación de servicios de seguridad y salud en el trabajo, conforme se sustenta en el Estudio del Sector.</t>
  </si>
  <si>
    <t>RESUMEN Y TRAZABILIDAD DE LA DETERMINACIÓN DEL PRESUPUESTO OFICIAL</t>
  </si>
  <si>
    <t>Umbral de dispersión aceptable (Coeficiente de Variación)</t>
  </si>
  <si>
    <t>Número de ítems analizados</t>
  </si>
  <si>
    <t>Ítems con dispersión aceptable (CV ≤ umbral) → se adopta el Promedio Simple</t>
  </si>
  <si>
    <t>Ítems con dispersión alta (CV &gt; umbral) → se adopta la Mediana</t>
  </si>
  <si>
    <t>Presupuesto calculado con Promedio Simple en todos los ítems (referencia)</t>
  </si>
  <si>
    <t>Valor antes de impuestos aplicando la regla de decisión (CV)</t>
  </si>
  <si>
    <t>IVA — los tres proveedores cotizaron los servicios como N/A</t>
  </si>
  <si>
    <t>PRESUPUESTO OFICIAL TOTAL</t>
  </si>
  <si>
    <t>Diferencia frente al presupuesto por promedio simple</t>
  </si>
  <si>
    <t>Variación porcentual frente al promedio simple</t>
  </si>
  <si>
    <t>DOCUMENTO DE TRABAJO PRELIMINAR - NO VINCULANTE. Las cantidades oficiales del proceso son las de la hoja EXAMENES OCUPACIONALES.</t>
  </si>
  <si>
    <t>VACUNA DE HEPATITIS B</t>
  </si>
  <si>
    <t>VACUNA DE FIEBRE AMARILLA</t>
  </si>
  <si>
    <t>VACUNA DE TOXOIDE TETÁNICO</t>
  </si>
  <si>
    <t>Examen médico Ingreso con énfasis osteomuscular enfasis</t>
  </si>
  <si>
    <t>Examen médico periódico con énfasis osteomuscular enfasis</t>
  </si>
  <si>
    <t>Examen médico egreso con énfasis osteomuscular enfasis</t>
  </si>
  <si>
    <t>Exámen médico de seguimiento de caso</t>
  </si>
  <si>
    <t>Logística jornada extramural</t>
  </si>
  <si>
    <t>jornada (brigada para examenes ocupacionales directivos)</t>
  </si>
  <si>
    <t>VALOR PROMEDIO TOTAL DE LAS TRES COTIZACIONES
(Cifra de referencia — Corresponde al presupuesto oficial)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</si>
</sst>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 &quot;* #,##0_-;&quot;-$ &quot;* #,##0_-;_-&quot;$ &quot;* \-_-;_-@"/>
    <numFmt numFmtId="165" formatCode="_([$$-240A]\ * #,##0_);_([$$-240A]\ * \(#,##0\);_([$$-240A]\ * \-??_);_(@_)"/>
    <numFmt numFmtId="166" formatCode="_-[$$-240A]\ * #,##0.00_-;\-[$$-240A]\ * #,##0.00_-;_-[$$-240A]\ * \-??_-;_-@"/>
    <numFmt numFmtId="167" formatCode="0.0%"/>
  </numFmts>
  <fonts count="16" x14ac:knownFonts="1">
    <font>
      <sz val="11"/>
      <color theme="1"/>
      <name val="Calibri"/>
      <charset val="1"/>
    </font>
    <font>
      <sz val="9"/>
      <color theme="1"/>
      <name val="Arial"/>
      <family val="2"/>
      <charset val="1"/>
    </font>
    <font>
      <b/>
      <sz val="9"/>
      <color theme="0"/>
      <name val="Arial"/>
      <family val="2"/>
      <charset val="1"/>
    </font>
    <font>
      <b/>
      <sz val="9"/>
      <color rgb="FFFFFFFF"/>
      <name val="Arial"/>
      <family val="2"/>
      <charset val="1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sz val="9"/>
      <name val="Arial"/>
      <charset val="1"/>
    </font>
    <font>
      <b/>
      <sz val="9"/>
      <name val="Arial"/>
      <charset val="1"/>
    </font>
    <font>
      <b/>
      <sz val="9"/>
      <color theme="1"/>
      <name val="Arial"/>
      <family val="2"/>
      <charset val="1"/>
    </font>
    <font>
      <sz val="9"/>
      <color rgb="FF0000FF"/>
      <name val="Arial"/>
      <charset val="1"/>
    </font>
    <font>
      <sz val="9"/>
      <color rgb="FF000000"/>
      <name val="Arial"/>
      <charset val="1"/>
    </font>
    <font>
      <b/>
      <sz val="9"/>
      <color rgb="FF000000"/>
      <name val="Arial"/>
      <charset val="1"/>
    </font>
    <font>
      <i/>
      <sz val="8"/>
      <name val="Arial"/>
      <charset val="1"/>
    </font>
    <font>
      <b/>
      <sz val="9"/>
      <color rgb="FFC00000"/>
      <name val="Arial"/>
      <charset val="1"/>
    </font>
    <font>
      <b/>
      <sz val="9"/>
      <color theme="0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rgb="FF000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E6F2E6"/>
      </patternFill>
    </fill>
    <fill>
      <patternFill patternType="solid">
        <fgColor rgb="FFFFFF00"/>
        <bgColor rgb="FFFFFF00"/>
      </patternFill>
    </fill>
    <fill>
      <patternFill patternType="solid">
        <fgColor rgb="FFD9E1F2"/>
        <bgColor rgb="FFE6F2E6"/>
      </patternFill>
    </fill>
    <fill>
      <patternFill patternType="solid">
        <fgColor rgb="FFFCE4E4"/>
        <bgColor rgb="FFE6F2E6"/>
      </patternFill>
    </fill>
    <fill>
      <patternFill patternType="solid">
        <fgColor rgb="FF002060"/>
        <bgColor rgb="FFFF9900"/>
      </patternFill>
    </fill>
    <fill>
      <patternFill patternType="solid">
        <fgColor rgb="FF002060"/>
        <bgColor rgb="FFE6F2E6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165" fontId="4" fillId="3" borderId="8" xfId="0" applyNumberFormat="1" applyFont="1" applyFill="1" applyBorder="1" applyAlignment="1">
      <alignment horizontal="center" vertical="center" wrapText="1"/>
    </xf>
    <xf numFmtId="165" fontId="4" fillId="3" borderId="9" xfId="0" applyNumberFormat="1" applyFont="1" applyFill="1" applyBorder="1" applyAlignment="1">
      <alignment horizontal="center" vertical="center" wrapText="1"/>
    </xf>
    <xf numFmtId="165" fontId="4" fillId="3" borderId="10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4" fontId="1" fillId="0" borderId="12" xfId="0" applyNumberFormat="1" applyFont="1" applyBorder="1" applyAlignment="1">
      <alignment vertical="center"/>
    </xf>
    <xf numFmtId="165" fontId="5" fillId="0" borderId="1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6" fontId="1" fillId="0" borderId="11" xfId="0" applyNumberFormat="1" applyFont="1" applyBorder="1"/>
    <xf numFmtId="166" fontId="1" fillId="0" borderId="3" xfId="0" applyNumberFormat="1" applyFont="1" applyBorder="1"/>
    <xf numFmtId="166" fontId="1" fillId="0" borderId="13" xfId="0" applyNumberFormat="1" applyFont="1" applyBorder="1"/>
    <xf numFmtId="164" fontId="6" fillId="0" borderId="3" xfId="0" applyNumberFormat="1" applyFont="1" applyBorder="1" applyAlignment="1">
      <alignment horizontal="right" vertical="center"/>
    </xf>
    <xf numFmtId="167" fontId="6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vertical="center"/>
    </xf>
    <xf numFmtId="0" fontId="1" fillId="4" borderId="11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1" fillId="0" borderId="0" xfId="0" applyNumberFormat="1" applyFont="1"/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21" xfId="0" applyBorder="1"/>
    <xf numFmtId="164" fontId="14" fillId="2" borderId="3" xfId="0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horizontal="left" vertical="center" wrapText="1"/>
    </xf>
    <xf numFmtId="10" fontId="10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164" fontId="10" fillId="0" borderId="3" xfId="0" applyNumberFormat="1" applyFont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 wrapText="1"/>
    </xf>
    <xf numFmtId="164" fontId="11" fillId="6" borderId="3" xfId="0" applyNumberFormat="1" applyFont="1" applyFill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9" fontId="9" fillId="5" borderId="3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14" fillId="8" borderId="0" xfId="0" applyFont="1" applyFill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1" fillId="0" borderId="3" xfId="0" applyNumberFormat="1" applyFont="1" applyBorder="1"/>
    <xf numFmtId="0" fontId="7" fillId="0" borderId="3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right" vertical="center" wrapText="1"/>
    </xf>
    <xf numFmtId="164" fontId="2" fillId="2" borderId="18" xfId="0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3" xfId="0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left" vertical="center" wrapText="1"/>
    </xf>
    <xf numFmtId="0" fontId="0" fillId="0" borderId="0" xfId="0"/>
    <xf numFmtId="0" fontId="0" fillId="0" borderId="20" xfId="0" applyBorder="1"/>
  </cellXfs>
  <cellStyles count="1">
    <cellStyle name="Normal" xfId="0" builtinId="0"/>
  </cellStyles>
  <dxfs count="2">
    <dxf>
      <font>
        <sz val="9"/>
        <color rgb="FF006100"/>
        <name val="Arial"/>
        <charset val="1"/>
      </font>
      <fill>
        <patternFill>
          <bgColor rgb="FFE6F2E6"/>
        </patternFill>
      </fill>
    </dxf>
    <dxf>
      <font>
        <b/>
        <sz val="9"/>
        <color rgb="FFC00000"/>
        <name val="Arial"/>
        <charset val="1"/>
      </font>
      <fill>
        <patternFill>
          <bgColor rgb="FFFCE4E4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F2E6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E4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DOCUME~1/danicabr/CONFIG~1/Temp/Rar$DI13.4078/Mis%20documentos/2002/Plan%20estrategico/Liberacion%20de%20Numeracion/SALPTOLI-SIREL-02-02.xls" TargetMode="External"/><Relationship Id="rId1" Type="http://schemas.openxmlformats.org/officeDocument/2006/relationships/externalLinkPath" Target="/Users/Users/DOCUME~1/danicabr/CONFIG~1/Temp/Rar$DI13.4078/Mis%20documentos/2002/Plan%20estrategico/Liberacion%20de%20Numeracion/SALPTOLI-SIREL-02-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riesInconsistentes"/>
      <sheetName val="CRUCE_CON_PLANUM"/>
      <sheetName val="SeriesSIREL"/>
      <sheetName val="Series4DSIREL"/>
      <sheetName val="SeriesError"/>
      <sheetName val="SERIES_4D_ACTIVAS"/>
      <sheetName val="SERIES_4D"/>
      <sheetName val="Parameters"/>
      <sheetName val="anexo 3 soc"/>
      <sheetName val="Oferta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tabSelected="1" zoomScaleNormal="100" workbookViewId="0">
      <selection activeCell="B9" sqref="B9"/>
    </sheetView>
  </sheetViews>
  <sheetFormatPr baseColWidth="10" defaultColWidth="3" defaultRowHeight="11.5" x14ac:dyDescent="0.25"/>
  <cols>
    <col min="1" max="1" width="22" style="2" customWidth="1"/>
    <col min="2" max="2" width="64.81640625" style="2" customWidth="1"/>
    <col min="3" max="3" width="9.81640625" style="2" customWidth="1"/>
    <col min="4" max="4" width="14.26953125" style="2" customWidth="1"/>
    <col min="5" max="5" width="27.26953125" style="2" customWidth="1"/>
    <col min="6" max="7" width="18.453125" style="2" customWidth="1"/>
    <col min="8" max="8" width="19.54296875" style="2" customWidth="1"/>
    <col min="9" max="9" width="18" style="2" customWidth="1"/>
    <col min="10" max="10" width="14.26953125" style="2" customWidth="1"/>
    <col min="11" max="11" width="27.26953125" style="2" customWidth="1"/>
    <col min="12" max="13" width="18.453125" style="2" customWidth="1"/>
    <col min="14" max="14" width="19.54296875" style="2" customWidth="1"/>
    <col min="15" max="15" width="9.81640625" style="2" customWidth="1"/>
    <col min="16" max="16" width="14.26953125" style="2" customWidth="1"/>
    <col min="17" max="17" width="27.26953125" style="2" customWidth="1"/>
    <col min="18" max="19" width="18.453125" style="2" customWidth="1"/>
    <col min="20" max="20" width="19.54296875" style="2" customWidth="1"/>
    <col min="21" max="21" width="13.81640625" style="2" customWidth="1"/>
    <col min="22" max="22" width="17.1796875" style="2" customWidth="1"/>
    <col min="23" max="23" width="17.7265625" style="2" customWidth="1"/>
    <col min="24" max="25" width="16" style="2" customWidth="1"/>
    <col min="26" max="26" width="12" style="3" customWidth="1"/>
    <col min="27" max="29" width="16" style="2" customWidth="1"/>
    <col min="30" max="16384" width="3" style="2"/>
  </cols>
  <sheetData>
    <row r="1" spans="1:29" ht="15.75" customHeight="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7" t="s">
        <v>1</v>
      </c>
      <c r="J1" s="67"/>
      <c r="K1" s="67"/>
      <c r="L1" s="67"/>
      <c r="M1" s="67"/>
      <c r="N1" s="67"/>
      <c r="O1" s="67" t="s">
        <v>2</v>
      </c>
      <c r="P1" s="67"/>
      <c r="Q1" s="67"/>
      <c r="R1" s="67"/>
      <c r="S1" s="67"/>
      <c r="T1" s="67"/>
      <c r="U1" s="66" t="s">
        <v>3</v>
      </c>
      <c r="V1" s="66"/>
      <c r="W1" s="66"/>
      <c r="X1" s="68" t="s">
        <v>4</v>
      </c>
      <c r="Y1" s="68"/>
      <c r="Z1" s="68"/>
      <c r="AA1" s="68"/>
      <c r="AB1" s="68"/>
      <c r="AC1" s="68"/>
    </row>
    <row r="2" spans="1:29" ht="55.5" customHeight="1" x14ac:dyDescent="0.25">
      <c r="A2" s="66" t="s">
        <v>5</v>
      </c>
      <c r="B2" s="66"/>
      <c r="C2" s="66"/>
      <c r="D2" s="66"/>
      <c r="E2" s="66"/>
      <c r="F2" s="66"/>
      <c r="G2" s="66"/>
      <c r="H2" s="66"/>
      <c r="I2" s="69" t="s">
        <v>5</v>
      </c>
      <c r="J2" s="69"/>
      <c r="K2" s="69"/>
      <c r="L2" s="69"/>
      <c r="M2" s="69"/>
      <c r="N2" s="69"/>
      <c r="O2" s="69" t="s">
        <v>5</v>
      </c>
      <c r="P2" s="69"/>
      <c r="Q2" s="69"/>
      <c r="R2" s="69"/>
      <c r="S2" s="69"/>
      <c r="T2" s="69"/>
      <c r="U2" s="66"/>
      <c r="V2" s="66"/>
      <c r="W2" s="66"/>
      <c r="X2" s="68"/>
      <c r="Y2" s="68"/>
      <c r="Z2" s="68"/>
      <c r="AA2" s="68"/>
      <c r="AB2" s="68"/>
      <c r="AC2" s="68"/>
    </row>
    <row r="3" spans="1:29" ht="61.5" customHeight="1" x14ac:dyDescent="0.25">
      <c r="A3" s="4"/>
      <c r="B3" s="1" t="s">
        <v>6</v>
      </c>
      <c r="C3" s="1" t="s">
        <v>7</v>
      </c>
      <c r="D3" s="5" t="s">
        <v>8</v>
      </c>
      <c r="E3" s="1" t="s">
        <v>9</v>
      </c>
      <c r="F3" s="6" t="s">
        <v>10</v>
      </c>
      <c r="G3" s="7" t="s">
        <v>11</v>
      </c>
      <c r="H3" s="8" t="s">
        <v>12</v>
      </c>
      <c r="I3" s="1" t="s">
        <v>7</v>
      </c>
      <c r="J3" s="5" t="s">
        <v>8</v>
      </c>
      <c r="K3" s="1" t="s">
        <v>9</v>
      </c>
      <c r="L3" s="6" t="s">
        <v>10</v>
      </c>
      <c r="M3" s="7" t="s">
        <v>11</v>
      </c>
      <c r="N3" s="8" t="s">
        <v>12</v>
      </c>
      <c r="O3" s="1" t="s">
        <v>7</v>
      </c>
      <c r="P3" s="5" t="s">
        <v>8</v>
      </c>
      <c r="Q3" s="1" t="s">
        <v>9</v>
      </c>
      <c r="R3" s="6" t="s">
        <v>10</v>
      </c>
      <c r="S3" s="7" t="s">
        <v>11</v>
      </c>
      <c r="T3" s="8" t="s">
        <v>12</v>
      </c>
      <c r="U3" s="9" t="s">
        <v>13</v>
      </c>
      <c r="V3" s="10" t="s">
        <v>14</v>
      </c>
      <c r="W3" s="11" t="s">
        <v>15</v>
      </c>
      <c r="X3" s="12" t="s">
        <v>16</v>
      </c>
      <c r="Y3" s="12" t="s">
        <v>17</v>
      </c>
      <c r="Z3" s="12" t="s">
        <v>18</v>
      </c>
      <c r="AA3" s="12" t="s">
        <v>19</v>
      </c>
      <c r="AB3" s="12" t="s">
        <v>20</v>
      </c>
      <c r="AC3" s="12" t="s">
        <v>21</v>
      </c>
    </row>
    <row r="4" spans="1:29" ht="21.75" customHeight="1" x14ac:dyDescent="0.25">
      <c r="A4" s="64" t="s">
        <v>5</v>
      </c>
      <c r="B4" s="13" t="s">
        <v>22</v>
      </c>
      <c r="C4" s="14">
        <v>80</v>
      </c>
      <c r="D4" s="15">
        <v>160000</v>
      </c>
      <c r="E4" s="14" t="s">
        <v>23</v>
      </c>
      <c r="F4" s="16">
        <f t="shared" ref="F4:F25" si="0">SUM(IFERROR(D4+E4,D4))</f>
        <v>160000</v>
      </c>
      <c r="G4" s="16">
        <f t="shared" ref="G4:G25" si="1">D4*C4</f>
        <v>12800000</v>
      </c>
      <c r="H4" s="17">
        <f t="shared" ref="H4:H25" si="2">+F4*C4</f>
        <v>12800000</v>
      </c>
      <c r="I4" s="18">
        <f t="shared" ref="I4:I25" si="3">C4</f>
        <v>80</v>
      </c>
      <c r="J4" s="15">
        <v>76900</v>
      </c>
      <c r="K4" s="14" t="s">
        <v>23</v>
      </c>
      <c r="L4" s="16">
        <f t="shared" ref="L4:L25" si="4">SUM(IFERROR(J4+K4,J4))</f>
        <v>76900</v>
      </c>
      <c r="M4" s="16">
        <f t="shared" ref="M4:M25" si="5">J4*I4</f>
        <v>6152000</v>
      </c>
      <c r="N4" s="17">
        <f t="shared" ref="N4:N25" si="6">+L4*I4</f>
        <v>6152000</v>
      </c>
      <c r="O4" s="18">
        <v>80</v>
      </c>
      <c r="P4" s="15">
        <v>50000</v>
      </c>
      <c r="Q4" s="14" t="s">
        <v>23</v>
      </c>
      <c r="R4" s="16">
        <f t="shared" ref="R4:R25" si="7">SUM(IFERROR(P4+Q4,P4))</f>
        <v>50000</v>
      </c>
      <c r="S4" s="16">
        <f t="shared" ref="S4:S25" si="8">P4*O4</f>
        <v>4000000</v>
      </c>
      <c r="T4" s="17">
        <f t="shared" ref="T4:T25" si="9">+R4*O4</f>
        <v>4000000</v>
      </c>
      <c r="U4" s="19">
        <f t="shared" ref="U4:U25" si="10">(+D4+J4+P4)/3</f>
        <v>95633.333333333328</v>
      </c>
      <c r="V4" s="20">
        <f t="shared" ref="V4:V25" si="11">+U4</f>
        <v>95633.333333333328</v>
      </c>
      <c r="W4" s="21">
        <f t="shared" ref="W4:W25" si="12">+V4*C4</f>
        <v>7650666.666666666</v>
      </c>
      <c r="X4" s="22">
        <f t="shared" ref="X4:X25" si="13">AVERAGE(D4,J4,P4)</f>
        <v>95633.333333333328</v>
      </c>
      <c r="Y4" s="22">
        <f t="shared" ref="Y4:Y25" si="14">STDEV(D4,J4,P4)</f>
        <v>57342.85773601917</v>
      </c>
      <c r="Z4" s="23">
        <f t="shared" ref="Z4:Z25" si="15">IFERROR(Y4/X4,0)</f>
        <v>0.59961161801344554</v>
      </c>
      <c r="AA4" s="22">
        <f t="shared" ref="AA4:AA25" si="16">MEDIAN(D4,J4,P4)</f>
        <v>76900</v>
      </c>
      <c r="AB4" s="24">
        <f t="shared" ref="AB4:AB25" si="17">ROUND(IF(Z4&lt;=$G$41,X4,AA4),0)</f>
        <v>76900</v>
      </c>
      <c r="AC4" s="22">
        <f t="shared" ref="AC4:AC25" si="18">AB4*C4</f>
        <v>6152000</v>
      </c>
    </row>
    <row r="5" spans="1:29" ht="21.75" customHeight="1" x14ac:dyDescent="0.25">
      <c r="A5" s="64"/>
      <c r="B5" s="13" t="s">
        <v>24</v>
      </c>
      <c r="C5" s="14">
        <v>80</v>
      </c>
      <c r="D5" s="15">
        <v>80000</v>
      </c>
      <c r="E5" s="14" t="s">
        <v>23</v>
      </c>
      <c r="F5" s="16">
        <f t="shared" si="0"/>
        <v>80000</v>
      </c>
      <c r="G5" s="16">
        <f t="shared" si="1"/>
        <v>6400000</v>
      </c>
      <c r="H5" s="17">
        <f t="shared" si="2"/>
        <v>6400000</v>
      </c>
      <c r="I5" s="18">
        <f t="shared" si="3"/>
        <v>80</v>
      </c>
      <c r="J5" s="15">
        <v>67000</v>
      </c>
      <c r="K5" s="14" t="s">
        <v>23</v>
      </c>
      <c r="L5" s="16">
        <f t="shared" si="4"/>
        <v>67000</v>
      </c>
      <c r="M5" s="16">
        <f t="shared" si="5"/>
        <v>5360000</v>
      </c>
      <c r="N5" s="17">
        <f t="shared" si="6"/>
        <v>5360000</v>
      </c>
      <c r="O5" s="18">
        <v>80</v>
      </c>
      <c r="P5" s="15">
        <v>30000</v>
      </c>
      <c r="Q5" s="14" t="s">
        <v>23</v>
      </c>
      <c r="R5" s="16">
        <f t="shared" si="7"/>
        <v>30000</v>
      </c>
      <c r="S5" s="16">
        <f t="shared" si="8"/>
        <v>2400000</v>
      </c>
      <c r="T5" s="17">
        <f t="shared" si="9"/>
        <v>2400000</v>
      </c>
      <c r="U5" s="19">
        <f t="shared" si="10"/>
        <v>59000</v>
      </c>
      <c r="V5" s="20">
        <f t="shared" si="11"/>
        <v>59000</v>
      </c>
      <c r="W5" s="21">
        <f t="shared" si="12"/>
        <v>4720000</v>
      </c>
      <c r="X5" s="22">
        <f t="shared" si="13"/>
        <v>59000</v>
      </c>
      <c r="Y5" s="22">
        <f t="shared" si="14"/>
        <v>25942.243542145694</v>
      </c>
      <c r="Z5" s="23">
        <f t="shared" si="15"/>
        <v>0.43969904308721514</v>
      </c>
      <c r="AA5" s="22">
        <f t="shared" si="16"/>
        <v>67000</v>
      </c>
      <c r="AB5" s="24">
        <f t="shared" si="17"/>
        <v>67000</v>
      </c>
      <c r="AC5" s="22">
        <f t="shared" si="18"/>
        <v>5360000</v>
      </c>
    </row>
    <row r="6" spans="1:29" ht="21.75" customHeight="1" x14ac:dyDescent="0.25">
      <c r="A6" s="64"/>
      <c r="B6" s="13" t="s">
        <v>25</v>
      </c>
      <c r="C6" s="14">
        <v>30</v>
      </c>
      <c r="D6" s="15">
        <v>250000</v>
      </c>
      <c r="E6" s="14" t="s">
        <v>23</v>
      </c>
      <c r="F6" s="16">
        <f t="shared" si="0"/>
        <v>250000</v>
      </c>
      <c r="G6" s="16">
        <f t="shared" si="1"/>
        <v>7500000</v>
      </c>
      <c r="H6" s="17">
        <f t="shared" si="2"/>
        <v>7500000</v>
      </c>
      <c r="I6" s="18">
        <f t="shared" si="3"/>
        <v>30</v>
      </c>
      <c r="J6" s="15">
        <v>69800</v>
      </c>
      <c r="K6" s="14" t="s">
        <v>23</v>
      </c>
      <c r="L6" s="16">
        <f t="shared" si="4"/>
        <v>69800</v>
      </c>
      <c r="M6" s="16">
        <f t="shared" si="5"/>
        <v>2094000</v>
      </c>
      <c r="N6" s="17">
        <f t="shared" si="6"/>
        <v>2094000</v>
      </c>
      <c r="O6" s="18">
        <v>30</v>
      </c>
      <c r="P6" s="15">
        <v>150000</v>
      </c>
      <c r="Q6" s="14" t="s">
        <v>23</v>
      </c>
      <c r="R6" s="16">
        <f t="shared" si="7"/>
        <v>150000</v>
      </c>
      <c r="S6" s="16">
        <f t="shared" si="8"/>
        <v>4500000</v>
      </c>
      <c r="T6" s="17">
        <f t="shared" si="9"/>
        <v>4500000</v>
      </c>
      <c r="U6" s="19">
        <f t="shared" si="10"/>
        <v>156600</v>
      </c>
      <c r="V6" s="20">
        <f t="shared" si="11"/>
        <v>156600</v>
      </c>
      <c r="W6" s="21">
        <f t="shared" si="12"/>
        <v>4698000</v>
      </c>
      <c r="X6" s="22">
        <f t="shared" si="13"/>
        <v>156600</v>
      </c>
      <c r="Y6" s="22">
        <f t="shared" si="14"/>
        <v>90281.116519458272</v>
      </c>
      <c r="Z6" s="23">
        <f t="shared" si="15"/>
        <v>0.57650776832348838</v>
      </c>
      <c r="AA6" s="22">
        <f t="shared" si="16"/>
        <v>150000</v>
      </c>
      <c r="AB6" s="24">
        <f t="shared" si="17"/>
        <v>150000</v>
      </c>
      <c r="AC6" s="22">
        <f t="shared" si="18"/>
        <v>4500000</v>
      </c>
    </row>
    <row r="7" spans="1:29" ht="21.75" customHeight="1" x14ac:dyDescent="0.25">
      <c r="A7" s="65" t="s">
        <v>26</v>
      </c>
      <c r="B7" s="13" t="s">
        <v>27</v>
      </c>
      <c r="C7" s="14">
        <v>30</v>
      </c>
      <c r="D7" s="15">
        <v>60000</v>
      </c>
      <c r="E7" s="14" t="s">
        <v>23</v>
      </c>
      <c r="F7" s="16">
        <f t="shared" si="0"/>
        <v>60000</v>
      </c>
      <c r="G7" s="16">
        <f t="shared" si="1"/>
        <v>1800000</v>
      </c>
      <c r="H7" s="17">
        <f t="shared" si="2"/>
        <v>1800000</v>
      </c>
      <c r="I7" s="18">
        <f t="shared" si="3"/>
        <v>30</v>
      </c>
      <c r="J7" s="15">
        <v>50500</v>
      </c>
      <c r="K7" s="14" t="s">
        <v>23</v>
      </c>
      <c r="L7" s="16">
        <f t="shared" si="4"/>
        <v>50500</v>
      </c>
      <c r="M7" s="16">
        <f t="shared" si="5"/>
        <v>1515000</v>
      </c>
      <c r="N7" s="17">
        <f t="shared" si="6"/>
        <v>1515000</v>
      </c>
      <c r="O7" s="18">
        <v>30</v>
      </c>
      <c r="P7" s="15">
        <v>60000</v>
      </c>
      <c r="Q7" s="14" t="s">
        <v>23</v>
      </c>
      <c r="R7" s="16">
        <f t="shared" si="7"/>
        <v>60000</v>
      </c>
      <c r="S7" s="16">
        <f t="shared" si="8"/>
        <v>1800000</v>
      </c>
      <c r="T7" s="17">
        <f t="shared" si="9"/>
        <v>1800000</v>
      </c>
      <c r="U7" s="19">
        <f t="shared" si="10"/>
        <v>56833.333333333336</v>
      </c>
      <c r="V7" s="20">
        <f t="shared" si="11"/>
        <v>56833.333333333336</v>
      </c>
      <c r="W7" s="21">
        <f t="shared" si="12"/>
        <v>1705000</v>
      </c>
      <c r="X7" s="22">
        <f t="shared" si="13"/>
        <v>56833.333333333336</v>
      </c>
      <c r="Y7" s="22">
        <f t="shared" si="14"/>
        <v>5484.8275573014444</v>
      </c>
      <c r="Z7" s="23">
        <f t="shared" si="15"/>
        <v>9.6507229747239492E-2</v>
      </c>
      <c r="AA7" s="22">
        <f t="shared" si="16"/>
        <v>60000</v>
      </c>
      <c r="AB7" s="24">
        <f t="shared" si="17"/>
        <v>56833</v>
      </c>
      <c r="AC7" s="22">
        <f t="shared" si="18"/>
        <v>1704990</v>
      </c>
    </row>
    <row r="8" spans="1:29" ht="21.75" customHeight="1" x14ac:dyDescent="0.25">
      <c r="A8" s="65"/>
      <c r="B8" s="13" t="s">
        <v>28</v>
      </c>
      <c r="C8" s="14">
        <v>130</v>
      </c>
      <c r="D8" s="15">
        <v>60000</v>
      </c>
      <c r="E8" s="14" t="s">
        <v>23</v>
      </c>
      <c r="F8" s="16">
        <f t="shared" si="0"/>
        <v>60000</v>
      </c>
      <c r="G8" s="16">
        <f t="shared" si="1"/>
        <v>7800000</v>
      </c>
      <c r="H8" s="17">
        <f t="shared" si="2"/>
        <v>7800000</v>
      </c>
      <c r="I8" s="18">
        <f t="shared" si="3"/>
        <v>130</v>
      </c>
      <c r="J8" s="15">
        <v>56000</v>
      </c>
      <c r="K8" s="14" t="s">
        <v>23</v>
      </c>
      <c r="L8" s="16">
        <f t="shared" si="4"/>
        <v>56000</v>
      </c>
      <c r="M8" s="16">
        <f t="shared" si="5"/>
        <v>7280000</v>
      </c>
      <c r="N8" s="17">
        <f t="shared" si="6"/>
        <v>7280000</v>
      </c>
      <c r="O8" s="18">
        <v>130</v>
      </c>
      <c r="P8" s="15">
        <v>60000</v>
      </c>
      <c r="Q8" s="14" t="s">
        <v>23</v>
      </c>
      <c r="R8" s="16">
        <f t="shared" si="7"/>
        <v>60000</v>
      </c>
      <c r="S8" s="16">
        <f t="shared" si="8"/>
        <v>7800000</v>
      </c>
      <c r="T8" s="17">
        <f t="shared" si="9"/>
        <v>7800000</v>
      </c>
      <c r="U8" s="19">
        <f t="shared" si="10"/>
        <v>58666.666666666664</v>
      </c>
      <c r="V8" s="20">
        <f t="shared" si="11"/>
        <v>58666.666666666664</v>
      </c>
      <c r="W8" s="21">
        <f t="shared" si="12"/>
        <v>7626666.666666666</v>
      </c>
      <c r="X8" s="22">
        <f t="shared" si="13"/>
        <v>58666.666666666664</v>
      </c>
      <c r="Y8" s="22">
        <f t="shared" si="14"/>
        <v>2309.4010767585028</v>
      </c>
      <c r="Z8" s="23">
        <f t="shared" si="15"/>
        <v>3.9364791081110843E-2</v>
      </c>
      <c r="AA8" s="22">
        <f t="shared" si="16"/>
        <v>60000</v>
      </c>
      <c r="AB8" s="24">
        <f t="shared" si="17"/>
        <v>58667</v>
      </c>
      <c r="AC8" s="22">
        <f t="shared" si="18"/>
        <v>7626710</v>
      </c>
    </row>
    <row r="9" spans="1:29" ht="21.75" customHeight="1" x14ac:dyDescent="0.25">
      <c r="A9" s="65"/>
      <c r="B9" s="13" t="s">
        <v>29</v>
      </c>
      <c r="C9" s="14">
        <v>30</v>
      </c>
      <c r="D9" s="15">
        <v>50000</v>
      </c>
      <c r="E9" s="14" t="s">
        <v>23</v>
      </c>
      <c r="F9" s="16">
        <f t="shared" si="0"/>
        <v>50000</v>
      </c>
      <c r="G9" s="16">
        <f t="shared" si="1"/>
        <v>1500000</v>
      </c>
      <c r="H9" s="17">
        <f t="shared" si="2"/>
        <v>1500000</v>
      </c>
      <c r="I9" s="18">
        <f t="shared" si="3"/>
        <v>30</v>
      </c>
      <c r="J9" s="15">
        <v>50500</v>
      </c>
      <c r="K9" s="14" t="s">
        <v>23</v>
      </c>
      <c r="L9" s="16">
        <f t="shared" si="4"/>
        <v>50500</v>
      </c>
      <c r="M9" s="16">
        <f t="shared" si="5"/>
        <v>1515000</v>
      </c>
      <c r="N9" s="17">
        <f t="shared" si="6"/>
        <v>1515000</v>
      </c>
      <c r="O9" s="18">
        <v>30</v>
      </c>
      <c r="P9" s="15">
        <v>60000</v>
      </c>
      <c r="Q9" s="14" t="s">
        <v>23</v>
      </c>
      <c r="R9" s="16">
        <f t="shared" si="7"/>
        <v>60000</v>
      </c>
      <c r="S9" s="16">
        <f t="shared" si="8"/>
        <v>1800000</v>
      </c>
      <c r="T9" s="17">
        <f t="shared" si="9"/>
        <v>1800000</v>
      </c>
      <c r="U9" s="19">
        <f t="shared" si="10"/>
        <v>53500</v>
      </c>
      <c r="V9" s="20">
        <f t="shared" si="11"/>
        <v>53500</v>
      </c>
      <c r="W9" s="21">
        <f t="shared" si="12"/>
        <v>1605000</v>
      </c>
      <c r="X9" s="22">
        <f t="shared" si="13"/>
        <v>53500</v>
      </c>
      <c r="Y9" s="22">
        <f t="shared" si="14"/>
        <v>5634.7138347923228</v>
      </c>
      <c r="Z9" s="23">
        <f t="shared" si="15"/>
        <v>0.10532175392135183</v>
      </c>
      <c r="AA9" s="22">
        <f t="shared" si="16"/>
        <v>50500</v>
      </c>
      <c r="AB9" s="24">
        <f t="shared" si="17"/>
        <v>53500</v>
      </c>
      <c r="AC9" s="22">
        <f t="shared" si="18"/>
        <v>1605000</v>
      </c>
    </row>
    <row r="10" spans="1:29" ht="21.75" customHeight="1" x14ac:dyDescent="0.25">
      <c r="A10" s="65"/>
      <c r="B10" s="13" t="s">
        <v>30</v>
      </c>
      <c r="C10" s="14">
        <v>10</v>
      </c>
      <c r="D10" s="15">
        <v>100000</v>
      </c>
      <c r="E10" s="14" t="s">
        <v>23</v>
      </c>
      <c r="F10" s="16">
        <f t="shared" si="0"/>
        <v>100000</v>
      </c>
      <c r="G10" s="16">
        <f t="shared" si="1"/>
        <v>1000000</v>
      </c>
      <c r="H10" s="17">
        <f t="shared" si="2"/>
        <v>1000000</v>
      </c>
      <c r="I10" s="18">
        <f t="shared" si="3"/>
        <v>10</v>
      </c>
      <c r="J10" s="15">
        <v>55900</v>
      </c>
      <c r="K10" s="14" t="s">
        <v>23</v>
      </c>
      <c r="L10" s="16">
        <f t="shared" si="4"/>
        <v>55900</v>
      </c>
      <c r="M10" s="16">
        <f t="shared" si="5"/>
        <v>559000</v>
      </c>
      <c r="N10" s="17">
        <f t="shared" si="6"/>
        <v>559000</v>
      </c>
      <c r="O10" s="18">
        <v>10</v>
      </c>
      <c r="P10" s="15">
        <v>90000</v>
      </c>
      <c r="Q10" s="14" t="s">
        <v>23</v>
      </c>
      <c r="R10" s="16">
        <f t="shared" si="7"/>
        <v>90000</v>
      </c>
      <c r="S10" s="16">
        <f t="shared" si="8"/>
        <v>900000</v>
      </c>
      <c r="T10" s="17">
        <f t="shared" si="9"/>
        <v>900000</v>
      </c>
      <c r="U10" s="19">
        <f t="shared" si="10"/>
        <v>81966.666666666672</v>
      </c>
      <c r="V10" s="20">
        <f t="shared" si="11"/>
        <v>81966.666666666672</v>
      </c>
      <c r="W10" s="21">
        <f t="shared" si="12"/>
        <v>819666.66666666674</v>
      </c>
      <c r="X10" s="22">
        <f t="shared" si="13"/>
        <v>81966.666666666672</v>
      </c>
      <c r="Y10" s="22">
        <f t="shared" si="14"/>
        <v>23121.490724720454</v>
      </c>
      <c r="Z10" s="23">
        <f t="shared" si="15"/>
        <v>0.28208406740203884</v>
      </c>
      <c r="AA10" s="22">
        <f t="shared" si="16"/>
        <v>90000</v>
      </c>
      <c r="AB10" s="24">
        <f t="shared" si="17"/>
        <v>90000</v>
      </c>
      <c r="AC10" s="22">
        <f t="shared" si="18"/>
        <v>900000</v>
      </c>
    </row>
    <row r="11" spans="1:29" ht="21.75" customHeight="1" x14ac:dyDescent="0.25">
      <c r="A11" s="65"/>
      <c r="B11" s="13" t="s">
        <v>31</v>
      </c>
      <c r="C11" s="14">
        <v>10</v>
      </c>
      <c r="D11" s="15">
        <v>100000</v>
      </c>
      <c r="E11" s="14" t="s">
        <v>23</v>
      </c>
      <c r="F11" s="16">
        <f t="shared" si="0"/>
        <v>100000</v>
      </c>
      <c r="G11" s="16">
        <f t="shared" si="1"/>
        <v>1000000</v>
      </c>
      <c r="H11" s="17">
        <f t="shared" si="2"/>
        <v>1000000</v>
      </c>
      <c r="I11" s="18">
        <f t="shared" si="3"/>
        <v>10</v>
      </c>
      <c r="J11" s="15">
        <v>50500</v>
      </c>
      <c r="K11" s="14" t="s">
        <v>23</v>
      </c>
      <c r="L11" s="16">
        <f t="shared" si="4"/>
        <v>50500</v>
      </c>
      <c r="M11" s="16">
        <f t="shared" si="5"/>
        <v>505000</v>
      </c>
      <c r="N11" s="17">
        <f t="shared" si="6"/>
        <v>505000</v>
      </c>
      <c r="O11" s="18">
        <v>10</v>
      </c>
      <c r="P11" s="15">
        <v>120000</v>
      </c>
      <c r="Q11" s="14" t="s">
        <v>23</v>
      </c>
      <c r="R11" s="16">
        <f t="shared" si="7"/>
        <v>120000</v>
      </c>
      <c r="S11" s="16">
        <f t="shared" si="8"/>
        <v>1200000</v>
      </c>
      <c r="T11" s="17">
        <f t="shared" si="9"/>
        <v>1200000</v>
      </c>
      <c r="U11" s="19">
        <f t="shared" si="10"/>
        <v>90166.666666666672</v>
      </c>
      <c r="V11" s="20">
        <f t="shared" si="11"/>
        <v>90166.666666666672</v>
      </c>
      <c r="W11" s="21">
        <f t="shared" si="12"/>
        <v>901666.66666666674</v>
      </c>
      <c r="X11" s="22">
        <f t="shared" si="13"/>
        <v>90166.666666666672</v>
      </c>
      <c r="Y11" s="22">
        <f t="shared" si="14"/>
        <v>35778.252239780159</v>
      </c>
      <c r="Z11" s="23">
        <f t="shared" si="15"/>
        <v>0.39680131874063018</v>
      </c>
      <c r="AA11" s="22">
        <f t="shared" si="16"/>
        <v>100000</v>
      </c>
      <c r="AB11" s="24">
        <f t="shared" si="17"/>
        <v>100000</v>
      </c>
      <c r="AC11" s="22">
        <f t="shared" si="18"/>
        <v>1000000</v>
      </c>
    </row>
    <row r="12" spans="1:29" ht="21.75" customHeight="1" x14ac:dyDescent="0.25">
      <c r="A12" s="65"/>
      <c r="B12" s="25" t="s">
        <v>32</v>
      </c>
      <c r="C12" s="26">
        <v>10</v>
      </c>
      <c r="D12" s="15">
        <v>100000</v>
      </c>
      <c r="E12" s="14" t="s">
        <v>23</v>
      </c>
      <c r="F12" s="16">
        <f t="shared" si="0"/>
        <v>100000</v>
      </c>
      <c r="G12" s="16">
        <f t="shared" si="1"/>
        <v>1000000</v>
      </c>
      <c r="H12" s="17">
        <f t="shared" si="2"/>
        <v>1000000</v>
      </c>
      <c r="I12" s="18">
        <f t="shared" si="3"/>
        <v>10</v>
      </c>
      <c r="J12" s="15">
        <v>50500</v>
      </c>
      <c r="K12" s="14" t="s">
        <v>23</v>
      </c>
      <c r="L12" s="16">
        <f t="shared" si="4"/>
        <v>50500</v>
      </c>
      <c r="M12" s="16">
        <f t="shared" si="5"/>
        <v>505000</v>
      </c>
      <c r="N12" s="17">
        <f t="shared" si="6"/>
        <v>505000</v>
      </c>
      <c r="O12" s="27">
        <v>10</v>
      </c>
      <c r="P12" s="15">
        <v>120000</v>
      </c>
      <c r="Q12" s="14" t="s">
        <v>23</v>
      </c>
      <c r="R12" s="16">
        <f t="shared" si="7"/>
        <v>120000</v>
      </c>
      <c r="S12" s="16">
        <f t="shared" si="8"/>
        <v>1200000</v>
      </c>
      <c r="T12" s="17">
        <f t="shared" si="9"/>
        <v>1200000</v>
      </c>
      <c r="U12" s="19">
        <f t="shared" si="10"/>
        <v>90166.666666666672</v>
      </c>
      <c r="V12" s="20">
        <f t="shared" si="11"/>
        <v>90166.666666666672</v>
      </c>
      <c r="W12" s="21">
        <f t="shared" si="12"/>
        <v>901666.66666666674</v>
      </c>
      <c r="X12" s="22">
        <f t="shared" si="13"/>
        <v>90166.666666666672</v>
      </c>
      <c r="Y12" s="22">
        <f t="shared" si="14"/>
        <v>35778.252239780159</v>
      </c>
      <c r="Z12" s="23">
        <f t="shared" si="15"/>
        <v>0.39680131874063018</v>
      </c>
      <c r="AA12" s="22">
        <f t="shared" si="16"/>
        <v>100000</v>
      </c>
      <c r="AB12" s="24">
        <f t="shared" si="17"/>
        <v>100000</v>
      </c>
      <c r="AC12" s="22">
        <f t="shared" si="18"/>
        <v>1000000</v>
      </c>
    </row>
    <row r="13" spans="1:29" ht="21.75" customHeight="1" x14ac:dyDescent="0.25">
      <c r="A13" s="65"/>
      <c r="B13" s="28" t="s">
        <v>33</v>
      </c>
      <c r="C13" s="14">
        <v>10</v>
      </c>
      <c r="D13" s="15">
        <v>100000</v>
      </c>
      <c r="E13" s="14" t="s">
        <v>23</v>
      </c>
      <c r="F13" s="16">
        <f t="shared" si="0"/>
        <v>100000</v>
      </c>
      <c r="G13" s="16">
        <f t="shared" si="1"/>
        <v>1000000</v>
      </c>
      <c r="H13" s="17">
        <f t="shared" si="2"/>
        <v>1000000</v>
      </c>
      <c r="I13" s="18">
        <f t="shared" si="3"/>
        <v>10</v>
      </c>
      <c r="J13" s="15">
        <v>50500</v>
      </c>
      <c r="K13" s="14" t="s">
        <v>23</v>
      </c>
      <c r="L13" s="16">
        <f t="shared" si="4"/>
        <v>50500</v>
      </c>
      <c r="M13" s="16">
        <f t="shared" si="5"/>
        <v>505000</v>
      </c>
      <c r="N13" s="17">
        <f t="shared" si="6"/>
        <v>505000</v>
      </c>
      <c r="O13" s="18">
        <v>10</v>
      </c>
      <c r="P13" s="15">
        <v>140000</v>
      </c>
      <c r="Q13" s="14" t="s">
        <v>23</v>
      </c>
      <c r="R13" s="16">
        <f t="shared" si="7"/>
        <v>140000</v>
      </c>
      <c r="S13" s="16">
        <f t="shared" si="8"/>
        <v>1400000</v>
      </c>
      <c r="T13" s="17">
        <f t="shared" si="9"/>
        <v>1400000</v>
      </c>
      <c r="U13" s="19">
        <f t="shared" si="10"/>
        <v>96833.333333333328</v>
      </c>
      <c r="V13" s="20">
        <f t="shared" si="11"/>
        <v>96833.333333333328</v>
      </c>
      <c r="W13" s="21">
        <f t="shared" si="12"/>
        <v>968333.33333333326</v>
      </c>
      <c r="X13" s="22">
        <f t="shared" si="13"/>
        <v>96833.333333333328</v>
      </c>
      <c r="Y13" s="22">
        <f t="shared" si="14"/>
        <v>44833.952907738727</v>
      </c>
      <c r="Z13" s="23">
        <f t="shared" si="15"/>
        <v>0.46300123484756001</v>
      </c>
      <c r="AA13" s="22">
        <f t="shared" si="16"/>
        <v>100000</v>
      </c>
      <c r="AB13" s="24">
        <f t="shared" si="17"/>
        <v>100000</v>
      </c>
      <c r="AC13" s="22">
        <f t="shared" si="18"/>
        <v>1000000</v>
      </c>
    </row>
    <row r="14" spans="1:29" ht="21.75" customHeight="1" x14ac:dyDescent="0.25">
      <c r="A14" s="65"/>
      <c r="B14" s="28" t="s">
        <v>34</v>
      </c>
      <c r="C14" s="14">
        <v>130</v>
      </c>
      <c r="D14" s="15">
        <v>50000</v>
      </c>
      <c r="E14" s="14" t="s">
        <v>23</v>
      </c>
      <c r="F14" s="16">
        <f t="shared" si="0"/>
        <v>50000</v>
      </c>
      <c r="G14" s="16">
        <f t="shared" si="1"/>
        <v>6500000</v>
      </c>
      <c r="H14" s="17">
        <f t="shared" si="2"/>
        <v>6500000</v>
      </c>
      <c r="I14" s="18">
        <f t="shared" si="3"/>
        <v>130</v>
      </c>
      <c r="J14" s="15">
        <v>25200</v>
      </c>
      <c r="K14" s="14" t="s">
        <v>23</v>
      </c>
      <c r="L14" s="16">
        <f t="shared" si="4"/>
        <v>25200</v>
      </c>
      <c r="M14" s="16">
        <f t="shared" si="5"/>
        <v>3276000</v>
      </c>
      <c r="N14" s="17">
        <f t="shared" si="6"/>
        <v>3276000</v>
      </c>
      <c r="O14" s="18">
        <v>130</v>
      </c>
      <c r="P14" s="15">
        <v>40000</v>
      </c>
      <c r="Q14" s="14" t="s">
        <v>23</v>
      </c>
      <c r="R14" s="16">
        <f t="shared" si="7"/>
        <v>40000</v>
      </c>
      <c r="S14" s="16">
        <f t="shared" si="8"/>
        <v>5200000</v>
      </c>
      <c r="T14" s="17">
        <f t="shared" si="9"/>
        <v>5200000</v>
      </c>
      <c r="U14" s="19">
        <f t="shared" si="10"/>
        <v>38400</v>
      </c>
      <c r="V14" s="20">
        <f t="shared" si="11"/>
        <v>38400</v>
      </c>
      <c r="W14" s="21">
        <f t="shared" si="12"/>
        <v>4992000</v>
      </c>
      <c r="X14" s="22">
        <f t="shared" si="13"/>
        <v>38400</v>
      </c>
      <c r="Y14" s="22">
        <f t="shared" si="14"/>
        <v>12477.179168385777</v>
      </c>
      <c r="Z14" s="23">
        <f t="shared" si="15"/>
        <v>0.32492654084337963</v>
      </c>
      <c r="AA14" s="22">
        <f t="shared" si="16"/>
        <v>40000</v>
      </c>
      <c r="AB14" s="24">
        <f t="shared" si="17"/>
        <v>40000</v>
      </c>
      <c r="AC14" s="22">
        <f t="shared" si="18"/>
        <v>5200000</v>
      </c>
    </row>
    <row r="15" spans="1:29" ht="21.75" customHeight="1" x14ac:dyDescent="0.25">
      <c r="A15" s="65"/>
      <c r="B15" s="28" t="s">
        <v>35</v>
      </c>
      <c r="C15" s="14">
        <v>130</v>
      </c>
      <c r="D15" s="15">
        <v>30000</v>
      </c>
      <c r="E15" s="14" t="s">
        <v>23</v>
      </c>
      <c r="F15" s="16">
        <f t="shared" si="0"/>
        <v>30000</v>
      </c>
      <c r="G15" s="16">
        <f t="shared" si="1"/>
        <v>3900000</v>
      </c>
      <c r="H15" s="17">
        <f t="shared" si="2"/>
        <v>3900000</v>
      </c>
      <c r="I15" s="18">
        <f t="shared" si="3"/>
        <v>130</v>
      </c>
      <c r="J15" s="15">
        <v>25200</v>
      </c>
      <c r="K15" s="14" t="s">
        <v>23</v>
      </c>
      <c r="L15" s="16">
        <f t="shared" si="4"/>
        <v>25200</v>
      </c>
      <c r="M15" s="16">
        <f t="shared" si="5"/>
        <v>3276000</v>
      </c>
      <c r="N15" s="17">
        <f t="shared" si="6"/>
        <v>3276000</v>
      </c>
      <c r="O15" s="18">
        <v>130</v>
      </c>
      <c r="P15" s="15">
        <v>40000</v>
      </c>
      <c r="Q15" s="14" t="s">
        <v>23</v>
      </c>
      <c r="R15" s="16">
        <f t="shared" si="7"/>
        <v>40000</v>
      </c>
      <c r="S15" s="16">
        <f t="shared" si="8"/>
        <v>5200000</v>
      </c>
      <c r="T15" s="17">
        <f t="shared" si="9"/>
        <v>5200000</v>
      </c>
      <c r="U15" s="19">
        <f t="shared" si="10"/>
        <v>31733.333333333332</v>
      </c>
      <c r="V15" s="20">
        <f t="shared" si="11"/>
        <v>31733.333333333332</v>
      </c>
      <c r="W15" s="21">
        <f t="shared" si="12"/>
        <v>4125333.333333333</v>
      </c>
      <c r="X15" s="22">
        <f t="shared" si="13"/>
        <v>31733.333333333332</v>
      </c>
      <c r="Y15" s="22">
        <f t="shared" si="14"/>
        <v>7550.7174052094715</v>
      </c>
      <c r="Z15" s="23">
        <f t="shared" si="15"/>
        <v>0.23794277537424807</v>
      </c>
      <c r="AA15" s="22">
        <f t="shared" si="16"/>
        <v>30000</v>
      </c>
      <c r="AB15" s="24">
        <f t="shared" si="17"/>
        <v>31733</v>
      </c>
      <c r="AC15" s="22">
        <f t="shared" si="18"/>
        <v>4125290</v>
      </c>
    </row>
    <row r="16" spans="1:29" ht="21.75" customHeight="1" x14ac:dyDescent="0.25">
      <c r="A16" s="65"/>
      <c r="B16" s="28" t="s">
        <v>36</v>
      </c>
      <c r="C16" s="14">
        <v>130</v>
      </c>
      <c r="D16" s="15">
        <v>40000</v>
      </c>
      <c r="E16" s="14" t="s">
        <v>23</v>
      </c>
      <c r="F16" s="16">
        <f t="shared" si="0"/>
        <v>40000</v>
      </c>
      <c r="G16" s="16">
        <f t="shared" si="1"/>
        <v>5200000</v>
      </c>
      <c r="H16" s="17">
        <f t="shared" si="2"/>
        <v>5200000</v>
      </c>
      <c r="I16" s="18">
        <f t="shared" si="3"/>
        <v>130</v>
      </c>
      <c r="J16" s="15">
        <v>30700</v>
      </c>
      <c r="K16" s="14" t="s">
        <v>23</v>
      </c>
      <c r="L16" s="16">
        <f t="shared" si="4"/>
        <v>30700</v>
      </c>
      <c r="M16" s="16">
        <f t="shared" si="5"/>
        <v>3991000</v>
      </c>
      <c r="N16" s="17">
        <f t="shared" si="6"/>
        <v>3991000</v>
      </c>
      <c r="O16" s="18">
        <v>130</v>
      </c>
      <c r="P16" s="15">
        <v>40000</v>
      </c>
      <c r="Q16" s="14" t="s">
        <v>23</v>
      </c>
      <c r="R16" s="16">
        <f t="shared" si="7"/>
        <v>40000</v>
      </c>
      <c r="S16" s="16">
        <f t="shared" si="8"/>
        <v>5200000</v>
      </c>
      <c r="T16" s="17">
        <f t="shared" si="9"/>
        <v>5200000</v>
      </c>
      <c r="U16" s="19">
        <f t="shared" si="10"/>
        <v>36900</v>
      </c>
      <c r="V16" s="20">
        <f t="shared" si="11"/>
        <v>36900</v>
      </c>
      <c r="W16" s="21">
        <f t="shared" si="12"/>
        <v>4797000</v>
      </c>
      <c r="X16" s="22">
        <f t="shared" si="13"/>
        <v>36900</v>
      </c>
      <c r="Y16" s="22">
        <f t="shared" si="14"/>
        <v>5369.3575034635196</v>
      </c>
      <c r="Z16" s="23">
        <f t="shared" si="15"/>
        <v>0.14551104345429591</v>
      </c>
      <c r="AA16" s="22">
        <f t="shared" si="16"/>
        <v>40000</v>
      </c>
      <c r="AB16" s="24">
        <f t="shared" si="17"/>
        <v>36900</v>
      </c>
      <c r="AC16" s="22">
        <f t="shared" si="18"/>
        <v>4797000</v>
      </c>
    </row>
    <row r="17" spans="1:29" ht="21.75" customHeight="1" x14ac:dyDescent="0.25">
      <c r="A17" s="65"/>
      <c r="B17" s="29" t="s">
        <v>37</v>
      </c>
      <c r="C17" s="30">
        <v>130</v>
      </c>
      <c r="D17" s="15">
        <v>50000</v>
      </c>
      <c r="E17" s="14" t="s">
        <v>23</v>
      </c>
      <c r="F17" s="16">
        <f t="shared" si="0"/>
        <v>50000</v>
      </c>
      <c r="G17" s="16">
        <f t="shared" si="1"/>
        <v>6500000</v>
      </c>
      <c r="H17" s="17">
        <f t="shared" si="2"/>
        <v>6500000</v>
      </c>
      <c r="I17" s="18">
        <f t="shared" si="3"/>
        <v>130</v>
      </c>
      <c r="J17" s="15">
        <v>75900</v>
      </c>
      <c r="K17" s="14" t="s">
        <v>23</v>
      </c>
      <c r="L17" s="16">
        <f t="shared" si="4"/>
        <v>75900</v>
      </c>
      <c r="M17" s="16">
        <f t="shared" si="5"/>
        <v>9867000</v>
      </c>
      <c r="N17" s="17">
        <f t="shared" si="6"/>
        <v>9867000</v>
      </c>
      <c r="O17" s="31">
        <v>130</v>
      </c>
      <c r="P17" s="15">
        <v>60000</v>
      </c>
      <c r="Q17" s="14" t="s">
        <v>23</v>
      </c>
      <c r="R17" s="16">
        <f t="shared" si="7"/>
        <v>60000</v>
      </c>
      <c r="S17" s="16">
        <f t="shared" si="8"/>
        <v>7800000</v>
      </c>
      <c r="T17" s="17">
        <f t="shared" si="9"/>
        <v>7800000</v>
      </c>
      <c r="U17" s="19">
        <f t="shared" si="10"/>
        <v>61966.666666666664</v>
      </c>
      <c r="V17" s="20">
        <f t="shared" si="11"/>
        <v>61966.666666666664</v>
      </c>
      <c r="W17" s="21">
        <f t="shared" si="12"/>
        <v>8055666.666666666</v>
      </c>
      <c r="X17" s="22">
        <f t="shared" si="13"/>
        <v>61966.666666666664</v>
      </c>
      <c r="Y17" s="22">
        <f t="shared" si="14"/>
        <v>13061.521095696819</v>
      </c>
      <c r="Z17" s="23">
        <f t="shared" si="15"/>
        <v>0.21078301929580665</v>
      </c>
      <c r="AA17" s="22">
        <f t="shared" si="16"/>
        <v>60000</v>
      </c>
      <c r="AB17" s="24">
        <f t="shared" si="17"/>
        <v>61967</v>
      </c>
      <c r="AC17" s="22">
        <f t="shared" si="18"/>
        <v>8055710</v>
      </c>
    </row>
    <row r="18" spans="1:29" ht="21.75" customHeight="1" x14ac:dyDescent="0.25">
      <c r="A18" s="65"/>
      <c r="B18" s="28" t="s">
        <v>38</v>
      </c>
      <c r="C18" s="14">
        <v>130</v>
      </c>
      <c r="D18" s="15">
        <v>40000</v>
      </c>
      <c r="E18" s="14" t="s">
        <v>23</v>
      </c>
      <c r="F18" s="16">
        <f t="shared" si="0"/>
        <v>40000</v>
      </c>
      <c r="G18" s="16">
        <f t="shared" si="1"/>
        <v>5200000</v>
      </c>
      <c r="H18" s="17">
        <f t="shared" si="2"/>
        <v>5200000</v>
      </c>
      <c r="I18" s="18">
        <f t="shared" si="3"/>
        <v>130</v>
      </c>
      <c r="J18" s="15">
        <v>17500</v>
      </c>
      <c r="K18" s="14" t="s">
        <v>23</v>
      </c>
      <c r="L18" s="16">
        <f t="shared" si="4"/>
        <v>17500</v>
      </c>
      <c r="M18" s="16">
        <f t="shared" si="5"/>
        <v>2275000</v>
      </c>
      <c r="N18" s="17">
        <f t="shared" si="6"/>
        <v>2275000</v>
      </c>
      <c r="O18" s="18">
        <v>130</v>
      </c>
      <c r="P18" s="15">
        <v>40000</v>
      </c>
      <c r="Q18" s="14" t="s">
        <v>23</v>
      </c>
      <c r="R18" s="16">
        <f t="shared" si="7"/>
        <v>40000</v>
      </c>
      <c r="S18" s="16">
        <f t="shared" si="8"/>
        <v>5200000</v>
      </c>
      <c r="T18" s="17">
        <f t="shared" si="9"/>
        <v>5200000</v>
      </c>
      <c r="U18" s="19">
        <f t="shared" si="10"/>
        <v>32500</v>
      </c>
      <c r="V18" s="20">
        <f t="shared" si="11"/>
        <v>32500</v>
      </c>
      <c r="W18" s="21">
        <f t="shared" si="12"/>
        <v>4225000</v>
      </c>
      <c r="X18" s="22">
        <f t="shared" si="13"/>
        <v>32500</v>
      </c>
      <c r="Y18" s="22">
        <f t="shared" si="14"/>
        <v>12990.381056766581</v>
      </c>
      <c r="Z18" s="23">
        <f t="shared" si="15"/>
        <v>0.39970403251589476</v>
      </c>
      <c r="AA18" s="22">
        <f t="shared" si="16"/>
        <v>40000</v>
      </c>
      <c r="AB18" s="24">
        <f t="shared" si="17"/>
        <v>40000</v>
      </c>
      <c r="AC18" s="22">
        <f t="shared" si="18"/>
        <v>5200000</v>
      </c>
    </row>
    <row r="19" spans="1:29" ht="21.75" customHeight="1" x14ac:dyDescent="0.25">
      <c r="A19" s="65"/>
      <c r="B19" s="28" t="s">
        <v>39</v>
      </c>
      <c r="C19" s="14">
        <v>130</v>
      </c>
      <c r="D19" s="15">
        <v>70000</v>
      </c>
      <c r="E19" s="14" t="s">
        <v>23</v>
      </c>
      <c r="F19" s="16">
        <f t="shared" si="0"/>
        <v>70000</v>
      </c>
      <c r="G19" s="16">
        <f t="shared" si="1"/>
        <v>9100000</v>
      </c>
      <c r="H19" s="17">
        <f t="shared" si="2"/>
        <v>9100000</v>
      </c>
      <c r="I19" s="18">
        <f t="shared" si="3"/>
        <v>130</v>
      </c>
      <c r="J19" s="15">
        <v>56000</v>
      </c>
      <c r="K19" s="14" t="s">
        <v>23</v>
      </c>
      <c r="L19" s="16">
        <f t="shared" si="4"/>
        <v>56000</v>
      </c>
      <c r="M19" s="16">
        <f t="shared" si="5"/>
        <v>7280000</v>
      </c>
      <c r="N19" s="17">
        <f t="shared" si="6"/>
        <v>7280000</v>
      </c>
      <c r="O19" s="18">
        <v>130</v>
      </c>
      <c r="P19" s="15">
        <v>65000</v>
      </c>
      <c r="Q19" s="14" t="s">
        <v>23</v>
      </c>
      <c r="R19" s="16">
        <f t="shared" si="7"/>
        <v>65000</v>
      </c>
      <c r="S19" s="16">
        <f t="shared" si="8"/>
        <v>8450000</v>
      </c>
      <c r="T19" s="17">
        <f t="shared" si="9"/>
        <v>8450000</v>
      </c>
      <c r="U19" s="19">
        <f t="shared" si="10"/>
        <v>63666.666666666664</v>
      </c>
      <c r="V19" s="20">
        <f t="shared" si="11"/>
        <v>63666.666666666664</v>
      </c>
      <c r="W19" s="21">
        <f t="shared" si="12"/>
        <v>8276666.666666666</v>
      </c>
      <c r="X19" s="22">
        <f t="shared" si="13"/>
        <v>63666.666666666664</v>
      </c>
      <c r="Y19" s="22">
        <f t="shared" si="14"/>
        <v>7094.598884597588</v>
      </c>
      <c r="Z19" s="23">
        <f t="shared" si="15"/>
        <v>0.11143349033399354</v>
      </c>
      <c r="AA19" s="22">
        <f t="shared" si="16"/>
        <v>65000</v>
      </c>
      <c r="AB19" s="24">
        <f t="shared" si="17"/>
        <v>63667</v>
      </c>
      <c r="AC19" s="22">
        <f t="shared" si="18"/>
        <v>8276710</v>
      </c>
    </row>
    <row r="20" spans="1:29" ht="21.75" customHeight="1" x14ac:dyDescent="0.25">
      <c r="A20" s="65"/>
      <c r="B20" s="28" t="s">
        <v>40</v>
      </c>
      <c r="C20" s="14">
        <v>130</v>
      </c>
      <c r="D20" s="15">
        <v>30000</v>
      </c>
      <c r="E20" s="14" t="s">
        <v>23</v>
      </c>
      <c r="F20" s="16">
        <f t="shared" si="0"/>
        <v>30000</v>
      </c>
      <c r="G20" s="16">
        <f t="shared" si="1"/>
        <v>3900000</v>
      </c>
      <c r="H20" s="17">
        <f t="shared" si="2"/>
        <v>3900000</v>
      </c>
      <c r="I20" s="18">
        <f t="shared" si="3"/>
        <v>130</v>
      </c>
      <c r="J20" s="15">
        <v>16400</v>
      </c>
      <c r="K20" s="14" t="s">
        <v>23</v>
      </c>
      <c r="L20" s="16">
        <f t="shared" si="4"/>
        <v>16400</v>
      </c>
      <c r="M20" s="16">
        <f t="shared" si="5"/>
        <v>2132000</v>
      </c>
      <c r="N20" s="17">
        <f t="shared" si="6"/>
        <v>2132000</v>
      </c>
      <c r="O20" s="18">
        <v>130</v>
      </c>
      <c r="P20" s="15">
        <v>40000</v>
      </c>
      <c r="Q20" s="14" t="s">
        <v>23</v>
      </c>
      <c r="R20" s="16">
        <f t="shared" si="7"/>
        <v>40000</v>
      </c>
      <c r="S20" s="16">
        <f t="shared" si="8"/>
        <v>5200000</v>
      </c>
      <c r="T20" s="17">
        <f t="shared" si="9"/>
        <v>5200000</v>
      </c>
      <c r="U20" s="19">
        <f t="shared" si="10"/>
        <v>28800</v>
      </c>
      <c r="V20" s="20">
        <f t="shared" si="11"/>
        <v>28800</v>
      </c>
      <c r="W20" s="21">
        <f t="shared" si="12"/>
        <v>3744000</v>
      </c>
      <c r="X20" s="22">
        <f t="shared" si="13"/>
        <v>28800</v>
      </c>
      <c r="Y20" s="22">
        <f t="shared" si="14"/>
        <v>11845.674315968678</v>
      </c>
      <c r="Z20" s="23">
        <f t="shared" si="15"/>
        <v>0.41130813597113464</v>
      </c>
      <c r="AA20" s="22">
        <f t="shared" si="16"/>
        <v>30000</v>
      </c>
      <c r="AB20" s="24">
        <f t="shared" si="17"/>
        <v>30000</v>
      </c>
      <c r="AC20" s="22">
        <f t="shared" si="18"/>
        <v>3900000</v>
      </c>
    </row>
    <row r="21" spans="1:29" ht="21.75" customHeight="1" x14ac:dyDescent="0.25">
      <c r="A21" s="65"/>
      <c r="B21" s="28" t="s">
        <v>41</v>
      </c>
      <c r="C21" s="14">
        <v>60</v>
      </c>
      <c r="D21" s="15">
        <v>140000</v>
      </c>
      <c r="E21" s="14" t="s">
        <v>23</v>
      </c>
      <c r="F21" s="16">
        <f t="shared" si="0"/>
        <v>140000</v>
      </c>
      <c r="G21" s="16">
        <f t="shared" si="1"/>
        <v>8400000</v>
      </c>
      <c r="H21" s="17">
        <f t="shared" si="2"/>
        <v>8400000</v>
      </c>
      <c r="I21" s="18">
        <f t="shared" si="3"/>
        <v>60</v>
      </c>
      <c r="J21" s="15">
        <v>45900</v>
      </c>
      <c r="K21" s="14" t="s">
        <v>23</v>
      </c>
      <c r="L21" s="16">
        <f t="shared" si="4"/>
        <v>45900</v>
      </c>
      <c r="M21" s="16">
        <f t="shared" si="5"/>
        <v>2754000</v>
      </c>
      <c r="N21" s="17">
        <f t="shared" si="6"/>
        <v>2754000</v>
      </c>
      <c r="O21" s="18">
        <v>60</v>
      </c>
      <c r="P21" s="15">
        <v>70000</v>
      </c>
      <c r="Q21" s="14" t="s">
        <v>23</v>
      </c>
      <c r="R21" s="16">
        <f t="shared" si="7"/>
        <v>70000</v>
      </c>
      <c r="S21" s="16">
        <f t="shared" si="8"/>
        <v>4200000</v>
      </c>
      <c r="T21" s="17">
        <f t="shared" si="9"/>
        <v>4200000</v>
      </c>
      <c r="U21" s="19">
        <f t="shared" si="10"/>
        <v>85300</v>
      </c>
      <c r="V21" s="20">
        <f t="shared" si="11"/>
        <v>85300</v>
      </c>
      <c r="W21" s="21">
        <f t="shared" si="12"/>
        <v>5118000</v>
      </c>
      <c r="X21" s="22">
        <f t="shared" si="13"/>
        <v>85300</v>
      </c>
      <c r="Y21" s="22">
        <f t="shared" si="14"/>
        <v>48880.15957420761</v>
      </c>
      <c r="Z21" s="23">
        <f t="shared" si="15"/>
        <v>0.57303821306222291</v>
      </c>
      <c r="AA21" s="22">
        <f t="shared" si="16"/>
        <v>70000</v>
      </c>
      <c r="AB21" s="24">
        <f t="shared" si="17"/>
        <v>70000</v>
      </c>
      <c r="AC21" s="22">
        <f t="shared" si="18"/>
        <v>4200000</v>
      </c>
    </row>
    <row r="22" spans="1:29" ht="21.75" customHeight="1" x14ac:dyDescent="0.25">
      <c r="A22" s="65"/>
      <c r="B22" s="28" t="s">
        <v>42</v>
      </c>
      <c r="C22" s="14">
        <v>60</v>
      </c>
      <c r="D22" s="15">
        <v>100000</v>
      </c>
      <c r="E22" s="14" t="s">
        <v>23</v>
      </c>
      <c r="F22" s="16">
        <f t="shared" si="0"/>
        <v>100000</v>
      </c>
      <c r="G22" s="16">
        <f t="shared" si="1"/>
        <v>6000000</v>
      </c>
      <c r="H22" s="17">
        <f t="shared" si="2"/>
        <v>6000000</v>
      </c>
      <c r="I22" s="18">
        <f t="shared" si="3"/>
        <v>60</v>
      </c>
      <c r="J22" s="15">
        <v>60900</v>
      </c>
      <c r="K22" s="14" t="s">
        <v>23</v>
      </c>
      <c r="L22" s="16">
        <f t="shared" si="4"/>
        <v>60900</v>
      </c>
      <c r="M22" s="16">
        <f t="shared" si="5"/>
        <v>3654000</v>
      </c>
      <c r="N22" s="17">
        <f t="shared" si="6"/>
        <v>3654000</v>
      </c>
      <c r="O22" s="18">
        <v>60</v>
      </c>
      <c r="P22" s="15">
        <v>60000</v>
      </c>
      <c r="Q22" s="14" t="s">
        <v>23</v>
      </c>
      <c r="R22" s="16">
        <f t="shared" si="7"/>
        <v>60000</v>
      </c>
      <c r="S22" s="16">
        <f t="shared" si="8"/>
        <v>3600000</v>
      </c>
      <c r="T22" s="17">
        <f t="shared" si="9"/>
        <v>3600000</v>
      </c>
      <c r="U22" s="19">
        <f t="shared" si="10"/>
        <v>73633.333333333328</v>
      </c>
      <c r="V22" s="20">
        <f t="shared" si="11"/>
        <v>73633.333333333328</v>
      </c>
      <c r="W22" s="21">
        <f t="shared" si="12"/>
        <v>4418000</v>
      </c>
      <c r="X22" s="22">
        <f t="shared" si="13"/>
        <v>73633.333333333328</v>
      </c>
      <c r="Y22" s="22">
        <f t="shared" si="14"/>
        <v>22838.636853659482</v>
      </c>
      <c r="Z22" s="23">
        <f t="shared" si="15"/>
        <v>0.31016709172013784</v>
      </c>
      <c r="AA22" s="22">
        <f t="shared" si="16"/>
        <v>60900</v>
      </c>
      <c r="AB22" s="24">
        <f t="shared" si="17"/>
        <v>60900</v>
      </c>
      <c r="AC22" s="22">
        <f t="shared" si="18"/>
        <v>3654000</v>
      </c>
    </row>
    <row r="23" spans="1:29" ht="21.75" customHeight="1" x14ac:dyDescent="0.25">
      <c r="A23" s="65"/>
      <c r="B23" s="25" t="s">
        <v>43</v>
      </c>
      <c r="C23" s="14">
        <v>2</v>
      </c>
      <c r="D23" s="15">
        <v>50000</v>
      </c>
      <c r="E23" s="14" t="s">
        <v>23</v>
      </c>
      <c r="F23" s="16">
        <f t="shared" si="0"/>
        <v>50000</v>
      </c>
      <c r="G23" s="16">
        <f t="shared" si="1"/>
        <v>100000</v>
      </c>
      <c r="H23" s="17">
        <f t="shared" si="2"/>
        <v>100000</v>
      </c>
      <c r="I23" s="18">
        <f t="shared" si="3"/>
        <v>2</v>
      </c>
      <c r="J23" s="15">
        <v>61500</v>
      </c>
      <c r="K23" s="14" t="s">
        <v>23</v>
      </c>
      <c r="L23" s="16">
        <f t="shared" si="4"/>
        <v>61500</v>
      </c>
      <c r="M23" s="16">
        <f t="shared" si="5"/>
        <v>123000</v>
      </c>
      <c r="N23" s="17">
        <f t="shared" si="6"/>
        <v>123000</v>
      </c>
      <c r="O23" s="18">
        <v>2</v>
      </c>
      <c r="P23" s="15">
        <v>90000</v>
      </c>
      <c r="Q23" s="14" t="s">
        <v>23</v>
      </c>
      <c r="R23" s="16">
        <f t="shared" si="7"/>
        <v>90000</v>
      </c>
      <c r="S23" s="16">
        <f t="shared" si="8"/>
        <v>180000</v>
      </c>
      <c r="T23" s="17">
        <f t="shared" si="9"/>
        <v>180000</v>
      </c>
      <c r="U23" s="19">
        <f t="shared" si="10"/>
        <v>67166.666666666672</v>
      </c>
      <c r="V23" s="20">
        <f t="shared" si="11"/>
        <v>67166.666666666672</v>
      </c>
      <c r="W23" s="21">
        <f t="shared" si="12"/>
        <v>134333.33333333334</v>
      </c>
      <c r="X23" s="22">
        <f t="shared" si="13"/>
        <v>67166.666666666672</v>
      </c>
      <c r="Y23" s="22">
        <f t="shared" si="14"/>
        <v>20593.283694771289</v>
      </c>
      <c r="Z23" s="23">
        <f t="shared" si="15"/>
        <v>0.30659975724225241</v>
      </c>
      <c r="AA23" s="22">
        <f t="shared" si="16"/>
        <v>61500</v>
      </c>
      <c r="AB23" s="24">
        <f t="shared" si="17"/>
        <v>61500</v>
      </c>
      <c r="AC23" s="22">
        <f t="shared" si="18"/>
        <v>123000</v>
      </c>
    </row>
    <row r="24" spans="1:29" ht="21.75" customHeight="1" x14ac:dyDescent="0.25">
      <c r="A24" s="65"/>
      <c r="B24" s="25" t="s">
        <v>44</v>
      </c>
      <c r="C24" s="14">
        <v>2</v>
      </c>
      <c r="D24" s="15">
        <v>100000</v>
      </c>
      <c r="E24" s="14" t="s">
        <v>23</v>
      </c>
      <c r="F24" s="16">
        <f t="shared" si="0"/>
        <v>100000</v>
      </c>
      <c r="G24" s="16">
        <f t="shared" si="1"/>
        <v>200000</v>
      </c>
      <c r="H24" s="17">
        <f t="shared" si="2"/>
        <v>200000</v>
      </c>
      <c r="I24" s="18">
        <f t="shared" si="3"/>
        <v>2</v>
      </c>
      <c r="J24" s="15">
        <v>78000</v>
      </c>
      <c r="K24" s="14" t="s">
        <v>23</v>
      </c>
      <c r="L24" s="16">
        <f t="shared" si="4"/>
        <v>78000</v>
      </c>
      <c r="M24" s="16">
        <f t="shared" si="5"/>
        <v>156000</v>
      </c>
      <c r="N24" s="17">
        <f t="shared" si="6"/>
        <v>156000</v>
      </c>
      <c r="O24" s="18">
        <v>2</v>
      </c>
      <c r="P24" s="15">
        <v>120000</v>
      </c>
      <c r="Q24" s="14" t="s">
        <v>23</v>
      </c>
      <c r="R24" s="16">
        <f t="shared" si="7"/>
        <v>120000</v>
      </c>
      <c r="S24" s="16">
        <f t="shared" si="8"/>
        <v>240000</v>
      </c>
      <c r="T24" s="17">
        <f t="shared" si="9"/>
        <v>240000</v>
      </c>
      <c r="U24" s="19">
        <f t="shared" si="10"/>
        <v>99333.333333333328</v>
      </c>
      <c r="V24" s="20">
        <f t="shared" si="11"/>
        <v>99333.333333333328</v>
      </c>
      <c r="W24" s="21">
        <f t="shared" si="12"/>
        <v>198666.66666666666</v>
      </c>
      <c r="X24" s="22">
        <f t="shared" si="13"/>
        <v>99333.333333333328</v>
      </c>
      <c r="Y24" s="22">
        <f t="shared" si="14"/>
        <v>21007.935008784989</v>
      </c>
      <c r="Z24" s="23">
        <f t="shared" si="15"/>
        <v>0.21148927861192943</v>
      </c>
      <c r="AA24" s="22">
        <f t="shared" si="16"/>
        <v>100000</v>
      </c>
      <c r="AB24" s="24">
        <f t="shared" si="17"/>
        <v>99333</v>
      </c>
      <c r="AC24" s="22">
        <f t="shared" si="18"/>
        <v>198666</v>
      </c>
    </row>
    <row r="25" spans="1:29" ht="21.75" customHeight="1" x14ac:dyDescent="0.25">
      <c r="A25" s="65"/>
      <c r="B25" s="25" t="s">
        <v>45</v>
      </c>
      <c r="C25" s="14">
        <v>2</v>
      </c>
      <c r="D25" s="15">
        <v>1000000</v>
      </c>
      <c r="E25" s="14" t="s">
        <v>23</v>
      </c>
      <c r="F25" s="16">
        <f t="shared" si="0"/>
        <v>1000000</v>
      </c>
      <c r="G25" s="16">
        <f t="shared" si="1"/>
        <v>2000000</v>
      </c>
      <c r="H25" s="17">
        <f t="shared" si="2"/>
        <v>2000000</v>
      </c>
      <c r="I25" s="18">
        <f t="shared" si="3"/>
        <v>2</v>
      </c>
      <c r="J25" s="15">
        <v>275000</v>
      </c>
      <c r="K25" s="32" t="s">
        <v>23</v>
      </c>
      <c r="L25" s="16">
        <f t="shared" si="4"/>
        <v>275000</v>
      </c>
      <c r="M25" s="16">
        <f t="shared" si="5"/>
        <v>550000</v>
      </c>
      <c r="N25" s="17">
        <f t="shared" si="6"/>
        <v>550000</v>
      </c>
      <c r="O25" s="33">
        <v>2</v>
      </c>
      <c r="P25" s="15">
        <v>750000</v>
      </c>
      <c r="Q25" s="14" t="s">
        <v>23</v>
      </c>
      <c r="R25" s="16">
        <f t="shared" si="7"/>
        <v>750000</v>
      </c>
      <c r="S25" s="16">
        <f t="shared" si="8"/>
        <v>1500000</v>
      </c>
      <c r="T25" s="17">
        <f t="shared" si="9"/>
        <v>1500000</v>
      </c>
      <c r="U25" s="19">
        <f t="shared" si="10"/>
        <v>675000</v>
      </c>
      <c r="V25" s="20">
        <f t="shared" si="11"/>
        <v>675000</v>
      </c>
      <c r="W25" s="21">
        <f t="shared" si="12"/>
        <v>1350000</v>
      </c>
      <c r="X25" s="22">
        <f t="shared" si="13"/>
        <v>675000</v>
      </c>
      <c r="Y25" s="22">
        <f t="shared" si="14"/>
        <v>368272.99656640587</v>
      </c>
      <c r="Z25" s="23">
        <f t="shared" si="15"/>
        <v>0.54558962454282356</v>
      </c>
      <c r="AA25" s="22">
        <f t="shared" si="16"/>
        <v>750000</v>
      </c>
      <c r="AB25" s="24">
        <f t="shared" si="17"/>
        <v>750000</v>
      </c>
      <c r="AC25" s="22">
        <f t="shared" si="18"/>
        <v>1500000</v>
      </c>
    </row>
    <row r="26" spans="1:29" ht="15.75" customHeight="1" x14ac:dyDescent="0.25">
      <c r="A26" s="34"/>
      <c r="B26" s="60" t="s">
        <v>46</v>
      </c>
      <c r="C26" s="60"/>
      <c r="D26" s="60"/>
      <c r="E26" s="60"/>
      <c r="F26" s="60"/>
      <c r="G26" s="62">
        <f>SUM(H4:H25)</f>
        <v>98800000</v>
      </c>
      <c r="H26" s="62"/>
      <c r="M26" s="62">
        <f>SUM(N4:N25)</f>
        <v>65324000</v>
      </c>
      <c r="N26" s="62"/>
      <c r="S26" s="62">
        <f>SUM(T4:T25)</f>
        <v>78970000</v>
      </c>
      <c r="T26" s="62"/>
      <c r="V26" s="63">
        <f>SUM(W4:W25)</f>
        <v>81031333.333333328</v>
      </c>
      <c r="W26" s="63"/>
      <c r="AC26" s="22">
        <f>SUM(AC4:AC25)</f>
        <v>80079076</v>
      </c>
    </row>
    <row r="27" spans="1:29" ht="15.75" customHeight="1" x14ac:dyDescent="0.25">
      <c r="A27" s="35"/>
      <c r="B27" s="60" t="s">
        <v>47</v>
      </c>
      <c r="C27" s="60"/>
      <c r="D27" s="60"/>
      <c r="E27" s="60"/>
      <c r="F27" s="60"/>
      <c r="G27" s="62">
        <f>SUM(E4:E25)</f>
        <v>0</v>
      </c>
      <c r="H27" s="62"/>
      <c r="M27" s="62"/>
      <c r="N27" s="62"/>
      <c r="S27" s="62"/>
      <c r="T27" s="62"/>
      <c r="V27" s="62"/>
      <c r="W27" s="62"/>
      <c r="AC27" s="22">
        <v>0</v>
      </c>
    </row>
    <row r="28" spans="1:29" ht="15.75" customHeight="1" x14ac:dyDescent="0.25">
      <c r="A28" s="35"/>
      <c r="B28" s="60" t="s">
        <v>48</v>
      </c>
      <c r="C28" s="60"/>
      <c r="D28" s="60"/>
      <c r="E28" s="60"/>
      <c r="F28" s="60"/>
      <c r="G28" s="61"/>
      <c r="H28" s="61"/>
      <c r="M28" s="61"/>
      <c r="N28" s="61"/>
      <c r="S28" s="61"/>
      <c r="T28" s="61"/>
      <c r="V28" s="61"/>
      <c r="W28" s="61"/>
      <c r="AC28" s="22">
        <v>0</v>
      </c>
    </row>
    <row r="29" spans="1:29" ht="15.75" customHeight="1" x14ac:dyDescent="0.25">
      <c r="A29" s="35"/>
      <c r="B29" s="57" t="s">
        <v>49</v>
      </c>
      <c r="C29" s="57"/>
      <c r="D29" s="57"/>
      <c r="E29" s="57"/>
      <c r="F29" s="57"/>
      <c r="G29" s="58">
        <f>SUM(H4:H25)</f>
        <v>98800000</v>
      </c>
      <c r="H29" s="58"/>
      <c r="M29" s="59">
        <f>+M26</f>
        <v>65324000</v>
      </c>
      <c r="N29" s="59"/>
      <c r="S29" s="59">
        <f>+S26</f>
        <v>78970000</v>
      </c>
      <c r="T29" s="59"/>
      <c r="V29" s="59">
        <f>+V26</f>
        <v>81031333.333333328</v>
      </c>
      <c r="W29" s="59"/>
      <c r="AC29" s="42">
        <f>AC26+AC27+AC28</f>
        <v>80079076</v>
      </c>
    </row>
    <row r="30" spans="1:29" ht="15.75" customHeight="1" x14ac:dyDescent="0.25">
      <c r="D30" s="36"/>
      <c r="E30" s="53" t="s">
        <v>78</v>
      </c>
      <c r="F30" s="54"/>
      <c r="G30" s="55">
        <f>(G29+M29+S29)/3</f>
        <v>81031333.333333328</v>
      </c>
      <c r="H30" s="55"/>
      <c r="J30" s="36"/>
      <c r="K30" s="36"/>
      <c r="L30" s="36"/>
      <c r="M30" s="36"/>
      <c r="N30" s="36"/>
      <c r="P30" s="36"/>
      <c r="R30" s="36"/>
      <c r="S30" s="36"/>
      <c r="T30" s="36"/>
    </row>
    <row r="31" spans="1:29" ht="28.5" customHeight="1" x14ac:dyDescent="0.25">
      <c r="A31" s="37"/>
      <c r="B31" s="37"/>
      <c r="C31" s="37"/>
      <c r="D31" s="37"/>
      <c r="E31" s="54"/>
      <c r="F31" s="54"/>
      <c r="G31" s="55"/>
      <c r="H31" s="55"/>
    </row>
    <row r="32" spans="1:29" ht="12" customHeight="1" x14ac:dyDescent="0.25">
      <c r="A32" s="38"/>
      <c r="B32" s="56" t="s">
        <v>50</v>
      </c>
      <c r="C32" s="56"/>
      <c r="D32" s="56"/>
      <c r="E32" s="56"/>
      <c r="F32" s="56"/>
      <c r="G32" s="56"/>
      <c r="H32" s="56"/>
    </row>
    <row r="33" spans="2:16" ht="27.75" customHeight="1" x14ac:dyDescent="0.25">
      <c r="B33" s="51" t="s">
        <v>51</v>
      </c>
      <c r="C33" s="51"/>
      <c r="D33" s="51"/>
      <c r="E33" s="51"/>
      <c r="F33" s="51"/>
      <c r="G33" s="51"/>
      <c r="H33" s="51"/>
      <c r="J33" s="36"/>
      <c r="P33" s="36"/>
    </row>
    <row r="34" spans="2:16" ht="27.75" customHeight="1" x14ac:dyDescent="0.25">
      <c r="B34" s="51" t="s">
        <v>52</v>
      </c>
      <c r="C34" s="51"/>
      <c r="D34" s="51"/>
      <c r="E34" s="51"/>
      <c r="F34" s="51"/>
      <c r="G34" s="51"/>
      <c r="H34" s="51"/>
      <c r="J34" s="36"/>
      <c r="P34" s="36"/>
    </row>
    <row r="35" spans="2:16" ht="40.5" customHeight="1" x14ac:dyDescent="0.25">
      <c r="B35" s="51" t="s">
        <v>53</v>
      </c>
      <c r="C35" s="51"/>
      <c r="D35" s="51"/>
      <c r="E35" s="51"/>
      <c r="F35" s="51"/>
      <c r="G35" s="51"/>
      <c r="H35" s="51"/>
      <c r="J35" s="36"/>
      <c r="P35" s="36"/>
    </row>
    <row r="36" spans="2:16" ht="15" customHeight="1" x14ac:dyDescent="0.25">
      <c r="B36" s="51" t="s">
        <v>54</v>
      </c>
      <c r="C36" s="51"/>
      <c r="D36" s="51"/>
      <c r="E36" s="51"/>
      <c r="F36" s="51"/>
      <c r="G36" s="51"/>
      <c r="H36" s="51"/>
      <c r="J36" s="36"/>
      <c r="P36" s="36"/>
    </row>
    <row r="37" spans="2:16" ht="40.5" customHeight="1" x14ac:dyDescent="0.25">
      <c r="B37" s="51" t="s">
        <v>55</v>
      </c>
      <c r="C37" s="51"/>
      <c r="D37" s="51"/>
      <c r="E37" s="51"/>
      <c r="F37" s="51"/>
      <c r="G37" s="51"/>
      <c r="H37" s="51"/>
      <c r="J37" s="36"/>
      <c r="P37" s="36"/>
    </row>
    <row r="38" spans="2:16" ht="27.75" customHeight="1" x14ac:dyDescent="0.25">
      <c r="B38" s="51" t="s">
        <v>56</v>
      </c>
      <c r="C38" s="51"/>
      <c r="D38" s="51"/>
      <c r="E38" s="51"/>
      <c r="F38" s="51"/>
      <c r="G38" s="51"/>
      <c r="H38" s="51"/>
      <c r="J38" s="36"/>
      <c r="P38" s="36"/>
    </row>
    <row r="39" spans="2:16" ht="15.75" customHeight="1" x14ac:dyDescent="0.25">
      <c r="D39" s="36"/>
      <c r="J39" s="36"/>
      <c r="P39" s="36"/>
    </row>
    <row r="40" spans="2:16" ht="18" customHeight="1" x14ac:dyDescent="0.25">
      <c r="B40" s="52" t="s">
        <v>57</v>
      </c>
      <c r="C40" s="52"/>
      <c r="D40" s="52"/>
      <c r="E40" s="52"/>
      <c r="F40" s="52"/>
      <c r="G40" s="52"/>
      <c r="H40" s="52"/>
      <c r="J40" s="36"/>
      <c r="P40" s="36"/>
    </row>
    <row r="41" spans="2:16" ht="15" customHeight="1" x14ac:dyDescent="0.25">
      <c r="B41" s="43" t="s">
        <v>58</v>
      </c>
      <c r="C41" s="43"/>
      <c r="D41" s="43"/>
      <c r="E41" s="43"/>
      <c r="F41" s="43"/>
      <c r="G41" s="50">
        <v>0.25</v>
      </c>
      <c r="H41" s="50"/>
      <c r="J41" s="36"/>
      <c r="P41" s="36"/>
    </row>
    <row r="42" spans="2:16" ht="15.75" customHeight="1" x14ac:dyDescent="0.25">
      <c r="B42" s="43" t="s">
        <v>59</v>
      </c>
      <c r="C42" s="43"/>
      <c r="D42" s="43"/>
      <c r="E42" s="43"/>
      <c r="F42" s="43"/>
      <c r="G42" s="49">
        <f>COUNT(C4:C25)</f>
        <v>22</v>
      </c>
      <c r="H42" s="49"/>
      <c r="J42" s="36"/>
      <c r="P42" s="36"/>
    </row>
    <row r="43" spans="2:16" ht="27.75" customHeight="1" x14ac:dyDescent="0.25">
      <c r="B43" s="43" t="s">
        <v>60</v>
      </c>
      <c r="C43" s="43"/>
      <c r="D43" s="43"/>
      <c r="E43" s="43"/>
      <c r="F43" s="43"/>
      <c r="G43" s="49">
        <f>COUNTIF(Z4:Z25,"&lt;="&amp;$G$41)</f>
        <v>8</v>
      </c>
      <c r="H43" s="49"/>
      <c r="J43" s="36"/>
      <c r="P43" s="36"/>
    </row>
    <row r="44" spans="2:16" ht="15" customHeight="1" x14ac:dyDescent="0.25">
      <c r="B44" s="43" t="s">
        <v>61</v>
      </c>
      <c r="C44" s="43"/>
      <c r="D44" s="43"/>
      <c r="E44" s="43"/>
      <c r="F44" s="43"/>
      <c r="G44" s="49">
        <f>COUNTIF(Z4:Z25,"&gt;"&amp;$G$41)</f>
        <v>14</v>
      </c>
      <c r="H44" s="49"/>
      <c r="J44" s="36"/>
      <c r="P44" s="36"/>
    </row>
    <row r="45" spans="2:16" ht="27.75" customHeight="1" x14ac:dyDescent="0.25">
      <c r="B45" s="43" t="s">
        <v>62</v>
      </c>
      <c r="C45" s="43"/>
      <c r="D45" s="43"/>
      <c r="E45" s="43"/>
      <c r="F45" s="43"/>
      <c r="G45" s="46">
        <f>SUMPRODUCT(X4:X25,C4:C25)</f>
        <v>81031333.333333328</v>
      </c>
      <c r="H45" s="46"/>
      <c r="J45" s="36"/>
      <c r="P45" s="36"/>
    </row>
    <row r="46" spans="2:16" ht="15" customHeight="1" x14ac:dyDescent="0.25">
      <c r="B46" s="43" t="s">
        <v>63</v>
      </c>
      <c r="C46" s="43"/>
      <c r="D46" s="43"/>
      <c r="E46" s="43"/>
      <c r="F46" s="43"/>
      <c r="G46" s="46">
        <f>AC26</f>
        <v>80079076</v>
      </c>
      <c r="H46" s="46"/>
      <c r="J46" s="36"/>
      <c r="P46" s="36"/>
    </row>
    <row r="47" spans="2:16" ht="15" customHeight="1" x14ac:dyDescent="0.25">
      <c r="B47" s="43" t="s">
        <v>64</v>
      </c>
      <c r="C47" s="43"/>
      <c r="D47" s="43"/>
      <c r="E47" s="43"/>
      <c r="F47" s="43"/>
      <c r="G47" s="46">
        <f>AC27</f>
        <v>0</v>
      </c>
      <c r="H47" s="46"/>
      <c r="J47" s="36"/>
      <c r="P47" s="36"/>
    </row>
    <row r="48" spans="2:16" ht="19.5" customHeight="1" x14ac:dyDescent="0.25">
      <c r="B48" s="47" t="s">
        <v>65</v>
      </c>
      <c r="C48" s="47"/>
      <c r="D48" s="47"/>
      <c r="E48" s="47"/>
      <c r="F48" s="47"/>
      <c r="G48" s="48">
        <f>AC29</f>
        <v>80079076</v>
      </c>
      <c r="H48" s="48"/>
      <c r="J48" s="36"/>
      <c r="P48" s="36"/>
    </row>
    <row r="49" spans="2:16" ht="15.75" customHeight="1" x14ac:dyDescent="0.25">
      <c r="B49" s="43" t="s">
        <v>66</v>
      </c>
      <c r="C49" s="43"/>
      <c r="D49" s="43"/>
      <c r="E49" s="43"/>
      <c r="F49" s="43"/>
      <c r="G49" s="46">
        <f>G48-G45</f>
        <v>-952257.33333332837</v>
      </c>
      <c r="H49" s="46"/>
      <c r="J49" s="36"/>
      <c r="P49" s="36"/>
    </row>
    <row r="50" spans="2:16" ht="15.75" customHeight="1" x14ac:dyDescent="0.25">
      <c r="B50" s="43" t="s">
        <v>67</v>
      </c>
      <c r="C50" s="43"/>
      <c r="D50" s="43"/>
      <c r="E50" s="43"/>
      <c r="F50" s="43"/>
      <c r="G50" s="44">
        <f>IFERROR(G49/G45,0)</f>
        <v>-1.1751717442635298E-2</v>
      </c>
      <c r="H50" s="44"/>
      <c r="J50" s="36"/>
      <c r="P50" s="36"/>
    </row>
    <row r="51" spans="2:16" ht="24" customHeight="1" x14ac:dyDescent="0.25">
      <c r="B51" s="45"/>
      <c r="C51" s="45"/>
      <c r="D51" s="45"/>
      <c r="E51" s="45"/>
      <c r="F51" s="45"/>
      <c r="G51" s="45"/>
      <c r="H51" s="45"/>
      <c r="J51" s="36"/>
      <c r="P51" s="36"/>
    </row>
    <row r="52" spans="2:16" ht="15.75" customHeight="1" x14ac:dyDescent="0.25">
      <c r="D52" s="36"/>
      <c r="J52" s="36"/>
      <c r="P52" s="36"/>
    </row>
    <row r="53" spans="2:16" ht="15.75" customHeight="1" x14ac:dyDescent="0.25">
      <c r="D53" s="36"/>
      <c r="J53" s="36"/>
      <c r="P53" s="36"/>
    </row>
    <row r="54" spans="2:16" ht="15.75" customHeight="1" x14ac:dyDescent="0.25">
      <c r="D54" s="36"/>
      <c r="J54" s="36"/>
      <c r="P54" s="36"/>
    </row>
    <row r="55" spans="2:16" ht="15.75" customHeight="1" x14ac:dyDescent="0.25">
      <c r="D55" s="36"/>
      <c r="J55" s="36"/>
      <c r="P55" s="36"/>
    </row>
    <row r="56" spans="2:16" ht="15.75" customHeight="1" x14ac:dyDescent="0.25">
      <c r="D56" s="36"/>
      <c r="J56" s="36"/>
      <c r="P56" s="36"/>
    </row>
    <row r="57" spans="2:16" ht="15.75" customHeight="1" x14ac:dyDescent="0.25">
      <c r="D57" s="36"/>
      <c r="J57" s="36"/>
      <c r="P57" s="36"/>
    </row>
    <row r="58" spans="2:16" ht="15.75" customHeight="1" x14ac:dyDescent="0.25">
      <c r="D58" s="36"/>
      <c r="J58" s="36"/>
      <c r="P58" s="36"/>
    </row>
    <row r="59" spans="2:16" ht="15.75" customHeight="1" x14ac:dyDescent="0.25">
      <c r="D59" s="36"/>
      <c r="J59" s="36"/>
      <c r="P59" s="36"/>
    </row>
    <row r="60" spans="2:16" ht="15.75" customHeight="1" x14ac:dyDescent="0.25">
      <c r="D60" s="36"/>
      <c r="J60" s="36"/>
      <c r="P60" s="36"/>
    </row>
    <row r="61" spans="2:16" ht="15.75" customHeight="1" x14ac:dyDescent="0.25">
      <c r="D61" s="36"/>
      <c r="J61" s="36"/>
      <c r="P61" s="36"/>
    </row>
    <row r="62" spans="2:16" ht="15.75" customHeight="1" x14ac:dyDescent="0.25">
      <c r="D62" s="36"/>
      <c r="J62" s="36"/>
      <c r="P62" s="36"/>
    </row>
    <row r="63" spans="2:16" ht="15.75" customHeight="1" x14ac:dyDescent="0.25">
      <c r="D63" s="36"/>
      <c r="J63" s="36"/>
      <c r="P63" s="36"/>
    </row>
    <row r="64" spans="2:16" ht="15.75" customHeight="1" x14ac:dyDescent="0.25">
      <c r="D64" s="36"/>
      <c r="J64" s="36"/>
      <c r="P64" s="36"/>
    </row>
    <row r="65" spans="4:16" ht="15.75" customHeight="1" x14ac:dyDescent="0.25">
      <c r="D65" s="36"/>
      <c r="J65" s="36"/>
      <c r="P65" s="36"/>
    </row>
    <row r="66" spans="4:16" ht="15.75" customHeight="1" x14ac:dyDescent="0.25">
      <c r="D66" s="36"/>
      <c r="J66" s="36"/>
      <c r="P66" s="36"/>
    </row>
    <row r="67" spans="4:16" ht="15.75" customHeight="1" x14ac:dyDescent="0.25">
      <c r="D67" s="36"/>
      <c r="J67" s="36"/>
      <c r="P67" s="36"/>
    </row>
    <row r="68" spans="4:16" ht="15.75" customHeight="1" x14ac:dyDescent="0.25">
      <c r="D68" s="36"/>
      <c r="J68" s="36"/>
      <c r="P68" s="36"/>
    </row>
    <row r="69" spans="4:16" ht="15.75" customHeight="1" x14ac:dyDescent="0.25">
      <c r="D69" s="36"/>
      <c r="J69" s="36"/>
      <c r="P69" s="36"/>
    </row>
    <row r="70" spans="4:16" ht="15.75" customHeight="1" x14ac:dyDescent="0.25">
      <c r="D70" s="36"/>
      <c r="J70" s="36"/>
      <c r="P70" s="36"/>
    </row>
    <row r="71" spans="4:16" ht="15.75" customHeight="1" x14ac:dyDescent="0.25">
      <c r="D71" s="36"/>
      <c r="J71" s="36"/>
      <c r="P71" s="36"/>
    </row>
    <row r="72" spans="4:16" ht="15.75" customHeight="1" x14ac:dyDescent="0.25">
      <c r="D72" s="36"/>
      <c r="J72" s="36"/>
      <c r="P72" s="36"/>
    </row>
    <row r="73" spans="4:16" ht="15.75" customHeight="1" x14ac:dyDescent="0.25">
      <c r="D73" s="36"/>
      <c r="J73" s="36"/>
      <c r="P73" s="36"/>
    </row>
    <row r="74" spans="4:16" ht="15.75" customHeight="1" x14ac:dyDescent="0.25">
      <c r="D74" s="36"/>
      <c r="J74" s="36"/>
      <c r="P74" s="36"/>
    </row>
    <row r="75" spans="4:16" ht="15.75" customHeight="1" x14ac:dyDescent="0.25">
      <c r="D75" s="36"/>
      <c r="J75" s="36"/>
      <c r="P75" s="36"/>
    </row>
    <row r="76" spans="4:16" ht="15.75" customHeight="1" x14ac:dyDescent="0.25">
      <c r="D76" s="36"/>
      <c r="J76" s="36"/>
      <c r="P76" s="36"/>
    </row>
    <row r="77" spans="4:16" ht="15.75" customHeight="1" x14ac:dyDescent="0.25">
      <c r="D77" s="36"/>
      <c r="J77" s="36"/>
      <c r="P77" s="36"/>
    </row>
    <row r="78" spans="4:16" ht="15.75" customHeight="1" x14ac:dyDescent="0.25">
      <c r="D78" s="36"/>
      <c r="J78" s="36"/>
      <c r="P78" s="36"/>
    </row>
    <row r="79" spans="4:16" ht="15.75" customHeight="1" x14ac:dyDescent="0.25">
      <c r="D79" s="36"/>
      <c r="J79" s="36"/>
      <c r="P79" s="36"/>
    </row>
    <row r="80" spans="4:16" ht="15.75" customHeight="1" x14ac:dyDescent="0.25">
      <c r="D80" s="36"/>
      <c r="J80" s="36"/>
      <c r="P80" s="36"/>
    </row>
    <row r="81" spans="4:16" ht="15.75" customHeight="1" x14ac:dyDescent="0.25">
      <c r="D81" s="36"/>
      <c r="J81" s="36"/>
      <c r="P81" s="36"/>
    </row>
    <row r="82" spans="4:16" ht="15.75" customHeight="1" x14ac:dyDescent="0.25">
      <c r="D82" s="36"/>
      <c r="J82" s="36"/>
      <c r="P82" s="36"/>
    </row>
    <row r="83" spans="4:16" ht="15.75" customHeight="1" x14ac:dyDescent="0.25">
      <c r="D83" s="36"/>
      <c r="J83" s="36"/>
      <c r="P83" s="36"/>
    </row>
    <row r="84" spans="4:16" ht="15.75" customHeight="1" x14ac:dyDescent="0.25">
      <c r="D84" s="36"/>
      <c r="J84" s="36"/>
      <c r="P84" s="36"/>
    </row>
    <row r="85" spans="4:16" ht="15.75" customHeight="1" x14ac:dyDescent="0.25">
      <c r="D85" s="36"/>
      <c r="J85" s="36"/>
      <c r="P85" s="36"/>
    </row>
    <row r="86" spans="4:16" ht="15.75" customHeight="1" x14ac:dyDescent="0.25">
      <c r="D86" s="36"/>
      <c r="J86" s="36"/>
      <c r="P86" s="36"/>
    </row>
    <row r="87" spans="4:16" ht="15.75" customHeight="1" x14ac:dyDescent="0.25">
      <c r="D87" s="36"/>
      <c r="J87" s="36"/>
      <c r="P87" s="36"/>
    </row>
    <row r="88" spans="4:16" ht="15.75" customHeight="1" x14ac:dyDescent="0.25">
      <c r="D88" s="36"/>
      <c r="J88" s="36"/>
      <c r="P88" s="36"/>
    </row>
    <row r="89" spans="4:16" ht="15.75" customHeight="1" x14ac:dyDescent="0.25">
      <c r="D89" s="36"/>
      <c r="J89" s="36"/>
      <c r="P89" s="36"/>
    </row>
    <row r="90" spans="4:16" ht="15.75" customHeight="1" x14ac:dyDescent="0.25">
      <c r="D90" s="36"/>
      <c r="J90" s="36"/>
      <c r="P90" s="36"/>
    </row>
    <row r="91" spans="4:16" ht="15.75" customHeight="1" x14ac:dyDescent="0.25">
      <c r="D91" s="36"/>
      <c r="J91" s="36"/>
      <c r="P91" s="36"/>
    </row>
    <row r="92" spans="4:16" ht="15.75" customHeight="1" x14ac:dyDescent="0.25">
      <c r="D92" s="36"/>
      <c r="J92" s="36"/>
      <c r="P92" s="36"/>
    </row>
    <row r="93" spans="4:16" ht="15.75" customHeight="1" x14ac:dyDescent="0.25">
      <c r="D93" s="36"/>
      <c r="J93" s="36"/>
      <c r="P93" s="36"/>
    </row>
    <row r="94" spans="4:16" ht="15.75" customHeight="1" x14ac:dyDescent="0.25">
      <c r="D94" s="36"/>
      <c r="J94" s="36"/>
      <c r="P94" s="36"/>
    </row>
    <row r="95" spans="4:16" ht="15.75" customHeight="1" x14ac:dyDescent="0.25">
      <c r="D95" s="36"/>
      <c r="J95" s="36"/>
      <c r="P95" s="36"/>
    </row>
    <row r="96" spans="4:16" ht="15.75" customHeight="1" x14ac:dyDescent="0.25">
      <c r="D96" s="36"/>
      <c r="J96" s="36"/>
      <c r="P96" s="36"/>
    </row>
    <row r="97" spans="4:16" ht="15.75" customHeight="1" x14ac:dyDescent="0.25">
      <c r="D97" s="36"/>
      <c r="J97" s="36"/>
      <c r="P97" s="36"/>
    </row>
    <row r="98" spans="4:16" ht="15.75" customHeight="1" x14ac:dyDescent="0.25">
      <c r="D98" s="36"/>
      <c r="J98" s="36"/>
      <c r="P98" s="36"/>
    </row>
    <row r="99" spans="4:16" ht="15.75" customHeight="1" x14ac:dyDescent="0.25">
      <c r="D99" s="36"/>
      <c r="J99" s="36"/>
      <c r="P99" s="36"/>
    </row>
    <row r="100" spans="4:16" ht="15.75" customHeight="1" x14ac:dyDescent="0.25">
      <c r="D100" s="36"/>
      <c r="J100" s="36"/>
      <c r="P100" s="36"/>
    </row>
    <row r="101" spans="4:16" ht="15.75" customHeight="1" x14ac:dyDescent="0.25">
      <c r="D101" s="36"/>
      <c r="J101" s="36"/>
      <c r="P101" s="36"/>
    </row>
    <row r="102" spans="4:16" ht="15.75" customHeight="1" x14ac:dyDescent="0.25">
      <c r="D102" s="36"/>
      <c r="J102" s="36"/>
      <c r="P102" s="36"/>
    </row>
    <row r="103" spans="4:16" ht="15.75" customHeight="1" x14ac:dyDescent="0.25">
      <c r="D103" s="36"/>
      <c r="J103" s="36"/>
      <c r="P103" s="36"/>
    </row>
    <row r="104" spans="4:16" ht="15.75" customHeight="1" x14ac:dyDescent="0.25">
      <c r="D104" s="36"/>
      <c r="J104" s="36"/>
      <c r="P104" s="36"/>
    </row>
    <row r="105" spans="4:16" ht="15.75" customHeight="1" x14ac:dyDescent="0.25">
      <c r="D105" s="36"/>
      <c r="J105" s="36"/>
      <c r="P105" s="36"/>
    </row>
    <row r="106" spans="4:16" ht="15.75" customHeight="1" x14ac:dyDescent="0.25">
      <c r="D106" s="36"/>
      <c r="J106" s="36"/>
      <c r="P106" s="36"/>
    </row>
    <row r="107" spans="4:16" ht="15.75" customHeight="1" x14ac:dyDescent="0.25">
      <c r="D107" s="36"/>
      <c r="J107" s="36"/>
      <c r="P107" s="36"/>
    </row>
    <row r="108" spans="4:16" ht="15.75" customHeight="1" x14ac:dyDescent="0.25">
      <c r="D108" s="36"/>
      <c r="J108" s="36"/>
      <c r="P108" s="36"/>
    </row>
    <row r="109" spans="4:16" ht="15.75" customHeight="1" x14ac:dyDescent="0.25">
      <c r="D109" s="36"/>
      <c r="J109" s="36"/>
      <c r="P109" s="36"/>
    </row>
    <row r="110" spans="4:16" ht="15.75" customHeight="1" x14ac:dyDescent="0.25">
      <c r="D110" s="36"/>
      <c r="J110" s="36"/>
      <c r="P110" s="36"/>
    </row>
    <row r="111" spans="4:16" ht="15.75" customHeight="1" x14ac:dyDescent="0.25">
      <c r="D111" s="36"/>
      <c r="J111" s="36"/>
      <c r="P111" s="36"/>
    </row>
    <row r="112" spans="4:16" ht="15.75" customHeight="1" x14ac:dyDescent="0.25">
      <c r="D112" s="36"/>
      <c r="J112" s="36"/>
      <c r="P112" s="36"/>
    </row>
    <row r="113" spans="4:16" ht="15.75" customHeight="1" x14ac:dyDescent="0.25">
      <c r="D113" s="36"/>
      <c r="J113" s="36"/>
      <c r="P113" s="36"/>
    </row>
    <row r="114" spans="4:16" ht="15.75" customHeight="1" x14ac:dyDescent="0.25">
      <c r="D114" s="36"/>
      <c r="J114" s="36"/>
      <c r="P114" s="36"/>
    </row>
    <row r="115" spans="4:16" ht="15.75" customHeight="1" x14ac:dyDescent="0.25">
      <c r="D115" s="36"/>
      <c r="J115" s="36"/>
      <c r="P115" s="36"/>
    </row>
    <row r="116" spans="4:16" ht="15.75" customHeight="1" x14ac:dyDescent="0.25">
      <c r="D116" s="36"/>
      <c r="J116" s="36"/>
      <c r="P116" s="36"/>
    </row>
    <row r="117" spans="4:16" ht="15.75" customHeight="1" x14ac:dyDescent="0.25">
      <c r="D117" s="36"/>
      <c r="J117" s="36"/>
      <c r="P117" s="36"/>
    </row>
    <row r="118" spans="4:16" ht="15.75" customHeight="1" x14ac:dyDescent="0.25">
      <c r="D118" s="36"/>
      <c r="J118" s="36"/>
      <c r="P118" s="36"/>
    </row>
    <row r="119" spans="4:16" ht="15.75" customHeight="1" x14ac:dyDescent="0.25">
      <c r="D119" s="36"/>
      <c r="J119" s="36"/>
      <c r="P119" s="36"/>
    </row>
    <row r="120" spans="4:16" ht="15.75" customHeight="1" x14ac:dyDescent="0.25">
      <c r="D120" s="36"/>
      <c r="J120" s="36"/>
      <c r="P120" s="36"/>
    </row>
    <row r="121" spans="4:16" ht="15.75" customHeight="1" x14ac:dyDescent="0.25">
      <c r="D121" s="36"/>
      <c r="J121" s="36"/>
      <c r="P121" s="36"/>
    </row>
    <row r="122" spans="4:16" ht="15.75" customHeight="1" x14ac:dyDescent="0.25">
      <c r="D122" s="36"/>
      <c r="J122" s="36"/>
      <c r="P122" s="36"/>
    </row>
    <row r="123" spans="4:16" ht="15.75" customHeight="1" x14ac:dyDescent="0.25">
      <c r="D123" s="36"/>
      <c r="J123" s="36"/>
      <c r="P123" s="36"/>
    </row>
    <row r="124" spans="4:16" ht="15.75" customHeight="1" x14ac:dyDescent="0.25">
      <c r="D124" s="36"/>
      <c r="J124" s="36"/>
      <c r="P124" s="36"/>
    </row>
    <row r="125" spans="4:16" ht="15.75" customHeight="1" x14ac:dyDescent="0.25">
      <c r="D125" s="36"/>
      <c r="J125" s="36"/>
      <c r="P125" s="36"/>
    </row>
    <row r="126" spans="4:16" ht="15.75" customHeight="1" x14ac:dyDescent="0.25">
      <c r="D126" s="36"/>
      <c r="J126" s="36"/>
      <c r="P126" s="36"/>
    </row>
    <row r="127" spans="4:16" ht="15.75" customHeight="1" x14ac:dyDescent="0.25">
      <c r="D127" s="36"/>
      <c r="J127" s="36"/>
      <c r="P127" s="36"/>
    </row>
    <row r="128" spans="4:16" ht="15.75" customHeight="1" x14ac:dyDescent="0.25">
      <c r="D128" s="36"/>
      <c r="J128" s="36"/>
      <c r="P128" s="36"/>
    </row>
    <row r="129" spans="4:16" ht="15.75" customHeight="1" x14ac:dyDescent="0.25">
      <c r="D129" s="36"/>
      <c r="J129" s="36"/>
      <c r="P129" s="36"/>
    </row>
    <row r="130" spans="4:16" ht="15.75" customHeight="1" x14ac:dyDescent="0.25">
      <c r="D130" s="36"/>
      <c r="J130" s="36"/>
      <c r="P130" s="36"/>
    </row>
    <row r="131" spans="4:16" ht="15.75" customHeight="1" x14ac:dyDescent="0.25">
      <c r="D131" s="36"/>
      <c r="J131" s="36"/>
      <c r="P131" s="36"/>
    </row>
    <row r="132" spans="4:16" ht="15.75" customHeight="1" x14ac:dyDescent="0.25">
      <c r="D132" s="36"/>
      <c r="J132" s="36"/>
      <c r="P132" s="36"/>
    </row>
    <row r="133" spans="4:16" ht="15.75" customHeight="1" x14ac:dyDescent="0.25">
      <c r="D133" s="36"/>
      <c r="J133" s="36"/>
      <c r="P133" s="36"/>
    </row>
    <row r="134" spans="4:16" ht="15.75" customHeight="1" x14ac:dyDescent="0.25">
      <c r="D134" s="36"/>
      <c r="J134" s="36"/>
      <c r="P134" s="36"/>
    </row>
    <row r="135" spans="4:16" ht="15.75" customHeight="1" x14ac:dyDescent="0.25">
      <c r="D135" s="36"/>
      <c r="J135" s="36"/>
      <c r="P135" s="36"/>
    </row>
    <row r="136" spans="4:16" ht="15.75" customHeight="1" x14ac:dyDescent="0.25">
      <c r="D136" s="36"/>
      <c r="J136" s="36"/>
      <c r="P136" s="36"/>
    </row>
    <row r="137" spans="4:16" ht="15.75" customHeight="1" x14ac:dyDescent="0.25">
      <c r="D137" s="36"/>
      <c r="J137" s="36"/>
      <c r="P137" s="36"/>
    </row>
    <row r="138" spans="4:16" ht="15.75" customHeight="1" x14ac:dyDescent="0.25">
      <c r="D138" s="36"/>
      <c r="J138" s="36"/>
      <c r="P138" s="36"/>
    </row>
    <row r="139" spans="4:16" ht="15.75" customHeight="1" x14ac:dyDescent="0.25">
      <c r="D139" s="36"/>
      <c r="J139" s="36"/>
      <c r="P139" s="36"/>
    </row>
    <row r="140" spans="4:16" ht="15.75" customHeight="1" x14ac:dyDescent="0.25">
      <c r="D140" s="36"/>
      <c r="J140" s="36"/>
      <c r="P140" s="36"/>
    </row>
    <row r="141" spans="4:16" ht="15.75" customHeight="1" x14ac:dyDescent="0.25">
      <c r="D141" s="36"/>
      <c r="J141" s="36"/>
      <c r="P141" s="36"/>
    </row>
    <row r="142" spans="4:16" ht="15.75" customHeight="1" x14ac:dyDescent="0.25">
      <c r="D142" s="36"/>
      <c r="J142" s="36"/>
      <c r="P142" s="36"/>
    </row>
    <row r="143" spans="4:16" ht="15.75" customHeight="1" x14ac:dyDescent="0.25">
      <c r="D143" s="36"/>
      <c r="J143" s="36"/>
      <c r="P143" s="36"/>
    </row>
    <row r="144" spans="4:16" ht="15.75" customHeight="1" x14ac:dyDescent="0.25">
      <c r="D144" s="36"/>
      <c r="J144" s="36"/>
      <c r="P144" s="36"/>
    </row>
    <row r="145" spans="4:16" ht="15.75" customHeight="1" x14ac:dyDescent="0.25">
      <c r="D145" s="36"/>
      <c r="J145" s="36"/>
      <c r="P145" s="36"/>
    </row>
    <row r="146" spans="4:16" ht="15.75" customHeight="1" x14ac:dyDescent="0.25">
      <c r="D146" s="36"/>
      <c r="J146" s="36"/>
      <c r="P146" s="36"/>
    </row>
    <row r="147" spans="4:16" ht="15.75" customHeight="1" x14ac:dyDescent="0.25">
      <c r="D147" s="36"/>
      <c r="J147" s="36"/>
      <c r="P147" s="36"/>
    </row>
    <row r="148" spans="4:16" ht="15.75" customHeight="1" x14ac:dyDescent="0.25">
      <c r="D148" s="36"/>
      <c r="J148" s="36"/>
      <c r="P148" s="36"/>
    </row>
    <row r="149" spans="4:16" ht="15.75" customHeight="1" x14ac:dyDescent="0.25">
      <c r="D149" s="36"/>
      <c r="J149" s="36"/>
      <c r="P149" s="36"/>
    </row>
    <row r="150" spans="4:16" ht="15.75" customHeight="1" x14ac:dyDescent="0.25">
      <c r="D150" s="36"/>
      <c r="J150" s="36"/>
      <c r="P150" s="36"/>
    </row>
    <row r="151" spans="4:16" ht="15.75" customHeight="1" x14ac:dyDescent="0.25">
      <c r="D151" s="36"/>
      <c r="J151" s="36"/>
      <c r="P151" s="36"/>
    </row>
    <row r="152" spans="4:16" ht="15.75" customHeight="1" x14ac:dyDescent="0.25">
      <c r="D152" s="36"/>
      <c r="J152" s="36"/>
      <c r="P152" s="36"/>
    </row>
    <row r="153" spans="4:16" ht="15.75" customHeight="1" x14ac:dyDescent="0.25">
      <c r="D153" s="36"/>
      <c r="J153" s="36"/>
      <c r="P153" s="36"/>
    </row>
    <row r="154" spans="4:16" ht="15.75" customHeight="1" x14ac:dyDescent="0.25">
      <c r="D154" s="36"/>
      <c r="J154" s="36"/>
      <c r="P154" s="36"/>
    </row>
    <row r="155" spans="4:16" ht="15.75" customHeight="1" x14ac:dyDescent="0.25">
      <c r="D155" s="36"/>
      <c r="J155" s="36"/>
      <c r="P155" s="36"/>
    </row>
    <row r="156" spans="4:16" ht="15.75" customHeight="1" x14ac:dyDescent="0.25">
      <c r="D156" s="36"/>
      <c r="J156" s="36"/>
      <c r="P156" s="36"/>
    </row>
    <row r="157" spans="4:16" ht="15.75" customHeight="1" x14ac:dyDescent="0.25">
      <c r="D157" s="36"/>
      <c r="J157" s="36"/>
      <c r="P157" s="36"/>
    </row>
    <row r="158" spans="4:16" ht="15.75" customHeight="1" x14ac:dyDescent="0.25">
      <c r="D158" s="36"/>
      <c r="J158" s="36"/>
      <c r="P158" s="36"/>
    </row>
    <row r="159" spans="4:16" ht="15.75" customHeight="1" x14ac:dyDescent="0.25">
      <c r="D159" s="36"/>
      <c r="J159" s="36"/>
      <c r="P159" s="36"/>
    </row>
    <row r="160" spans="4:16" ht="15.75" customHeight="1" x14ac:dyDescent="0.25">
      <c r="D160" s="36"/>
      <c r="J160" s="36"/>
      <c r="P160" s="36"/>
    </row>
    <row r="161" spans="4:16" ht="15.75" customHeight="1" x14ac:dyDescent="0.25">
      <c r="D161" s="36"/>
      <c r="J161" s="36"/>
      <c r="P161" s="36"/>
    </row>
    <row r="162" spans="4:16" ht="15.75" customHeight="1" x14ac:dyDescent="0.25">
      <c r="D162" s="36"/>
      <c r="J162" s="36"/>
      <c r="P162" s="36"/>
    </row>
    <row r="163" spans="4:16" ht="15.75" customHeight="1" x14ac:dyDescent="0.25">
      <c r="D163" s="36"/>
      <c r="J163" s="36"/>
      <c r="P163" s="36"/>
    </row>
    <row r="164" spans="4:16" ht="15.75" customHeight="1" x14ac:dyDescent="0.25">
      <c r="D164" s="36"/>
      <c r="J164" s="36"/>
      <c r="P164" s="36"/>
    </row>
    <row r="165" spans="4:16" ht="15.75" customHeight="1" x14ac:dyDescent="0.25">
      <c r="D165" s="36"/>
      <c r="J165" s="36"/>
      <c r="P165" s="36"/>
    </row>
    <row r="166" spans="4:16" ht="15.75" customHeight="1" x14ac:dyDescent="0.25">
      <c r="D166" s="36"/>
      <c r="J166" s="36"/>
      <c r="P166" s="36"/>
    </row>
    <row r="167" spans="4:16" ht="15.75" customHeight="1" x14ac:dyDescent="0.25">
      <c r="D167" s="36"/>
      <c r="J167" s="36"/>
      <c r="P167" s="36"/>
    </row>
    <row r="168" spans="4:16" ht="15.75" customHeight="1" x14ac:dyDescent="0.25">
      <c r="D168" s="36"/>
      <c r="J168" s="36"/>
      <c r="P168" s="36"/>
    </row>
    <row r="169" spans="4:16" ht="15.75" customHeight="1" x14ac:dyDescent="0.25">
      <c r="D169" s="36"/>
      <c r="J169" s="36"/>
      <c r="P169" s="36"/>
    </row>
    <row r="170" spans="4:16" ht="15.75" customHeight="1" x14ac:dyDescent="0.25">
      <c r="D170" s="36"/>
      <c r="J170" s="36"/>
      <c r="P170" s="36"/>
    </row>
    <row r="171" spans="4:16" ht="15.75" customHeight="1" x14ac:dyDescent="0.25">
      <c r="D171" s="36"/>
      <c r="J171" s="36"/>
      <c r="P171" s="36"/>
    </row>
    <row r="172" spans="4:16" ht="15.75" customHeight="1" x14ac:dyDescent="0.25">
      <c r="D172" s="36"/>
      <c r="J172" s="36"/>
      <c r="P172" s="36"/>
    </row>
    <row r="173" spans="4:16" ht="15.75" customHeight="1" x14ac:dyDescent="0.25">
      <c r="D173" s="36"/>
      <c r="J173" s="36"/>
      <c r="P173" s="36"/>
    </row>
    <row r="174" spans="4:16" ht="15.75" customHeight="1" x14ac:dyDescent="0.25">
      <c r="D174" s="36"/>
      <c r="J174" s="36"/>
      <c r="P174" s="36"/>
    </row>
    <row r="175" spans="4:16" ht="15.75" customHeight="1" x14ac:dyDescent="0.25">
      <c r="D175" s="36"/>
      <c r="J175" s="36"/>
      <c r="P175" s="36"/>
    </row>
    <row r="176" spans="4:16" ht="15.75" customHeight="1" x14ac:dyDescent="0.25">
      <c r="D176" s="36"/>
      <c r="J176" s="36"/>
      <c r="P176" s="36"/>
    </row>
    <row r="177" spans="4:16" ht="15.75" customHeight="1" x14ac:dyDescent="0.25">
      <c r="D177" s="36"/>
      <c r="J177" s="36"/>
      <c r="P177" s="36"/>
    </row>
    <row r="178" spans="4:16" ht="15.75" customHeight="1" x14ac:dyDescent="0.25">
      <c r="D178" s="36"/>
      <c r="J178" s="36"/>
      <c r="P178" s="36"/>
    </row>
    <row r="179" spans="4:16" ht="15.75" customHeight="1" x14ac:dyDescent="0.25">
      <c r="D179" s="36"/>
      <c r="J179" s="36"/>
      <c r="P179" s="36"/>
    </row>
    <row r="180" spans="4:16" ht="15.75" customHeight="1" x14ac:dyDescent="0.25">
      <c r="D180" s="36"/>
      <c r="J180" s="36"/>
      <c r="P180" s="36"/>
    </row>
    <row r="181" spans="4:16" ht="15.75" customHeight="1" x14ac:dyDescent="0.25">
      <c r="D181" s="36"/>
      <c r="J181" s="36"/>
      <c r="P181" s="36"/>
    </row>
    <row r="182" spans="4:16" ht="15.75" customHeight="1" x14ac:dyDescent="0.25">
      <c r="D182" s="36"/>
      <c r="J182" s="36"/>
      <c r="P182" s="36"/>
    </row>
    <row r="183" spans="4:16" ht="15.75" customHeight="1" x14ac:dyDescent="0.25">
      <c r="D183" s="36"/>
      <c r="J183" s="36"/>
      <c r="P183" s="36"/>
    </row>
    <row r="184" spans="4:16" ht="15.75" customHeight="1" x14ac:dyDescent="0.25">
      <c r="D184" s="36"/>
      <c r="J184" s="36"/>
      <c r="P184" s="36"/>
    </row>
    <row r="185" spans="4:16" ht="15.75" customHeight="1" x14ac:dyDescent="0.25">
      <c r="D185" s="36"/>
      <c r="J185" s="36"/>
      <c r="P185" s="36"/>
    </row>
    <row r="186" spans="4:16" ht="15.75" customHeight="1" x14ac:dyDescent="0.25">
      <c r="D186" s="36"/>
      <c r="J186" s="36"/>
      <c r="P186" s="36"/>
    </row>
    <row r="187" spans="4:16" ht="15.75" customHeight="1" x14ac:dyDescent="0.25">
      <c r="D187" s="36"/>
      <c r="J187" s="36"/>
      <c r="P187" s="36"/>
    </row>
    <row r="188" spans="4:16" ht="15.75" customHeight="1" x14ac:dyDescent="0.25">
      <c r="D188" s="36"/>
      <c r="J188" s="36"/>
      <c r="P188" s="36"/>
    </row>
    <row r="189" spans="4:16" ht="15.75" customHeight="1" x14ac:dyDescent="0.25">
      <c r="D189" s="36"/>
      <c r="J189" s="36"/>
      <c r="P189" s="36"/>
    </row>
    <row r="190" spans="4:16" ht="15.75" customHeight="1" x14ac:dyDescent="0.25">
      <c r="D190" s="36"/>
      <c r="J190" s="36"/>
      <c r="P190" s="36"/>
    </row>
    <row r="191" spans="4:16" ht="15.75" customHeight="1" x14ac:dyDescent="0.25">
      <c r="D191" s="36"/>
      <c r="J191" s="36"/>
      <c r="P191" s="36"/>
    </row>
    <row r="192" spans="4:16" ht="15.75" customHeight="1" x14ac:dyDescent="0.25">
      <c r="D192" s="36"/>
      <c r="J192" s="36"/>
      <c r="P192" s="36"/>
    </row>
    <row r="193" spans="4:16" ht="15.75" customHeight="1" x14ac:dyDescent="0.25">
      <c r="D193" s="36"/>
      <c r="J193" s="36"/>
      <c r="P193" s="36"/>
    </row>
    <row r="194" spans="4:16" ht="15.75" customHeight="1" x14ac:dyDescent="0.25">
      <c r="D194" s="36"/>
      <c r="J194" s="36"/>
      <c r="P194" s="36"/>
    </row>
    <row r="195" spans="4:16" ht="15.75" customHeight="1" x14ac:dyDescent="0.25">
      <c r="D195" s="36"/>
      <c r="J195" s="36"/>
      <c r="P195" s="36"/>
    </row>
    <row r="196" spans="4:16" ht="15.75" customHeight="1" x14ac:dyDescent="0.25">
      <c r="D196" s="36"/>
      <c r="J196" s="36"/>
      <c r="P196" s="36"/>
    </row>
    <row r="197" spans="4:16" ht="15.75" customHeight="1" x14ac:dyDescent="0.25">
      <c r="D197" s="36"/>
      <c r="J197" s="36"/>
      <c r="P197" s="36"/>
    </row>
    <row r="198" spans="4:16" ht="15.75" customHeight="1" x14ac:dyDescent="0.25">
      <c r="D198" s="36"/>
      <c r="J198" s="36"/>
      <c r="P198" s="36"/>
    </row>
    <row r="199" spans="4:16" ht="15.75" customHeight="1" x14ac:dyDescent="0.25">
      <c r="D199" s="36"/>
      <c r="J199" s="36"/>
      <c r="P199" s="36"/>
    </row>
    <row r="200" spans="4:16" ht="15.75" customHeight="1" x14ac:dyDescent="0.25">
      <c r="D200" s="36"/>
      <c r="J200" s="36"/>
      <c r="P200" s="36"/>
    </row>
    <row r="201" spans="4:16" ht="15.75" customHeight="1" x14ac:dyDescent="0.25">
      <c r="D201" s="36"/>
      <c r="J201" s="36"/>
      <c r="P201" s="36"/>
    </row>
    <row r="202" spans="4:16" ht="15.75" customHeight="1" x14ac:dyDescent="0.25">
      <c r="D202" s="36"/>
      <c r="J202" s="36"/>
      <c r="P202" s="36"/>
    </row>
    <row r="203" spans="4:16" ht="15.75" customHeight="1" x14ac:dyDescent="0.25">
      <c r="D203" s="36"/>
      <c r="J203" s="36"/>
      <c r="P203" s="36"/>
    </row>
    <row r="204" spans="4:16" ht="15.75" customHeight="1" x14ac:dyDescent="0.25">
      <c r="D204" s="36"/>
      <c r="J204" s="36"/>
      <c r="P204" s="36"/>
    </row>
    <row r="205" spans="4:16" ht="15.75" customHeight="1" x14ac:dyDescent="0.25">
      <c r="D205" s="36"/>
      <c r="J205" s="36"/>
      <c r="P205" s="36"/>
    </row>
    <row r="206" spans="4:16" ht="15.75" customHeight="1" x14ac:dyDescent="0.25">
      <c r="D206" s="36"/>
      <c r="J206" s="36"/>
      <c r="P206" s="36"/>
    </row>
    <row r="207" spans="4:16" ht="15.75" customHeight="1" x14ac:dyDescent="0.25">
      <c r="D207" s="36"/>
      <c r="J207" s="36"/>
      <c r="P207" s="36"/>
    </row>
    <row r="208" spans="4:16" ht="15.75" customHeight="1" x14ac:dyDescent="0.25">
      <c r="D208" s="36"/>
      <c r="J208" s="36"/>
      <c r="P208" s="36"/>
    </row>
    <row r="209" spans="4:16" ht="15.75" customHeight="1" x14ac:dyDescent="0.25">
      <c r="D209" s="36"/>
      <c r="J209" s="36"/>
      <c r="P209" s="36"/>
    </row>
    <row r="210" spans="4:16" ht="15.75" customHeight="1" x14ac:dyDescent="0.25">
      <c r="D210" s="36"/>
      <c r="J210" s="36"/>
      <c r="P210" s="36"/>
    </row>
    <row r="211" spans="4:16" ht="15.75" customHeight="1" x14ac:dyDescent="0.25">
      <c r="D211" s="36"/>
      <c r="J211" s="36"/>
      <c r="P211" s="36"/>
    </row>
    <row r="212" spans="4:16" ht="15.75" customHeight="1" x14ac:dyDescent="0.25">
      <c r="D212" s="36"/>
      <c r="J212" s="36"/>
      <c r="P212" s="36"/>
    </row>
    <row r="213" spans="4:16" ht="15.75" customHeight="1" x14ac:dyDescent="0.25">
      <c r="D213" s="36"/>
      <c r="J213" s="36"/>
      <c r="P213" s="36"/>
    </row>
    <row r="214" spans="4:16" ht="15.75" customHeight="1" x14ac:dyDescent="0.25">
      <c r="D214" s="36"/>
      <c r="J214" s="36"/>
      <c r="P214" s="36"/>
    </row>
    <row r="215" spans="4:16" ht="15.75" customHeight="1" x14ac:dyDescent="0.25">
      <c r="D215" s="36"/>
      <c r="J215" s="36"/>
      <c r="P215" s="36"/>
    </row>
    <row r="216" spans="4:16" ht="15.75" customHeight="1" x14ac:dyDescent="0.25">
      <c r="D216" s="36"/>
      <c r="J216" s="36"/>
      <c r="P216" s="36"/>
    </row>
    <row r="217" spans="4:16" ht="15.75" customHeight="1" x14ac:dyDescent="0.25">
      <c r="D217" s="36"/>
      <c r="J217" s="36"/>
      <c r="P217" s="36"/>
    </row>
    <row r="218" spans="4:16" ht="15.75" customHeight="1" x14ac:dyDescent="0.25">
      <c r="D218" s="36"/>
      <c r="J218" s="36"/>
      <c r="P218" s="36"/>
    </row>
    <row r="219" spans="4:16" ht="15.75" customHeight="1" x14ac:dyDescent="0.25">
      <c r="D219" s="36"/>
      <c r="J219" s="36"/>
      <c r="P219" s="36"/>
    </row>
    <row r="220" spans="4:16" ht="15.75" customHeight="1" x14ac:dyDescent="0.25">
      <c r="D220" s="36"/>
      <c r="J220" s="36"/>
      <c r="P220" s="36"/>
    </row>
    <row r="221" spans="4:16" ht="15.75" customHeight="1" x14ac:dyDescent="0.25">
      <c r="D221" s="36"/>
      <c r="J221" s="36"/>
      <c r="P221" s="36"/>
    </row>
    <row r="222" spans="4:16" ht="15.75" customHeight="1" x14ac:dyDescent="0.25">
      <c r="D222" s="36"/>
      <c r="J222" s="36"/>
      <c r="P222" s="36"/>
    </row>
    <row r="223" spans="4:16" ht="15.75" customHeight="1" x14ac:dyDescent="0.25">
      <c r="D223" s="36"/>
      <c r="J223" s="36"/>
      <c r="P223" s="36"/>
    </row>
    <row r="224" spans="4:16" ht="15.75" customHeight="1" x14ac:dyDescent="0.25">
      <c r="D224" s="36"/>
      <c r="J224" s="36"/>
      <c r="P224" s="36"/>
    </row>
    <row r="225" spans="4:16" ht="15.75" customHeight="1" x14ac:dyDescent="0.25">
      <c r="D225" s="36"/>
      <c r="J225" s="36"/>
      <c r="P225" s="36"/>
    </row>
    <row r="226" spans="4:16" ht="15.75" customHeight="1" x14ac:dyDescent="0.25">
      <c r="D226" s="36"/>
      <c r="J226" s="36"/>
      <c r="P226" s="36"/>
    </row>
    <row r="227" spans="4:16" ht="15.75" customHeight="1" x14ac:dyDescent="0.25">
      <c r="D227" s="36"/>
      <c r="J227" s="36"/>
      <c r="P227" s="36"/>
    </row>
    <row r="228" spans="4:16" ht="15.75" customHeight="1" x14ac:dyDescent="0.25">
      <c r="D228" s="36"/>
      <c r="J228" s="36"/>
      <c r="P228" s="36"/>
    </row>
    <row r="229" spans="4:16" ht="15.75" customHeight="1" x14ac:dyDescent="0.25">
      <c r="D229" s="36"/>
      <c r="J229" s="36"/>
      <c r="P229" s="36"/>
    </row>
    <row r="230" spans="4:16" ht="15.75" customHeight="1" x14ac:dyDescent="0.25">
      <c r="D230" s="36"/>
      <c r="J230" s="36"/>
      <c r="P230" s="36"/>
    </row>
    <row r="231" spans="4:16" ht="15.75" customHeight="1" x14ac:dyDescent="0.25">
      <c r="D231" s="36"/>
      <c r="J231" s="36"/>
      <c r="P231" s="36"/>
    </row>
    <row r="232" spans="4:16" ht="15.75" customHeight="1" x14ac:dyDescent="0.25">
      <c r="D232" s="36"/>
      <c r="J232" s="36"/>
      <c r="P232" s="36"/>
    </row>
    <row r="233" spans="4:16" ht="15.75" customHeight="1" x14ac:dyDescent="0.25">
      <c r="D233" s="36"/>
      <c r="J233" s="36"/>
      <c r="P233" s="36"/>
    </row>
    <row r="234" spans="4:16" ht="15.75" customHeight="1" x14ac:dyDescent="0.25">
      <c r="D234" s="36"/>
      <c r="J234" s="36"/>
      <c r="P234" s="36"/>
    </row>
    <row r="235" spans="4:16" ht="15.75" customHeight="1" x14ac:dyDescent="0.25">
      <c r="D235" s="36"/>
      <c r="J235" s="36"/>
      <c r="P235" s="36"/>
    </row>
    <row r="236" spans="4:16" ht="15.75" customHeight="1" x14ac:dyDescent="0.25">
      <c r="D236" s="36"/>
      <c r="J236" s="36"/>
      <c r="P236" s="36"/>
    </row>
    <row r="237" spans="4:16" ht="15.75" customHeight="1" x14ac:dyDescent="0.25">
      <c r="D237" s="36"/>
      <c r="J237" s="36"/>
      <c r="P237" s="36"/>
    </row>
    <row r="238" spans="4:16" ht="15.75" customHeight="1" x14ac:dyDescent="0.25">
      <c r="D238" s="36"/>
      <c r="J238" s="36"/>
      <c r="P238" s="36"/>
    </row>
    <row r="239" spans="4:16" ht="15.75" customHeight="1" x14ac:dyDescent="0.25">
      <c r="D239" s="36"/>
      <c r="J239" s="36"/>
      <c r="P239" s="36"/>
    </row>
    <row r="240" spans="4:16" ht="15.75" customHeight="1" x14ac:dyDescent="0.25">
      <c r="D240" s="36"/>
      <c r="J240" s="36"/>
      <c r="P240" s="36"/>
    </row>
    <row r="241" spans="4:16" ht="15.75" customHeight="1" x14ac:dyDescent="0.25">
      <c r="D241" s="36"/>
      <c r="J241" s="36"/>
      <c r="P241" s="36"/>
    </row>
    <row r="242" spans="4:16" ht="15.75" customHeight="1" x14ac:dyDescent="0.25">
      <c r="D242" s="36"/>
      <c r="J242" s="36"/>
      <c r="P242" s="36"/>
    </row>
    <row r="243" spans="4:16" ht="15.75" customHeight="1" x14ac:dyDescent="0.25">
      <c r="D243" s="36"/>
      <c r="J243" s="36"/>
      <c r="P243" s="36"/>
    </row>
    <row r="244" spans="4:16" ht="15.75" customHeight="1" x14ac:dyDescent="0.25">
      <c r="D244" s="36"/>
      <c r="J244" s="36"/>
      <c r="P244" s="36"/>
    </row>
    <row r="245" spans="4:16" ht="15.75" customHeight="1" x14ac:dyDescent="0.25">
      <c r="D245" s="36"/>
      <c r="J245" s="36"/>
      <c r="P245" s="36"/>
    </row>
    <row r="246" spans="4:16" ht="15.75" customHeight="1" x14ac:dyDescent="0.25">
      <c r="D246" s="36"/>
      <c r="J246" s="36"/>
      <c r="P246" s="36"/>
    </row>
    <row r="247" spans="4:16" ht="15.75" customHeight="1" x14ac:dyDescent="0.25">
      <c r="D247" s="36"/>
      <c r="J247" s="36"/>
      <c r="P247" s="36"/>
    </row>
    <row r="248" spans="4:16" ht="15.75" customHeight="1" x14ac:dyDescent="0.25">
      <c r="D248" s="36"/>
      <c r="J248" s="36"/>
      <c r="P248" s="36"/>
    </row>
    <row r="249" spans="4:16" ht="15.75" customHeight="1" x14ac:dyDescent="0.25">
      <c r="D249" s="36"/>
      <c r="J249" s="36"/>
      <c r="P249" s="36"/>
    </row>
    <row r="250" spans="4:16" ht="15.75" customHeight="1" x14ac:dyDescent="0.25">
      <c r="D250" s="36"/>
      <c r="J250" s="36"/>
      <c r="P250" s="36"/>
    </row>
    <row r="251" spans="4:16" ht="15.75" customHeight="1" x14ac:dyDescent="0.25">
      <c r="D251" s="36"/>
      <c r="J251" s="36"/>
      <c r="P251" s="36"/>
    </row>
    <row r="252" spans="4:16" ht="15.75" customHeight="1" x14ac:dyDescent="0.25">
      <c r="D252" s="36"/>
      <c r="J252" s="36"/>
      <c r="P252" s="36"/>
    </row>
    <row r="253" spans="4:16" ht="15.75" customHeight="1" x14ac:dyDescent="0.25">
      <c r="D253" s="36"/>
      <c r="J253" s="36"/>
      <c r="P253" s="36"/>
    </row>
    <row r="254" spans="4:16" ht="15.75" customHeight="1" x14ac:dyDescent="0.25">
      <c r="D254" s="36"/>
      <c r="J254" s="36"/>
      <c r="P254" s="36"/>
    </row>
    <row r="255" spans="4:16" ht="15.75" customHeight="1" x14ac:dyDescent="0.25">
      <c r="D255" s="36"/>
      <c r="J255" s="36"/>
      <c r="P255" s="36"/>
    </row>
    <row r="256" spans="4:16" ht="15.75" customHeight="1" x14ac:dyDescent="0.25">
      <c r="D256" s="36"/>
      <c r="J256" s="36"/>
      <c r="P256" s="36"/>
    </row>
    <row r="257" spans="4:16" ht="15.75" customHeight="1" x14ac:dyDescent="0.25">
      <c r="D257" s="36"/>
      <c r="J257" s="36"/>
      <c r="P257" s="36"/>
    </row>
    <row r="258" spans="4:16" ht="15.75" customHeight="1" x14ac:dyDescent="0.25">
      <c r="D258" s="36"/>
      <c r="J258" s="36"/>
      <c r="P258" s="36"/>
    </row>
    <row r="259" spans="4:16" ht="15.75" customHeight="1" x14ac:dyDescent="0.25">
      <c r="D259" s="36"/>
      <c r="J259" s="36"/>
      <c r="P259" s="36"/>
    </row>
    <row r="260" spans="4:16" ht="15.75" customHeight="1" x14ac:dyDescent="0.25">
      <c r="D260" s="36"/>
      <c r="J260" s="36"/>
      <c r="P260" s="36"/>
    </row>
    <row r="261" spans="4:16" ht="15.75" customHeight="1" x14ac:dyDescent="0.25">
      <c r="D261" s="36"/>
      <c r="J261" s="36"/>
      <c r="P261" s="36"/>
    </row>
    <row r="262" spans="4:16" ht="15.75" customHeight="1" x14ac:dyDescent="0.25">
      <c r="D262" s="36"/>
      <c r="J262" s="36"/>
      <c r="P262" s="36"/>
    </row>
    <row r="263" spans="4:16" ht="15.75" customHeight="1" x14ac:dyDescent="0.25">
      <c r="D263" s="36"/>
      <c r="J263" s="36"/>
      <c r="P263" s="36"/>
    </row>
    <row r="264" spans="4:16" ht="15.75" customHeight="1" x14ac:dyDescent="0.25">
      <c r="D264" s="36"/>
      <c r="J264" s="36"/>
      <c r="P264" s="36"/>
    </row>
    <row r="265" spans="4:16" ht="15.75" customHeight="1" x14ac:dyDescent="0.25">
      <c r="D265" s="36"/>
      <c r="J265" s="36"/>
      <c r="P265" s="36"/>
    </row>
    <row r="266" spans="4:16" ht="15.75" customHeight="1" x14ac:dyDescent="0.25">
      <c r="D266" s="36"/>
      <c r="J266" s="36"/>
      <c r="P266" s="36"/>
    </row>
    <row r="267" spans="4:16" ht="15.75" customHeight="1" x14ac:dyDescent="0.25">
      <c r="D267" s="36"/>
      <c r="J267" s="36"/>
      <c r="P267" s="36"/>
    </row>
    <row r="268" spans="4:16" ht="15.75" customHeight="1" x14ac:dyDescent="0.25">
      <c r="D268" s="36"/>
      <c r="J268" s="36"/>
      <c r="P268" s="36"/>
    </row>
    <row r="269" spans="4:16" ht="15.75" customHeight="1" x14ac:dyDescent="0.25">
      <c r="D269" s="36"/>
      <c r="J269" s="36"/>
      <c r="P269" s="36"/>
    </row>
    <row r="270" spans="4:16" ht="15.75" customHeight="1" x14ac:dyDescent="0.25">
      <c r="D270" s="36"/>
      <c r="J270" s="36"/>
      <c r="P270" s="36"/>
    </row>
    <row r="271" spans="4:16" ht="15.75" customHeight="1" x14ac:dyDescent="0.25">
      <c r="D271" s="36"/>
      <c r="J271" s="36"/>
      <c r="P271" s="36"/>
    </row>
    <row r="272" spans="4:16" ht="15.75" customHeight="1" x14ac:dyDescent="0.25">
      <c r="D272" s="36"/>
      <c r="J272" s="36"/>
      <c r="P272" s="36"/>
    </row>
    <row r="273" spans="4:16" ht="15.75" customHeight="1" x14ac:dyDescent="0.25">
      <c r="D273" s="36"/>
      <c r="J273" s="36"/>
      <c r="P273" s="36"/>
    </row>
    <row r="274" spans="4:16" ht="15.75" customHeight="1" x14ac:dyDescent="0.25">
      <c r="D274" s="36"/>
      <c r="J274" s="36"/>
      <c r="P274" s="36"/>
    </row>
    <row r="275" spans="4:16" ht="15.75" customHeight="1" x14ac:dyDescent="0.25">
      <c r="D275" s="36"/>
      <c r="J275" s="36"/>
      <c r="P275" s="36"/>
    </row>
    <row r="276" spans="4:16" ht="15.75" customHeight="1" x14ac:dyDescent="0.25">
      <c r="D276" s="36"/>
      <c r="J276" s="36"/>
      <c r="P276" s="36"/>
    </row>
    <row r="277" spans="4:16" ht="15.75" customHeight="1" x14ac:dyDescent="0.25">
      <c r="D277" s="36"/>
      <c r="J277" s="36"/>
      <c r="P277" s="36"/>
    </row>
    <row r="278" spans="4:16" ht="15.75" customHeight="1" x14ac:dyDescent="0.25">
      <c r="D278" s="36"/>
      <c r="J278" s="36"/>
      <c r="P278" s="36"/>
    </row>
    <row r="279" spans="4:16" ht="15.75" customHeight="1" x14ac:dyDescent="0.25">
      <c r="D279" s="36"/>
      <c r="J279" s="36"/>
      <c r="P279" s="36"/>
    </row>
    <row r="280" spans="4:16" ht="15.75" customHeight="1" x14ac:dyDescent="0.25">
      <c r="D280" s="36"/>
      <c r="J280" s="36"/>
      <c r="P280" s="36"/>
    </row>
    <row r="281" spans="4:16" ht="15.75" customHeight="1" x14ac:dyDescent="0.25">
      <c r="D281" s="36"/>
      <c r="J281" s="36"/>
      <c r="P281" s="36"/>
    </row>
    <row r="282" spans="4:16" ht="15.75" customHeight="1" x14ac:dyDescent="0.25">
      <c r="D282" s="36"/>
      <c r="J282" s="36"/>
      <c r="P282" s="36"/>
    </row>
    <row r="283" spans="4:16" ht="15.75" customHeight="1" x14ac:dyDescent="0.25">
      <c r="D283" s="36"/>
      <c r="J283" s="36"/>
      <c r="P283" s="36"/>
    </row>
    <row r="284" spans="4:16" ht="15.75" customHeight="1" x14ac:dyDescent="0.25">
      <c r="D284" s="36"/>
      <c r="J284" s="36"/>
      <c r="P284" s="36"/>
    </row>
    <row r="285" spans="4:16" ht="15.75" customHeight="1" x14ac:dyDescent="0.25">
      <c r="D285" s="36"/>
      <c r="J285" s="36"/>
      <c r="P285" s="36"/>
    </row>
    <row r="286" spans="4:16" ht="15.75" customHeight="1" x14ac:dyDescent="0.25">
      <c r="D286" s="36"/>
      <c r="J286" s="36"/>
      <c r="P286" s="36"/>
    </row>
    <row r="287" spans="4:16" ht="15.75" customHeight="1" x14ac:dyDescent="0.25">
      <c r="D287" s="36"/>
      <c r="J287" s="36"/>
      <c r="P287" s="36"/>
    </row>
    <row r="288" spans="4:16" ht="15.75" customHeight="1" x14ac:dyDescent="0.25">
      <c r="D288" s="36"/>
      <c r="J288" s="36"/>
      <c r="P288" s="36"/>
    </row>
    <row r="289" spans="4:16" ht="15.75" customHeight="1" x14ac:dyDescent="0.25">
      <c r="D289" s="36"/>
      <c r="J289" s="36"/>
      <c r="P289" s="36"/>
    </row>
    <row r="290" spans="4:16" ht="15.75" customHeight="1" x14ac:dyDescent="0.25">
      <c r="D290" s="36"/>
      <c r="J290" s="36"/>
      <c r="P290" s="36"/>
    </row>
    <row r="291" spans="4:16" ht="15.75" customHeight="1" x14ac:dyDescent="0.25">
      <c r="D291" s="36"/>
      <c r="J291" s="36"/>
      <c r="P291" s="36"/>
    </row>
    <row r="292" spans="4:16" ht="15.75" customHeight="1" x14ac:dyDescent="0.25">
      <c r="D292" s="36"/>
      <c r="J292" s="36"/>
      <c r="P292" s="36"/>
    </row>
    <row r="293" spans="4:16" ht="15.75" customHeight="1" x14ac:dyDescent="0.25">
      <c r="D293" s="36"/>
      <c r="J293" s="36"/>
      <c r="P293" s="36"/>
    </row>
    <row r="294" spans="4:16" ht="15.75" customHeight="1" x14ac:dyDescent="0.25">
      <c r="D294" s="36"/>
      <c r="J294" s="36"/>
      <c r="P294" s="36"/>
    </row>
    <row r="295" spans="4:16" ht="15.75" customHeight="1" x14ac:dyDescent="0.25">
      <c r="D295" s="36"/>
      <c r="J295" s="36"/>
      <c r="P295" s="36"/>
    </row>
    <row r="296" spans="4:16" ht="15.75" customHeight="1" x14ac:dyDescent="0.25">
      <c r="D296" s="36"/>
      <c r="J296" s="36"/>
      <c r="P296" s="36"/>
    </row>
    <row r="297" spans="4:16" ht="15.75" customHeight="1" x14ac:dyDescent="0.25">
      <c r="D297" s="36"/>
      <c r="J297" s="36"/>
      <c r="P297" s="36"/>
    </row>
    <row r="298" spans="4:16" ht="15.75" customHeight="1" x14ac:dyDescent="0.25">
      <c r="D298" s="36"/>
      <c r="J298" s="36"/>
      <c r="P298" s="36"/>
    </row>
    <row r="299" spans="4:16" ht="15.75" customHeight="1" x14ac:dyDescent="0.25">
      <c r="D299" s="36"/>
      <c r="J299" s="36"/>
      <c r="P299" s="36"/>
    </row>
    <row r="300" spans="4:16" ht="15.75" customHeight="1" x14ac:dyDescent="0.25">
      <c r="D300" s="36"/>
      <c r="J300" s="36"/>
      <c r="P300" s="36"/>
    </row>
    <row r="301" spans="4:16" ht="15.75" customHeight="1" x14ac:dyDescent="0.25">
      <c r="D301" s="36"/>
      <c r="J301" s="36"/>
      <c r="P301" s="36"/>
    </row>
    <row r="302" spans="4:16" ht="15.75" customHeight="1" x14ac:dyDescent="0.25">
      <c r="D302" s="36"/>
      <c r="J302" s="36"/>
      <c r="P302" s="36"/>
    </row>
    <row r="303" spans="4:16" ht="15.75" customHeight="1" x14ac:dyDescent="0.25">
      <c r="D303" s="36"/>
      <c r="J303" s="36"/>
      <c r="P303" s="36"/>
    </row>
    <row r="304" spans="4:16" ht="15.75" customHeight="1" x14ac:dyDescent="0.25">
      <c r="D304" s="36"/>
      <c r="J304" s="36"/>
      <c r="P304" s="36"/>
    </row>
    <row r="305" spans="4:16" ht="15.75" customHeight="1" x14ac:dyDescent="0.25">
      <c r="D305" s="36"/>
      <c r="J305" s="36"/>
      <c r="P305" s="36"/>
    </row>
    <row r="306" spans="4:16" ht="15.75" customHeight="1" x14ac:dyDescent="0.25">
      <c r="D306" s="36"/>
      <c r="J306" s="36"/>
      <c r="P306" s="36"/>
    </row>
    <row r="307" spans="4:16" ht="15.75" customHeight="1" x14ac:dyDescent="0.25">
      <c r="D307" s="36"/>
      <c r="J307" s="36"/>
      <c r="P307" s="36"/>
    </row>
    <row r="308" spans="4:16" ht="15.75" customHeight="1" x14ac:dyDescent="0.25">
      <c r="D308" s="36"/>
      <c r="J308" s="36"/>
      <c r="P308" s="36"/>
    </row>
    <row r="309" spans="4:16" ht="15.75" customHeight="1" x14ac:dyDescent="0.25">
      <c r="D309" s="36"/>
      <c r="J309" s="36"/>
      <c r="P309" s="36"/>
    </row>
    <row r="310" spans="4:16" ht="15.75" customHeight="1" x14ac:dyDescent="0.25">
      <c r="D310" s="36"/>
      <c r="J310" s="36"/>
      <c r="P310" s="36"/>
    </row>
    <row r="311" spans="4:16" ht="15.75" customHeight="1" x14ac:dyDescent="0.25">
      <c r="D311" s="36"/>
      <c r="J311" s="36"/>
      <c r="P311" s="36"/>
    </row>
    <row r="312" spans="4:16" ht="15.75" customHeight="1" x14ac:dyDescent="0.25">
      <c r="D312" s="36"/>
      <c r="J312" s="36"/>
      <c r="P312" s="36"/>
    </row>
    <row r="313" spans="4:16" ht="15.75" customHeight="1" x14ac:dyDescent="0.25">
      <c r="D313" s="36"/>
      <c r="J313" s="36"/>
      <c r="P313" s="36"/>
    </row>
    <row r="314" spans="4:16" ht="15.75" customHeight="1" x14ac:dyDescent="0.25">
      <c r="D314" s="36"/>
      <c r="J314" s="36"/>
      <c r="P314" s="36"/>
    </row>
    <row r="315" spans="4:16" ht="15.75" customHeight="1" x14ac:dyDescent="0.25">
      <c r="D315" s="36"/>
      <c r="J315" s="36"/>
      <c r="P315" s="36"/>
    </row>
    <row r="316" spans="4:16" ht="15.75" customHeight="1" x14ac:dyDescent="0.25">
      <c r="D316" s="36"/>
      <c r="J316" s="36"/>
      <c r="P316" s="36"/>
    </row>
    <row r="317" spans="4:16" ht="15.75" customHeight="1" x14ac:dyDescent="0.25">
      <c r="D317" s="36"/>
      <c r="J317" s="36"/>
      <c r="P317" s="36"/>
    </row>
    <row r="318" spans="4:16" ht="15.75" customHeight="1" x14ac:dyDescent="0.25">
      <c r="D318" s="36"/>
      <c r="J318" s="36"/>
      <c r="P318" s="36"/>
    </row>
    <row r="319" spans="4:16" ht="15.75" customHeight="1" x14ac:dyDescent="0.25">
      <c r="D319" s="36"/>
      <c r="J319" s="36"/>
      <c r="P319" s="36"/>
    </row>
    <row r="320" spans="4:16" ht="15.75" customHeight="1" x14ac:dyDescent="0.25">
      <c r="D320" s="36"/>
      <c r="J320" s="36"/>
      <c r="P320" s="36"/>
    </row>
    <row r="321" spans="4:16" ht="15.75" customHeight="1" x14ac:dyDescent="0.25">
      <c r="D321" s="36"/>
      <c r="J321" s="36"/>
      <c r="P321" s="36"/>
    </row>
    <row r="322" spans="4:16" ht="15.75" customHeight="1" x14ac:dyDescent="0.25">
      <c r="D322" s="36"/>
      <c r="J322" s="36"/>
      <c r="P322" s="36"/>
    </row>
    <row r="323" spans="4:16" ht="15.75" customHeight="1" x14ac:dyDescent="0.25">
      <c r="D323" s="36"/>
      <c r="J323" s="36"/>
      <c r="P323" s="36"/>
    </row>
    <row r="324" spans="4:16" ht="15.75" customHeight="1" x14ac:dyDescent="0.25">
      <c r="D324" s="36"/>
      <c r="J324" s="36"/>
      <c r="P324" s="36"/>
    </row>
    <row r="325" spans="4:16" ht="15.75" customHeight="1" x14ac:dyDescent="0.25">
      <c r="D325" s="36"/>
      <c r="J325" s="36"/>
      <c r="P325" s="36"/>
    </row>
    <row r="326" spans="4:16" ht="15.75" customHeight="1" x14ac:dyDescent="0.25">
      <c r="D326" s="36"/>
      <c r="J326" s="36"/>
      <c r="P326" s="36"/>
    </row>
    <row r="327" spans="4:16" ht="15.75" customHeight="1" x14ac:dyDescent="0.25">
      <c r="D327" s="36"/>
      <c r="J327" s="36"/>
      <c r="P327" s="36"/>
    </row>
    <row r="328" spans="4:16" ht="15.75" customHeight="1" x14ac:dyDescent="0.25">
      <c r="D328" s="36"/>
      <c r="J328" s="36"/>
      <c r="P328" s="36"/>
    </row>
    <row r="329" spans="4:16" ht="15.75" customHeight="1" x14ac:dyDescent="0.25">
      <c r="D329" s="36"/>
      <c r="J329" s="36"/>
      <c r="P329" s="36"/>
    </row>
    <row r="330" spans="4:16" ht="15.75" customHeight="1" x14ac:dyDescent="0.25">
      <c r="D330" s="36"/>
      <c r="J330" s="36"/>
      <c r="P330" s="36"/>
    </row>
    <row r="331" spans="4:16" ht="15.75" customHeight="1" x14ac:dyDescent="0.25">
      <c r="D331" s="36"/>
      <c r="J331" s="36"/>
      <c r="P331" s="36"/>
    </row>
    <row r="332" spans="4:16" ht="15.75" customHeight="1" x14ac:dyDescent="0.25">
      <c r="D332" s="36"/>
      <c r="J332" s="36"/>
      <c r="P332" s="36"/>
    </row>
    <row r="333" spans="4:16" ht="15.75" customHeight="1" x14ac:dyDescent="0.25">
      <c r="D333" s="36"/>
      <c r="J333" s="36"/>
      <c r="P333" s="36"/>
    </row>
    <row r="334" spans="4:16" ht="15.75" customHeight="1" x14ac:dyDescent="0.25">
      <c r="D334" s="36"/>
      <c r="J334" s="36"/>
      <c r="P334" s="36"/>
    </row>
    <row r="335" spans="4:16" ht="15.75" customHeight="1" x14ac:dyDescent="0.25">
      <c r="D335" s="36"/>
      <c r="J335" s="36"/>
      <c r="P335" s="36"/>
    </row>
    <row r="336" spans="4:16" ht="15.75" customHeight="1" x14ac:dyDescent="0.25">
      <c r="D336" s="36"/>
      <c r="J336" s="36"/>
      <c r="P336" s="36"/>
    </row>
    <row r="337" spans="4:16" ht="15.75" customHeight="1" x14ac:dyDescent="0.25">
      <c r="D337" s="36"/>
      <c r="J337" s="36"/>
      <c r="P337" s="36"/>
    </row>
    <row r="338" spans="4:16" ht="15.75" customHeight="1" x14ac:dyDescent="0.25">
      <c r="D338" s="36"/>
      <c r="J338" s="36"/>
      <c r="P338" s="36"/>
    </row>
    <row r="339" spans="4:16" ht="15.75" customHeight="1" x14ac:dyDescent="0.25">
      <c r="D339" s="36"/>
      <c r="J339" s="36"/>
      <c r="P339" s="36"/>
    </row>
    <row r="340" spans="4:16" ht="15.75" customHeight="1" x14ac:dyDescent="0.25">
      <c r="D340" s="36"/>
      <c r="J340" s="36"/>
      <c r="P340" s="36"/>
    </row>
    <row r="341" spans="4:16" ht="15.75" customHeight="1" x14ac:dyDescent="0.25">
      <c r="D341" s="36"/>
      <c r="J341" s="36"/>
      <c r="P341" s="36"/>
    </row>
    <row r="342" spans="4:16" ht="15.75" customHeight="1" x14ac:dyDescent="0.25">
      <c r="D342" s="36"/>
      <c r="J342" s="36"/>
      <c r="P342" s="36"/>
    </row>
    <row r="343" spans="4:16" ht="15.75" customHeight="1" x14ac:dyDescent="0.25">
      <c r="D343" s="36"/>
      <c r="J343" s="36"/>
      <c r="P343" s="36"/>
    </row>
    <row r="344" spans="4:16" ht="15.75" customHeight="1" x14ac:dyDescent="0.25">
      <c r="D344" s="36"/>
      <c r="J344" s="36"/>
      <c r="P344" s="36"/>
    </row>
    <row r="345" spans="4:16" ht="15.75" customHeight="1" x14ac:dyDescent="0.25">
      <c r="D345" s="36"/>
      <c r="J345" s="36"/>
      <c r="P345" s="36"/>
    </row>
    <row r="346" spans="4:16" ht="15.75" customHeight="1" x14ac:dyDescent="0.25">
      <c r="D346" s="36"/>
      <c r="J346" s="36"/>
      <c r="P346" s="36"/>
    </row>
    <row r="347" spans="4:16" ht="15.75" customHeight="1" x14ac:dyDescent="0.25">
      <c r="D347" s="36"/>
      <c r="J347" s="36"/>
      <c r="P347" s="36"/>
    </row>
    <row r="348" spans="4:16" ht="15.75" customHeight="1" x14ac:dyDescent="0.25">
      <c r="D348" s="36"/>
      <c r="J348" s="36"/>
      <c r="P348" s="36"/>
    </row>
    <row r="349" spans="4:16" ht="15.75" customHeight="1" x14ac:dyDescent="0.25">
      <c r="D349" s="36"/>
      <c r="J349" s="36"/>
      <c r="P349" s="36"/>
    </row>
    <row r="350" spans="4:16" ht="15.75" customHeight="1" x14ac:dyDescent="0.25">
      <c r="D350" s="36"/>
      <c r="J350" s="36"/>
      <c r="P350" s="36"/>
    </row>
    <row r="351" spans="4:16" ht="15.75" customHeight="1" x14ac:dyDescent="0.25">
      <c r="D351" s="36"/>
      <c r="J351" s="36"/>
      <c r="P351" s="36"/>
    </row>
    <row r="352" spans="4:16" ht="15.75" customHeight="1" x14ac:dyDescent="0.25">
      <c r="D352" s="36"/>
      <c r="J352" s="36"/>
      <c r="P352" s="36"/>
    </row>
    <row r="353" spans="4:16" ht="15.75" customHeight="1" x14ac:dyDescent="0.25">
      <c r="D353" s="36"/>
      <c r="J353" s="36"/>
      <c r="P353" s="36"/>
    </row>
    <row r="354" spans="4:16" ht="15.75" customHeight="1" x14ac:dyDescent="0.25">
      <c r="D354" s="36"/>
      <c r="J354" s="36"/>
      <c r="P354" s="36"/>
    </row>
    <row r="355" spans="4:16" ht="15.75" customHeight="1" x14ac:dyDescent="0.25">
      <c r="D355" s="36"/>
      <c r="J355" s="36"/>
      <c r="P355" s="36"/>
    </row>
    <row r="356" spans="4:16" ht="15.75" customHeight="1" x14ac:dyDescent="0.25">
      <c r="D356" s="36"/>
      <c r="J356" s="36"/>
      <c r="P356" s="36"/>
    </row>
    <row r="357" spans="4:16" ht="15.75" customHeight="1" x14ac:dyDescent="0.25">
      <c r="D357" s="36"/>
      <c r="J357" s="36"/>
      <c r="P357" s="36"/>
    </row>
    <row r="358" spans="4:16" ht="15.75" customHeight="1" x14ac:dyDescent="0.25">
      <c r="D358" s="36"/>
      <c r="J358" s="36"/>
      <c r="P358" s="36"/>
    </row>
    <row r="359" spans="4:16" ht="15.75" customHeight="1" x14ac:dyDescent="0.25">
      <c r="D359" s="36"/>
      <c r="J359" s="36"/>
      <c r="P359" s="36"/>
    </row>
    <row r="360" spans="4:16" ht="15.75" customHeight="1" x14ac:dyDescent="0.25">
      <c r="D360" s="36"/>
      <c r="J360" s="36"/>
      <c r="P360" s="36"/>
    </row>
    <row r="361" spans="4:16" ht="15.75" customHeight="1" x14ac:dyDescent="0.25">
      <c r="D361" s="36"/>
      <c r="J361" s="36"/>
      <c r="P361" s="36"/>
    </row>
    <row r="362" spans="4:16" ht="15.75" customHeight="1" x14ac:dyDescent="0.25">
      <c r="D362" s="36"/>
      <c r="J362" s="36"/>
      <c r="P362" s="36"/>
    </row>
    <row r="363" spans="4:16" ht="15.75" customHeight="1" x14ac:dyDescent="0.25">
      <c r="D363" s="36"/>
      <c r="J363" s="36"/>
      <c r="P363" s="36"/>
    </row>
    <row r="364" spans="4:16" ht="15.75" customHeight="1" x14ac:dyDescent="0.25">
      <c r="D364" s="36"/>
      <c r="J364" s="36"/>
      <c r="P364" s="36"/>
    </row>
    <row r="365" spans="4:16" ht="15.75" customHeight="1" x14ac:dyDescent="0.25">
      <c r="D365" s="36"/>
      <c r="J365" s="36"/>
      <c r="P365" s="36"/>
    </row>
    <row r="366" spans="4:16" ht="15.75" customHeight="1" x14ac:dyDescent="0.25">
      <c r="D366" s="36"/>
      <c r="J366" s="36"/>
      <c r="P366" s="36"/>
    </row>
    <row r="367" spans="4:16" ht="15.75" customHeight="1" x14ac:dyDescent="0.25">
      <c r="D367" s="36"/>
      <c r="J367" s="36"/>
      <c r="P367" s="36"/>
    </row>
    <row r="368" spans="4:16" ht="15.75" customHeight="1" x14ac:dyDescent="0.25">
      <c r="D368" s="36"/>
      <c r="J368" s="36"/>
      <c r="P368" s="36"/>
    </row>
    <row r="369" spans="4:16" ht="15.75" customHeight="1" x14ac:dyDescent="0.25">
      <c r="D369" s="36"/>
      <c r="J369" s="36"/>
      <c r="P369" s="36"/>
    </row>
    <row r="370" spans="4:16" ht="15.75" customHeight="1" x14ac:dyDescent="0.25">
      <c r="D370" s="36"/>
      <c r="J370" s="36"/>
      <c r="P370" s="36"/>
    </row>
    <row r="371" spans="4:16" ht="15.75" customHeight="1" x14ac:dyDescent="0.25">
      <c r="D371" s="36"/>
      <c r="J371" s="36"/>
      <c r="P371" s="36"/>
    </row>
    <row r="372" spans="4:16" ht="15.75" customHeight="1" x14ac:dyDescent="0.25">
      <c r="D372" s="36"/>
      <c r="J372" s="36"/>
      <c r="P372" s="36"/>
    </row>
    <row r="373" spans="4:16" ht="15.75" customHeight="1" x14ac:dyDescent="0.25">
      <c r="D373" s="36"/>
      <c r="J373" s="36"/>
      <c r="P373" s="36"/>
    </row>
    <row r="374" spans="4:16" ht="15.75" customHeight="1" x14ac:dyDescent="0.25">
      <c r="D374" s="36"/>
      <c r="J374" s="36"/>
      <c r="P374" s="36"/>
    </row>
    <row r="375" spans="4:16" ht="15.75" customHeight="1" x14ac:dyDescent="0.25">
      <c r="D375" s="36"/>
      <c r="J375" s="36"/>
      <c r="P375" s="36"/>
    </row>
    <row r="376" spans="4:16" ht="15.75" customHeight="1" x14ac:dyDescent="0.25">
      <c r="D376" s="36"/>
      <c r="J376" s="36"/>
      <c r="P376" s="36"/>
    </row>
    <row r="377" spans="4:16" ht="15.75" customHeight="1" x14ac:dyDescent="0.25">
      <c r="D377" s="36"/>
      <c r="J377" s="36"/>
      <c r="P377" s="36"/>
    </row>
    <row r="378" spans="4:16" ht="15.75" customHeight="1" x14ac:dyDescent="0.25">
      <c r="D378" s="36"/>
      <c r="J378" s="36"/>
      <c r="P378" s="36"/>
    </row>
    <row r="379" spans="4:16" ht="15.75" customHeight="1" x14ac:dyDescent="0.25">
      <c r="D379" s="36"/>
      <c r="J379" s="36"/>
      <c r="P379" s="36"/>
    </row>
    <row r="380" spans="4:16" ht="15.75" customHeight="1" x14ac:dyDescent="0.25">
      <c r="D380" s="36"/>
      <c r="J380" s="36"/>
      <c r="P380" s="36"/>
    </row>
    <row r="381" spans="4:16" ht="15.75" customHeight="1" x14ac:dyDescent="0.25">
      <c r="D381" s="36"/>
      <c r="J381" s="36"/>
      <c r="P381" s="36"/>
    </row>
    <row r="382" spans="4:16" ht="15.75" customHeight="1" x14ac:dyDescent="0.25">
      <c r="D382" s="36"/>
      <c r="J382" s="36"/>
      <c r="P382" s="36"/>
    </row>
    <row r="383" spans="4:16" ht="15.75" customHeight="1" x14ac:dyDescent="0.25">
      <c r="D383" s="36"/>
      <c r="J383" s="36"/>
      <c r="P383" s="36"/>
    </row>
    <row r="384" spans="4:16" ht="15.75" customHeight="1" x14ac:dyDescent="0.25">
      <c r="D384" s="36"/>
      <c r="J384" s="36"/>
      <c r="P384" s="36"/>
    </row>
    <row r="385" spans="4:16" ht="15.75" customHeight="1" x14ac:dyDescent="0.25">
      <c r="D385" s="36"/>
      <c r="J385" s="36"/>
      <c r="P385" s="36"/>
    </row>
    <row r="386" spans="4:16" ht="15.75" customHeight="1" x14ac:dyDescent="0.25">
      <c r="D386" s="36"/>
      <c r="J386" s="36"/>
      <c r="P386" s="36"/>
    </row>
    <row r="387" spans="4:16" ht="15.75" customHeight="1" x14ac:dyDescent="0.25">
      <c r="D387" s="36"/>
      <c r="J387" s="36"/>
      <c r="P387" s="36"/>
    </row>
    <row r="388" spans="4:16" ht="15.75" customHeight="1" x14ac:dyDescent="0.25">
      <c r="D388" s="36"/>
      <c r="J388" s="36"/>
      <c r="P388" s="36"/>
    </row>
    <row r="389" spans="4:16" ht="15.75" customHeight="1" x14ac:dyDescent="0.25">
      <c r="D389" s="36"/>
      <c r="J389" s="36"/>
      <c r="P389" s="36"/>
    </row>
    <row r="390" spans="4:16" ht="15.75" customHeight="1" x14ac:dyDescent="0.25">
      <c r="D390" s="36"/>
      <c r="J390" s="36"/>
      <c r="P390" s="36"/>
    </row>
    <row r="391" spans="4:16" ht="15.75" customHeight="1" x14ac:dyDescent="0.25">
      <c r="D391" s="36"/>
      <c r="J391" s="36"/>
      <c r="P391" s="36"/>
    </row>
    <row r="392" spans="4:16" ht="15.75" customHeight="1" x14ac:dyDescent="0.25">
      <c r="D392" s="36"/>
      <c r="J392" s="36"/>
      <c r="P392" s="36"/>
    </row>
    <row r="393" spans="4:16" ht="15.75" customHeight="1" x14ac:dyDescent="0.25">
      <c r="D393" s="36"/>
      <c r="J393" s="36"/>
      <c r="P393" s="36"/>
    </row>
    <row r="394" spans="4:16" ht="15.75" customHeight="1" x14ac:dyDescent="0.25">
      <c r="D394" s="36"/>
      <c r="J394" s="36"/>
      <c r="P394" s="36"/>
    </row>
    <row r="395" spans="4:16" ht="15.75" customHeight="1" x14ac:dyDescent="0.25">
      <c r="D395" s="36"/>
      <c r="J395" s="36"/>
      <c r="P395" s="36"/>
    </row>
    <row r="396" spans="4:16" ht="15.75" customHeight="1" x14ac:dyDescent="0.25">
      <c r="D396" s="36"/>
      <c r="J396" s="36"/>
      <c r="P396" s="36"/>
    </row>
    <row r="397" spans="4:16" ht="15.75" customHeight="1" x14ac:dyDescent="0.25">
      <c r="D397" s="36"/>
      <c r="J397" s="36"/>
      <c r="P397" s="36"/>
    </row>
    <row r="398" spans="4:16" ht="15.75" customHeight="1" x14ac:dyDescent="0.25">
      <c r="D398" s="36"/>
      <c r="J398" s="36"/>
      <c r="P398" s="36"/>
    </row>
    <row r="399" spans="4:16" ht="15.75" customHeight="1" x14ac:dyDescent="0.25">
      <c r="D399" s="36"/>
      <c r="J399" s="36"/>
      <c r="P399" s="36"/>
    </row>
    <row r="400" spans="4:16" ht="15.75" customHeight="1" x14ac:dyDescent="0.25">
      <c r="D400" s="36"/>
      <c r="J400" s="36"/>
      <c r="P400" s="36"/>
    </row>
    <row r="401" spans="4:16" ht="15.75" customHeight="1" x14ac:dyDescent="0.25">
      <c r="D401" s="36"/>
      <c r="J401" s="36"/>
      <c r="P401" s="36"/>
    </row>
    <row r="402" spans="4:16" ht="15.75" customHeight="1" x14ac:dyDescent="0.25">
      <c r="D402" s="36"/>
      <c r="J402" s="36"/>
      <c r="P402" s="36"/>
    </row>
    <row r="403" spans="4:16" ht="15.75" customHeight="1" x14ac:dyDescent="0.25">
      <c r="D403" s="36"/>
      <c r="J403" s="36"/>
      <c r="P403" s="36"/>
    </row>
    <row r="404" spans="4:16" ht="15.75" customHeight="1" x14ac:dyDescent="0.25">
      <c r="D404" s="36"/>
      <c r="J404" s="36"/>
      <c r="P404" s="36"/>
    </row>
    <row r="405" spans="4:16" ht="15.75" customHeight="1" x14ac:dyDescent="0.25">
      <c r="D405" s="36"/>
      <c r="J405" s="36"/>
      <c r="P405" s="36"/>
    </row>
    <row r="406" spans="4:16" ht="15.75" customHeight="1" x14ac:dyDescent="0.25">
      <c r="D406" s="36"/>
      <c r="J406" s="36"/>
      <c r="P406" s="36"/>
    </row>
    <row r="407" spans="4:16" ht="15.75" customHeight="1" x14ac:dyDescent="0.25">
      <c r="D407" s="36"/>
      <c r="J407" s="36"/>
      <c r="P407" s="36"/>
    </row>
    <row r="408" spans="4:16" ht="15.75" customHeight="1" x14ac:dyDescent="0.25">
      <c r="D408" s="36"/>
      <c r="J408" s="36"/>
      <c r="P408" s="36"/>
    </row>
    <row r="409" spans="4:16" ht="15.75" customHeight="1" x14ac:dyDescent="0.25">
      <c r="D409" s="36"/>
      <c r="J409" s="36"/>
      <c r="P409" s="36"/>
    </row>
    <row r="410" spans="4:16" ht="15.75" customHeight="1" x14ac:dyDescent="0.25">
      <c r="D410" s="36"/>
      <c r="J410" s="36"/>
      <c r="P410" s="36"/>
    </row>
    <row r="411" spans="4:16" ht="15.75" customHeight="1" x14ac:dyDescent="0.25">
      <c r="D411" s="36"/>
      <c r="J411" s="36"/>
      <c r="P411" s="36"/>
    </row>
    <row r="412" spans="4:16" ht="15.75" customHeight="1" x14ac:dyDescent="0.25">
      <c r="D412" s="36"/>
      <c r="J412" s="36"/>
      <c r="P412" s="36"/>
    </row>
    <row r="413" spans="4:16" ht="15.75" customHeight="1" x14ac:dyDescent="0.25">
      <c r="D413" s="36"/>
      <c r="J413" s="36"/>
      <c r="P413" s="36"/>
    </row>
    <row r="414" spans="4:16" ht="15.75" customHeight="1" x14ac:dyDescent="0.25">
      <c r="D414" s="36"/>
      <c r="J414" s="36"/>
      <c r="P414" s="36"/>
    </row>
    <row r="415" spans="4:16" ht="15.75" customHeight="1" x14ac:dyDescent="0.25">
      <c r="D415" s="36"/>
      <c r="J415" s="36"/>
      <c r="P415" s="36"/>
    </row>
    <row r="416" spans="4:16" ht="15.75" customHeight="1" x14ac:dyDescent="0.25">
      <c r="D416" s="36"/>
      <c r="J416" s="36"/>
      <c r="P416" s="36"/>
    </row>
    <row r="417" spans="4:16" ht="15.75" customHeight="1" x14ac:dyDescent="0.25">
      <c r="D417" s="36"/>
      <c r="J417" s="36"/>
      <c r="P417" s="36"/>
    </row>
    <row r="418" spans="4:16" ht="15.75" customHeight="1" x14ac:dyDescent="0.25">
      <c r="D418" s="36"/>
      <c r="J418" s="36"/>
      <c r="P418" s="36"/>
    </row>
    <row r="419" spans="4:16" ht="15.75" customHeight="1" x14ac:dyDescent="0.25">
      <c r="D419" s="36"/>
      <c r="J419" s="36"/>
      <c r="P419" s="36"/>
    </row>
    <row r="420" spans="4:16" ht="15.75" customHeight="1" x14ac:dyDescent="0.25">
      <c r="D420" s="36"/>
      <c r="J420" s="36"/>
      <c r="P420" s="36"/>
    </row>
    <row r="421" spans="4:16" ht="15.75" customHeight="1" x14ac:dyDescent="0.25">
      <c r="D421" s="36"/>
      <c r="J421" s="36"/>
      <c r="P421" s="36"/>
    </row>
    <row r="422" spans="4:16" ht="15.75" customHeight="1" x14ac:dyDescent="0.25">
      <c r="D422" s="36"/>
      <c r="J422" s="36"/>
      <c r="P422" s="36"/>
    </row>
    <row r="423" spans="4:16" ht="15.75" customHeight="1" x14ac:dyDescent="0.25">
      <c r="D423" s="36"/>
      <c r="J423" s="36"/>
      <c r="P423" s="36"/>
    </row>
    <row r="424" spans="4:16" ht="15.75" customHeight="1" x14ac:dyDescent="0.25">
      <c r="D424" s="36"/>
      <c r="J424" s="36"/>
      <c r="P424" s="36"/>
    </row>
    <row r="425" spans="4:16" ht="15.75" customHeight="1" x14ac:dyDescent="0.25">
      <c r="D425" s="36"/>
      <c r="J425" s="36"/>
      <c r="P425" s="36"/>
    </row>
    <row r="426" spans="4:16" ht="15.75" customHeight="1" x14ac:dyDescent="0.25">
      <c r="D426" s="36"/>
      <c r="J426" s="36"/>
      <c r="P426" s="36"/>
    </row>
    <row r="427" spans="4:16" ht="15.75" customHeight="1" x14ac:dyDescent="0.25">
      <c r="D427" s="36"/>
      <c r="J427" s="36"/>
      <c r="P427" s="36"/>
    </row>
    <row r="428" spans="4:16" ht="15.75" customHeight="1" x14ac:dyDescent="0.25">
      <c r="D428" s="36"/>
      <c r="J428" s="36"/>
      <c r="P428" s="36"/>
    </row>
    <row r="429" spans="4:16" ht="15.75" customHeight="1" x14ac:dyDescent="0.25">
      <c r="D429" s="36"/>
      <c r="J429" s="36"/>
      <c r="P429" s="36"/>
    </row>
    <row r="430" spans="4:16" ht="15.75" customHeight="1" x14ac:dyDescent="0.25">
      <c r="D430" s="36"/>
      <c r="J430" s="36"/>
      <c r="P430" s="36"/>
    </row>
    <row r="431" spans="4:16" ht="15.75" customHeight="1" x14ac:dyDescent="0.25">
      <c r="D431" s="36"/>
      <c r="J431" s="36"/>
      <c r="P431" s="36"/>
    </row>
    <row r="432" spans="4:16" ht="15.75" customHeight="1" x14ac:dyDescent="0.25">
      <c r="D432" s="36"/>
      <c r="J432" s="36"/>
      <c r="P432" s="36"/>
    </row>
    <row r="433" spans="4:16" ht="15.75" customHeight="1" x14ac:dyDescent="0.25">
      <c r="D433" s="36"/>
      <c r="J433" s="36"/>
      <c r="P433" s="36"/>
    </row>
    <row r="434" spans="4:16" ht="15.75" customHeight="1" x14ac:dyDescent="0.25">
      <c r="D434" s="36"/>
      <c r="J434" s="36"/>
      <c r="P434" s="36"/>
    </row>
    <row r="435" spans="4:16" ht="15.75" customHeight="1" x14ac:dyDescent="0.25">
      <c r="D435" s="36"/>
      <c r="J435" s="36"/>
      <c r="P435" s="36"/>
    </row>
    <row r="436" spans="4:16" ht="15.75" customHeight="1" x14ac:dyDescent="0.25">
      <c r="D436" s="36"/>
      <c r="J436" s="36"/>
      <c r="P436" s="36"/>
    </row>
    <row r="437" spans="4:16" ht="15.75" customHeight="1" x14ac:dyDescent="0.25">
      <c r="D437" s="36"/>
      <c r="J437" s="36"/>
      <c r="P437" s="36"/>
    </row>
    <row r="438" spans="4:16" ht="15.75" customHeight="1" x14ac:dyDescent="0.25">
      <c r="D438" s="36"/>
      <c r="J438" s="36"/>
      <c r="P438" s="36"/>
    </row>
    <row r="439" spans="4:16" ht="15.75" customHeight="1" x14ac:dyDescent="0.25">
      <c r="D439" s="36"/>
      <c r="J439" s="36"/>
      <c r="P439" s="36"/>
    </row>
    <row r="440" spans="4:16" ht="15.75" customHeight="1" x14ac:dyDescent="0.25">
      <c r="D440" s="36"/>
      <c r="J440" s="36"/>
      <c r="P440" s="36"/>
    </row>
    <row r="441" spans="4:16" ht="15.75" customHeight="1" x14ac:dyDescent="0.25">
      <c r="D441" s="36"/>
      <c r="J441" s="36"/>
      <c r="P441" s="36"/>
    </row>
    <row r="442" spans="4:16" ht="15.75" customHeight="1" x14ac:dyDescent="0.25">
      <c r="D442" s="36"/>
      <c r="J442" s="36"/>
      <c r="P442" s="36"/>
    </row>
    <row r="443" spans="4:16" ht="15.75" customHeight="1" x14ac:dyDescent="0.25">
      <c r="D443" s="36"/>
      <c r="J443" s="36"/>
      <c r="P443" s="36"/>
    </row>
    <row r="444" spans="4:16" ht="15.75" customHeight="1" x14ac:dyDescent="0.25">
      <c r="D444" s="36"/>
      <c r="J444" s="36"/>
      <c r="P444" s="36"/>
    </row>
    <row r="445" spans="4:16" ht="15.75" customHeight="1" x14ac:dyDescent="0.25">
      <c r="D445" s="36"/>
      <c r="J445" s="36"/>
      <c r="P445" s="36"/>
    </row>
    <row r="446" spans="4:16" ht="15.75" customHeight="1" x14ac:dyDescent="0.25">
      <c r="D446" s="36"/>
      <c r="J446" s="36"/>
      <c r="P446" s="36"/>
    </row>
    <row r="447" spans="4:16" ht="15.75" customHeight="1" x14ac:dyDescent="0.25">
      <c r="D447" s="36"/>
      <c r="J447" s="36"/>
      <c r="P447" s="36"/>
    </row>
    <row r="448" spans="4:16" ht="15.75" customHeight="1" x14ac:dyDescent="0.25">
      <c r="D448" s="36"/>
      <c r="J448" s="36"/>
      <c r="P448" s="36"/>
    </row>
    <row r="449" spans="4:16" ht="15.75" customHeight="1" x14ac:dyDescent="0.25">
      <c r="D449" s="36"/>
      <c r="J449" s="36"/>
      <c r="P449" s="36"/>
    </row>
    <row r="450" spans="4:16" ht="15.75" customHeight="1" x14ac:dyDescent="0.25">
      <c r="D450" s="36"/>
      <c r="J450" s="36"/>
      <c r="P450" s="36"/>
    </row>
    <row r="451" spans="4:16" ht="15.75" customHeight="1" x14ac:dyDescent="0.25">
      <c r="D451" s="36"/>
      <c r="J451" s="36"/>
      <c r="P451" s="36"/>
    </row>
    <row r="452" spans="4:16" ht="15.75" customHeight="1" x14ac:dyDescent="0.25">
      <c r="D452" s="36"/>
      <c r="J452" s="36"/>
      <c r="P452" s="36"/>
    </row>
    <row r="453" spans="4:16" ht="15.75" customHeight="1" x14ac:dyDescent="0.25">
      <c r="D453" s="36"/>
      <c r="J453" s="36"/>
      <c r="P453" s="36"/>
    </row>
    <row r="454" spans="4:16" ht="15.75" customHeight="1" x14ac:dyDescent="0.25">
      <c r="D454" s="36"/>
      <c r="J454" s="36"/>
      <c r="P454" s="36"/>
    </row>
    <row r="455" spans="4:16" ht="15.75" customHeight="1" x14ac:dyDescent="0.25">
      <c r="D455" s="36"/>
      <c r="J455" s="36"/>
      <c r="P455" s="36"/>
    </row>
    <row r="456" spans="4:16" ht="15.75" customHeight="1" x14ac:dyDescent="0.25">
      <c r="D456" s="36"/>
      <c r="J456" s="36"/>
      <c r="P456" s="36"/>
    </row>
    <row r="457" spans="4:16" ht="15.75" customHeight="1" x14ac:dyDescent="0.25">
      <c r="D457" s="36"/>
      <c r="J457" s="36"/>
      <c r="P457" s="36"/>
    </row>
    <row r="458" spans="4:16" ht="15.75" customHeight="1" x14ac:dyDescent="0.25">
      <c r="D458" s="36"/>
      <c r="J458" s="36"/>
      <c r="P458" s="36"/>
    </row>
    <row r="459" spans="4:16" ht="15.75" customHeight="1" x14ac:dyDescent="0.25">
      <c r="D459" s="36"/>
      <c r="J459" s="36"/>
      <c r="P459" s="36"/>
    </row>
    <row r="460" spans="4:16" ht="15.75" customHeight="1" x14ac:dyDescent="0.25">
      <c r="D460" s="36"/>
      <c r="J460" s="36"/>
      <c r="P460" s="36"/>
    </row>
    <row r="461" spans="4:16" ht="15.75" customHeight="1" x14ac:dyDescent="0.25">
      <c r="D461" s="36"/>
      <c r="J461" s="36"/>
      <c r="P461" s="36"/>
    </row>
    <row r="462" spans="4:16" ht="15.75" customHeight="1" x14ac:dyDescent="0.25">
      <c r="D462" s="36"/>
      <c r="J462" s="36"/>
      <c r="P462" s="36"/>
    </row>
    <row r="463" spans="4:16" ht="15.75" customHeight="1" x14ac:dyDescent="0.25">
      <c r="D463" s="36"/>
      <c r="J463" s="36"/>
      <c r="P463" s="36"/>
    </row>
    <row r="464" spans="4:16" ht="15.75" customHeight="1" x14ac:dyDescent="0.25">
      <c r="D464" s="36"/>
      <c r="J464" s="36"/>
      <c r="P464" s="36"/>
    </row>
    <row r="465" spans="4:16" ht="15.75" customHeight="1" x14ac:dyDescent="0.25">
      <c r="D465" s="36"/>
      <c r="J465" s="36"/>
      <c r="P465" s="36"/>
    </row>
    <row r="466" spans="4:16" ht="15.75" customHeight="1" x14ac:dyDescent="0.25">
      <c r="D466" s="36"/>
      <c r="J466" s="36"/>
      <c r="P466" s="36"/>
    </row>
    <row r="467" spans="4:16" ht="15.75" customHeight="1" x14ac:dyDescent="0.25">
      <c r="D467" s="36"/>
      <c r="J467" s="36"/>
      <c r="P467" s="36"/>
    </row>
    <row r="468" spans="4:16" ht="15.75" customHeight="1" x14ac:dyDescent="0.25">
      <c r="D468" s="36"/>
      <c r="J468" s="36"/>
      <c r="P468" s="36"/>
    </row>
    <row r="469" spans="4:16" ht="15.75" customHeight="1" x14ac:dyDescent="0.25">
      <c r="D469" s="36"/>
      <c r="J469" s="36"/>
      <c r="P469" s="36"/>
    </row>
    <row r="470" spans="4:16" ht="15.75" customHeight="1" x14ac:dyDescent="0.25">
      <c r="D470" s="36"/>
      <c r="J470" s="36"/>
      <c r="P470" s="36"/>
    </row>
    <row r="471" spans="4:16" ht="15.75" customHeight="1" x14ac:dyDescent="0.25">
      <c r="D471" s="36"/>
      <c r="J471" s="36"/>
      <c r="P471" s="36"/>
    </row>
    <row r="472" spans="4:16" ht="15.75" customHeight="1" x14ac:dyDescent="0.25">
      <c r="D472" s="36"/>
      <c r="J472" s="36"/>
      <c r="P472" s="36"/>
    </row>
    <row r="473" spans="4:16" ht="15.75" customHeight="1" x14ac:dyDescent="0.25">
      <c r="D473" s="36"/>
      <c r="J473" s="36"/>
      <c r="P473" s="36"/>
    </row>
    <row r="474" spans="4:16" ht="15.75" customHeight="1" x14ac:dyDescent="0.25">
      <c r="D474" s="36"/>
      <c r="J474" s="36"/>
      <c r="P474" s="36"/>
    </row>
    <row r="475" spans="4:16" ht="15.75" customHeight="1" x14ac:dyDescent="0.25">
      <c r="D475" s="36"/>
      <c r="J475" s="36"/>
      <c r="P475" s="36"/>
    </row>
    <row r="476" spans="4:16" ht="15.75" customHeight="1" x14ac:dyDescent="0.25">
      <c r="D476" s="36"/>
      <c r="J476" s="36"/>
      <c r="P476" s="36"/>
    </row>
    <row r="477" spans="4:16" ht="15.75" customHeight="1" x14ac:dyDescent="0.25">
      <c r="D477" s="36"/>
      <c r="J477" s="36"/>
      <c r="P477" s="36"/>
    </row>
    <row r="478" spans="4:16" ht="15.75" customHeight="1" x14ac:dyDescent="0.25">
      <c r="D478" s="36"/>
      <c r="J478" s="36"/>
      <c r="P478" s="36"/>
    </row>
    <row r="479" spans="4:16" ht="15.75" customHeight="1" x14ac:dyDescent="0.25">
      <c r="D479" s="36"/>
      <c r="J479" s="36"/>
      <c r="P479" s="36"/>
    </row>
    <row r="480" spans="4:16" ht="15.75" customHeight="1" x14ac:dyDescent="0.25">
      <c r="D480" s="36"/>
      <c r="J480" s="36"/>
      <c r="P480" s="36"/>
    </row>
    <row r="481" spans="4:16" ht="15.75" customHeight="1" x14ac:dyDescent="0.25">
      <c r="D481" s="36"/>
      <c r="J481" s="36"/>
      <c r="P481" s="36"/>
    </row>
    <row r="482" spans="4:16" ht="15.75" customHeight="1" x14ac:dyDescent="0.25">
      <c r="D482" s="36"/>
      <c r="J482" s="36"/>
      <c r="P482" s="36"/>
    </row>
    <row r="483" spans="4:16" ht="15.75" customHeight="1" x14ac:dyDescent="0.25">
      <c r="D483" s="36"/>
      <c r="J483" s="36"/>
      <c r="P483" s="36"/>
    </row>
    <row r="484" spans="4:16" ht="15.75" customHeight="1" x14ac:dyDescent="0.25">
      <c r="D484" s="36"/>
      <c r="J484" s="36"/>
      <c r="P484" s="36"/>
    </row>
    <row r="485" spans="4:16" ht="15.75" customHeight="1" x14ac:dyDescent="0.25">
      <c r="D485" s="36"/>
      <c r="J485" s="36"/>
      <c r="P485" s="36"/>
    </row>
    <row r="486" spans="4:16" ht="15.75" customHeight="1" x14ac:dyDescent="0.25">
      <c r="D486" s="36"/>
      <c r="J486" s="36"/>
      <c r="P486" s="36"/>
    </row>
    <row r="487" spans="4:16" ht="15.75" customHeight="1" x14ac:dyDescent="0.25">
      <c r="D487" s="36"/>
      <c r="J487" s="36"/>
      <c r="P487" s="36"/>
    </row>
    <row r="488" spans="4:16" ht="15.75" customHeight="1" x14ac:dyDescent="0.25">
      <c r="D488" s="36"/>
      <c r="J488" s="36"/>
      <c r="P488" s="36"/>
    </row>
    <row r="489" spans="4:16" ht="15.75" customHeight="1" x14ac:dyDescent="0.25">
      <c r="D489" s="36"/>
      <c r="J489" s="36"/>
      <c r="P489" s="36"/>
    </row>
    <row r="490" spans="4:16" ht="15.75" customHeight="1" x14ac:dyDescent="0.25">
      <c r="D490" s="36"/>
      <c r="J490" s="36"/>
      <c r="P490" s="36"/>
    </row>
    <row r="491" spans="4:16" ht="15.75" customHeight="1" x14ac:dyDescent="0.25">
      <c r="D491" s="36"/>
      <c r="J491" s="36"/>
      <c r="P491" s="36"/>
    </row>
    <row r="492" spans="4:16" ht="15.75" customHeight="1" x14ac:dyDescent="0.25">
      <c r="D492" s="36"/>
      <c r="J492" s="36"/>
      <c r="P492" s="36"/>
    </row>
    <row r="493" spans="4:16" ht="15.75" customHeight="1" x14ac:dyDescent="0.25">
      <c r="D493" s="36"/>
      <c r="J493" s="36"/>
      <c r="P493" s="36"/>
    </row>
    <row r="494" spans="4:16" ht="15.75" customHeight="1" x14ac:dyDescent="0.25">
      <c r="D494" s="36"/>
      <c r="J494" s="36"/>
      <c r="P494" s="36"/>
    </row>
    <row r="495" spans="4:16" ht="15.75" customHeight="1" x14ac:dyDescent="0.25">
      <c r="D495" s="36"/>
      <c r="J495" s="36"/>
      <c r="P495" s="36"/>
    </row>
    <row r="496" spans="4:16" ht="15.75" customHeight="1" x14ac:dyDescent="0.25">
      <c r="D496" s="36"/>
      <c r="J496" s="36"/>
      <c r="P496" s="36"/>
    </row>
    <row r="497" spans="4:16" ht="15.75" customHeight="1" x14ac:dyDescent="0.25">
      <c r="D497" s="36"/>
      <c r="J497" s="36"/>
      <c r="P497" s="36"/>
    </row>
    <row r="498" spans="4:16" ht="15.75" customHeight="1" x14ac:dyDescent="0.25">
      <c r="D498" s="36"/>
      <c r="J498" s="36"/>
      <c r="P498" s="36"/>
    </row>
    <row r="499" spans="4:16" ht="15.75" customHeight="1" x14ac:dyDescent="0.25">
      <c r="D499" s="36"/>
      <c r="J499" s="36"/>
      <c r="P499" s="36"/>
    </row>
    <row r="500" spans="4:16" ht="15.75" customHeight="1" x14ac:dyDescent="0.25">
      <c r="D500" s="36"/>
      <c r="J500" s="36"/>
      <c r="P500" s="36"/>
    </row>
    <row r="501" spans="4:16" ht="15.75" customHeight="1" x14ac:dyDescent="0.25">
      <c r="D501" s="36"/>
      <c r="J501" s="36"/>
      <c r="P501" s="36"/>
    </row>
    <row r="502" spans="4:16" ht="15.75" customHeight="1" x14ac:dyDescent="0.25">
      <c r="D502" s="36"/>
      <c r="J502" s="36"/>
      <c r="P502" s="36"/>
    </row>
    <row r="503" spans="4:16" ht="15.75" customHeight="1" x14ac:dyDescent="0.25">
      <c r="D503" s="36"/>
      <c r="J503" s="36"/>
      <c r="P503" s="36"/>
    </row>
    <row r="504" spans="4:16" ht="15.75" customHeight="1" x14ac:dyDescent="0.25">
      <c r="D504" s="36"/>
      <c r="J504" s="36"/>
      <c r="P504" s="36"/>
    </row>
    <row r="505" spans="4:16" ht="15.75" customHeight="1" x14ac:dyDescent="0.25">
      <c r="D505" s="36"/>
      <c r="J505" s="36"/>
      <c r="P505" s="36"/>
    </row>
    <row r="506" spans="4:16" ht="15.75" customHeight="1" x14ac:dyDescent="0.25">
      <c r="D506" s="36"/>
      <c r="J506" s="36"/>
      <c r="P506" s="36"/>
    </row>
    <row r="507" spans="4:16" ht="15.75" customHeight="1" x14ac:dyDescent="0.25">
      <c r="D507" s="36"/>
      <c r="J507" s="36"/>
      <c r="P507" s="36"/>
    </row>
    <row r="508" spans="4:16" ht="15.75" customHeight="1" x14ac:dyDescent="0.25">
      <c r="D508" s="36"/>
      <c r="J508" s="36"/>
      <c r="P508" s="36"/>
    </row>
    <row r="509" spans="4:16" ht="15.75" customHeight="1" x14ac:dyDescent="0.25">
      <c r="D509" s="36"/>
      <c r="J509" s="36"/>
      <c r="P509" s="36"/>
    </row>
    <row r="510" spans="4:16" ht="15.75" customHeight="1" x14ac:dyDescent="0.25">
      <c r="D510" s="36"/>
      <c r="J510" s="36"/>
      <c r="P510" s="36"/>
    </row>
    <row r="511" spans="4:16" ht="15.75" customHeight="1" x14ac:dyDescent="0.25">
      <c r="D511" s="36"/>
      <c r="J511" s="36"/>
      <c r="P511" s="36"/>
    </row>
    <row r="512" spans="4:16" ht="15.75" customHeight="1" x14ac:dyDescent="0.25">
      <c r="D512" s="36"/>
      <c r="J512" s="36"/>
      <c r="P512" s="36"/>
    </row>
    <row r="513" spans="4:16" ht="15.75" customHeight="1" x14ac:dyDescent="0.25">
      <c r="D513" s="36"/>
      <c r="J513" s="36"/>
      <c r="P513" s="36"/>
    </row>
    <row r="514" spans="4:16" ht="15.75" customHeight="1" x14ac:dyDescent="0.25">
      <c r="D514" s="36"/>
      <c r="J514" s="36"/>
      <c r="P514" s="36"/>
    </row>
    <row r="515" spans="4:16" ht="15.75" customHeight="1" x14ac:dyDescent="0.25">
      <c r="D515" s="36"/>
      <c r="J515" s="36"/>
      <c r="P515" s="36"/>
    </row>
    <row r="516" spans="4:16" ht="15.75" customHeight="1" x14ac:dyDescent="0.25">
      <c r="D516" s="36"/>
      <c r="J516" s="36"/>
      <c r="P516" s="36"/>
    </row>
    <row r="517" spans="4:16" ht="15.75" customHeight="1" x14ac:dyDescent="0.25">
      <c r="D517" s="36"/>
      <c r="J517" s="36"/>
      <c r="P517" s="36"/>
    </row>
    <row r="518" spans="4:16" ht="15.75" customHeight="1" x14ac:dyDescent="0.25">
      <c r="D518" s="36"/>
      <c r="J518" s="36"/>
      <c r="P518" s="36"/>
    </row>
    <row r="519" spans="4:16" ht="15.75" customHeight="1" x14ac:dyDescent="0.25">
      <c r="D519" s="36"/>
      <c r="J519" s="36"/>
      <c r="P519" s="36"/>
    </row>
    <row r="520" spans="4:16" ht="15.75" customHeight="1" x14ac:dyDescent="0.25">
      <c r="D520" s="36"/>
      <c r="J520" s="36"/>
      <c r="P520" s="36"/>
    </row>
    <row r="521" spans="4:16" ht="15.75" customHeight="1" x14ac:dyDescent="0.25">
      <c r="D521" s="36"/>
      <c r="J521" s="36"/>
      <c r="P521" s="36"/>
    </row>
    <row r="522" spans="4:16" ht="15.75" customHeight="1" x14ac:dyDescent="0.25">
      <c r="D522" s="36"/>
      <c r="J522" s="36"/>
      <c r="P522" s="36"/>
    </row>
    <row r="523" spans="4:16" ht="15.75" customHeight="1" x14ac:dyDescent="0.25">
      <c r="D523" s="36"/>
      <c r="J523" s="36"/>
      <c r="P523" s="36"/>
    </row>
    <row r="524" spans="4:16" ht="15.75" customHeight="1" x14ac:dyDescent="0.25">
      <c r="D524" s="36"/>
      <c r="J524" s="36"/>
      <c r="P524" s="36"/>
    </row>
    <row r="525" spans="4:16" ht="15.75" customHeight="1" x14ac:dyDescent="0.25">
      <c r="D525" s="36"/>
      <c r="J525" s="36"/>
      <c r="P525" s="36"/>
    </row>
    <row r="526" spans="4:16" ht="15.75" customHeight="1" x14ac:dyDescent="0.25">
      <c r="D526" s="36"/>
      <c r="J526" s="36"/>
      <c r="P526" s="36"/>
    </row>
    <row r="527" spans="4:16" ht="15.75" customHeight="1" x14ac:dyDescent="0.25">
      <c r="D527" s="36"/>
      <c r="J527" s="36"/>
      <c r="P527" s="36"/>
    </row>
    <row r="528" spans="4:16" ht="15.75" customHeight="1" x14ac:dyDescent="0.25">
      <c r="D528" s="36"/>
      <c r="J528" s="36"/>
      <c r="P528" s="36"/>
    </row>
    <row r="529" spans="4:16" ht="15.75" customHeight="1" x14ac:dyDescent="0.25">
      <c r="D529" s="36"/>
      <c r="J529" s="36"/>
      <c r="P529" s="36"/>
    </row>
    <row r="530" spans="4:16" ht="15.75" customHeight="1" x14ac:dyDescent="0.25">
      <c r="D530" s="36"/>
      <c r="J530" s="36"/>
      <c r="P530" s="36"/>
    </row>
    <row r="531" spans="4:16" ht="15.75" customHeight="1" x14ac:dyDescent="0.25">
      <c r="D531" s="36"/>
      <c r="J531" s="36"/>
      <c r="P531" s="36"/>
    </row>
    <row r="532" spans="4:16" ht="15.75" customHeight="1" x14ac:dyDescent="0.25">
      <c r="D532" s="36"/>
      <c r="J532" s="36"/>
      <c r="P532" s="36"/>
    </row>
    <row r="533" spans="4:16" ht="15.75" customHeight="1" x14ac:dyDescent="0.25">
      <c r="D533" s="36"/>
      <c r="J533" s="36"/>
      <c r="P533" s="36"/>
    </row>
    <row r="534" spans="4:16" ht="15.75" customHeight="1" x14ac:dyDescent="0.25">
      <c r="D534" s="36"/>
      <c r="J534" s="36"/>
      <c r="P534" s="36"/>
    </row>
    <row r="535" spans="4:16" ht="15.75" customHeight="1" x14ac:dyDescent="0.25">
      <c r="D535" s="36"/>
      <c r="J535" s="36"/>
      <c r="P535" s="36"/>
    </row>
    <row r="536" spans="4:16" ht="15.75" customHeight="1" x14ac:dyDescent="0.25">
      <c r="D536" s="36"/>
      <c r="J536" s="36"/>
      <c r="P536" s="36"/>
    </row>
    <row r="537" spans="4:16" ht="15.75" customHeight="1" x14ac:dyDescent="0.25">
      <c r="D537" s="36"/>
      <c r="J537" s="36"/>
      <c r="P537" s="36"/>
    </row>
    <row r="538" spans="4:16" ht="15.75" customHeight="1" x14ac:dyDescent="0.25">
      <c r="D538" s="36"/>
      <c r="J538" s="36"/>
      <c r="P538" s="36"/>
    </row>
    <row r="539" spans="4:16" ht="15.75" customHeight="1" x14ac:dyDescent="0.25">
      <c r="D539" s="36"/>
      <c r="J539" s="36"/>
      <c r="P539" s="36"/>
    </row>
    <row r="540" spans="4:16" ht="15.75" customHeight="1" x14ac:dyDescent="0.25">
      <c r="D540" s="36"/>
      <c r="J540" s="36"/>
      <c r="P540" s="36"/>
    </row>
    <row r="541" spans="4:16" ht="15.75" customHeight="1" x14ac:dyDescent="0.25">
      <c r="D541" s="36"/>
      <c r="J541" s="36"/>
      <c r="P541" s="36"/>
    </row>
    <row r="542" spans="4:16" ht="15.75" customHeight="1" x14ac:dyDescent="0.25">
      <c r="D542" s="36"/>
      <c r="J542" s="36"/>
      <c r="P542" s="36"/>
    </row>
    <row r="543" spans="4:16" ht="15.75" customHeight="1" x14ac:dyDescent="0.25">
      <c r="D543" s="36"/>
      <c r="J543" s="36"/>
      <c r="P543" s="36"/>
    </row>
    <row r="544" spans="4:16" ht="15.75" customHeight="1" x14ac:dyDescent="0.25">
      <c r="D544" s="36"/>
      <c r="J544" s="36"/>
      <c r="P544" s="36"/>
    </row>
    <row r="545" spans="4:16" ht="15.75" customHeight="1" x14ac:dyDescent="0.25">
      <c r="D545" s="36"/>
      <c r="J545" s="36"/>
      <c r="P545" s="36"/>
    </row>
    <row r="546" spans="4:16" ht="15.75" customHeight="1" x14ac:dyDescent="0.25">
      <c r="D546" s="36"/>
      <c r="J546" s="36"/>
      <c r="P546" s="36"/>
    </row>
    <row r="547" spans="4:16" ht="15.75" customHeight="1" x14ac:dyDescent="0.25">
      <c r="D547" s="36"/>
      <c r="J547" s="36"/>
      <c r="P547" s="36"/>
    </row>
    <row r="548" spans="4:16" ht="15.75" customHeight="1" x14ac:dyDescent="0.25">
      <c r="D548" s="36"/>
      <c r="J548" s="36"/>
      <c r="P548" s="36"/>
    </row>
    <row r="549" spans="4:16" ht="15.75" customHeight="1" x14ac:dyDescent="0.25">
      <c r="D549" s="36"/>
      <c r="J549" s="36"/>
      <c r="P549" s="36"/>
    </row>
    <row r="550" spans="4:16" ht="15.75" customHeight="1" x14ac:dyDescent="0.25">
      <c r="D550" s="36"/>
      <c r="J550" s="36"/>
      <c r="P550" s="36"/>
    </row>
    <row r="551" spans="4:16" ht="15.75" customHeight="1" x14ac:dyDescent="0.25">
      <c r="D551" s="36"/>
      <c r="J551" s="36"/>
      <c r="P551" s="36"/>
    </row>
    <row r="552" spans="4:16" ht="15.75" customHeight="1" x14ac:dyDescent="0.25">
      <c r="D552" s="36"/>
      <c r="J552" s="36"/>
      <c r="P552" s="36"/>
    </row>
    <row r="553" spans="4:16" ht="15.75" customHeight="1" x14ac:dyDescent="0.25">
      <c r="D553" s="36"/>
      <c r="J553" s="36"/>
      <c r="P553" s="36"/>
    </row>
    <row r="554" spans="4:16" ht="15.75" customHeight="1" x14ac:dyDescent="0.25">
      <c r="D554" s="36"/>
      <c r="J554" s="36"/>
      <c r="P554" s="36"/>
    </row>
    <row r="555" spans="4:16" ht="15.75" customHeight="1" x14ac:dyDescent="0.25">
      <c r="D555" s="36"/>
      <c r="J555" s="36"/>
      <c r="P555" s="36"/>
    </row>
    <row r="556" spans="4:16" ht="15.75" customHeight="1" x14ac:dyDescent="0.25">
      <c r="D556" s="36"/>
      <c r="J556" s="36"/>
      <c r="P556" s="36"/>
    </row>
    <row r="557" spans="4:16" ht="15.75" customHeight="1" x14ac:dyDescent="0.25">
      <c r="D557" s="36"/>
      <c r="J557" s="36"/>
      <c r="P557" s="36"/>
    </row>
    <row r="558" spans="4:16" ht="15.75" customHeight="1" x14ac:dyDescent="0.25">
      <c r="D558" s="36"/>
      <c r="J558" s="36"/>
      <c r="P558" s="36"/>
    </row>
    <row r="559" spans="4:16" ht="15.75" customHeight="1" x14ac:dyDescent="0.25">
      <c r="D559" s="36"/>
      <c r="J559" s="36"/>
      <c r="P559" s="36"/>
    </row>
    <row r="560" spans="4:16" ht="15.75" customHeight="1" x14ac:dyDescent="0.25">
      <c r="D560" s="36"/>
      <c r="J560" s="36"/>
      <c r="P560" s="36"/>
    </row>
    <row r="561" spans="4:16" ht="15.75" customHeight="1" x14ac:dyDescent="0.25">
      <c r="D561" s="36"/>
      <c r="J561" s="36"/>
      <c r="P561" s="36"/>
    </row>
    <row r="562" spans="4:16" ht="15.75" customHeight="1" x14ac:dyDescent="0.25">
      <c r="D562" s="36"/>
      <c r="J562" s="36"/>
      <c r="P562" s="36"/>
    </row>
    <row r="563" spans="4:16" ht="15.75" customHeight="1" x14ac:dyDescent="0.25">
      <c r="D563" s="36"/>
      <c r="J563" s="36"/>
      <c r="P563" s="36"/>
    </row>
    <row r="564" spans="4:16" ht="15.75" customHeight="1" x14ac:dyDescent="0.25">
      <c r="D564" s="36"/>
      <c r="J564" s="36"/>
      <c r="P564" s="36"/>
    </row>
    <row r="565" spans="4:16" ht="15.75" customHeight="1" x14ac:dyDescent="0.25">
      <c r="D565" s="36"/>
      <c r="J565" s="36"/>
      <c r="P565" s="36"/>
    </row>
    <row r="566" spans="4:16" ht="15.75" customHeight="1" x14ac:dyDescent="0.25">
      <c r="D566" s="36"/>
      <c r="J566" s="36"/>
      <c r="P566" s="36"/>
    </row>
    <row r="567" spans="4:16" ht="15.75" customHeight="1" x14ac:dyDescent="0.25">
      <c r="D567" s="36"/>
      <c r="J567" s="36"/>
      <c r="P567" s="36"/>
    </row>
    <row r="568" spans="4:16" ht="15.75" customHeight="1" x14ac:dyDescent="0.25">
      <c r="D568" s="36"/>
      <c r="J568" s="36"/>
      <c r="P568" s="36"/>
    </row>
    <row r="569" spans="4:16" ht="15.75" customHeight="1" x14ac:dyDescent="0.25">
      <c r="D569" s="36"/>
      <c r="J569" s="36"/>
      <c r="P569" s="36"/>
    </row>
    <row r="570" spans="4:16" ht="15.75" customHeight="1" x14ac:dyDescent="0.25">
      <c r="D570" s="36"/>
      <c r="J570" s="36"/>
      <c r="P570" s="36"/>
    </row>
    <row r="571" spans="4:16" ht="15.75" customHeight="1" x14ac:dyDescent="0.25">
      <c r="D571" s="36"/>
      <c r="J571" s="36"/>
      <c r="P571" s="36"/>
    </row>
    <row r="572" spans="4:16" ht="15.75" customHeight="1" x14ac:dyDescent="0.25">
      <c r="D572" s="36"/>
      <c r="J572" s="36"/>
      <c r="P572" s="36"/>
    </row>
    <row r="573" spans="4:16" ht="15.75" customHeight="1" x14ac:dyDescent="0.25">
      <c r="D573" s="36"/>
      <c r="J573" s="36"/>
      <c r="P573" s="36"/>
    </row>
    <row r="574" spans="4:16" ht="15.75" customHeight="1" x14ac:dyDescent="0.25">
      <c r="D574" s="36"/>
      <c r="J574" s="36"/>
      <c r="P574" s="36"/>
    </row>
    <row r="575" spans="4:16" ht="15.75" customHeight="1" x14ac:dyDescent="0.25">
      <c r="D575" s="36"/>
      <c r="J575" s="36"/>
      <c r="P575" s="36"/>
    </row>
    <row r="576" spans="4:16" ht="15.75" customHeight="1" x14ac:dyDescent="0.25">
      <c r="D576" s="36"/>
      <c r="J576" s="36"/>
      <c r="P576" s="36"/>
    </row>
    <row r="577" spans="4:16" ht="15.75" customHeight="1" x14ac:dyDescent="0.25">
      <c r="D577" s="36"/>
      <c r="J577" s="36"/>
      <c r="P577" s="36"/>
    </row>
    <row r="578" spans="4:16" ht="15.75" customHeight="1" x14ac:dyDescent="0.25">
      <c r="D578" s="36"/>
      <c r="J578" s="36"/>
      <c r="P578" s="36"/>
    </row>
    <row r="579" spans="4:16" ht="15.75" customHeight="1" x14ac:dyDescent="0.25">
      <c r="D579" s="36"/>
      <c r="J579" s="36"/>
      <c r="P579" s="36"/>
    </row>
    <row r="580" spans="4:16" ht="15.75" customHeight="1" x14ac:dyDescent="0.25">
      <c r="D580" s="36"/>
      <c r="J580" s="36"/>
      <c r="P580" s="36"/>
    </row>
    <row r="581" spans="4:16" ht="15.75" customHeight="1" x14ac:dyDescent="0.25">
      <c r="D581" s="36"/>
      <c r="J581" s="36"/>
      <c r="P581" s="36"/>
    </row>
    <row r="582" spans="4:16" ht="15.75" customHeight="1" x14ac:dyDescent="0.25">
      <c r="D582" s="36"/>
      <c r="J582" s="36"/>
      <c r="P582" s="36"/>
    </row>
    <row r="583" spans="4:16" ht="15.75" customHeight="1" x14ac:dyDescent="0.25">
      <c r="D583" s="36"/>
      <c r="J583" s="36"/>
      <c r="P583" s="36"/>
    </row>
    <row r="584" spans="4:16" ht="15.75" customHeight="1" x14ac:dyDescent="0.25">
      <c r="D584" s="36"/>
      <c r="J584" s="36"/>
      <c r="P584" s="36"/>
    </row>
    <row r="585" spans="4:16" ht="15.75" customHeight="1" x14ac:dyDescent="0.25">
      <c r="D585" s="36"/>
      <c r="J585" s="36"/>
      <c r="P585" s="36"/>
    </row>
    <row r="586" spans="4:16" ht="15.75" customHeight="1" x14ac:dyDescent="0.25">
      <c r="D586" s="36"/>
      <c r="J586" s="36"/>
      <c r="P586" s="36"/>
    </row>
    <row r="587" spans="4:16" ht="15.75" customHeight="1" x14ac:dyDescent="0.25">
      <c r="D587" s="36"/>
      <c r="J587" s="36"/>
      <c r="P587" s="36"/>
    </row>
    <row r="588" spans="4:16" ht="15.75" customHeight="1" x14ac:dyDescent="0.25">
      <c r="D588" s="36"/>
      <c r="J588" s="36"/>
      <c r="P588" s="36"/>
    </row>
    <row r="589" spans="4:16" ht="15.75" customHeight="1" x14ac:dyDescent="0.25">
      <c r="D589" s="36"/>
      <c r="J589" s="36"/>
      <c r="P589" s="36"/>
    </row>
    <row r="590" spans="4:16" ht="15.75" customHeight="1" x14ac:dyDescent="0.25">
      <c r="D590" s="36"/>
      <c r="J590" s="36"/>
      <c r="P590" s="36"/>
    </row>
    <row r="591" spans="4:16" ht="15.75" customHeight="1" x14ac:dyDescent="0.25">
      <c r="D591" s="36"/>
      <c r="J591" s="36"/>
      <c r="P591" s="36"/>
    </row>
    <row r="592" spans="4:16" ht="15.75" customHeight="1" x14ac:dyDescent="0.25">
      <c r="D592" s="36"/>
      <c r="J592" s="36"/>
      <c r="P592" s="36"/>
    </row>
    <row r="593" spans="4:16" ht="15.75" customHeight="1" x14ac:dyDescent="0.25">
      <c r="D593" s="36"/>
      <c r="J593" s="36"/>
      <c r="P593" s="36"/>
    </row>
    <row r="594" spans="4:16" ht="15.75" customHeight="1" x14ac:dyDescent="0.25">
      <c r="D594" s="36"/>
      <c r="J594" s="36"/>
      <c r="P594" s="36"/>
    </row>
    <row r="595" spans="4:16" ht="15.75" customHeight="1" x14ac:dyDescent="0.25">
      <c r="D595" s="36"/>
      <c r="J595" s="36"/>
      <c r="P595" s="36"/>
    </row>
    <row r="596" spans="4:16" ht="15.75" customHeight="1" x14ac:dyDescent="0.25">
      <c r="D596" s="36"/>
      <c r="J596" s="36"/>
      <c r="P596" s="36"/>
    </row>
    <row r="597" spans="4:16" ht="15.75" customHeight="1" x14ac:dyDescent="0.25">
      <c r="D597" s="36"/>
      <c r="J597" s="36"/>
      <c r="P597" s="36"/>
    </row>
    <row r="598" spans="4:16" ht="15.75" customHeight="1" x14ac:dyDescent="0.25">
      <c r="D598" s="36"/>
      <c r="J598" s="36"/>
      <c r="P598" s="36"/>
    </row>
    <row r="599" spans="4:16" ht="15.75" customHeight="1" x14ac:dyDescent="0.25">
      <c r="D599" s="36"/>
      <c r="J599" s="36"/>
      <c r="P599" s="36"/>
    </row>
    <row r="600" spans="4:16" ht="15.75" customHeight="1" x14ac:dyDescent="0.25">
      <c r="D600" s="36"/>
      <c r="J600" s="36"/>
      <c r="P600" s="36"/>
    </row>
    <row r="601" spans="4:16" ht="15.75" customHeight="1" x14ac:dyDescent="0.25">
      <c r="D601" s="36"/>
      <c r="J601" s="36"/>
      <c r="P601" s="36"/>
    </row>
    <row r="602" spans="4:16" ht="15.75" customHeight="1" x14ac:dyDescent="0.25">
      <c r="D602" s="36"/>
      <c r="J602" s="36"/>
      <c r="P602" s="36"/>
    </row>
    <row r="603" spans="4:16" ht="15.75" customHeight="1" x14ac:dyDescent="0.25">
      <c r="D603" s="36"/>
      <c r="J603" s="36"/>
      <c r="P603" s="36"/>
    </row>
    <row r="604" spans="4:16" ht="15.75" customHeight="1" x14ac:dyDescent="0.25">
      <c r="D604" s="36"/>
      <c r="J604" s="36"/>
      <c r="P604" s="36"/>
    </row>
    <row r="605" spans="4:16" ht="15.75" customHeight="1" x14ac:dyDescent="0.25">
      <c r="D605" s="36"/>
      <c r="J605" s="36"/>
      <c r="P605" s="36"/>
    </row>
    <row r="606" spans="4:16" ht="15.75" customHeight="1" x14ac:dyDescent="0.25">
      <c r="D606" s="36"/>
      <c r="J606" s="36"/>
      <c r="P606" s="36"/>
    </row>
    <row r="607" spans="4:16" ht="15.75" customHeight="1" x14ac:dyDescent="0.25">
      <c r="D607" s="36"/>
      <c r="J607" s="36"/>
      <c r="P607" s="36"/>
    </row>
    <row r="608" spans="4:16" ht="15.75" customHeight="1" x14ac:dyDescent="0.25">
      <c r="D608" s="36"/>
      <c r="J608" s="36"/>
      <c r="P608" s="36"/>
    </row>
    <row r="609" spans="4:16" ht="15.75" customHeight="1" x14ac:dyDescent="0.25">
      <c r="D609" s="36"/>
      <c r="J609" s="36"/>
      <c r="P609" s="36"/>
    </row>
    <row r="610" spans="4:16" ht="15.75" customHeight="1" x14ac:dyDescent="0.25">
      <c r="D610" s="36"/>
      <c r="J610" s="36"/>
      <c r="P610" s="36"/>
    </row>
    <row r="611" spans="4:16" ht="15.75" customHeight="1" x14ac:dyDescent="0.25">
      <c r="D611" s="36"/>
      <c r="J611" s="36"/>
      <c r="P611" s="36"/>
    </row>
    <row r="612" spans="4:16" ht="15.75" customHeight="1" x14ac:dyDescent="0.25">
      <c r="D612" s="36"/>
      <c r="J612" s="36"/>
      <c r="P612" s="36"/>
    </row>
    <row r="613" spans="4:16" ht="15.75" customHeight="1" x14ac:dyDescent="0.25">
      <c r="D613" s="36"/>
      <c r="J613" s="36"/>
      <c r="P613" s="36"/>
    </row>
    <row r="614" spans="4:16" ht="15.75" customHeight="1" x14ac:dyDescent="0.25">
      <c r="D614" s="36"/>
      <c r="J614" s="36"/>
      <c r="P614" s="36"/>
    </row>
    <row r="615" spans="4:16" ht="15.75" customHeight="1" x14ac:dyDescent="0.25">
      <c r="D615" s="36"/>
      <c r="J615" s="36"/>
      <c r="P615" s="36"/>
    </row>
    <row r="616" spans="4:16" ht="15.75" customHeight="1" x14ac:dyDescent="0.25">
      <c r="D616" s="36"/>
      <c r="J616" s="36"/>
      <c r="P616" s="36"/>
    </row>
    <row r="617" spans="4:16" ht="15.75" customHeight="1" x14ac:dyDescent="0.25">
      <c r="D617" s="36"/>
      <c r="J617" s="36"/>
      <c r="P617" s="36"/>
    </row>
    <row r="618" spans="4:16" ht="15.75" customHeight="1" x14ac:dyDescent="0.25">
      <c r="D618" s="36"/>
      <c r="J618" s="36"/>
      <c r="P618" s="36"/>
    </row>
    <row r="619" spans="4:16" ht="15.75" customHeight="1" x14ac:dyDescent="0.25">
      <c r="D619" s="36"/>
      <c r="J619" s="36"/>
      <c r="P619" s="36"/>
    </row>
    <row r="620" spans="4:16" ht="15.75" customHeight="1" x14ac:dyDescent="0.25">
      <c r="D620" s="36"/>
      <c r="J620" s="36"/>
      <c r="P620" s="36"/>
    </row>
    <row r="621" spans="4:16" ht="15.75" customHeight="1" x14ac:dyDescent="0.25">
      <c r="D621" s="36"/>
      <c r="J621" s="36"/>
      <c r="P621" s="36"/>
    </row>
    <row r="622" spans="4:16" ht="15.75" customHeight="1" x14ac:dyDescent="0.25">
      <c r="D622" s="36"/>
      <c r="J622" s="36"/>
      <c r="P622" s="36"/>
    </row>
    <row r="623" spans="4:16" ht="15.75" customHeight="1" x14ac:dyDescent="0.25">
      <c r="D623" s="36"/>
      <c r="J623" s="36"/>
      <c r="P623" s="36"/>
    </row>
    <row r="624" spans="4:16" ht="15.75" customHeight="1" x14ac:dyDescent="0.25">
      <c r="D624" s="36"/>
      <c r="J624" s="36"/>
      <c r="P624" s="36"/>
    </row>
    <row r="625" spans="4:16" ht="15.75" customHeight="1" x14ac:dyDescent="0.25">
      <c r="D625" s="36"/>
      <c r="J625" s="36"/>
      <c r="P625" s="36"/>
    </row>
    <row r="626" spans="4:16" ht="15.75" customHeight="1" x14ac:dyDescent="0.25">
      <c r="D626" s="36"/>
      <c r="J626" s="36"/>
      <c r="P626" s="36"/>
    </row>
    <row r="627" spans="4:16" ht="15.75" customHeight="1" x14ac:dyDescent="0.25">
      <c r="D627" s="36"/>
      <c r="J627" s="36"/>
      <c r="P627" s="36"/>
    </row>
    <row r="628" spans="4:16" ht="15.75" customHeight="1" x14ac:dyDescent="0.25">
      <c r="D628" s="36"/>
      <c r="J628" s="36"/>
      <c r="P628" s="36"/>
    </row>
    <row r="629" spans="4:16" ht="15.75" customHeight="1" x14ac:dyDescent="0.25">
      <c r="D629" s="36"/>
      <c r="J629" s="36"/>
      <c r="P629" s="36"/>
    </row>
    <row r="630" spans="4:16" ht="15.75" customHeight="1" x14ac:dyDescent="0.25">
      <c r="D630" s="36"/>
      <c r="J630" s="36"/>
      <c r="P630" s="36"/>
    </row>
    <row r="631" spans="4:16" ht="15.75" customHeight="1" x14ac:dyDescent="0.25">
      <c r="D631" s="36"/>
      <c r="J631" s="36"/>
      <c r="P631" s="36"/>
    </row>
    <row r="632" spans="4:16" ht="15.75" customHeight="1" x14ac:dyDescent="0.25">
      <c r="D632" s="36"/>
      <c r="J632" s="36"/>
      <c r="P632" s="36"/>
    </row>
    <row r="633" spans="4:16" ht="15.75" customHeight="1" x14ac:dyDescent="0.25">
      <c r="D633" s="36"/>
      <c r="J633" s="36"/>
      <c r="P633" s="36"/>
    </row>
    <row r="634" spans="4:16" ht="15.75" customHeight="1" x14ac:dyDescent="0.25">
      <c r="D634" s="36"/>
      <c r="J634" s="36"/>
      <c r="P634" s="36"/>
    </row>
    <row r="635" spans="4:16" ht="15.75" customHeight="1" x14ac:dyDescent="0.25">
      <c r="D635" s="36"/>
      <c r="J635" s="36"/>
      <c r="P635" s="36"/>
    </row>
    <row r="636" spans="4:16" ht="15.75" customHeight="1" x14ac:dyDescent="0.25">
      <c r="D636" s="36"/>
      <c r="J636" s="36"/>
      <c r="P636" s="36"/>
    </row>
    <row r="637" spans="4:16" ht="15.75" customHeight="1" x14ac:dyDescent="0.25">
      <c r="D637" s="36"/>
      <c r="J637" s="36"/>
      <c r="P637" s="36"/>
    </row>
    <row r="638" spans="4:16" ht="15.75" customHeight="1" x14ac:dyDescent="0.25">
      <c r="D638" s="36"/>
      <c r="J638" s="36"/>
      <c r="P638" s="36"/>
    </row>
    <row r="639" spans="4:16" ht="15.75" customHeight="1" x14ac:dyDescent="0.25">
      <c r="D639" s="36"/>
      <c r="J639" s="36"/>
      <c r="P639" s="36"/>
    </row>
    <row r="640" spans="4:16" ht="15.75" customHeight="1" x14ac:dyDescent="0.25">
      <c r="D640" s="36"/>
      <c r="J640" s="36"/>
      <c r="P640" s="36"/>
    </row>
    <row r="641" spans="4:16" ht="15.75" customHeight="1" x14ac:dyDescent="0.25">
      <c r="D641" s="36"/>
      <c r="J641" s="36"/>
      <c r="P641" s="36"/>
    </row>
    <row r="642" spans="4:16" ht="15.75" customHeight="1" x14ac:dyDescent="0.25">
      <c r="D642" s="36"/>
      <c r="J642" s="36"/>
      <c r="P642" s="36"/>
    </row>
    <row r="643" spans="4:16" ht="15.75" customHeight="1" x14ac:dyDescent="0.25">
      <c r="D643" s="36"/>
      <c r="J643" s="36"/>
      <c r="P643" s="36"/>
    </row>
    <row r="644" spans="4:16" ht="15.75" customHeight="1" x14ac:dyDescent="0.25">
      <c r="D644" s="36"/>
      <c r="J644" s="36"/>
      <c r="P644" s="36"/>
    </row>
    <row r="645" spans="4:16" ht="15.75" customHeight="1" x14ac:dyDescent="0.25">
      <c r="D645" s="36"/>
      <c r="J645" s="36"/>
      <c r="P645" s="36"/>
    </row>
    <row r="646" spans="4:16" ht="15.75" customHeight="1" x14ac:dyDescent="0.25">
      <c r="D646" s="36"/>
      <c r="J646" s="36"/>
      <c r="P646" s="36"/>
    </row>
    <row r="647" spans="4:16" ht="15.75" customHeight="1" x14ac:dyDescent="0.25">
      <c r="D647" s="36"/>
      <c r="J647" s="36"/>
      <c r="P647" s="36"/>
    </row>
    <row r="648" spans="4:16" ht="15.75" customHeight="1" x14ac:dyDescent="0.25">
      <c r="D648" s="36"/>
      <c r="J648" s="36"/>
      <c r="P648" s="36"/>
    </row>
    <row r="649" spans="4:16" ht="15.75" customHeight="1" x14ac:dyDescent="0.25">
      <c r="D649" s="36"/>
      <c r="J649" s="36"/>
      <c r="P649" s="36"/>
    </row>
    <row r="650" spans="4:16" ht="15.75" customHeight="1" x14ac:dyDescent="0.25">
      <c r="D650" s="36"/>
      <c r="J650" s="36"/>
      <c r="P650" s="36"/>
    </row>
    <row r="651" spans="4:16" ht="15.75" customHeight="1" x14ac:dyDescent="0.25">
      <c r="D651" s="36"/>
      <c r="J651" s="36"/>
      <c r="P651" s="36"/>
    </row>
    <row r="652" spans="4:16" ht="15.75" customHeight="1" x14ac:dyDescent="0.25">
      <c r="D652" s="36"/>
      <c r="J652" s="36"/>
      <c r="P652" s="36"/>
    </row>
    <row r="653" spans="4:16" ht="15.75" customHeight="1" x14ac:dyDescent="0.25">
      <c r="D653" s="36"/>
      <c r="J653" s="36"/>
      <c r="P653" s="36"/>
    </row>
    <row r="654" spans="4:16" ht="15.75" customHeight="1" x14ac:dyDescent="0.25">
      <c r="D654" s="36"/>
      <c r="J654" s="36"/>
      <c r="P654" s="36"/>
    </row>
    <row r="655" spans="4:16" ht="15.75" customHeight="1" x14ac:dyDescent="0.25">
      <c r="D655" s="36"/>
      <c r="J655" s="36"/>
      <c r="P655" s="36"/>
    </row>
    <row r="656" spans="4:16" ht="15.75" customHeight="1" x14ac:dyDescent="0.25">
      <c r="D656" s="36"/>
      <c r="J656" s="36"/>
      <c r="P656" s="36"/>
    </row>
    <row r="657" spans="4:16" ht="15.75" customHeight="1" x14ac:dyDescent="0.25">
      <c r="D657" s="36"/>
      <c r="J657" s="36"/>
      <c r="P657" s="36"/>
    </row>
    <row r="658" spans="4:16" ht="15.75" customHeight="1" x14ac:dyDescent="0.25">
      <c r="D658" s="36"/>
      <c r="J658" s="36"/>
      <c r="P658" s="36"/>
    </row>
    <row r="659" spans="4:16" ht="15.75" customHeight="1" x14ac:dyDescent="0.25">
      <c r="D659" s="36"/>
      <c r="J659" s="36"/>
      <c r="P659" s="36"/>
    </row>
    <row r="660" spans="4:16" ht="15.75" customHeight="1" x14ac:dyDescent="0.25">
      <c r="D660" s="36"/>
      <c r="J660" s="36"/>
      <c r="P660" s="36"/>
    </row>
    <row r="661" spans="4:16" ht="15.75" customHeight="1" x14ac:dyDescent="0.25">
      <c r="D661" s="36"/>
      <c r="J661" s="36"/>
      <c r="P661" s="36"/>
    </row>
    <row r="662" spans="4:16" ht="15.75" customHeight="1" x14ac:dyDescent="0.25">
      <c r="D662" s="36"/>
      <c r="J662" s="36"/>
      <c r="P662" s="36"/>
    </row>
    <row r="663" spans="4:16" ht="15.75" customHeight="1" x14ac:dyDescent="0.25">
      <c r="D663" s="36"/>
      <c r="J663" s="36"/>
      <c r="P663" s="36"/>
    </row>
    <row r="664" spans="4:16" ht="15.75" customHeight="1" x14ac:dyDescent="0.25">
      <c r="D664" s="36"/>
      <c r="J664" s="36"/>
      <c r="P664" s="36"/>
    </row>
    <row r="665" spans="4:16" ht="15.75" customHeight="1" x14ac:dyDescent="0.25">
      <c r="D665" s="36"/>
      <c r="J665" s="36"/>
      <c r="P665" s="36"/>
    </row>
    <row r="666" spans="4:16" ht="15.75" customHeight="1" x14ac:dyDescent="0.25">
      <c r="D666" s="36"/>
      <c r="J666" s="36"/>
      <c r="P666" s="36"/>
    </row>
    <row r="667" spans="4:16" ht="15.75" customHeight="1" x14ac:dyDescent="0.25">
      <c r="D667" s="36"/>
      <c r="J667" s="36"/>
      <c r="P667" s="36"/>
    </row>
    <row r="668" spans="4:16" ht="15.75" customHeight="1" x14ac:dyDescent="0.25">
      <c r="D668" s="36"/>
      <c r="J668" s="36"/>
      <c r="P668" s="36"/>
    </row>
    <row r="669" spans="4:16" ht="15.75" customHeight="1" x14ac:dyDescent="0.25">
      <c r="D669" s="36"/>
      <c r="J669" s="36"/>
      <c r="P669" s="36"/>
    </row>
    <row r="670" spans="4:16" ht="15.75" customHeight="1" x14ac:dyDescent="0.25">
      <c r="D670" s="36"/>
      <c r="J670" s="36"/>
      <c r="P670" s="36"/>
    </row>
    <row r="671" spans="4:16" ht="15.75" customHeight="1" x14ac:dyDescent="0.25">
      <c r="D671" s="36"/>
      <c r="J671" s="36"/>
      <c r="P671" s="36"/>
    </row>
    <row r="672" spans="4:16" ht="15.75" customHeight="1" x14ac:dyDescent="0.25">
      <c r="D672" s="36"/>
      <c r="J672" s="36"/>
      <c r="P672" s="36"/>
    </row>
    <row r="673" spans="4:16" ht="15.75" customHeight="1" x14ac:dyDescent="0.25">
      <c r="D673" s="36"/>
      <c r="J673" s="36"/>
      <c r="P673" s="36"/>
    </row>
    <row r="674" spans="4:16" ht="15.75" customHeight="1" x14ac:dyDescent="0.25">
      <c r="D674" s="36"/>
      <c r="J674" s="36"/>
      <c r="P674" s="36"/>
    </row>
    <row r="675" spans="4:16" ht="15.75" customHeight="1" x14ac:dyDescent="0.25">
      <c r="D675" s="36"/>
      <c r="J675" s="36"/>
      <c r="P675" s="36"/>
    </row>
    <row r="676" spans="4:16" ht="15.75" customHeight="1" x14ac:dyDescent="0.25">
      <c r="D676" s="36"/>
      <c r="J676" s="36"/>
      <c r="P676" s="36"/>
    </row>
    <row r="677" spans="4:16" ht="15.75" customHeight="1" x14ac:dyDescent="0.25">
      <c r="D677" s="36"/>
      <c r="J677" s="36"/>
      <c r="P677" s="36"/>
    </row>
    <row r="678" spans="4:16" ht="15.75" customHeight="1" x14ac:dyDescent="0.25">
      <c r="D678" s="36"/>
      <c r="J678" s="36"/>
      <c r="P678" s="36"/>
    </row>
    <row r="679" spans="4:16" ht="15.75" customHeight="1" x14ac:dyDescent="0.25">
      <c r="D679" s="36"/>
      <c r="J679" s="36"/>
      <c r="P679" s="36"/>
    </row>
    <row r="680" spans="4:16" ht="15.75" customHeight="1" x14ac:dyDescent="0.25">
      <c r="D680" s="36"/>
      <c r="J680" s="36"/>
      <c r="P680" s="36"/>
    </row>
    <row r="681" spans="4:16" ht="15.75" customHeight="1" x14ac:dyDescent="0.25">
      <c r="D681" s="36"/>
      <c r="J681" s="36"/>
      <c r="P681" s="36"/>
    </row>
    <row r="682" spans="4:16" ht="15.75" customHeight="1" x14ac:dyDescent="0.25">
      <c r="D682" s="36"/>
      <c r="J682" s="36"/>
      <c r="P682" s="36"/>
    </row>
    <row r="683" spans="4:16" ht="15.75" customHeight="1" x14ac:dyDescent="0.25">
      <c r="D683" s="36"/>
      <c r="J683" s="36"/>
      <c r="P683" s="36"/>
    </row>
    <row r="684" spans="4:16" ht="15.75" customHeight="1" x14ac:dyDescent="0.25">
      <c r="D684" s="36"/>
      <c r="J684" s="36"/>
      <c r="P684" s="36"/>
    </row>
    <row r="685" spans="4:16" ht="15.75" customHeight="1" x14ac:dyDescent="0.25">
      <c r="D685" s="36"/>
      <c r="J685" s="36"/>
      <c r="P685" s="36"/>
    </row>
    <row r="686" spans="4:16" ht="15.75" customHeight="1" x14ac:dyDescent="0.25">
      <c r="D686" s="36"/>
      <c r="J686" s="36"/>
      <c r="P686" s="36"/>
    </row>
    <row r="687" spans="4:16" ht="15.75" customHeight="1" x14ac:dyDescent="0.25">
      <c r="D687" s="36"/>
      <c r="J687" s="36"/>
      <c r="P687" s="36"/>
    </row>
    <row r="688" spans="4:16" ht="15.75" customHeight="1" x14ac:dyDescent="0.25">
      <c r="D688" s="36"/>
      <c r="J688" s="36"/>
      <c r="P688" s="36"/>
    </row>
    <row r="689" spans="4:16" ht="15.75" customHeight="1" x14ac:dyDescent="0.25">
      <c r="D689" s="36"/>
      <c r="J689" s="36"/>
      <c r="P689" s="36"/>
    </row>
    <row r="690" spans="4:16" ht="15.75" customHeight="1" x14ac:dyDescent="0.25">
      <c r="D690" s="36"/>
      <c r="J690" s="36"/>
      <c r="P690" s="36"/>
    </row>
    <row r="691" spans="4:16" ht="15.75" customHeight="1" x14ac:dyDescent="0.25">
      <c r="D691" s="36"/>
      <c r="J691" s="36"/>
      <c r="P691" s="36"/>
    </row>
    <row r="692" spans="4:16" ht="15.75" customHeight="1" x14ac:dyDescent="0.25">
      <c r="D692" s="36"/>
      <c r="J692" s="36"/>
      <c r="P692" s="36"/>
    </row>
    <row r="693" spans="4:16" ht="15.75" customHeight="1" x14ac:dyDescent="0.25">
      <c r="D693" s="36"/>
      <c r="J693" s="36"/>
      <c r="P693" s="36"/>
    </row>
    <row r="694" spans="4:16" ht="15.75" customHeight="1" x14ac:dyDescent="0.25">
      <c r="D694" s="36"/>
      <c r="J694" s="36"/>
      <c r="P694" s="36"/>
    </row>
    <row r="695" spans="4:16" ht="15.75" customHeight="1" x14ac:dyDescent="0.25">
      <c r="D695" s="36"/>
      <c r="J695" s="36"/>
      <c r="P695" s="36"/>
    </row>
    <row r="696" spans="4:16" ht="15.75" customHeight="1" x14ac:dyDescent="0.25">
      <c r="D696" s="36"/>
      <c r="J696" s="36"/>
      <c r="P696" s="36"/>
    </row>
    <row r="697" spans="4:16" ht="15.75" customHeight="1" x14ac:dyDescent="0.25">
      <c r="D697" s="36"/>
      <c r="J697" s="36"/>
      <c r="P697" s="36"/>
    </row>
    <row r="698" spans="4:16" ht="15.75" customHeight="1" x14ac:dyDescent="0.25">
      <c r="D698" s="36"/>
      <c r="J698" s="36"/>
      <c r="P698" s="36"/>
    </row>
    <row r="699" spans="4:16" ht="15.75" customHeight="1" x14ac:dyDescent="0.25">
      <c r="D699" s="36"/>
      <c r="J699" s="36"/>
      <c r="P699" s="36"/>
    </row>
    <row r="700" spans="4:16" ht="15.75" customHeight="1" x14ac:dyDescent="0.25">
      <c r="D700" s="36"/>
      <c r="J700" s="36"/>
      <c r="P700" s="36"/>
    </row>
    <row r="701" spans="4:16" ht="15.75" customHeight="1" x14ac:dyDescent="0.25">
      <c r="D701" s="36"/>
      <c r="J701" s="36"/>
      <c r="P701" s="36"/>
    </row>
    <row r="702" spans="4:16" ht="15.75" customHeight="1" x14ac:dyDescent="0.25">
      <c r="D702" s="36"/>
      <c r="J702" s="36"/>
      <c r="P702" s="36"/>
    </row>
    <row r="703" spans="4:16" ht="15.75" customHeight="1" x14ac:dyDescent="0.25">
      <c r="D703" s="36"/>
      <c r="J703" s="36"/>
      <c r="P703" s="36"/>
    </row>
    <row r="704" spans="4:16" ht="15.75" customHeight="1" x14ac:dyDescent="0.25">
      <c r="D704" s="36"/>
      <c r="J704" s="36"/>
      <c r="P704" s="36"/>
    </row>
    <row r="705" spans="4:16" ht="15.75" customHeight="1" x14ac:dyDescent="0.25">
      <c r="D705" s="36"/>
      <c r="J705" s="36"/>
      <c r="P705" s="36"/>
    </row>
    <row r="706" spans="4:16" ht="15.75" customHeight="1" x14ac:dyDescent="0.25">
      <c r="D706" s="36"/>
      <c r="J706" s="36"/>
      <c r="P706" s="36"/>
    </row>
    <row r="707" spans="4:16" ht="15.75" customHeight="1" x14ac:dyDescent="0.25">
      <c r="D707" s="36"/>
      <c r="J707" s="36"/>
      <c r="P707" s="36"/>
    </row>
    <row r="708" spans="4:16" ht="15.75" customHeight="1" x14ac:dyDescent="0.25">
      <c r="D708" s="36"/>
      <c r="J708" s="36"/>
      <c r="P708" s="36"/>
    </row>
    <row r="709" spans="4:16" ht="15.75" customHeight="1" x14ac:dyDescent="0.25">
      <c r="D709" s="36"/>
      <c r="J709" s="36"/>
      <c r="P709" s="36"/>
    </row>
    <row r="710" spans="4:16" ht="15.75" customHeight="1" x14ac:dyDescent="0.25">
      <c r="D710" s="36"/>
      <c r="J710" s="36"/>
      <c r="P710" s="36"/>
    </row>
    <row r="711" spans="4:16" ht="15.75" customHeight="1" x14ac:dyDescent="0.25">
      <c r="D711" s="36"/>
      <c r="J711" s="36"/>
      <c r="P711" s="36"/>
    </row>
    <row r="712" spans="4:16" ht="15.75" customHeight="1" x14ac:dyDescent="0.25">
      <c r="D712" s="36"/>
      <c r="J712" s="36"/>
      <c r="P712" s="36"/>
    </row>
    <row r="713" spans="4:16" ht="15.75" customHeight="1" x14ac:dyDescent="0.25">
      <c r="D713" s="36"/>
      <c r="J713" s="36"/>
      <c r="P713" s="36"/>
    </row>
    <row r="714" spans="4:16" ht="15.75" customHeight="1" x14ac:dyDescent="0.25">
      <c r="D714" s="36"/>
      <c r="J714" s="36"/>
      <c r="P714" s="36"/>
    </row>
    <row r="715" spans="4:16" ht="15.75" customHeight="1" x14ac:dyDescent="0.25">
      <c r="D715" s="36"/>
      <c r="J715" s="36"/>
      <c r="P715" s="36"/>
    </row>
    <row r="716" spans="4:16" ht="15.75" customHeight="1" x14ac:dyDescent="0.25">
      <c r="D716" s="36"/>
      <c r="J716" s="36"/>
      <c r="P716" s="36"/>
    </row>
    <row r="717" spans="4:16" ht="15.75" customHeight="1" x14ac:dyDescent="0.25">
      <c r="D717" s="36"/>
      <c r="J717" s="36"/>
      <c r="P717" s="36"/>
    </row>
    <row r="718" spans="4:16" ht="15.75" customHeight="1" x14ac:dyDescent="0.25">
      <c r="D718" s="36"/>
      <c r="J718" s="36"/>
      <c r="P718" s="36"/>
    </row>
    <row r="719" spans="4:16" ht="15.75" customHeight="1" x14ac:dyDescent="0.25">
      <c r="D719" s="36"/>
      <c r="J719" s="36"/>
      <c r="P719" s="36"/>
    </row>
    <row r="720" spans="4:16" ht="15.75" customHeight="1" x14ac:dyDescent="0.25">
      <c r="D720" s="36"/>
      <c r="J720" s="36"/>
      <c r="P720" s="36"/>
    </row>
    <row r="721" spans="4:16" ht="15.75" customHeight="1" x14ac:dyDescent="0.25">
      <c r="D721" s="36"/>
      <c r="J721" s="36"/>
      <c r="P721" s="36"/>
    </row>
    <row r="722" spans="4:16" ht="15.75" customHeight="1" x14ac:dyDescent="0.25">
      <c r="D722" s="36"/>
      <c r="J722" s="36"/>
      <c r="P722" s="36"/>
    </row>
    <row r="723" spans="4:16" ht="15.75" customHeight="1" x14ac:dyDescent="0.25">
      <c r="D723" s="36"/>
      <c r="J723" s="36"/>
      <c r="P723" s="36"/>
    </row>
    <row r="724" spans="4:16" ht="15.75" customHeight="1" x14ac:dyDescent="0.25">
      <c r="D724" s="36"/>
      <c r="J724" s="36"/>
      <c r="P724" s="36"/>
    </row>
    <row r="725" spans="4:16" ht="15.75" customHeight="1" x14ac:dyDescent="0.25">
      <c r="D725" s="36"/>
      <c r="J725" s="36"/>
      <c r="P725" s="36"/>
    </row>
    <row r="726" spans="4:16" ht="15.75" customHeight="1" x14ac:dyDescent="0.25">
      <c r="D726" s="36"/>
      <c r="J726" s="36"/>
      <c r="P726" s="36"/>
    </row>
    <row r="727" spans="4:16" ht="15.75" customHeight="1" x14ac:dyDescent="0.25">
      <c r="D727" s="36"/>
      <c r="J727" s="36"/>
      <c r="P727" s="36"/>
    </row>
    <row r="728" spans="4:16" ht="15.75" customHeight="1" x14ac:dyDescent="0.25">
      <c r="D728" s="36"/>
      <c r="J728" s="36"/>
      <c r="P728" s="36"/>
    </row>
    <row r="729" spans="4:16" ht="15.75" customHeight="1" x14ac:dyDescent="0.25">
      <c r="D729" s="36"/>
      <c r="J729" s="36"/>
      <c r="P729" s="36"/>
    </row>
    <row r="730" spans="4:16" ht="15.75" customHeight="1" x14ac:dyDescent="0.25">
      <c r="D730" s="36"/>
      <c r="J730" s="36"/>
      <c r="P730" s="36"/>
    </row>
    <row r="731" spans="4:16" ht="15.75" customHeight="1" x14ac:dyDescent="0.25">
      <c r="D731" s="36"/>
      <c r="J731" s="36"/>
      <c r="P731" s="36"/>
    </row>
    <row r="732" spans="4:16" ht="15.75" customHeight="1" x14ac:dyDescent="0.25">
      <c r="D732" s="36"/>
      <c r="J732" s="36"/>
      <c r="P732" s="36"/>
    </row>
    <row r="733" spans="4:16" ht="15.75" customHeight="1" x14ac:dyDescent="0.25">
      <c r="D733" s="36"/>
      <c r="J733" s="36"/>
      <c r="P733" s="36"/>
    </row>
    <row r="734" spans="4:16" ht="15.75" customHeight="1" x14ac:dyDescent="0.25">
      <c r="D734" s="36"/>
      <c r="J734" s="36"/>
      <c r="P734" s="36"/>
    </row>
    <row r="735" spans="4:16" ht="15.75" customHeight="1" x14ac:dyDescent="0.25">
      <c r="D735" s="36"/>
      <c r="J735" s="36"/>
      <c r="P735" s="36"/>
    </row>
    <row r="736" spans="4:16" ht="15.75" customHeight="1" x14ac:dyDescent="0.25">
      <c r="D736" s="36"/>
      <c r="J736" s="36"/>
      <c r="P736" s="36"/>
    </row>
    <row r="737" spans="4:16" ht="15.75" customHeight="1" x14ac:dyDescent="0.25">
      <c r="D737" s="36"/>
      <c r="J737" s="36"/>
      <c r="P737" s="36"/>
    </row>
    <row r="738" spans="4:16" ht="15.75" customHeight="1" x14ac:dyDescent="0.25">
      <c r="D738" s="36"/>
      <c r="J738" s="36"/>
      <c r="P738" s="36"/>
    </row>
    <row r="739" spans="4:16" ht="15.75" customHeight="1" x14ac:dyDescent="0.25">
      <c r="D739" s="36"/>
      <c r="J739" s="36"/>
      <c r="P739" s="36"/>
    </row>
    <row r="740" spans="4:16" ht="15.75" customHeight="1" x14ac:dyDescent="0.25">
      <c r="D740" s="36"/>
      <c r="J740" s="36"/>
      <c r="P740" s="36"/>
    </row>
    <row r="741" spans="4:16" ht="15.75" customHeight="1" x14ac:dyDescent="0.25">
      <c r="D741" s="36"/>
      <c r="J741" s="36"/>
      <c r="P741" s="36"/>
    </row>
    <row r="742" spans="4:16" ht="15.75" customHeight="1" x14ac:dyDescent="0.25">
      <c r="D742" s="36"/>
      <c r="J742" s="36"/>
      <c r="P742" s="36"/>
    </row>
    <row r="743" spans="4:16" ht="15.75" customHeight="1" x14ac:dyDescent="0.25">
      <c r="D743" s="36"/>
      <c r="J743" s="36"/>
      <c r="P743" s="36"/>
    </row>
    <row r="744" spans="4:16" ht="15.75" customHeight="1" x14ac:dyDescent="0.25">
      <c r="D744" s="36"/>
      <c r="J744" s="36"/>
      <c r="P744" s="36"/>
    </row>
    <row r="745" spans="4:16" ht="15.75" customHeight="1" x14ac:dyDescent="0.25">
      <c r="D745" s="36"/>
      <c r="J745" s="36"/>
      <c r="P745" s="36"/>
    </row>
    <row r="746" spans="4:16" ht="15.75" customHeight="1" x14ac:dyDescent="0.25">
      <c r="D746" s="36"/>
      <c r="J746" s="36"/>
      <c r="P746" s="36"/>
    </row>
    <row r="747" spans="4:16" ht="15.75" customHeight="1" x14ac:dyDescent="0.25">
      <c r="D747" s="36"/>
      <c r="J747" s="36"/>
      <c r="P747" s="36"/>
    </row>
    <row r="748" spans="4:16" ht="15.75" customHeight="1" x14ac:dyDescent="0.25">
      <c r="D748" s="36"/>
      <c r="J748" s="36"/>
      <c r="P748" s="36"/>
    </row>
    <row r="749" spans="4:16" ht="15.75" customHeight="1" x14ac:dyDescent="0.25">
      <c r="D749" s="36"/>
      <c r="J749" s="36"/>
      <c r="P749" s="36"/>
    </row>
    <row r="750" spans="4:16" ht="15.75" customHeight="1" x14ac:dyDescent="0.25">
      <c r="D750" s="36"/>
      <c r="J750" s="36"/>
      <c r="P750" s="36"/>
    </row>
    <row r="751" spans="4:16" ht="15.75" customHeight="1" x14ac:dyDescent="0.25">
      <c r="D751" s="36"/>
      <c r="J751" s="36"/>
      <c r="P751" s="36"/>
    </row>
    <row r="752" spans="4:16" ht="15.75" customHeight="1" x14ac:dyDescent="0.25">
      <c r="D752" s="36"/>
      <c r="J752" s="36"/>
      <c r="P752" s="36"/>
    </row>
    <row r="753" spans="4:16" ht="15.75" customHeight="1" x14ac:dyDescent="0.25">
      <c r="D753" s="36"/>
      <c r="J753" s="36"/>
      <c r="P753" s="36"/>
    </row>
    <row r="754" spans="4:16" ht="15.75" customHeight="1" x14ac:dyDescent="0.25">
      <c r="D754" s="36"/>
      <c r="J754" s="36"/>
      <c r="P754" s="36"/>
    </row>
    <row r="755" spans="4:16" ht="15.75" customHeight="1" x14ac:dyDescent="0.25">
      <c r="D755" s="36"/>
      <c r="J755" s="36"/>
      <c r="P755" s="36"/>
    </row>
    <row r="756" spans="4:16" ht="15.75" customHeight="1" x14ac:dyDescent="0.25">
      <c r="D756" s="36"/>
      <c r="J756" s="36"/>
      <c r="P756" s="36"/>
    </row>
    <row r="757" spans="4:16" ht="15.75" customHeight="1" x14ac:dyDescent="0.25">
      <c r="D757" s="36"/>
      <c r="J757" s="36"/>
      <c r="P757" s="36"/>
    </row>
    <row r="758" spans="4:16" ht="15.75" customHeight="1" x14ac:dyDescent="0.25">
      <c r="D758" s="36"/>
      <c r="J758" s="36"/>
      <c r="P758" s="36"/>
    </row>
    <row r="759" spans="4:16" ht="15.75" customHeight="1" x14ac:dyDescent="0.25">
      <c r="D759" s="36"/>
      <c r="J759" s="36"/>
      <c r="P759" s="36"/>
    </row>
    <row r="760" spans="4:16" ht="15.75" customHeight="1" x14ac:dyDescent="0.25">
      <c r="D760" s="36"/>
      <c r="J760" s="36"/>
      <c r="P760" s="36"/>
    </row>
    <row r="761" spans="4:16" ht="15.75" customHeight="1" x14ac:dyDescent="0.25">
      <c r="D761" s="36"/>
      <c r="J761" s="36"/>
      <c r="P761" s="36"/>
    </row>
    <row r="762" spans="4:16" ht="15.75" customHeight="1" x14ac:dyDescent="0.25">
      <c r="D762" s="36"/>
      <c r="J762" s="36"/>
      <c r="P762" s="36"/>
    </row>
    <row r="763" spans="4:16" ht="15.75" customHeight="1" x14ac:dyDescent="0.25">
      <c r="D763" s="36"/>
      <c r="J763" s="36"/>
      <c r="P763" s="36"/>
    </row>
    <row r="764" spans="4:16" ht="15.75" customHeight="1" x14ac:dyDescent="0.25">
      <c r="D764" s="36"/>
      <c r="J764" s="36"/>
      <c r="P764" s="36"/>
    </row>
    <row r="765" spans="4:16" ht="15.75" customHeight="1" x14ac:dyDescent="0.25">
      <c r="D765" s="36"/>
      <c r="J765" s="36"/>
      <c r="P765" s="36"/>
    </row>
    <row r="766" spans="4:16" ht="15.75" customHeight="1" x14ac:dyDescent="0.25">
      <c r="D766" s="36"/>
      <c r="J766" s="36"/>
      <c r="P766" s="36"/>
    </row>
    <row r="767" spans="4:16" ht="15.75" customHeight="1" x14ac:dyDescent="0.25">
      <c r="D767" s="36"/>
      <c r="J767" s="36"/>
      <c r="P767" s="36"/>
    </row>
    <row r="768" spans="4:16" ht="15.75" customHeight="1" x14ac:dyDescent="0.25">
      <c r="D768" s="36"/>
      <c r="J768" s="36"/>
      <c r="P768" s="36"/>
    </row>
    <row r="769" spans="4:16" ht="15.75" customHeight="1" x14ac:dyDescent="0.25">
      <c r="D769" s="36"/>
      <c r="J769" s="36"/>
      <c r="P769" s="36"/>
    </row>
    <row r="770" spans="4:16" ht="15.75" customHeight="1" x14ac:dyDescent="0.25">
      <c r="D770" s="36"/>
      <c r="J770" s="36"/>
      <c r="P770" s="36"/>
    </row>
    <row r="771" spans="4:16" ht="15.75" customHeight="1" x14ac:dyDescent="0.25">
      <c r="D771" s="36"/>
      <c r="J771" s="36"/>
      <c r="P771" s="36"/>
    </row>
    <row r="772" spans="4:16" ht="15.75" customHeight="1" x14ac:dyDescent="0.25">
      <c r="D772" s="36"/>
      <c r="J772" s="36"/>
      <c r="P772" s="36"/>
    </row>
    <row r="773" spans="4:16" ht="15.75" customHeight="1" x14ac:dyDescent="0.25">
      <c r="D773" s="36"/>
      <c r="J773" s="36"/>
      <c r="P773" s="36"/>
    </row>
    <row r="774" spans="4:16" ht="15.75" customHeight="1" x14ac:dyDescent="0.25">
      <c r="D774" s="36"/>
      <c r="J774" s="36"/>
      <c r="P774" s="36"/>
    </row>
    <row r="775" spans="4:16" ht="15.75" customHeight="1" x14ac:dyDescent="0.25">
      <c r="D775" s="36"/>
      <c r="J775" s="36"/>
      <c r="P775" s="36"/>
    </row>
    <row r="776" spans="4:16" ht="15.75" customHeight="1" x14ac:dyDescent="0.25">
      <c r="D776" s="36"/>
      <c r="J776" s="36"/>
      <c r="P776" s="36"/>
    </row>
    <row r="777" spans="4:16" ht="15.75" customHeight="1" x14ac:dyDescent="0.25">
      <c r="D777" s="36"/>
      <c r="J777" s="36"/>
      <c r="P777" s="36"/>
    </row>
    <row r="778" spans="4:16" ht="15.75" customHeight="1" x14ac:dyDescent="0.25">
      <c r="D778" s="36"/>
      <c r="J778" s="36"/>
      <c r="P778" s="36"/>
    </row>
    <row r="779" spans="4:16" ht="15.75" customHeight="1" x14ac:dyDescent="0.25">
      <c r="D779" s="36"/>
      <c r="J779" s="36"/>
      <c r="P779" s="36"/>
    </row>
    <row r="780" spans="4:16" ht="15.75" customHeight="1" x14ac:dyDescent="0.25">
      <c r="D780" s="36"/>
      <c r="J780" s="36"/>
      <c r="P780" s="36"/>
    </row>
    <row r="781" spans="4:16" ht="15.75" customHeight="1" x14ac:dyDescent="0.25">
      <c r="D781" s="36"/>
      <c r="J781" s="36"/>
      <c r="P781" s="36"/>
    </row>
    <row r="782" spans="4:16" ht="15.75" customHeight="1" x14ac:dyDescent="0.25">
      <c r="D782" s="36"/>
      <c r="J782" s="36"/>
      <c r="P782" s="36"/>
    </row>
    <row r="783" spans="4:16" ht="15.75" customHeight="1" x14ac:dyDescent="0.25">
      <c r="D783" s="36"/>
      <c r="J783" s="36"/>
      <c r="P783" s="36"/>
    </row>
    <row r="784" spans="4:16" ht="15.75" customHeight="1" x14ac:dyDescent="0.25">
      <c r="D784" s="36"/>
      <c r="J784" s="36"/>
      <c r="P784" s="36"/>
    </row>
    <row r="785" spans="4:16" ht="15.75" customHeight="1" x14ac:dyDescent="0.25">
      <c r="D785" s="36"/>
      <c r="J785" s="36"/>
      <c r="P785" s="36"/>
    </row>
    <row r="786" spans="4:16" ht="15.75" customHeight="1" x14ac:dyDescent="0.25">
      <c r="D786" s="36"/>
      <c r="J786" s="36"/>
      <c r="P786" s="36"/>
    </row>
    <row r="787" spans="4:16" ht="15.75" customHeight="1" x14ac:dyDescent="0.25">
      <c r="D787" s="36"/>
      <c r="J787" s="36"/>
      <c r="P787" s="36"/>
    </row>
    <row r="788" spans="4:16" ht="15.75" customHeight="1" x14ac:dyDescent="0.25">
      <c r="D788" s="36"/>
      <c r="J788" s="36"/>
      <c r="P788" s="36"/>
    </row>
    <row r="789" spans="4:16" ht="15.75" customHeight="1" x14ac:dyDescent="0.25">
      <c r="D789" s="36"/>
      <c r="J789" s="36"/>
      <c r="P789" s="36"/>
    </row>
    <row r="790" spans="4:16" ht="15.75" customHeight="1" x14ac:dyDescent="0.25">
      <c r="D790" s="36"/>
      <c r="J790" s="36"/>
      <c r="P790" s="36"/>
    </row>
    <row r="791" spans="4:16" ht="15.75" customHeight="1" x14ac:dyDescent="0.25">
      <c r="D791" s="36"/>
      <c r="J791" s="36"/>
      <c r="P791" s="36"/>
    </row>
    <row r="792" spans="4:16" ht="15.75" customHeight="1" x14ac:dyDescent="0.25">
      <c r="D792" s="36"/>
      <c r="J792" s="36"/>
      <c r="P792" s="36"/>
    </row>
    <row r="793" spans="4:16" ht="15.75" customHeight="1" x14ac:dyDescent="0.25">
      <c r="D793" s="36"/>
      <c r="J793" s="36"/>
      <c r="P793" s="36"/>
    </row>
    <row r="794" spans="4:16" ht="15.75" customHeight="1" x14ac:dyDescent="0.25">
      <c r="D794" s="36"/>
      <c r="J794" s="36"/>
      <c r="P794" s="36"/>
    </row>
    <row r="795" spans="4:16" ht="15.75" customHeight="1" x14ac:dyDescent="0.25">
      <c r="D795" s="36"/>
      <c r="J795" s="36"/>
      <c r="P795" s="36"/>
    </row>
    <row r="796" spans="4:16" ht="15.75" customHeight="1" x14ac:dyDescent="0.25">
      <c r="D796" s="36"/>
      <c r="J796" s="36"/>
      <c r="P796" s="36"/>
    </row>
    <row r="797" spans="4:16" ht="15.75" customHeight="1" x14ac:dyDescent="0.25">
      <c r="D797" s="36"/>
      <c r="J797" s="36"/>
      <c r="P797" s="36"/>
    </row>
    <row r="798" spans="4:16" ht="15.75" customHeight="1" x14ac:dyDescent="0.25">
      <c r="D798" s="36"/>
      <c r="J798" s="36"/>
      <c r="P798" s="36"/>
    </row>
    <row r="799" spans="4:16" ht="15.75" customHeight="1" x14ac:dyDescent="0.25">
      <c r="D799" s="36"/>
      <c r="J799" s="36"/>
      <c r="P799" s="36"/>
    </row>
    <row r="800" spans="4:16" ht="15.75" customHeight="1" x14ac:dyDescent="0.25">
      <c r="D800" s="36"/>
      <c r="J800" s="36"/>
      <c r="P800" s="36"/>
    </row>
    <row r="801" spans="4:16" ht="15.75" customHeight="1" x14ac:dyDescent="0.25">
      <c r="D801" s="36"/>
      <c r="J801" s="36"/>
      <c r="P801" s="36"/>
    </row>
    <row r="802" spans="4:16" ht="15.75" customHeight="1" x14ac:dyDescent="0.25">
      <c r="D802" s="36"/>
      <c r="J802" s="36"/>
      <c r="P802" s="36"/>
    </row>
    <row r="803" spans="4:16" ht="15.75" customHeight="1" x14ac:dyDescent="0.25">
      <c r="D803" s="36"/>
      <c r="J803" s="36"/>
      <c r="P803" s="36"/>
    </row>
    <row r="804" spans="4:16" ht="15.75" customHeight="1" x14ac:dyDescent="0.25">
      <c r="D804" s="36"/>
      <c r="J804" s="36"/>
      <c r="P804" s="36"/>
    </row>
    <row r="805" spans="4:16" ht="15.75" customHeight="1" x14ac:dyDescent="0.25">
      <c r="D805" s="36"/>
      <c r="J805" s="36"/>
      <c r="P805" s="36"/>
    </row>
    <row r="806" spans="4:16" ht="15.75" customHeight="1" x14ac:dyDescent="0.25">
      <c r="D806" s="36"/>
      <c r="J806" s="36"/>
      <c r="P806" s="36"/>
    </row>
    <row r="807" spans="4:16" ht="15.75" customHeight="1" x14ac:dyDescent="0.25">
      <c r="D807" s="36"/>
      <c r="J807" s="36"/>
      <c r="P807" s="36"/>
    </row>
    <row r="808" spans="4:16" ht="15.75" customHeight="1" x14ac:dyDescent="0.25">
      <c r="D808" s="36"/>
      <c r="J808" s="36"/>
      <c r="P808" s="36"/>
    </row>
    <row r="809" spans="4:16" ht="15.75" customHeight="1" x14ac:dyDescent="0.25">
      <c r="D809" s="36"/>
      <c r="J809" s="36"/>
      <c r="P809" s="36"/>
    </row>
    <row r="810" spans="4:16" ht="15.75" customHeight="1" x14ac:dyDescent="0.25">
      <c r="D810" s="36"/>
      <c r="J810" s="36"/>
      <c r="P810" s="36"/>
    </row>
    <row r="811" spans="4:16" ht="15.75" customHeight="1" x14ac:dyDescent="0.25">
      <c r="D811" s="36"/>
      <c r="J811" s="36"/>
      <c r="P811" s="36"/>
    </row>
    <row r="812" spans="4:16" ht="15.75" customHeight="1" x14ac:dyDescent="0.25">
      <c r="D812" s="36"/>
      <c r="J812" s="36"/>
      <c r="P812" s="36"/>
    </row>
    <row r="813" spans="4:16" ht="15.75" customHeight="1" x14ac:dyDescent="0.25">
      <c r="D813" s="36"/>
      <c r="J813" s="36"/>
      <c r="P813" s="36"/>
    </row>
    <row r="814" spans="4:16" ht="15.75" customHeight="1" x14ac:dyDescent="0.25">
      <c r="D814" s="36"/>
      <c r="J814" s="36"/>
      <c r="P814" s="36"/>
    </row>
    <row r="815" spans="4:16" ht="15.75" customHeight="1" x14ac:dyDescent="0.25">
      <c r="D815" s="36"/>
      <c r="J815" s="36"/>
      <c r="P815" s="36"/>
    </row>
    <row r="816" spans="4:16" ht="15.75" customHeight="1" x14ac:dyDescent="0.25">
      <c r="D816" s="36"/>
      <c r="J816" s="36"/>
      <c r="P816" s="36"/>
    </row>
    <row r="817" spans="4:16" ht="15.75" customHeight="1" x14ac:dyDescent="0.25">
      <c r="D817" s="36"/>
      <c r="J817" s="36"/>
      <c r="P817" s="36"/>
    </row>
    <row r="818" spans="4:16" ht="15.75" customHeight="1" x14ac:dyDescent="0.25">
      <c r="D818" s="36"/>
      <c r="J818" s="36"/>
      <c r="P818" s="36"/>
    </row>
    <row r="819" spans="4:16" ht="15.75" customHeight="1" x14ac:dyDescent="0.25">
      <c r="D819" s="36"/>
      <c r="J819" s="36"/>
      <c r="P819" s="36"/>
    </row>
    <row r="820" spans="4:16" ht="15.75" customHeight="1" x14ac:dyDescent="0.25">
      <c r="D820" s="36"/>
      <c r="J820" s="36"/>
      <c r="P820" s="36"/>
    </row>
    <row r="821" spans="4:16" ht="15.75" customHeight="1" x14ac:dyDescent="0.25">
      <c r="D821" s="36"/>
      <c r="J821" s="36"/>
      <c r="P821" s="36"/>
    </row>
    <row r="822" spans="4:16" ht="15.75" customHeight="1" x14ac:dyDescent="0.25">
      <c r="D822" s="36"/>
      <c r="J822" s="36"/>
      <c r="P822" s="36"/>
    </row>
    <row r="823" spans="4:16" ht="15.75" customHeight="1" x14ac:dyDescent="0.25">
      <c r="D823" s="36"/>
      <c r="J823" s="36"/>
      <c r="P823" s="36"/>
    </row>
    <row r="824" spans="4:16" ht="15.75" customHeight="1" x14ac:dyDescent="0.25">
      <c r="D824" s="36"/>
      <c r="J824" s="36"/>
      <c r="P824" s="36"/>
    </row>
    <row r="825" spans="4:16" ht="15.75" customHeight="1" x14ac:dyDescent="0.25">
      <c r="D825" s="36"/>
      <c r="J825" s="36"/>
      <c r="P825" s="36"/>
    </row>
    <row r="826" spans="4:16" ht="15.75" customHeight="1" x14ac:dyDescent="0.25">
      <c r="D826" s="36"/>
      <c r="J826" s="36"/>
      <c r="P826" s="36"/>
    </row>
    <row r="827" spans="4:16" ht="15.75" customHeight="1" x14ac:dyDescent="0.25">
      <c r="D827" s="36"/>
      <c r="J827" s="36"/>
      <c r="P827" s="36"/>
    </row>
    <row r="828" spans="4:16" ht="15.75" customHeight="1" x14ac:dyDescent="0.25">
      <c r="D828" s="36"/>
      <c r="J828" s="36"/>
      <c r="P828" s="36"/>
    </row>
    <row r="829" spans="4:16" ht="15.75" customHeight="1" x14ac:dyDescent="0.25">
      <c r="D829" s="36"/>
      <c r="J829" s="36"/>
      <c r="P829" s="36"/>
    </row>
    <row r="830" spans="4:16" ht="15.75" customHeight="1" x14ac:dyDescent="0.25">
      <c r="D830" s="36"/>
      <c r="J830" s="36"/>
      <c r="P830" s="36"/>
    </row>
    <row r="831" spans="4:16" ht="15.75" customHeight="1" x14ac:dyDescent="0.25">
      <c r="D831" s="36"/>
      <c r="J831" s="36"/>
      <c r="P831" s="36"/>
    </row>
    <row r="832" spans="4:16" ht="15.75" customHeight="1" x14ac:dyDescent="0.25">
      <c r="D832" s="36"/>
      <c r="J832" s="36"/>
      <c r="P832" s="36"/>
    </row>
    <row r="833" spans="4:16" ht="15.75" customHeight="1" x14ac:dyDescent="0.25">
      <c r="D833" s="36"/>
      <c r="J833" s="36"/>
      <c r="P833" s="36"/>
    </row>
    <row r="834" spans="4:16" ht="15.75" customHeight="1" x14ac:dyDescent="0.25">
      <c r="D834" s="36"/>
      <c r="J834" s="36"/>
      <c r="P834" s="36"/>
    </row>
    <row r="835" spans="4:16" ht="15.75" customHeight="1" x14ac:dyDescent="0.25">
      <c r="D835" s="36"/>
      <c r="J835" s="36"/>
      <c r="P835" s="36"/>
    </row>
    <row r="836" spans="4:16" ht="15.75" customHeight="1" x14ac:dyDescent="0.25">
      <c r="D836" s="36"/>
      <c r="J836" s="36"/>
      <c r="P836" s="36"/>
    </row>
    <row r="837" spans="4:16" ht="15.75" customHeight="1" x14ac:dyDescent="0.25">
      <c r="D837" s="36"/>
      <c r="J837" s="36"/>
      <c r="P837" s="36"/>
    </row>
    <row r="838" spans="4:16" ht="15.75" customHeight="1" x14ac:dyDescent="0.25">
      <c r="D838" s="36"/>
      <c r="J838" s="36"/>
      <c r="P838" s="36"/>
    </row>
    <row r="839" spans="4:16" ht="15.75" customHeight="1" x14ac:dyDescent="0.25">
      <c r="D839" s="36"/>
      <c r="J839" s="36"/>
      <c r="P839" s="36"/>
    </row>
    <row r="840" spans="4:16" ht="15.75" customHeight="1" x14ac:dyDescent="0.25">
      <c r="D840" s="36"/>
      <c r="J840" s="36"/>
      <c r="P840" s="36"/>
    </row>
    <row r="841" spans="4:16" ht="15.75" customHeight="1" x14ac:dyDescent="0.25">
      <c r="D841" s="36"/>
      <c r="J841" s="36"/>
      <c r="P841" s="36"/>
    </row>
    <row r="842" spans="4:16" ht="15.75" customHeight="1" x14ac:dyDescent="0.25">
      <c r="D842" s="36"/>
      <c r="J842" s="36"/>
      <c r="P842" s="36"/>
    </row>
    <row r="843" spans="4:16" ht="15.75" customHeight="1" x14ac:dyDescent="0.25">
      <c r="D843" s="36"/>
      <c r="J843" s="36"/>
      <c r="P843" s="36"/>
    </row>
    <row r="844" spans="4:16" ht="15.75" customHeight="1" x14ac:dyDescent="0.25">
      <c r="D844" s="36"/>
      <c r="J844" s="36"/>
      <c r="P844" s="36"/>
    </row>
    <row r="845" spans="4:16" ht="15.75" customHeight="1" x14ac:dyDescent="0.25">
      <c r="D845" s="36"/>
      <c r="J845" s="36"/>
      <c r="P845" s="36"/>
    </row>
    <row r="846" spans="4:16" ht="15.75" customHeight="1" x14ac:dyDescent="0.25">
      <c r="D846" s="36"/>
      <c r="J846" s="36"/>
      <c r="P846" s="36"/>
    </row>
    <row r="847" spans="4:16" ht="15.75" customHeight="1" x14ac:dyDescent="0.25">
      <c r="D847" s="36"/>
      <c r="J847" s="36"/>
      <c r="P847" s="36"/>
    </row>
    <row r="848" spans="4:16" ht="15.75" customHeight="1" x14ac:dyDescent="0.25">
      <c r="D848" s="36"/>
      <c r="J848" s="36"/>
      <c r="P848" s="36"/>
    </row>
    <row r="849" spans="4:16" ht="15.75" customHeight="1" x14ac:dyDescent="0.25">
      <c r="D849" s="36"/>
      <c r="J849" s="36"/>
      <c r="P849" s="36"/>
    </row>
    <row r="850" spans="4:16" ht="15.75" customHeight="1" x14ac:dyDescent="0.25">
      <c r="D850" s="36"/>
      <c r="J850" s="36"/>
      <c r="P850" s="36"/>
    </row>
    <row r="851" spans="4:16" ht="15.75" customHeight="1" x14ac:dyDescent="0.25">
      <c r="D851" s="36"/>
      <c r="J851" s="36"/>
      <c r="P851" s="36"/>
    </row>
    <row r="852" spans="4:16" ht="15.75" customHeight="1" x14ac:dyDescent="0.25">
      <c r="D852" s="36"/>
      <c r="J852" s="36"/>
      <c r="P852" s="36"/>
    </row>
    <row r="853" spans="4:16" ht="15.75" customHeight="1" x14ac:dyDescent="0.25">
      <c r="D853" s="36"/>
      <c r="J853" s="36"/>
      <c r="P853" s="36"/>
    </row>
    <row r="854" spans="4:16" ht="15.75" customHeight="1" x14ac:dyDescent="0.25">
      <c r="D854" s="36"/>
      <c r="J854" s="36"/>
      <c r="P854" s="36"/>
    </row>
    <row r="855" spans="4:16" ht="15.75" customHeight="1" x14ac:dyDescent="0.25">
      <c r="D855" s="36"/>
      <c r="J855" s="36"/>
      <c r="P855" s="36"/>
    </row>
    <row r="856" spans="4:16" ht="15.75" customHeight="1" x14ac:dyDescent="0.25">
      <c r="D856" s="36"/>
      <c r="J856" s="36"/>
      <c r="P856" s="36"/>
    </row>
    <row r="857" spans="4:16" ht="15.75" customHeight="1" x14ac:dyDescent="0.25">
      <c r="D857" s="36"/>
      <c r="J857" s="36"/>
      <c r="P857" s="36"/>
    </row>
    <row r="858" spans="4:16" ht="15.75" customHeight="1" x14ac:dyDescent="0.25">
      <c r="D858" s="36"/>
      <c r="J858" s="36"/>
      <c r="P858" s="36"/>
    </row>
    <row r="859" spans="4:16" ht="15.75" customHeight="1" x14ac:dyDescent="0.25">
      <c r="D859" s="36"/>
      <c r="J859" s="36"/>
      <c r="P859" s="36"/>
    </row>
    <row r="860" spans="4:16" ht="15.75" customHeight="1" x14ac:dyDescent="0.25">
      <c r="D860" s="36"/>
      <c r="J860" s="36"/>
      <c r="P860" s="36"/>
    </row>
    <row r="861" spans="4:16" ht="15.75" customHeight="1" x14ac:dyDescent="0.25">
      <c r="D861" s="36"/>
      <c r="J861" s="36"/>
      <c r="P861" s="36"/>
    </row>
    <row r="862" spans="4:16" ht="15.75" customHeight="1" x14ac:dyDescent="0.25">
      <c r="D862" s="36"/>
      <c r="J862" s="36"/>
      <c r="P862" s="36"/>
    </row>
    <row r="863" spans="4:16" ht="15.75" customHeight="1" x14ac:dyDescent="0.25">
      <c r="D863" s="36"/>
      <c r="J863" s="36"/>
      <c r="P863" s="36"/>
    </row>
    <row r="864" spans="4:16" ht="15.75" customHeight="1" x14ac:dyDescent="0.25">
      <c r="D864" s="36"/>
      <c r="J864" s="36"/>
      <c r="P864" s="36"/>
    </row>
    <row r="865" spans="4:16" ht="15.75" customHeight="1" x14ac:dyDescent="0.25">
      <c r="D865" s="36"/>
      <c r="J865" s="36"/>
      <c r="P865" s="36"/>
    </row>
    <row r="866" spans="4:16" ht="15.75" customHeight="1" x14ac:dyDescent="0.25">
      <c r="D866" s="36"/>
      <c r="J866" s="36"/>
      <c r="P866" s="36"/>
    </row>
    <row r="867" spans="4:16" ht="15.75" customHeight="1" x14ac:dyDescent="0.25">
      <c r="D867" s="36"/>
      <c r="J867" s="36"/>
      <c r="P867" s="36"/>
    </row>
    <row r="868" spans="4:16" ht="15.75" customHeight="1" x14ac:dyDescent="0.25">
      <c r="D868" s="36"/>
      <c r="J868" s="36"/>
      <c r="P868" s="36"/>
    </row>
    <row r="869" spans="4:16" ht="15.75" customHeight="1" x14ac:dyDescent="0.25">
      <c r="D869" s="36"/>
      <c r="J869" s="36"/>
      <c r="P869" s="36"/>
    </row>
    <row r="870" spans="4:16" ht="15.75" customHeight="1" x14ac:dyDescent="0.25">
      <c r="D870" s="36"/>
      <c r="J870" s="36"/>
      <c r="P870" s="36"/>
    </row>
    <row r="871" spans="4:16" ht="15.75" customHeight="1" x14ac:dyDescent="0.25">
      <c r="D871" s="36"/>
      <c r="J871" s="36"/>
      <c r="P871" s="36"/>
    </row>
    <row r="872" spans="4:16" ht="15.75" customHeight="1" x14ac:dyDescent="0.25">
      <c r="D872" s="36"/>
      <c r="J872" s="36"/>
      <c r="P872" s="36"/>
    </row>
    <row r="873" spans="4:16" ht="15.75" customHeight="1" x14ac:dyDescent="0.25">
      <c r="D873" s="36"/>
      <c r="J873" s="36"/>
      <c r="P873" s="36"/>
    </row>
    <row r="874" spans="4:16" ht="15.75" customHeight="1" x14ac:dyDescent="0.25">
      <c r="D874" s="36"/>
      <c r="J874" s="36"/>
      <c r="P874" s="36"/>
    </row>
    <row r="875" spans="4:16" ht="15.75" customHeight="1" x14ac:dyDescent="0.25">
      <c r="D875" s="36"/>
      <c r="J875" s="36"/>
      <c r="P875" s="36"/>
    </row>
    <row r="876" spans="4:16" ht="15.75" customHeight="1" x14ac:dyDescent="0.25">
      <c r="D876" s="36"/>
      <c r="J876" s="36"/>
      <c r="P876" s="36"/>
    </row>
    <row r="877" spans="4:16" ht="15.75" customHeight="1" x14ac:dyDescent="0.25">
      <c r="D877" s="36"/>
      <c r="J877" s="36"/>
      <c r="P877" s="36"/>
    </row>
    <row r="878" spans="4:16" ht="15.75" customHeight="1" x14ac:dyDescent="0.25">
      <c r="D878" s="36"/>
      <c r="J878" s="36"/>
      <c r="P878" s="36"/>
    </row>
    <row r="879" spans="4:16" ht="15.75" customHeight="1" x14ac:dyDescent="0.25">
      <c r="D879" s="36"/>
      <c r="J879" s="36"/>
      <c r="P879" s="36"/>
    </row>
    <row r="880" spans="4:16" ht="15.75" customHeight="1" x14ac:dyDescent="0.25">
      <c r="D880" s="36"/>
      <c r="J880" s="36"/>
      <c r="P880" s="36"/>
    </row>
    <row r="881" spans="4:16" ht="15.75" customHeight="1" x14ac:dyDescent="0.25">
      <c r="D881" s="36"/>
      <c r="J881" s="36"/>
      <c r="P881" s="36"/>
    </row>
    <row r="882" spans="4:16" ht="15.75" customHeight="1" x14ac:dyDescent="0.25">
      <c r="D882" s="36"/>
      <c r="J882" s="36"/>
      <c r="P882" s="36"/>
    </row>
    <row r="883" spans="4:16" ht="15.75" customHeight="1" x14ac:dyDescent="0.25">
      <c r="D883" s="36"/>
      <c r="J883" s="36"/>
      <c r="P883" s="36"/>
    </row>
    <row r="884" spans="4:16" ht="15.75" customHeight="1" x14ac:dyDescent="0.25">
      <c r="D884" s="36"/>
      <c r="J884" s="36"/>
      <c r="P884" s="36"/>
    </row>
    <row r="885" spans="4:16" ht="15.75" customHeight="1" x14ac:dyDescent="0.25">
      <c r="D885" s="36"/>
      <c r="J885" s="36"/>
      <c r="P885" s="36"/>
    </row>
    <row r="886" spans="4:16" ht="15.75" customHeight="1" x14ac:dyDescent="0.25">
      <c r="D886" s="36"/>
      <c r="J886" s="36"/>
      <c r="P886" s="36"/>
    </row>
    <row r="887" spans="4:16" ht="15.75" customHeight="1" x14ac:dyDescent="0.25">
      <c r="D887" s="36"/>
      <c r="J887" s="36"/>
      <c r="P887" s="36"/>
    </row>
    <row r="888" spans="4:16" ht="15.75" customHeight="1" x14ac:dyDescent="0.25">
      <c r="D888" s="36"/>
      <c r="J888" s="36"/>
      <c r="P888" s="36"/>
    </row>
    <row r="889" spans="4:16" ht="15.75" customHeight="1" x14ac:dyDescent="0.25">
      <c r="D889" s="36"/>
      <c r="J889" s="36"/>
      <c r="P889" s="36"/>
    </row>
    <row r="890" spans="4:16" ht="15.75" customHeight="1" x14ac:dyDescent="0.25">
      <c r="D890" s="36"/>
      <c r="J890" s="36"/>
      <c r="P890" s="36"/>
    </row>
    <row r="891" spans="4:16" ht="15.75" customHeight="1" x14ac:dyDescent="0.25">
      <c r="D891" s="36"/>
      <c r="J891" s="36"/>
      <c r="P891" s="36"/>
    </row>
    <row r="892" spans="4:16" ht="15.75" customHeight="1" x14ac:dyDescent="0.25">
      <c r="D892" s="36"/>
      <c r="J892" s="36"/>
      <c r="P892" s="36"/>
    </row>
    <row r="893" spans="4:16" ht="15.75" customHeight="1" x14ac:dyDescent="0.25">
      <c r="D893" s="36"/>
      <c r="J893" s="36"/>
      <c r="P893" s="36"/>
    </row>
    <row r="894" spans="4:16" ht="15.75" customHeight="1" x14ac:dyDescent="0.25">
      <c r="D894" s="36"/>
      <c r="J894" s="36"/>
      <c r="P894" s="36"/>
    </row>
    <row r="895" spans="4:16" ht="15.75" customHeight="1" x14ac:dyDescent="0.25">
      <c r="D895" s="36"/>
      <c r="J895" s="36"/>
      <c r="P895" s="36"/>
    </row>
    <row r="896" spans="4:16" ht="15.75" customHeight="1" x14ac:dyDescent="0.25">
      <c r="D896" s="36"/>
      <c r="J896" s="36"/>
      <c r="P896" s="36"/>
    </row>
    <row r="897" spans="4:16" ht="15.75" customHeight="1" x14ac:dyDescent="0.25">
      <c r="D897" s="36"/>
      <c r="J897" s="36"/>
      <c r="P897" s="36"/>
    </row>
    <row r="898" spans="4:16" ht="15.75" customHeight="1" x14ac:dyDescent="0.25">
      <c r="D898" s="36"/>
      <c r="J898" s="36"/>
      <c r="P898" s="36"/>
    </row>
    <row r="899" spans="4:16" ht="15.75" customHeight="1" x14ac:dyDescent="0.25">
      <c r="D899" s="36"/>
      <c r="J899" s="36"/>
      <c r="P899" s="36"/>
    </row>
    <row r="900" spans="4:16" ht="15.75" customHeight="1" x14ac:dyDescent="0.25">
      <c r="D900" s="36"/>
      <c r="J900" s="36"/>
      <c r="P900" s="36"/>
    </row>
    <row r="901" spans="4:16" ht="15.75" customHeight="1" x14ac:dyDescent="0.25">
      <c r="D901" s="36"/>
      <c r="J901" s="36"/>
      <c r="P901" s="36"/>
    </row>
    <row r="902" spans="4:16" ht="15.75" customHeight="1" x14ac:dyDescent="0.25">
      <c r="D902" s="36"/>
      <c r="J902" s="36"/>
      <c r="P902" s="36"/>
    </row>
    <row r="903" spans="4:16" ht="15.75" customHeight="1" x14ac:dyDescent="0.25">
      <c r="D903" s="36"/>
      <c r="J903" s="36"/>
      <c r="P903" s="36"/>
    </row>
    <row r="904" spans="4:16" ht="15.75" customHeight="1" x14ac:dyDescent="0.25">
      <c r="D904" s="36"/>
      <c r="J904" s="36"/>
      <c r="P904" s="36"/>
    </row>
    <row r="905" spans="4:16" ht="15.75" customHeight="1" x14ac:dyDescent="0.25">
      <c r="D905" s="36"/>
      <c r="J905" s="36"/>
      <c r="P905" s="36"/>
    </row>
    <row r="906" spans="4:16" ht="15.75" customHeight="1" x14ac:dyDescent="0.25">
      <c r="D906" s="36"/>
      <c r="J906" s="36"/>
      <c r="P906" s="36"/>
    </row>
    <row r="907" spans="4:16" ht="15.75" customHeight="1" x14ac:dyDescent="0.25">
      <c r="D907" s="36"/>
      <c r="J907" s="36"/>
      <c r="P907" s="36"/>
    </row>
    <row r="908" spans="4:16" ht="15.75" customHeight="1" x14ac:dyDescent="0.25">
      <c r="D908" s="36"/>
      <c r="J908" s="36"/>
      <c r="P908" s="36"/>
    </row>
    <row r="909" spans="4:16" ht="15.75" customHeight="1" x14ac:dyDescent="0.25">
      <c r="D909" s="36"/>
      <c r="J909" s="36"/>
      <c r="P909" s="36"/>
    </row>
    <row r="910" spans="4:16" ht="15.75" customHeight="1" x14ac:dyDescent="0.25">
      <c r="D910" s="36"/>
      <c r="J910" s="36"/>
      <c r="P910" s="36"/>
    </row>
    <row r="911" spans="4:16" ht="15.75" customHeight="1" x14ac:dyDescent="0.25">
      <c r="D911" s="36"/>
      <c r="J911" s="36"/>
      <c r="P911" s="36"/>
    </row>
    <row r="912" spans="4:16" ht="15.75" customHeight="1" x14ac:dyDescent="0.25">
      <c r="D912" s="36"/>
      <c r="J912" s="36"/>
      <c r="P912" s="36"/>
    </row>
    <row r="913" spans="4:16" ht="15.75" customHeight="1" x14ac:dyDescent="0.25">
      <c r="D913" s="36"/>
      <c r="J913" s="36"/>
      <c r="P913" s="36"/>
    </row>
    <row r="914" spans="4:16" ht="15.75" customHeight="1" x14ac:dyDescent="0.25">
      <c r="D914" s="36"/>
      <c r="J914" s="36"/>
      <c r="P914" s="36"/>
    </row>
    <row r="915" spans="4:16" ht="15.75" customHeight="1" x14ac:dyDescent="0.25">
      <c r="D915" s="36"/>
      <c r="J915" s="36"/>
      <c r="P915" s="36"/>
    </row>
    <row r="916" spans="4:16" ht="15.75" customHeight="1" x14ac:dyDescent="0.25">
      <c r="D916" s="36"/>
      <c r="J916" s="36"/>
      <c r="P916" s="36"/>
    </row>
    <row r="917" spans="4:16" ht="15.75" customHeight="1" x14ac:dyDescent="0.25">
      <c r="D917" s="36"/>
      <c r="J917" s="36"/>
      <c r="P917" s="36"/>
    </row>
    <row r="918" spans="4:16" ht="15.75" customHeight="1" x14ac:dyDescent="0.25">
      <c r="D918" s="36"/>
      <c r="J918" s="36"/>
      <c r="P918" s="36"/>
    </row>
    <row r="919" spans="4:16" ht="15.75" customHeight="1" x14ac:dyDescent="0.25">
      <c r="D919" s="36"/>
      <c r="J919" s="36"/>
      <c r="P919" s="36"/>
    </row>
    <row r="920" spans="4:16" ht="15.75" customHeight="1" x14ac:dyDescent="0.25">
      <c r="D920" s="36"/>
      <c r="J920" s="36"/>
      <c r="P920" s="36"/>
    </row>
    <row r="921" spans="4:16" ht="15.75" customHeight="1" x14ac:dyDescent="0.25">
      <c r="D921" s="36"/>
      <c r="J921" s="36"/>
      <c r="P921" s="36"/>
    </row>
    <row r="922" spans="4:16" ht="15.75" customHeight="1" x14ac:dyDescent="0.25">
      <c r="D922" s="36"/>
      <c r="J922" s="36"/>
      <c r="P922" s="36"/>
    </row>
    <row r="923" spans="4:16" ht="15.75" customHeight="1" x14ac:dyDescent="0.25">
      <c r="D923" s="36"/>
      <c r="J923" s="36"/>
      <c r="P923" s="36"/>
    </row>
    <row r="924" spans="4:16" ht="15.75" customHeight="1" x14ac:dyDescent="0.25">
      <c r="D924" s="36"/>
      <c r="J924" s="36"/>
      <c r="P924" s="36"/>
    </row>
    <row r="925" spans="4:16" ht="15.75" customHeight="1" x14ac:dyDescent="0.25">
      <c r="D925" s="36"/>
      <c r="J925" s="36"/>
      <c r="P925" s="36"/>
    </row>
    <row r="926" spans="4:16" ht="15.75" customHeight="1" x14ac:dyDescent="0.25">
      <c r="D926" s="36"/>
      <c r="J926" s="36"/>
      <c r="P926" s="36"/>
    </row>
    <row r="927" spans="4:16" ht="15.75" customHeight="1" x14ac:dyDescent="0.25">
      <c r="D927" s="36"/>
      <c r="J927" s="36"/>
      <c r="P927" s="36"/>
    </row>
    <row r="928" spans="4:16" ht="15.75" customHeight="1" x14ac:dyDescent="0.25">
      <c r="D928" s="36"/>
      <c r="J928" s="36"/>
      <c r="P928" s="36"/>
    </row>
    <row r="929" spans="4:16" ht="15.75" customHeight="1" x14ac:dyDescent="0.25">
      <c r="D929" s="36"/>
      <c r="J929" s="36"/>
      <c r="P929" s="36"/>
    </row>
    <row r="930" spans="4:16" ht="15.75" customHeight="1" x14ac:dyDescent="0.25">
      <c r="D930" s="36"/>
      <c r="J930" s="36"/>
      <c r="P930" s="36"/>
    </row>
    <row r="931" spans="4:16" ht="15.75" customHeight="1" x14ac:dyDescent="0.25">
      <c r="D931" s="36"/>
      <c r="J931" s="36"/>
      <c r="P931" s="36"/>
    </row>
    <row r="932" spans="4:16" ht="15.75" customHeight="1" x14ac:dyDescent="0.25">
      <c r="D932" s="36"/>
      <c r="J932" s="36"/>
      <c r="P932" s="36"/>
    </row>
    <row r="933" spans="4:16" ht="15.75" customHeight="1" x14ac:dyDescent="0.25">
      <c r="D933" s="36"/>
      <c r="J933" s="36"/>
      <c r="P933" s="36"/>
    </row>
    <row r="934" spans="4:16" ht="15.75" customHeight="1" x14ac:dyDescent="0.25">
      <c r="D934" s="36"/>
      <c r="J934" s="36"/>
      <c r="P934" s="36"/>
    </row>
    <row r="935" spans="4:16" ht="15.75" customHeight="1" x14ac:dyDescent="0.25">
      <c r="D935" s="36"/>
      <c r="J935" s="36"/>
      <c r="P935" s="36"/>
    </row>
    <row r="936" spans="4:16" ht="15.75" customHeight="1" x14ac:dyDescent="0.25">
      <c r="D936" s="36"/>
      <c r="J936" s="36"/>
      <c r="P936" s="36"/>
    </row>
    <row r="937" spans="4:16" ht="15.75" customHeight="1" x14ac:dyDescent="0.25">
      <c r="D937" s="36"/>
      <c r="J937" s="36"/>
      <c r="P937" s="36"/>
    </row>
    <row r="938" spans="4:16" ht="15.75" customHeight="1" x14ac:dyDescent="0.25">
      <c r="D938" s="36"/>
      <c r="J938" s="36"/>
      <c r="P938" s="36"/>
    </row>
    <row r="939" spans="4:16" ht="15.75" customHeight="1" x14ac:dyDescent="0.25">
      <c r="D939" s="36"/>
      <c r="J939" s="36"/>
      <c r="P939" s="36"/>
    </row>
    <row r="940" spans="4:16" ht="15.75" customHeight="1" x14ac:dyDescent="0.25">
      <c r="D940" s="36"/>
      <c r="J940" s="36"/>
      <c r="P940" s="36"/>
    </row>
    <row r="941" spans="4:16" ht="15.75" customHeight="1" x14ac:dyDescent="0.25">
      <c r="D941" s="36"/>
      <c r="J941" s="36"/>
      <c r="P941" s="36"/>
    </row>
    <row r="942" spans="4:16" ht="15.75" customHeight="1" x14ac:dyDescent="0.25">
      <c r="D942" s="36"/>
      <c r="J942" s="36"/>
      <c r="P942" s="36"/>
    </row>
    <row r="943" spans="4:16" ht="15.75" customHeight="1" x14ac:dyDescent="0.25">
      <c r="D943" s="36"/>
      <c r="J943" s="36"/>
      <c r="P943" s="36"/>
    </row>
    <row r="944" spans="4:16" ht="15.75" customHeight="1" x14ac:dyDescent="0.25">
      <c r="D944" s="36"/>
      <c r="J944" s="36"/>
      <c r="P944" s="36"/>
    </row>
    <row r="945" spans="4:16" ht="15.75" customHeight="1" x14ac:dyDescent="0.25">
      <c r="D945" s="36"/>
      <c r="J945" s="36"/>
      <c r="P945" s="36"/>
    </row>
    <row r="946" spans="4:16" ht="15.75" customHeight="1" x14ac:dyDescent="0.25">
      <c r="D946" s="36"/>
      <c r="J946" s="36"/>
      <c r="P946" s="36"/>
    </row>
    <row r="947" spans="4:16" ht="15.75" customHeight="1" x14ac:dyDescent="0.25">
      <c r="D947" s="36"/>
      <c r="J947" s="36"/>
      <c r="P947" s="36"/>
    </row>
    <row r="948" spans="4:16" ht="15.75" customHeight="1" x14ac:dyDescent="0.25">
      <c r="D948" s="36"/>
      <c r="J948" s="36"/>
      <c r="P948" s="36"/>
    </row>
    <row r="949" spans="4:16" ht="15.75" customHeight="1" x14ac:dyDescent="0.25">
      <c r="D949" s="36"/>
      <c r="J949" s="36"/>
      <c r="P949" s="36"/>
    </row>
    <row r="950" spans="4:16" ht="15.75" customHeight="1" x14ac:dyDescent="0.25">
      <c r="D950" s="36"/>
      <c r="J950" s="36"/>
      <c r="P950" s="36"/>
    </row>
    <row r="951" spans="4:16" ht="15.75" customHeight="1" x14ac:dyDescent="0.25">
      <c r="D951" s="36"/>
      <c r="J951" s="36"/>
      <c r="P951" s="36"/>
    </row>
    <row r="952" spans="4:16" ht="15.75" customHeight="1" x14ac:dyDescent="0.25">
      <c r="D952" s="36"/>
      <c r="J952" s="36"/>
      <c r="P952" s="36"/>
    </row>
    <row r="953" spans="4:16" ht="15.75" customHeight="1" x14ac:dyDescent="0.25">
      <c r="D953" s="36"/>
      <c r="J953" s="36"/>
      <c r="P953" s="36"/>
    </row>
    <row r="954" spans="4:16" ht="15.75" customHeight="1" x14ac:dyDescent="0.25">
      <c r="D954" s="36"/>
      <c r="J954" s="36"/>
      <c r="P954" s="36"/>
    </row>
    <row r="955" spans="4:16" ht="15.75" customHeight="1" x14ac:dyDescent="0.25">
      <c r="D955" s="36"/>
      <c r="J955" s="36"/>
      <c r="P955" s="36"/>
    </row>
    <row r="956" spans="4:16" ht="15.75" customHeight="1" x14ac:dyDescent="0.25">
      <c r="D956" s="36"/>
      <c r="J956" s="36"/>
      <c r="P956" s="36"/>
    </row>
    <row r="957" spans="4:16" ht="15.75" customHeight="1" x14ac:dyDescent="0.25">
      <c r="D957" s="36"/>
      <c r="J957" s="36"/>
      <c r="P957" s="36"/>
    </row>
    <row r="958" spans="4:16" ht="15.75" customHeight="1" x14ac:dyDescent="0.25">
      <c r="D958" s="36"/>
      <c r="J958" s="36"/>
      <c r="P958" s="36"/>
    </row>
    <row r="959" spans="4:16" ht="15.75" customHeight="1" x14ac:dyDescent="0.25">
      <c r="D959" s="36"/>
      <c r="J959" s="36"/>
      <c r="P959" s="36"/>
    </row>
    <row r="960" spans="4:16" ht="15.75" customHeight="1" x14ac:dyDescent="0.25">
      <c r="D960" s="36"/>
      <c r="J960" s="36"/>
      <c r="P960" s="36"/>
    </row>
    <row r="961" spans="4:16" ht="15.75" customHeight="1" x14ac:dyDescent="0.25">
      <c r="D961" s="36"/>
      <c r="J961" s="36"/>
      <c r="P961" s="36"/>
    </row>
    <row r="962" spans="4:16" ht="15.75" customHeight="1" x14ac:dyDescent="0.25">
      <c r="D962" s="36"/>
      <c r="J962" s="36"/>
      <c r="P962" s="36"/>
    </row>
    <row r="963" spans="4:16" ht="15.75" customHeight="1" x14ac:dyDescent="0.25">
      <c r="D963" s="36"/>
      <c r="J963" s="36"/>
      <c r="P963" s="36"/>
    </row>
    <row r="964" spans="4:16" ht="15.75" customHeight="1" x14ac:dyDescent="0.25">
      <c r="D964" s="36"/>
      <c r="J964" s="36"/>
      <c r="P964" s="36"/>
    </row>
    <row r="965" spans="4:16" ht="15.75" customHeight="1" x14ac:dyDescent="0.25">
      <c r="D965" s="36"/>
      <c r="J965" s="36"/>
      <c r="P965" s="36"/>
    </row>
    <row r="966" spans="4:16" ht="15.75" customHeight="1" x14ac:dyDescent="0.25">
      <c r="D966" s="36"/>
      <c r="J966" s="36"/>
      <c r="P966" s="36"/>
    </row>
    <row r="967" spans="4:16" ht="15.75" customHeight="1" x14ac:dyDescent="0.25">
      <c r="D967" s="36"/>
      <c r="J967" s="36"/>
      <c r="P967" s="36"/>
    </row>
    <row r="968" spans="4:16" ht="15.75" customHeight="1" x14ac:dyDescent="0.25">
      <c r="D968" s="36"/>
      <c r="J968" s="36"/>
      <c r="P968" s="36"/>
    </row>
    <row r="969" spans="4:16" ht="15.75" customHeight="1" x14ac:dyDescent="0.25">
      <c r="D969" s="36"/>
      <c r="J969" s="36"/>
      <c r="P969" s="36"/>
    </row>
    <row r="970" spans="4:16" ht="15.75" customHeight="1" x14ac:dyDescent="0.25">
      <c r="D970" s="36"/>
      <c r="J970" s="36"/>
      <c r="P970" s="36"/>
    </row>
    <row r="971" spans="4:16" ht="15.75" customHeight="1" x14ac:dyDescent="0.25">
      <c r="D971" s="36"/>
      <c r="J971" s="36"/>
      <c r="P971" s="36"/>
    </row>
    <row r="972" spans="4:16" ht="15.75" customHeight="1" x14ac:dyDescent="0.25">
      <c r="D972" s="36"/>
      <c r="J972" s="36"/>
      <c r="P972" s="36"/>
    </row>
    <row r="973" spans="4:16" ht="15.75" customHeight="1" x14ac:dyDescent="0.25">
      <c r="D973" s="36"/>
      <c r="J973" s="36"/>
      <c r="P973" s="36"/>
    </row>
    <row r="974" spans="4:16" ht="15.75" customHeight="1" x14ac:dyDescent="0.25">
      <c r="D974" s="36"/>
      <c r="J974" s="36"/>
      <c r="P974" s="36"/>
    </row>
    <row r="975" spans="4:16" ht="15.75" customHeight="1" x14ac:dyDescent="0.25">
      <c r="D975" s="36"/>
      <c r="J975" s="36"/>
      <c r="P975" s="36"/>
    </row>
    <row r="976" spans="4:16" ht="15.75" customHeight="1" x14ac:dyDescent="0.25">
      <c r="D976" s="36"/>
      <c r="J976" s="36"/>
      <c r="P976" s="36"/>
    </row>
    <row r="977" spans="4:16" ht="15.75" customHeight="1" x14ac:dyDescent="0.25">
      <c r="D977" s="36"/>
      <c r="J977" s="36"/>
      <c r="P977" s="36"/>
    </row>
    <row r="978" spans="4:16" ht="15.75" customHeight="1" x14ac:dyDescent="0.25">
      <c r="D978" s="36"/>
      <c r="J978" s="36"/>
      <c r="P978" s="36"/>
    </row>
    <row r="979" spans="4:16" ht="15.75" customHeight="1" x14ac:dyDescent="0.25">
      <c r="D979" s="36"/>
      <c r="J979" s="36"/>
      <c r="P979" s="36"/>
    </row>
    <row r="980" spans="4:16" ht="15.75" customHeight="1" x14ac:dyDescent="0.25">
      <c r="D980" s="36"/>
      <c r="J980" s="36"/>
      <c r="P980" s="36"/>
    </row>
    <row r="981" spans="4:16" ht="15.75" customHeight="1" x14ac:dyDescent="0.25">
      <c r="D981" s="36"/>
      <c r="J981" s="36"/>
      <c r="P981" s="36"/>
    </row>
    <row r="982" spans="4:16" ht="15.75" customHeight="1" x14ac:dyDescent="0.25">
      <c r="D982" s="36"/>
      <c r="J982" s="36"/>
      <c r="P982" s="36"/>
    </row>
    <row r="983" spans="4:16" ht="15.75" customHeight="1" x14ac:dyDescent="0.25">
      <c r="D983" s="36"/>
      <c r="J983" s="36"/>
      <c r="P983" s="36"/>
    </row>
    <row r="984" spans="4:16" ht="15.75" customHeight="1" x14ac:dyDescent="0.25">
      <c r="D984" s="36"/>
      <c r="J984" s="36"/>
      <c r="P984" s="36"/>
    </row>
    <row r="985" spans="4:16" ht="15.75" customHeight="1" x14ac:dyDescent="0.25">
      <c r="D985" s="36"/>
      <c r="J985" s="36"/>
      <c r="P985" s="36"/>
    </row>
    <row r="986" spans="4:16" ht="15.75" customHeight="1" x14ac:dyDescent="0.25">
      <c r="D986" s="36"/>
      <c r="J986" s="36"/>
      <c r="P986" s="36"/>
    </row>
    <row r="987" spans="4:16" ht="15.75" customHeight="1" x14ac:dyDescent="0.25">
      <c r="D987" s="36"/>
      <c r="J987" s="36"/>
      <c r="P987" s="36"/>
    </row>
    <row r="988" spans="4:16" ht="15.75" customHeight="1" x14ac:dyDescent="0.25">
      <c r="D988" s="36"/>
      <c r="J988" s="36"/>
      <c r="P988" s="36"/>
    </row>
    <row r="989" spans="4:16" ht="15.75" customHeight="1" x14ac:dyDescent="0.25">
      <c r="D989" s="36"/>
      <c r="J989" s="36"/>
      <c r="P989" s="36"/>
    </row>
    <row r="990" spans="4:16" ht="15.75" customHeight="1" x14ac:dyDescent="0.25">
      <c r="D990" s="36"/>
      <c r="J990" s="36"/>
      <c r="P990" s="36"/>
    </row>
    <row r="991" spans="4:16" ht="15.75" customHeight="1" x14ac:dyDescent="0.25">
      <c r="D991" s="36"/>
      <c r="J991" s="36"/>
      <c r="P991" s="36"/>
    </row>
    <row r="992" spans="4:16" ht="15.75" customHeight="1" x14ac:dyDescent="0.25">
      <c r="D992" s="36"/>
      <c r="J992" s="36"/>
      <c r="P992" s="36"/>
    </row>
    <row r="993" spans="4:16" ht="15.75" customHeight="1" x14ac:dyDescent="0.25">
      <c r="D993" s="36"/>
      <c r="J993" s="36"/>
      <c r="P993" s="36"/>
    </row>
    <row r="994" spans="4:16" ht="15.75" customHeight="1" x14ac:dyDescent="0.25">
      <c r="D994" s="36"/>
      <c r="J994" s="36"/>
      <c r="P994" s="36"/>
    </row>
    <row r="995" spans="4:16" ht="15.75" customHeight="1" x14ac:dyDescent="0.25">
      <c r="D995" s="36"/>
      <c r="J995" s="36"/>
      <c r="P995" s="36"/>
    </row>
    <row r="996" spans="4:16" ht="15.75" customHeight="1" x14ac:dyDescent="0.25">
      <c r="D996" s="36"/>
      <c r="J996" s="36"/>
      <c r="P996" s="36"/>
    </row>
    <row r="997" spans="4:16" ht="15.75" customHeight="1" x14ac:dyDescent="0.25">
      <c r="D997" s="36"/>
      <c r="J997" s="36"/>
      <c r="P997" s="36"/>
    </row>
    <row r="998" spans="4:16" ht="15.75" customHeight="1" x14ac:dyDescent="0.25">
      <c r="D998" s="36"/>
      <c r="J998" s="36"/>
      <c r="P998" s="36"/>
    </row>
    <row r="999" spans="4:16" ht="15.75" customHeight="1" x14ac:dyDescent="0.25">
      <c r="D999" s="36"/>
      <c r="J999" s="36"/>
      <c r="P999" s="36"/>
    </row>
    <row r="1000" spans="4:16" ht="15.75" customHeight="1" x14ac:dyDescent="0.25">
      <c r="D1000" s="36"/>
      <c r="J1000" s="36"/>
      <c r="P1000" s="36"/>
    </row>
  </sheetData>
  <mergeCells count="61">
    <mergeCell ref="A1:H1"/>
    <mergeCell ref="I1:N1"/>
    <mergeCell ref="O1:T1"/>
    <mergeCell ref="U1:W2"/>
    <mergeCell ref="X1:AC2"/>
    <mergeCell ref="A2:H2"/>
    <mergeCell ref="I2:N2"/>
    <mergeCell ref="O2:T2"/>
    <mergeCell ref="A4:A6"/>
    <mergeCell ref="A7:A25"/>
    <mergeCell ref="B26:F26"/>
    <mergeCell ref="G26:H26"/>
    <mergeCell ref="M26:N26"/>
    <mergeCell ref="S26:T26"/>
    <mergeCell ref="V26:W26"/>
    <mergeCell ref="B27:F27"/>
    <mergeCell ref="G27:H27"/>
    <mergeCell ref="M27:N27"/>
    <mergeCell ref="S27:T27"/>
    <mergeCell ref="V27:W27"/>
    <mergeCell ref="B28:F28"/>
    <mergeCell ref="G28:H28"/>
    <mergeCell ref="M28:N28"/>
    <mergeCell ref="S28:T28"/>
    <mergeCell ref="V28:W28"/>
    <mergeCell ref="B29:F29"/>
    <mergeCell ref="G29:H29"/>
    <mergeCell ref="M29:N29"/>
    <mergeCell ref="S29:T29"/>
    <mergeCell ref="V29:W29"/>
    <mergeCell ref="E30:F31"/>
    <mergeCell ref="G30:H31"/>
    <mergeCell ref="B32:H32"/>
    <mergeCell ref="B33:H33"/>
    <mergeCell ref="B34:H34"/>
    <mergeCell ref="B35:H35"/>
    <mergeCell ref="B36:H36"/>
    <mergeCell ref="B37:H37"/>
    <mergeCell ref="B38:H38"/>
    <mergeCell ref="B40:H40"/>
    <mergeCell ref="B41:F41"/>
    <mergeCell ref="G41:H41"/>
    <mergeCell ref="B42:F42"/>
    <mergeCell ref="G42:H42"/>
    <mergeCell ref="B43:F43"/>
    <mergeCell ref="G43:H43"/>
    <mergeCell ref="B44:F44"/>
    <mergeCell ref="G44:H44"/>
    <mergeCell ref="B45:F45"/>
    <mergeCell ref="G45:H45"/>
    <mergeCell ref="B46:F46"/>
    <mergeCell ref="G46:H46"/>
    <mergeCell ref="B50:F50"/>
    <mergeCell ref="G50:H50"/>
    <mergeCell ref="B51:H51"/>
    <mergeCell ref="B47:F47"/>
    <mergeCell ref="G47:H47"/>
    <mergeCell ref="B48:F48"/>
    <mergeCell ref="G48:H48"/>
    <mergeCell ref="B49:F49"/>
    <mergeCell ref="G49:H49"/>
  </mergeCells>
  <conditionalFormatting sqref="Z4:Z25">
    <cfRule type="cellIs" dxfId="1" priority="2" operator="greaterThan">
      <formula>$G$41</formula>
    </cfRule>
    <cfRule type="cellIs" dxfId="0" priority="3" operator="lessThanOrEqual">
      <formula>$G$41</formula>
    </cfRule>
  </conditionalFormatting>
  <pageMargins left="0.39374999999999999" right="0.39374999999999999" top="0.74791666666666701" bottom="0.74791666666666701" header="0.511811023622047" footer="0.511811023622047"/>
  <pageSetup scale="2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zoomScaleNormal="100" workbookViewId="0">
      <selection sqref="A1:C1"/>
    </sheetView>
  </sheetViews>
  <sheetFormatPr baseColWidth="10" defaultColWidth="14.453125" defaultRowHeight="14.5" x14ac:dyDescent="0.35"/>
  <cols>
    <col min="1" max="1" width="10.7265625" customWidth="1"/>
    <col min="2" max="2" width="58.453125" customWidth="1"/>
    <col min="3" max="26" width="10.7265625" customWidth="1"/>
  </cols>
  <sheetData>
    <row r="1" spans="1:3" ht="27.75" customHeight="1" x14ac:dyDescent="0.35">
      <c r="A1" s="70" t="s">
        <v>68</v>
      </c>
      <c r="B1" s="70"/>
      <c r="C1" s="70"/>
    </row>
    <row r="2" spans="1:3" ht="15.75" customHeight="1" x14ac:dyDescent="0.35">
      <c r="A2" s="71"/>
    </row>
    <row r="3" spans="1:3" ht="15.75" customHeight="1" x14ac:dyDescent="0.35">
      <c r="A3" s="71" t="s">
        <v>5</v>
      </c>
      <c r="B3" s="39" t="s">
        <v>69</v>
      </c>
      <c r="C3" s="40">
        <v>100</v>
      </c>
    </row>
    <row r="4" spans="1:3" ht="15.75" customHeight="1" x14ac:dyDescent="0.35">
      <c r="A4" s="71"/>
      <c r="B4" s="39" t="s">
        <v>70</v>
      </c>
      <c r="C4" s="40">
        <v>50</v>
      </c>
    </row>
    <row r="5" spans="1:3" ht="15.75" customHeight="1" x14ac:dyDescent="0.35">
      <c r="A5" s="72"/>
      <c r="B5" s="39" t="s">
        <v>71</v>
      </c>
      <c r="C5" s="40">
        <v>100</v>
      </c>
    </row>
    <row r="6" spans="1:3" ht="15.75" customHeight="1" x14ac:dyDescent="0.35">
      <c r="A6" s="72" t="s">
        <v>26</v>
      </c>
      <c r="B6" s="39" t="s">
        <v>72</v>
      </c>
      <c r="C6" s="40">
        <v>20</v>
      </c>
    </row>
    <row r="7" spans="1:3" ht="15.75" customHeight="1" x14ac:dyDescent="0.35">
      <c r="A7" s="72"/>
      <c r="B7" s="39" t="s">
        <v>73</v>
      </c>
      <c r="C7" s="40">
        <v>110</v>
      </c>
    </row>
    <row r="8" spans="1:3" ht="15.75" customHeight="1" x14ac:dyDescent="0.35">
      <c r="A8" s="72"/>
      <c r="B8" s="39" t="s">
        <v>74</v>
      </c>
      <c r="C8" s="40">
        <v>20</v>
      </c>
    </row>
    <row r="9" spans="1:3" ht="15.75" customHeight="1" x14ac:dyDescent="0.35">
      <c r="A9" s="72"/>
      <c r="B9" s="39" t="s">
        <v>34</v>
      </c>
      <c r="C9" s="40">
        <v>109</v>
      </c>
    </row>
    <row r="10" spans="1:3" ht="15.75" customHeight="1" x14ac:dyDescent="0.35">
      <c r="A10" s="72"/>
      <c r="B10" s="39" t="s">
        <v>35</v>
      </c>
      <c r="C10" s="40">
        <v>110</v>
      </c>
    </row>
    <row r="11" spans="1:3" ht="15.75" customHeight="1" x14ac:dyDescent="0.35">
      <c r="A11" s="72"/>
      <c r="B11" s="39" t="s">
        <v>36</v>
      </c>
      <c r="C11" s="40">
        <v>109</v>
      </c>
    </row>
    <row r="12" spans="1:3" ht="15.75" customHeight="1" x14ac:dyDescent="0.35">
      <c r="A12" s="72"/>
      <c r="B12" s="39" t="s">
        <v>37</v>
      </c>
      <c r="C12" s="40">
        <v>110</v>
      </c>
    </row>
    <row r="13" spans="1:3" ht="15.75" customHeight="1" x14ac:dyDescent="0.35">
      <c r="A13" s="72"/>
      <c r="B13" s="39" t="s">
        <v>75</v>
      </c>
      <c r="C13" s="40">
        <v>10</v>
      </c>
    </row>
    <row r="14" spans="1:3" ht="15.75" customHeight="1" x14ac:dyDescent="0.35">
      <c r="A14" s="72"/>
      <c r="B14" s="39" t="s">
        <v>33</v>
      </c>
      <c r="C14" s="40">
        <v>10</v>
      </c>
    </row>
    <row r="15" spans="1:3" ht="15.75" customHeight="1" x14ac:dyDescent="0.35">
      <c r="A15" s="72"/>
      <c r="B15" s="39" t="s">
        <v>38</v>
      </c>
      <c r="C15" s="40">
        <v>110</v>
      </c>
    </row>
    <row r="16" spans="1:3" ht="15.75" customHeight="1" x14ac:dyDescent="0.35">
      <c r="A16" s="72"/>
      <c r="B16" s="39" t="s">
        <v>39</v>
      </c>
      <c r="C16" s="40">
        <v>110</v>
      </c>
    </row>
    <row r="17" spans="1:3" ht="15.75" customHeight="1" x14ac:dyDescent="0.35">
      <c r="A17" s="72"/>
      <c r="B17" s="39" t="s">
        <v>40</v>
      </c>
      <c r="C17" s="40">
        <v>110</v>
      </c>
    </row>
    <row r="18" spans="1:3" ht="15.75" customHeight="1" x14ac:dyDescent="0.35">
      <c r="A18" s="72"/>
      <c r="B18" s="39" t="s">
        <v>43</v>
      </c>
      <c r="C18" s="40">
        <v>2</v>
      </c>
    </row>
    <row r="19" spans="1:3" ht="15.75" customHeight="1" x14ac:dyDescent="0.35">
      <c r="A19" s="72"/>
      <c r="B19" s="39" t="s">
        <v>44</v>
      </c>
      <c r="C19" s="40">
        <v>2</v>
      </c>
    </row>
    <row r="20" spans="1:3" ht="15.75" customHeight="1" x14ac:dyDescent="0.35">
      <c r="A20" s="72"/>
      <c r="B20" s="39" t="s">
        <v>76</v>
      </c>
      <c r="C20" s="40">
        <v>2</v>
      </c>
    </row>
    <row r="21" spans="1:3" ht="15.75" customHeight="1" x14ac:dyDescent="0.35">
      <c r="A21" s="41"/>
      <c r="B21" s="39" t="s">
        <v>77</v>
      </c>
      <c r="C21" s="40">
        <v>17</v>
      </c>
    </row>
    <row r="22" spans="1:3" ht="15.75" customHeight="1" x14ac:dyDescent="0.35"/>
    <row r="23" spans="1:3" ht="15.75" customHeight="1" x14ac:dyDescent="0.35"/>
    <row r="24" spans="1:3" ht="15.75" customHeight="1" x14ac:dyDescent="0.35"/>
    <row r="25" spans="1:3" ht="15.75" customHeight="1" x14ac:dyDescent="0.35"/>
    <row r="26" spans="1:3" ht="15.75" customHeight="1" x14ac:dyDescent="0.35"/>
    <row r="27" spans="1:3" ht="15.75" customHeight="1" x14ac:dyDescent="0.35"/>
    <row r="28" spans="1:3" ht="15.75" customHeight="1" x14ac:dyDescent="0.35"/>
    <row r="29" spans="1:3" ht="15.75" customHeight="1" x14ac:dyDescent="0.35"/>
    <row r="30" spans="1:3" ht="15.75" customHeight="1" x14ac:dyDescent="0.35"/>
    <row r="31" spans="1:3" ht="15.75" customHeight="1" x14ac:dyDescent="0.35"/>
    <row r="32" spans="1:3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3">
    <mergeCell ref="A1:C1"/>
    <mergeCell ref="A2:A4"/>
    <mergeCell ref="A5:A20"/>
  </mergeCells>
  <pageMargins left="0.7" right="0.7" top="0.75" bottom="0.75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EXAMENES OCUPACIONALES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Jonathan Steven García Uribe</dc:creator>
  <dc:description/>
  <cp:lastModifiedBy>Dayhanna Jimena Angarita Salazar</cp:lastModifiedBy>
  <cp:revision>0</cp:revision>
  <dcterms:created xsi:type="dcterms:W3CDTF">2026-01-16T17:24:10Z</dcterms:created>
  <dcterms:modified xsi:type="dcterms:W3CDTF">2026-08-26T23:20:13Z</dcterms:modified>
  <dc:language>en-US</dc:language>
</cp:coreProperties>
</file>