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d412b308999fb310/Desktop/SECRE.MUJER/SECRE.MUJER/SEC.MUJER 2026/ICPES 2026/"/>
    </mc:Choice>
  </mc:AlternateContent>
  <xr:revisionPtr revIDLastSave="1153" documentId="13_ncr:1_{462353A1-28D4-49E6-80C3-9E350432AD69}" xr6:coauthVersionLast="47" xr6:coauthVersionMax="47" xr10:uidLastSave="{6D43F9B5-8158-443A-B5E7-20B959810A91}"/>
  <bookViews>
    <workbookView xWindow="-108" yWindow="-108" windowWidth="23256" windowHeight="12456" tabRatio="500" firstSheet="7" activeTab="9" xr2:uid="{00000000-000D-0000-FFFF-FFFF00000000}"/>
  </bookViews>
  <sheets>
    <sheet name="PRECIOS HISTORICOS Y MERCADO" sheetId="1" r:id="rId1"/>
    <sheet name="COTIZACION SOLUCIONES AVANZADAS" sheetId="3" r:id="rId2"/>
    <sheet name="COTIZACION CONSULTORIAS Y ASESO" sheetId="4" r:id="rId3"/>
    <sheet name="PORCENTAJE E MPRESAS" sheetId="2" r:id="rId4"/>
    <sheet name="COMPARATIVO" sheetId="5" r:id="rId5"/>
    <sheet name="DESVIACION ESTANDAR" sheetId="6" r:id="rId6"/>
    <sheet name="VARIACION %" sheetId="8" r:id="rId7"/>
    <sheet name="MEDIA ARMONICA" sheetId="9" r:id="rId8"/>
    <sheet name="VALORES DE REFERENCIA" sheetId="10" r:id="rId9"/>
    <sheet name="PORCENTAJE DE LANCE " sheetId="11" r:id="rId10"/>
  </sheets>
  <definedNames>
    <definedName name="_xlnm._FilterDatabase" localSheetId="4" hidden="1">COMPARATIVO!$A$5:$F$161</definedName>
    <definedName name="_xlnm._FilterDatabase" localSheetId="1" hidden="1">'COTIZACION SOLUCIONES AVANZADAS'!$A$5:$I$161</definedName>
    <definedName name="_xlnm._FilterDatabase" localSheetId="5" hidden="1">'DESVIACION ESTANDAR'!$A$5:$F$161</definedName>
    <definedName name="_xlnm._FilterDatabase" localSheetId="7" hidden="1">'MEDIA ARMONICA'!$A$5:$F$161</definedName>
    <definedName name="_xlnm._FilterDatabase" localSheetId="0" hidden="1">'PRECIOS HISTORICOS Y MERCADO'!$K$5:$L$84</definedName>
    <definedName name="_xlnm._FilterDatabase" localSheetId="8" hidden="1">'VALORES DE REFERENCIA'!$A$5:$E$174</definedName>
    <definedName name="_xlnm._FilterDatabase" localSheetId="6" hidden="1">'VARIACION %'!$A$5:$F$161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 i="11" l="1"/>
  <c r="U9" i="11"/>
  <c r="U8" i="11"/>
  <c r="U7" i="11"/>
  <c r="U6" i="11"/>
  <c r="I24" i="10" l="1"/>
  <c r="J164" i="10"/>
  <c r="H164" i="10"/>
  <c r="I164" i="10" s="1"/>
  <c r="G164" i="10"/>
  <c r="K164" i="10" l="1"/>
  <c r="L164" i="10" s="1"/>
  <c r="H135" i="10" l="1"/>
  <c r="I135" i="10" s="1"/>
  <c r="H85" i="10"/>
  <c r="I85" i="10" s="1"/>
  <c r="H74" i="10"/>
  <c r="I74" i="10" s="1"/>
  <c r="H72" i="10"/>
  <c r="I72" i="10" s="1"/>
  <c r="H64" i="10"/>
  <c r="I64" i="10" s="1"/>
  <c r="H12" i="10"/>
  <c r="I12" i="10" s="1"/>
  <c r="H11" i="10"/>
  <c r="I11" i="10" s="1"/>
  <c r="H6" i="10"/>
  <c r="I6" i="10" s="1"/>
  <c r="G159" i="10"/>
  <c r="H159" i="10" s="1"/>
  <c r="I159" i="10" s="1"/>
  <c r="G158" i="10"/>
  <c r="H158" i="10" s="1"/>
  <c r="I158" i="10" s="1"/>
  <c r="G157" i="10"/>
  <c r="H157" i="10" s="1"/>
  <c r="I157" i="10" s="1"/>
  <c r="G156" i="10"/>
  <c r="H156" i="10" s="1"/>
  <c r="I156" i="10" s="1"/>
  <c r="G155" i="10"/>
  <c r="H155" i="10" s="1"/>
  <c r="I155" i="10" s="1"/>
  <c r="G154" i="10"/>
  <c r="H154" i="10" s="1"/>
  <c r="I154" i="10" s="1"/>
  <c r="G153" i="10"/>
  <c r="H153" i="10" s="1"/>
  <c r="I153" i="10" s="1"/>
  <c r="G152" i="10"/>
  <c r="H152" i="10" s="1"/>
  <c r="I152" i="10" s="1"/>
  <c r="G151" i="10"/>
  <c r="H151" i="10" s="1"/>
  <c r="I151" i="10" s="1"/>
  <c r="G150" i="10"/>
  <c r="H150" i="10" s="1"/>
  <c r="I150" i="10" s="1"/>
  <c r="G149" i="10"/>
  <c r="H149" i="10" s="1"/>
  <c r="I149" i="10" s="1"/>
  <c r="G148" i="10"/>
  <c r="H148" i="10" s="1"/>
  <c r="I148" i="10" s="1"/>
  <c r="G147" i="10"/>
  <c r="H147" i="10" s="1"/>
  <c r="I147" i="10" s="1"/>
  <c r="G146" i="10"/>
  <c r="H146" i="10" s="1"/>
  <c r="I146" i="10" s="1"/>
  <c r="G145" i="10"/>
  <c r="H145" i="10" s="1"/>
  <c r="I145" i="10" s="1"/>
  <c r="G144" i="10"/>
  <c r="H144" i="10" s="1"/>
  <c r="I144" i="10" s="1"/>
  <c r="G143" i="10"/>
  <c r="H143" i="10" s="1"/>
  <c r="I143" i="10" s="1"/>
  <c r="G142" i="10"/>
  <c r="H142" i="10" s="1"/>
  <c r="I142" i="10" s="1"/>
  <c r="G141" i="10"/>
  <c r="H141" i="10" s="1"/>
  <c r="I141" i="10" s="1"/>
  <c r="G140" i="10"/>
  <c r="H140" i="10" s="1"/>
  <c r="I140" i="10" s="1"/>
  <c r="G139" i="10"/>
  <c r="H139" i="10" s="1"/>
  <c r="I139" i="10" s="1"/>
  <c r="G138" i="10"/>
  <c r="H138" i="10" s="1"/>
  <c r="I138" i="10" s="1"/>
  <c r="G137" i="10"/>
  <c r="H137" i="10" s="1"/>
  <c r="I137" i="10" s="1"/>
  <c r="G136" i="10"/>
  <c r="H136" i="10" s="1"/>
  <c r="I136" i="10" s="1"/>
  <c r="G134" i="10"/>
  <c r="H134" i="10" s="1"/>
  <c r="I134" i="10" s="1"/>
  <c r="G133" i="10"/>
  <c r="H133" i="10" s="1"/>
  <c r="I133" i="10" s="1"/>
  <c r="G132" i="10"/>
  <c r="H132" i="10" s="1"/>
  <c r="I132" i="10" s="1"/>
  <c r="G131" i="10"/>
  <c r="H131" i="10" s="1"/>
  <c r="I131" i="10" s="1"/>
  <c r="G130" i="10"/>
  <c r="H130" i="10" s="1"/>
  <c r="I130" i="10" s="1"/>
  <c r="G129" i="10"/>
  <c r="H129" i="10" s="1"/>
  <c r="I129" i="10" s="1"/>
  <c r="G128" i="10"/>
  <c r="H128" i="10" s="1"/>
  <c r="I128" i="10" s="1"/>
  <c r="G127" i="10"/>
  <c r="H127" i="10" s="1"/>
  <c r="I127" i="10" s="1"/>
  <c r="G126" i="10"/>
  <c r="H126" i="10" s="1"/>
  <c r="I126" i="10" s="1"/>
  <c r="G125" i="10"/>
  <c r="H125" i="10" s="1"/>
  <c r="I125" i="10" s="1"/>
  <c r="G124" i="10"/>
  <c r="H124" i="10" s="1"/>
  <c r="I124" i="10" s="1"/>
  <c r="G123" i="10"/>
  <c r="H123" i="10" s="1"/>
  <c r="I123" i="10" s="1"/>
  <c r="G122" i="10"/>
  <c r="H122" i="10" s="1"/>
  <c r="I122" i="10" s="1"/>
  <c r="G121" i="10"/>
  <c r="H121" i="10" s="1"/>
  <c r="I121" i="10" s="1"/>
  <c r="G120" i="10"/>
  <c r="H120" i="10" s="1"/>
  <c r="I120" i="10" s="1"/>
  <c r="G119" i="10"/>
  <c r="H119" i="10" s="1"/>
  <c r="I119" i="10" s="1"/>
  <c r="G118" i="10"/>
  <c r="H118" i="10" s="1"/>
  <c r="I118" i="10" s="1"/>
  <c r="G117" i="10"/>
  <c r="H117" i="10" s="1"/>
  <c r="I117" i="10" s="1"/>
  <c r="G116" i="10"/>
  <c r="H116" i="10" s="1"/>
  <c r="I116" i="10" s="1"/>
  <c r="G115" i="10"/>
  <c r="H115" i="10" s="1"/>
  <c r="I115" i="10" s="1"/>
  <c r="G114" i="10"/>
  <c r="H114" i="10" s="1"/>
  <c r="I114" i="10" s="1"/>
  <c r="G113" i="10"/>
  <c r="H113" i="10" s="1"/>
  <c r="I113" i="10" s="1"/>
  <c r="G112" i="10"/>
  <c r="H112" i="10" s="1"/>
  <c r="I112" i="10" s="1"/>
  <c r="G111" i="10"/>
  <c r="H111" i="10" s="1"/>
  <c r="I111" i="10" s="1"/>
  <c r="G110" i="10"/>
  <c r="H110" i="10" s="1"/>
  <c r="I110" i="10" s="1"/>
  <c r="G109" i="10"/>
  <c r="H109" i="10" s="1"/>
  <c r="I109" i="10" s="1"/>
  <c r="G108" i="10"/>
  <c r="H108" i="10" s="1"/>
  <c r="I108" i="10" s="1"/>
  <c r="G107" i="10"/>
  <c r="H107" i="10" s="1"/>
  <c r="I107" i="10" s="1"/>
  <c r="G106" i="10"/>
  <c r="H106" i="10" s="1"/>
  <c r="I106" i="10" s="1"/>
  <c r="G105" i="10"/>
  <c r="H105" i="10" s="1"/>
  <c r="I105" i="10" s="1"/>
  <c r="G104" i="10"/>
  <c r="H104" i="10" s="1"/>
  <c r="I104" i="10" s="1"/>
  <c r="G103" i="10"/>
  <c r="H103" i="10" s="1"/>
  <c r="I103" i="10" s="1"/>
  <c r="G102" i="10"/>
  <c r="H102" i="10" s="1"/>
  <c r="I102" i="10" s="1"/>
  <c r="G101" i="10"/>
  <c r="H101" i="10" s="1"/>
  <c r="I101" i="10" s="1"/>
  <c r="G100" i="10"/>
  <c r="H100" i="10" s="1"/>
  <c r="I100" i="10" s="1"/>
  <c r="G99" i="10"/>
  <c r="H99" i="10" s="1"/>
  <c r="I99" i="10" s="1"/>
  <c r="G98" i="10"/>
  <c r="H98" i="10" s="1"/>
  <c r="I98" i="10" s="1"/>
  <c r="G97" i="10"/>
  <c r="H97" i="10" s="1"/>
  <c r="I97" i="10" s="1"/>
  <c r="G96" i="10"/>
  <c r="H96" i="10" s="1"/>
  <c r="I96" i="10" s="1"/>
  <c r="G95" i="10"/>
  <c r="H95" i="10" s="1"/>
  <c r="I95" i="10" s="1"/>
  <c r="G94" i="10"/>
  <c r="H94" i="10" s="1"/>
  <c r="I94" i="10" s="1"/>
  <c r="G93" i="10"/>
  <c r="H93" i="10" s="1"/>
  <c r="I93" i="10" s="1"/>
  <c r="G92" i="10"/>
  <c r="H92" i="10" s="1"/>
  <c r="I92" i="10" s="1"/>
  <c r="G91" i="10"/>
  <c r="H91" i="10" s="1"/>
  <c r="I91" i="10" s="1"/>
  <c r="G90" i="10"/>
  <c r="H90" i="10" s="1"/>
  <c r="I90" i="10" s="1"/>
  <c r="G89" i="10"/>
  <c r="H89" i="10" s="1"/>
  <c r="I89" i="10" s="1"/>
  <c r="G88" i="10"/>
  <c r="H88" i="10" s="1"/>
  <c r="I88" i="10" s="1"/>
  <c r="G87" i="10"/>
  <c r="H87" i="10" s="1"/>
  <c r="I87" i="10" s="1"/>
  <c r="G86" i="10"/>
  <c r="H86" i="10" s="1"/>
  <c r="I86" i="10" s="1"/>
  <c r="G84" i="10"/>
  <c r="H84" i="10" s="1"/>
  <c r="I84" i="10" s="1"/>
  <c r="G83" i="10"/>
  <c r="H83" i="10" s="1"/>
  <c r="I83" i="10" s="1"/>
  <c r="G82" i="10"/>
  <c r="H82" i="10" s="1"/>
  <c r="I82" i="10" s="1"/>
  <c r="G81" i="10"/>
  <c r="H81" i="10" s="1"/>
  <c r="I81" i="10" s="1"/>
  <c r="G80" i="10"/>
  <c r="H80" i="10" s="1"/>
  <c r="I80" i="10" s="1"/>
  <c r="G79" i="10"/>
  <c r="H79" i="10" s="1"/>
  <c r="I79" i="10" s="1"/>
  <c r="G78" i="10"/>
  <c r="H78" i="10" s="1"/>
  <c r="I78" i="10" s="1"/>
  <c r="G77" i="10"/>
  <c r="H77" i="10" s="1"/>
  <c r="I77" i="10" s="1"/>
  <c r="G76" i="10"/>
  <c r="H76" i="10" s="1"/>
  <c r="I76" i="10" s="1"/>
  <c r="G75" i="10"/>
  <c r="H75" i="10" s="1"/>
  <c r="I75" i="10" s="1"/>
  <c r="G73" i="10"/>
  <c r="H73" i="10" s="1"/>
  <c r="I73" i="10" s="1"/>
  <c r="G71" i="10"/>
  <c r="H71" i="10" s="1"/>
  <c r="I71" i="10" s="1"/>
  <c r="G70" i="10"/>
  <c r="H70" i="10" s="1"/>
  <c r="I70" i="10" s="1"/>
  <c r="G69" i="10"/>
  <c r="H69" i="10" s="1"/>
  <c r="I69" i="10" s="1"/>
  <c r="G68" i="10"/>
  <c r="H68" i="10" s="1"/>
  <c r="I68" i="10" s="1"/>
  <c r="G67" i="10"/>
  <c r="H67" i="10" s="1"/>
  <c r="I67" i="10" s="1"/>
  <c r="G66" i="10"/>
  <c r="H66" i="10" s="1"/>
  <c r="I66" i="10" s="1"/>
  <c r="G65" i="10"/>
  <c r="H65" i="10" s="1"/>
  <c r="I65" i="10" s="1"/>
  <c r="G63" i="10"/>
  <c r="H63" i="10" s="1"/>
  <c r="I63" i="10" s="1"/>
  <c r="G62" i="10"/>
  <c r="H62" i="10" s="1"/>
  <c r="I62" i="10" s="1"/>
  <c r="G61" i="10"/>
  <c r="H61" i="10" s="1"/>
  <c r="I61" i="10" s="1"/>
  <c r="G60" i="10"/>
  <c r="H60" i="10" s="1"/>
  <c r="I60" i="10" s="1"/>
  <c r="G59" i="10"/>
  <c r="H59" i="10" s="1"/>
  <c r="I59" i="10" s="1"/>
  <c r="G58" i="10"/>
  <c r="H58" i="10" s="1"/>
  <c r="I58" i="10" s="1"/>
  <c r="G57" i="10"/>
  <c r="H57" i="10" s="1"/>
  <c r="I57" i="10" s="1"/>
  <c r="G56" i="10"/>
  <c r="H56" i="10" s="1"/>
  <c r="I56" i="10" s="1"/>
  <c r="G55" i="10"/>
  <c r="H55" i="10" s="1"/>
  <c r="I55" i="10" s="1"/>
  <c r="G54" i="10"/>
  <c r="H54" i="10" s="1"/>
  <c r="I54" i="10" s="1"/>
  <c r="G53" i="10"/>
  <c r="H53" i="10" s="1"/>
  <c r="I53" i="10" s="1"/>
  <c r="G52" i="10"/>
  <c r="H52" i="10" s="1"/>
  <c r="I52" i="10" s="1"/>
  <c r="G51" i="10"/>
  <c r="H51" i="10" s="1"/>
  <c r="I51" i="10" s="1"/>
  <c r="G50" i="10"/>
  <c r="H50" i="10" s="1"/>
  <c r="I50" i="10" s="1"/>
  <c r="G49" i="10"/>
  <c r="H49" i="10" s="1"/>
  <c r="I49" i="10" s="1"/>
  <c r="G48" i="10"/>
  <c r="H48" i="10" s="1"/>
  <c r="I48" i="10" s="1"/>
  <c r="G47" i="10"/>
  <c r="H47" i="10" s="1"/>
  <c r="I47" i="10" s="1"/>
  <c r="G46" i="10"/>
  <c r="H46" i="10" s="1"/>
  <c r="I46" i="10" s="1"/>
  <c r="G45" i="10"/>
  <c r="H45" i="10" s="1"/>
  <c r="I45" i="10" s="1"/>
  <c r="G44" i="10"/>
  <c r="H44" i="10" s="1"/>
  <c r="I44" i="10" s="1"/>
  <c r="G43" i="10"/>
  <c r="H43" i="10" s="1"/>
  <c r="I43" i="10" s="1"/>
  <c r="G42" i="10"/>
  <c r="H42" i="10" s="1"/>
  <c r="I42" i="10" s="1"/>
  <c r="G41" i="10"/>
  <c r="H41" i="10" s="1"/>
  <c r="I41" i="10" s="1"/>
  <c r="G40" i="10"/>
  <c r="H40" i="10" s="1"/>
  <c r="I40" i="10" s="1"/>
  <c r="G39" i="10"/>
  <c r="H39" i="10" s="1"/>
  <c r="I39" i="10" s="1"/>
  <c r="G38" i="10"/>
  <c r="H38" i="10" s="1"/>
  <c r="I38" i="10" s="1"/>
  <c r="G37" i="10"/>
  <c r="H37" i="10" s="1"/>
  <c r="I37" i="10" s="1"/>
  <c r="G36" i="10"/>
  <c r="H36" i="10" s="1"/>
  <c r="I36" i="10" s="1"/>
  <c r="G35" i="10"/>
  <c r="H35" i="10" s="1"/>
  <c r="I35" i="10" s="1"/>
  <c r="G34" i="10"/>
  <c r="H34" i="10" s="1"/>
  <c r="I34" i="10" s="1"/>
  <c r="G33" i="10"/>
  <c r="H33" i="10" s="1"/>
  <c r="I33" i="10" s="1"/>
  <c r="G32" i="10"/>
  <c r="H32" i="10" s="1"/>
  <c r="I32" i="10" s="1"/>
  <c r="G31" i="10"/>
  <c r="H31" i="10" s="1"/>
  <c r="I31" i="10" s="1"/>
  <c r="G30" i="10"/>
  <c r="H30" i="10" s="1"/>
  <c r="I30" i="10" s="1"/>
  <c r="G29" i="10"/>
  <c r="H29" i="10" s="1"/>
  <c r="I29" i="10" s="1"/>
  <c r="G28" i="10"/>
  <c r="H28" i="10" s="1"/>
  <c r="I28" i="10" s="1"/>
  <c r="G27" i="10"/>
  <c r="H27" i="10" s="1"/>
  <c r="I27" i="10" s="1"/>
  <c r="G26" i="10"/>
  <c r="H26" i="10" s="1"/>
  <c r="I26" i="10" s="1"/>
  <c r="G25" i="10"/>
  <c r="H25" i="10" s="1"/>
  <c r="I25" i="10" s="1"/>
  <c r="G23" i="10"/>
  <c r="H23" i="10" s="1"/>
  <c r="I23" i="10" s="1"/>
  <c r="G22" i="10"/>
  <c r="H22" i="10" s="1"/>
  <c r="I22" i="10" s="1"/>
  <c r="G21" i="10"/>
  <c r="H21" i="10" s="1"/>
  <c r="I21" i="10" s="1"/>
  <c r="G20" i="10"/>
  <c r="H20" i="10" s="1"/>
  <c r="I20" i="10" s="1"/>
  <c r="G19" i="10"/>
  <c r="H19" i="10" s="1"/>
  <c r="I19" i="10" s="1"/>
  <c r="G18" i="10"/>
  <c r="H18" i="10" s="1"/>
  <c r="I18" i="10" s="1"/>
  <c r="G17" i="10"/>
  <c r="H17" i="10" s="1"/>
  <c r="I17" i="10" s="1"/>
  <c r="G16" i="10"/>
  <c r="H16" i="10" s="1"/>
  <c r="I16" i="10" s="1"/>
  <c r="G15" i="10"/>
  <c r="H15" i="10" s="1"/>
  <c r="I15" i="10" s="1"/>
  <c r="G14" i="10"/>
  <c r="H14" i="10" s="1"/>
  <c r="I14" i="10" s="1"/>
  <c r="G13" i="10"/>
  <c r="H13" i="10" s="1"/>
  <c r="I13" i="10" s="1"/>
  <c r="G10" i="10"/>
  <c r="H10" i="10" s="1"/>
  <c r="I10" i="10" s="1"/>
  <c r="G9" i="10"/>
  <c r="H9" i="10" s="1"/>
  <c r="I9" i="10" s="1"/>
  <c r="G8" i="10"/>
  <c r="H8" i="10" s="1"/>
  <c r="I8" i="10" s="1"/>
  <c r="G7" i="10"/>
  <c r="H7" i="10" s="1"/>
  <c r="I7" i="10" s="1"/>
  <c r="V159" i="9"/>
  <c r="V158" i="9"/>
  <c r="V157" i="9"/>
  <c r="V156" i="9"/>
  <c r="V155" i="9"/>
  <c r="V154" i="9"/>
  <c r="V153" i="9"/>
  <c r="V152" i="9"/>
  <c r="V151" i="9"/>
  <c r="V150" i="9"/>
  <c r="V149" i="9"/>
  <c r="V148" i="9"/>
  <c r="V147" i="9"/>
  <c r="V146" i="9"/>
  <c r="V145" i="9"/>
  <c r="V144" i="9"/>
  <c r="V143" i="9"/>
  <c r="V142" i="9"/>
  <c r="V141" i="9"/>
  <c r="V140" i="9"/>
  <c r="V139" i="9"/>
  <c r="V138" i="9"/>
  <c r="V137" i="9"/>
  <c r="V136" i="9"/>
  <c r="V135" i="9"/>
  <c r="V134" i="9"/>
  <c r="V133" i="9"/>
  <c r="V132" i="9"/>
  <c r="V131" i="9"/>
  <c r="V130" i="9"/>
  <c r="V129" i="9"/>
  <c r="V128" i="9"/>
  <c r="V127" i="9"/>
  <c r="V126" i="9"/>
  <c r="V125" i="9"/>
  <c r="V124" i="9"/>
  <c r="V123" i="9"/>
  <c r="V122" i="9"/>
  <c r="V121" i="9"/>
  <c r="V120" i="9"/>
  <c r="V119" i="9"/>
  <c r="V118" i="9"/>
  <c r="V117" i="9"/>
  <c r="V116" i="9"/>
  <c r="V115" i="9"/>
  <c r="V114" i="9"/>
  <c r="V113" i="9"/>
  <c r="V112" i="9"/>
  <c r="V111" i="9"/>
  <c r="V110" i="9"/>
  <c r="V109" i="9"/>
  <c r="V108" i="9"/>
  <c r="V107" i="9"/>
  <c r="V106" i="9"/>
  <c r="V105" i="9"/>
  <c r="V104" i="9"/>
  <c r="V103" i="9"/>
  <c r="V102" i="9"/>
  <c r="V101" i="9"/>
  <c r="V100" i="9"/>
  <c r="V99" i="9"/>
  <c r="V98" i="9"/>
  <c r="V97" i="9"/>
  <c r="V96" i="9"/>
  <c r="V95" i="9"/>
  <c r="V94" i="9"/>
  <c r="V93" i="9"/>
  <c r="V92" i="9"/>
  <c r="V91" i="9"/>
  <c r="V90" i="9"/>
  <c r="V89" i="9"/>
  <c r="V88" i="9"/>
  <c r="V87" i="9"/>
  <c r="V86" i="9"/>
  <c r="V85" i="9"/>
  <c r="V84" i="9"/>
  <c r="V83" i="9"/>
  <c r="V82" i="9"/>
  <c r="V81" i="9"/>
  <c r="V80" i="9"/>
  <c r="V79" i="9"/>
  <c r="V78" i="9"/>
  <c r="V77" i="9"/>
  <c r="V76" i="9"/>
  <c r="V75" i="9"/>
  <c r="V74" i="9"/>
  <c r="V73" i="9"/>
  <c r="V72" i="9"/>
  <c r="V71" i="9"/>
  <c r="V70" i="9"/>
  <c r="V69" i="9"/>
  <c r="V68" i="9"/>
  <c r="V67" i="9"/>
  <c r="V66" i="9"/>
  <c r="V65" i="9"/>
  <c r="V64" i="9"/>
  <c r="V63" i="9"/>
  <c r="V62" i="9"/>
  <c r="V61" i="9"/>
  <c r="V60" i="9"/>
  <c r="V59" i="9"/>
  <c r="V58" i="9"/>
  <c r="V57" i="9"/>
  <c r="V56" i="9"/>
  <c r="V55" i="9"/>
  <c r="V54" i="9"/>
  <c r="V53" i="9"/>
  <c r="V52" i="9"/>
  <c r="V51" i="9"/>
  <c r="V50" i="9"/>
  <c r="V49" i="9"/>
  <c r="V48" i="9"/>
  <c r="V47" i="9"/>
  <c r="V46" i="9"/>
  <c r="V45" i="9"/>
  <c r="V44" i="9"/>
  <c r="V43" i="9"/>
  <c r="V42" i="9"/>
  <c r="V41" i="9"/>
  <c r="V40" i="9"/>
  <c r="V39" i="9"/>
  <c r="V38" i="9"/>
  <c r="V37" i="9"/>
  <c r="V36" i="9"/>
  <c r="V35" i="9"/>
  <c r="V34" i="9"/>
  <c r="V33" i="9"/>
  <c r="V32" i="9"/>
  <c r="V31" i="9"/>
  <c r="V30" i="9"/>
  <c r="V29" i="9"/>
  <c r="V28" i="9"/>
  <c r="V27" i="9"/>
  <c r="V26" i="9"/>
  <c r="V25" i="9"/>
  <c r="V24" i="9"/>
  <c r="V23" i="9"/>
  <c r="V22" i="9"/>
  <c r="V21" i="9"/>
  <c r="V20" i="9"/>
  <c r="V19" i="9"/>
  <c r="V18" i="9"/>
  <c r="V17" i="9"/>
  <c r="V16" i="9"/>
  <c r="V15" i="9"/>
  <c r="V14" i="9"/>
  <c r="V13" i="9"/>
  <c r="V12" i="9"/>
  <c r="V11" i="9"/>
  <c r="V10" i="9"/>
  <c r="V9" i="9"/>
  <c r="V8" i="9"/>
  <c r="V7" i="9"/>
  <c r="V6" i="9"/>
  <c r="U159" i="9"/>
  <c r="U158" i="9"/>
  <c r="U157" i="9"/>
  <c r="U156" i="9"/>
  <c r="U155" i="9"/>
  <c r="U154" i="9"/>
  <c r="U153" i="9"/>
  <c r="U152" i="9"/>
  <c r="U151" i="9"/>
  <c r="U150" i="9"/>
  <c r="U149" i="9"/>
  <c r="U148" i="9"/>
  <c r="U147" i="9"/>
  <c r="U146" i="9"/>
  <c r="U145" i="9"/>
  <c r="U144" i="9"/>
  <c r="U143" i="9"/>
  <c r="U142" i="9"/>
  <c r="U141" i="9"/>
  <c r="U140" i="9"/>
  <c r="U139" i="9"/>
  <c r="U138" i="9"/>
  <c r="U137" i="9"/>
  <c r="U136" i="9"/>
  <c r="U135" i="9"/>
  <c r="U134" i="9"/>
  <c r="U133" i="9"/>
  <c r="U132" i="9"/>
  <c r="U131" i="9"/>
  <c r="U130" i="9"/>
  <c r="U129" i="9"/>
  <c r="U128" i="9"/>
  <c r="U127" i="9"/>
  <c r="U126" i="9"/>
  <c r="U125" i="9"/>
  <c r="U124" i="9"/>
  <c r="U123" i="9"/>
  <c r="U122" i="9"/>
  <c r="U121" i="9"/>
  <c r="U120" i="9"/>
  <c r="U119" i="9"/>
  <c r="U118" i="9"/>
  <c r="U117" i="9"/>
  <c r="U116" i="9"/>
  <c r="U115" i="9"/>
  <c r="U114" i="9"/>
  <c r="U113" i="9"/>
  <c r="U1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3" i="9"/>
  <c r="U22" i="9"/>
  <c r="U21" i="9"/>
  <c r="U20" i="9"/>
  <c r="U19" i="9"/>
  <c r="U18" i="9"/>
  <c r="U17" i="9"/>
  <c r="U16" i="9"/>
  <c r="U15" i="9"/>
  <c r="U14" i="9"/>
  <c r="U13" i="9"/>
  <c r="U12" i="9"/>
  <c r="U11" i="9"/>
  <c r="U10" i="9"/>
  <c r="U9" i="9"/>
  <c r="U8" i="9"/>
  <c r="U7" i="9"/>
  <c r="U6" i="9"/>
  <c r="Q159" i="9"/>
  <c r="L159" i="9"/>
  <c r="J159" i="9"/>
  <c r="R159" i="9" s="1"/>
  <c r="R158" i="9"/>
  <c r="Q158" i="9"/>
  <c r="P158" i="9"/>
  <c r="S158" i="9" s="1"/>
  <c r="N158" i="9"/>
  <c r="M158" i="9"/>
  <c r="L158" i="9"/>
  <c r="J158" i="9"/>
  <c r="R157" i="9"/>
  <c r="Q157" i="9"/>
  <c r="P157" i="9"/>
  <c r="S157" i="9" s="1"/>
  <c r="N157" i="9"/>
  <c r="M157" i="9"/>
  <c r="L157" i="9"/>
  <c r="J157" i="9"/>
  <c r="S156" i="9"/>
  <c r="R156" i="9"/>
  <c r="Q156" i="9"/>
  <c r="P156" i="9"/>
  <c r="N156" i="9"/>
  <c r="M156" i="9"/>
  <c r="L156" i="9"/>
  <c r="J156" i="9"/>
  <c r="R155" i="9"/>
  <c r="S155" i="9" s="1"/>
  <c r="Q155" i="9"/>
  <c r="P155" i="9"/>
  <c r="N155" i="9"/>
  <c r="M155" i="9"/>
  <c r="L155" i="9"/>
  <c r="J155" i="9"/>
  <c r="S154" i="9"/>
  <c r="R154" i="9"/>
  <c r="Q154" i="9"/>
  <c r="P154" i="9"/>
  <c r="N154" i="9"/>
  <c r="M154" i="9"/>
  <c r="L154" i="9"/>
  <c r="J154" i="9"/>
  <c r="R153" i="9"/>
  <c r="S153" i="9" s="1"/>
  <c r="Q153" i="9"/>
  <c r="P153" i="9"/>
  <c r="N153" i="9"/>
  <c r="M153" i="9"/>
  <c r="L153" i="9"/>
  <c r="J153" i="9"/>
  <c r="S152" i="9"/>
  <c r="R152" i="9"/>
  <c r="Q152" i="9"/>
  <c r="P152" i="9"/>
  <c r="N152" i="9"/>
  <c r="M152" i="9"/>
  <c r="L152" i="9"/>
  <c r="J152" i="9"/>
  <c r="S151" i="9"/>
  <c r="R151" i="9"/>
  <c r="Q151" i="9"/>
  <c r="P151" i="9"/>
  <c r="N151" i="9"/>
  <c r="M151" i="9"/>
  <c r="L151" i="9"/>
  <c r="J151" i="9"/>
  <c r="R150" i="9"/>
  <c r="S150" i="9" s="1"/>
  <c r="Q150" i="9"/>
  <c r="P150" i="9"/>
  <c r="N150" i="9"/>
  <c r="M150" i="9"/>
  <c r="L150" i="9"/>
  <c r="J150" i="9"/>
  <c r="R149" i="9"/>
  <c r="S149" i="9" s="1"/>
  <c r="Q149" i="9"/>
  <c r="P149" i="9"/>
  <c r="N149" i="9"/>
  <c r="M149" i="9"/>
  <c r="L149" i="9"/>
  <c r="J149" i="9"/>
  <c r="S148" i="9"/>
  <c r="R148" i="9"/>
  <c r="Q148" i="9"/>
  <c r="P148" i="9"/>
  <c r="N148" i="9"/>
  <c r="M148" i="9"/>
  <c r="L148" i="9"/>
  <c r="J148" i="9"/>
  <c r="S147" i="9"/>
  <c r="R147" i="9"/>
  <c r="Q147" i="9"/>
  <c r="P147" i="9"/>
  <c r="N147" i="9"/>
  <c r="M147" i="9"/>
  <c r="L147" i="9"/>
  <c r="J147" i="9"/>
  <c r="R146" i="9"/>
  <c r="S146" i="9" s="1"/>
  <c r="Q146" i="9"/>
  <c r="P146" i="9"/>
  <c r="N146" i="9"/>
  <c r="M146" i="9"/>
  <c r="L146" i="9"/>
  <c r="J146" i="9"/>
  <c r="S145" i="9"/>
  <c r="R145" i="9"/>
  <c r="Q145" i="9"/>
  <c r="P145" i="9"/>
  <c r="N145" i="9"/>
  <c r="M145" i="9"/>
  <c r="L145" i="9"/>
  <c r="J145" i="9"/>
  <c r="S144" i="9"/>
  <c r="R144" i="9"/>
  <c r="Q144" i="9"/>
  <c r="P144" i="9"/>
  <c r="N144" i="9"/>
  <c r="M144" i="9"/>
  <c r="L144" i="9"/>
  <c r="J144" i="9"/>
  <c r="S143" i="9"/>
  <c r="R143" i="9"/>
  <c r="Q143" i="9"/>
  <c r="P143" i="9"/>
  <c r="N143" i="9"/>
  <c r="M143" i="9"/>
  <c r="L143" i="9"/>
  <c r="J143" i="9"/>
  <c r="R142" i="9"/>
  <c r="S142" i="9" s="1"/>
  <c r="Q142" i="9"/>
  <c r="P142" i="9"/>
  <c r="N142" i="9"/>
  <c r="M142" i="9"/>
  <c r="L142" i="9"/>
  <c r="J142" i="9"/>
  <c r="R141" i="9"/>
  <c r="S141" i="9" s="1"/>
  <c r="Q141" i="9"/>
  <c r="P141" i="9"/>
  <c r="N141" i="9"/>
  <c r="M141" i="9"/>
  <c r="L141" i="9"/>
  <c r="J141" i="9"/>
  <c r="R140" i="9"/>
  <c r="S140" i="9" s="1"/>
  <c r="Q140" i="9"/>
  <c r="P140" i="9"/>
  <c r="N140" i="9"/>
  <c r="M140" i="9"/>
  <c r="L140" i="9"/>
  <c r="J140" i="9"/>
  <c r="R139" i="9"/>
  <c r="S139" i="9" s="1"/>
  <c r="Q139" i="9"/>
  <c r="P139" i="9"/>
  <c r="N139" i="9"/>
  <c r="M139" i="9"/>
  <c r="L139" i="9"/>
  <c r="J139" i="9"/>
  <c r="R138" i="9"/>
  <c r="S138" i="9" s="1"/>
  <c r="Q138" i="9"/>
  <c r="P138" i="9"/>
  <c r="N138" i="9"/>
  <c r="M138" i="9"/>
  <c r="L138" i="9"/>
  <c r="J138" i="9"/>
  <c r="S137" i="9"/>
  <c r="R137" i="9"/>
  <c r="Q137" i="9"/>
  <c r="P137" i="9"/>
  <c r="N137" i="9"/>
  <c r="M137" i="9"/>
  <c r="L137" i="9"/>
  <c r="J137" i="9"/>
  <c r="R136" i="9"/>
  <c r="S136" i="9" s="1"/>
  <c r="Q136" i="9"/>
  <c r="P136" i="9"/>
  <c r="N136" i="9"/>
  <c r="M136" i="9"/>
  <c r="L136" i="9"/>
  <c r="J136" i="9"/>
  <c r="S135" i="9"/>
  <c r="R135" i="9"/>
  <c r="Q135" i="9"/>
  <c r="P135" i="9"/>
  <c r="N135" i="9"/>
  <c r="M135" i="9"/>
  <c r="L135" i="9"/>
  <c r="J135" i="9"/>
  <c r="R134" i="9"/>
  <c r="S134" i="9" s="1"/>
  <c r="Q134" i="9"/>
  <c r="P134" i="9"/>
  <c r="N134" i="9"/>
  <c r="M134" i="9"/>
  <c r="L134" i="9"/>
  <c r="J134" i="9"/>
  <c r="R133" i="9"/>
  <c r="S133" i="9" s="1"/>
  <c r="Q133" i="9"/>
  <c r="P133" i="9"/>
  <c r="N133" i="9"/>
  <c r="M133" i="9"/>
  <c r="L133" i="9"/>
  <c r="J133" i="9"/>
  <c r="R132" i="9"/>
  <c r="S132" i="9" s="1"/>
  <c r="Q132" i="9"/>
  <c r="P132" i="9"/>
  <c r="N132" i="9"/>
  <c r="M132" i="9"/>
  <c r="L132" i="9"/>
  <c r="J132" i="9"/>
  <c r="R131" i="9"/>
  <c r="S131" i="9" s="1"/>
  <c r="Q131" i="9"/>
  <c r="P131" i="9"/>
  <c r="N131" i="9"/>
  <c r="M131" i="9"/>
  <c r="L131" i="9"/>
  <c r="J131" i="9"/>
  <c r="R130" i="9"/>
  <c r="S130" i="9" s="1"/>
  <c r="Q130" i="9"/>
  <c r="P130" i="9"/>
  <c r="N130" i="9"/>
  <c r="M130" i="9"/>
  <c r="L130" i="9"/>
  <c r="J130" i="9"/>
  <c r="R129" i="9"/>
  <c r="S129" i="9" s="1"/>
  <c r="Q129" i="9"/>
  <c r="P129" i="9"/>
  <c r="N129" i="9"/>
  <c r="M129" i="9"/>
  <c r="L129" i="9"/>
  <c r="J129" i="9"/>
  <c r="R128" i="9"/>
  <c r="S128" i="9" s="1"/>
  <c r="Q128" i="9"/>
  <c r="P128" i="9"/>
  <c r="N128" i="9"/>
  <c r="M128" i="9"/>
  <c r="L128" i="9"/>
  <c r="J128" i="9"/>
  <c r="R127" i="9"/>
  <c r="S127" i="9" s="1"/>
  <c r="Q127" i="9"/>
  <c r="P127" i="9"/>
  <c r="N127" i="9"/>
  <c r="M127" i="9"/>
  <c r="L127" i="9"/>
  <c r="J127" i="9"/>
  <c r="S126" i="9"/>
  <c r="R126" i="9"/>
  <c r="Q126" i="9"/>
  <c r="P126" i="9"/>
  <c r="N126" i="9"/>
  <c r="M126" i="9"/>
  <c r="L126" i="9"/>
  <c r="J126" i="9"/>
  <c r="R125" i="9"/>
  <c r="S125" i="9" s="1"/>
  <c r="Q125" i="9"/>
  <c r="P125" i="9"/>
  <c r="N125" i="9"/>
  <c r="M125" i="9"/>
  <c r="L125" i="9"/>
  <c r="J125" i="9"/>
  <c r="R124" i="9"/>
  <c r="S124" i="9" s="1"/>
  <c r="Q124" i="9"/>
  <c r="P124" i="9"/>
  <c r="N124" i="9"/>
  <c r="M124" i="9"/>
  <c r="L124" i="9"/>
  <c r="J124" i="9"/>
  <c r="S123" i="9"/>
  <c r="R123" i="9"/>
  <c r="Q123" i="9"/>
  <c r="P123" i="9"/>
  <c r="N123" i="9"/>
  <c r="M123" i="9"/>
  <c r="L123" i="9"/>
  <c r="J123" i="9"/>
  <c r="R122" i="9"/>
  <c r="S122" i="9" s="1"/>
  <c r="Q122" i="9"/>
  <c r="P122" i="9"/>
  <c r="N122" i="9"/>
  <c r="M122" i="9"/>
  <c r="L122" i="9"/>
  <c r="J122" i="9"/>
  <c r="R121" i="9"/>
  <c r="S121" i="9" s="1"/>
  <c r="Q121" i="9"/>
  <c r="P121" i="9"/>
  <c r="N121" i="9"/>
  <c r="M121" i="9"/>
  <c r="L121" i="9"/>
  <c r="J121" i="9"/>
  <c r="R120" i="9"/>
  <c r="S120" i="9" s="1"/>
  <c r="Q120" i="9"/>
  <c r="P120" i="9"/>
  <c r="N120" i="9"/>
  <c r="M120" i="9"/>
  <c r="L120" i="9"/>
  <c r="J120" i="9"/>
  <c r="R119" i="9"/>
  <c r="S119" i="9" s="1"/>
  <c r="Q119" i="9"/>
  <c r="P119" i="9"/>
  <c r="N119" i="9"/>
  <c r="M119" i="9"/>
  <c r="L119" i="9"/>
  <c r="J119" i="9"/>
  <c r="R118" i="9"/>
  <c r="S118" i="9" s="1"/>
  <c r="Q118" i="9"/>
  <c r="P118" i="9"/>
  <c r="N118" i="9"/>
  <c r="M118" i="9"/>
  <c r="L118" i="9"/>
  <c r="J118" i="9"/>
  <c r="R117" i="9"/>
  <c r="S117" i="9" s="1"/>
  <c r="Q117" i="9"/>
  <c r="P117" i="9"/>
  <c r="N117" i="9"/>
  <c r="M117" i="9"/>
  <c r="L117" i="9"/>
  <c r="J117" i="9"/>
  <c r="R116" i="9"/>
  <c r="S116" i="9" s="1"/>
  <c r="Q116" i="9"/>
  <c r="P116" i="9"/>
  <c r="N116" i="9"/>
  <c r="M116" i="9"/>
  <c r="L116" i="9"/>
  <c r="J116" i="9"/>
  <c r="R115" i="9"/>
  <c r="S115" i="9" s="1"/>
  <c r="Q115" i="9"/>
  <c r="P115" i="9"/>
  <c r="N115" i="9"/>
  <c r="M115" i="9"/>
  <c r="L115" i="9"/>
  <c r="J115" i="9"/>
  <c r="R114" i="9"/>
  <c r="S114" i="9" s="1"/>
  <c r="Q114" i="9"/>
  <c r="P114" i="9"/>
  <c r="N114" i="9"/>
  <c r="M114" i="9"/>
  <c r="L114" i="9"/>
  <c r="J114" i="9"/>
  <c r="S113" i="9"/>
  <c r="R113" i="9"/>
  <c r="Q113" i="9"/>
  <c r="P113" i="9"/>
  <c r="N113" i="9"/>
  <c r="M113" i="9"/>
  <c r="L113" i="9"/>
  <c r="J113" i="9"/>
  <c r="R112" i="9"/>
  <c r="S112" i="9" s="1"/>
  <c r="Q112" i="9"/>
  <c r="P112" i="9"/>
  <c r="N112" i="9"/>
  <c r="M112" i="9"/>
  <c r="L112" i="9"/>
  <c r="J112" i="9"/>
  <c r="R111" i="9"/>
  <c r="S111" i="9" s="1"/>
  <c r="Q111" i="9"/>
  <c r="P111" i="9"/>
  <c r="N111" i="9"/>
  <c r="M111" i="9"/>
  <c r="L111" i="9"/>
  <c r="J111" i="9"/>
  <c r="R110" i="9"/>
  <c r="S110" i="9" s="1"/>
  <c r="Q110" i="9"/>
  <c r="P110" i="9"/>
  <c r="N110" i="9"/>
  <c r="M110" i="9"/>
  <c r="L110" i="9"/>
  <c r="J110" i="9"/>
  <c r="R109" i="9"/>
  <c r="S109" i="9" s="1"/>
  <c r="Q109" i="9"/>
  <c r="P109" i="9"/>
  <c r="N109" i="9"/>
  <c r="M109" i="9"/>
  <c r="L109" i="9"/>
  <c r="J109" i="9"/>
  <c r="R108" i="9"/>
  <c r="S108" i="9" s="1"/>
  <c r="Q108" i="9"/>
  <c r="P108" i="9"/>
  <c r="N108" i="9"/>
  <c r="M108" i="9"/>
  <c r="L108" i="9"/>
  <c r="J108" i="9"/>
  <c r="R107" i="9"/>
  <c r="S107" i="9" s="1"/>
  <c r="Q107" i="9"/>
  <c r="P107" i="9"/>
  <c r="N107" i="9"/>
  <c r="M107" i="9"/>
  <c r="L107" i="9"/>
  <c r="J107" i="9"/>
  <c r="R106" i="9"/>
  <c r="S106" i="9" s="1"/>
  <c r="Q106" i="9"/>
  <c r="P106" i="9"/>
  <c r="N106" i="9"/>
  <c r="M106" i="9"/>
  <c r="L106" i="9"/>
  <c r="J106" i="9"/>
  <c r="R105" i="9"/>
  <c r="S105" i="9" s="1"/>
  <c r="Q105" i="9"/>
  <c r="P105" i="9"/>
  <c r="N105" i="9"/>
  <c r="M105" i="9"/>
  <c r="L105" i="9"/>
  <c r="J105" i="9"/>
  <c r="S104" i="9"/>
  <c r="R104" i="9"/>
  <c r="Q104" i="9"/>
  <c r="P104" i="9"/>
  <c r="N104" i="9"/>
  <c r="M104" i="9"/>
  <c r="L104" i="9"/>
  <c r="J104" i="9"/>
  <c r="S103" i="9"/>
  <c r="R103" i="9"/>
  <c r="Q103" i="9"/>
  <c r="P103" i="9"/>
  <c r="N103" i="9"/>
  <c r="M103" i="9"/>
  <c r="L103" i="9"/>
  <c r="J103" i="9"/>
  <c r="R102" i="9"/>
  <c r="S102" i="9" s="1"/>
  <c r="Q102" i="9"/>
  <c r="P102" i="9"/>
  <c r="N102" i="9"/>
  <c r="M102" i="9"/>
  <c r="L102" i="9"/>
  <c r="J102" i="9"/>
  <c r="R101" i="9"/>
  <c r="S101" i="9" s="1"/>
  <c r="Q101" i="9"/>
  <c r="P101" i="9"/>
  <c r="N101" i="9"/>
  <c r="M101" i="9"/>
  <c r="L101" i="9"/>
  <c r="J101" i="9"/>
  <c r="S100" i="9"/>
  <c r="R100" i="9"/>
  <c r="Q100" i="9"/>
  <c r="P100" i="9"/>
  <c r="N100" i="9"/>
  <c r="M100" i="9"/>
  <c r="L100" i="9"/>
  <c r="J100" i="9"/>
  <c r="S99" i="9"/>
  <c r="R99" i="9"/>
  <c r="Q99" i="9"/>
  <c r="P99" i="9"/>
  <c r="N99" i="9"/>
  <c r="M99" i="9"/>
  <c r="L99" i="9"/>
  <c r="J99" i="9"/>
  <c r="S98" i="9"/>
  <c r="R98" i="9"/>
  <c r="Q98" i="9"/>
  <c r="P98" i="9"/>
  <c r="N98" i="9"/>
  <c r="M98" i="9"/>
  <c r="L98" i="9"/>
  <c r="J98" i="9"/>
  <c r="S97" i="9"/>
  <c r="R97" i="9"/>
  <c r="Q97" i="9"/>
  <c r="P97" i="9"/>
  <c r="N97" i="9"/>
  <c r="M97" i="9"/>
  <c r="L97" i="9"/>
  <c r="J97" i="9"/>
  <c r="R96" i="9"/>
  <c r="S96" i="9" s="1"/>
  <c r="Q96" i="9"/>
  <c r="P96" i="9"/>
  <c r="N96" i="9"/>
  <c r="M96" i="9"/>
  <c r="L96" i="9"/>
  <c r="J96" i="9"/>
  <c r="S95" i="9"/>
  <c r="R95" i="9"/>
  <c r="Q95" i="9"/>
  <c r="P95" i="9"/>
  <c r="N95" i="9"/>
  <c r="M95" i="9"/>
  <c r="L95" i="9"/>
  <c r="J95" i="9"/>
  <c r="R94" i="9"/>
  <c r="S94" i="9" s="1"/>
  <c r="Q94" i="9"/>
  <c r="P94" i="9"/>
  <c r="N94" i="9"/>
  <c r="M94" i="9"/>
  <c r="L94" i="9"/>
  <c r="J94" i="9"/>
  <c r="R93" i="9"/>
  <c r="S93" i="9" s="1"/>
  <c r="Q93" i="9"/>
  <c r="P93" i="9"/>
  <c r="N93" i="9"/>
  <c r="M93" i="9"/>
  <c r="L93" i="9"/>
  <c r="J93" i="9"/>
  <c r="R92" i="9"/>
  <c r="S92" i="9" s="1"/>
  <c r="Q92" i="9"/>
  <c r="P92" i="9"/>
  <c r="N92" i="9"/>
  <c r="M92" i="9"/>
  <c r="L92" i="9"/>
  <c r="J92" i="9"/>
  <c r="S91" i="9"/>
  <c r="R91" i="9"/>
  <c r="Q91" i="9"/>
  <c r="P91" i="9"/>
  <c r="N91" i="9"/>
  <c r="M91" i="9"/>
  <c r="L91" i="9"/>
  <c r="J91" i="9"/>
  <c r="S90" i="9"/>
  <c r="R90" i="9"/>
  <c r="Q90" i="9"/>
  <c r="P90" i="9"/>
  <c r="N90" i="9"/>
  <c r="M90" i="9"/>
  <c r="L90" i="9"/>
  <c r="J90" i="9"/>
  <c r="R89" i="9"/>
  <c r="S89" i="9" s="1"/>
  <c r="Q89" i="9"/>
  <c r="P89" i="9"/>
  <c r="N89" i="9"/>
  <c r="M89" i="9"/>
  <c r="L89" i="9"/>
  <c r="J89" i="9"/>
  <c r="R88" i="9"/>
  <c r="S88" i="9" s="1"/>
  <c r="Q88" i="9"/>
  <c r="P88" i="9"/>
  <c r="N88" i="9"/>
  <c r="M88" i="9"/>
  <c r="L88" i="9"/>
  <c r="J88" i="9"/>
  <c r="R87" i="9"/>
  <c r="S87" i="9" s="1"/>
  <c r="Q87" i="9"/>
  <c r="P87" i="9"/>
  <c r="N87" i="9"/>
  <c r="M87" i="9"/>
  <c r="L87" i="9"/>
  <c r="J87" i="9"/>
  <c r="R86" i="9"/>
  <c r="S86" i="9" s="1"/>
  <c r="Q86" i="9"/>
  <c r="P86" i="9"/>
  <c r="N86" i="9"/>
  <c r="M86" i="9"/>
  <c r="L86" i="9"/>
  <c r="J86" i="9"/>
  <c r="R85" i="9"/>
  <c r="S85" i="9" s="1"/>
  <c r="Q85" i="9"/>
  <c r="P85" i="9"/>
  <c r="N85" i="9"/>
  <c r="M85" i="9"/>
  <c r="L85" i="9"/>
  <c r="J85" i="9"/>
  <c r="R84" i="9"/>
  <c r="S84" i="9" s="1"/>
  <c r="Q84" i="9"/>
  <c r="P84" i="9"/>
  <c r="N84" i="9"/>
  <c r="M84" i="9"/>
  <c r="L84" i="9"/>
  <c r="J84" i="9"/>
  <c r="R83" i="9"/>
  <c r="S83" i="9" s="1"/>
  <c r="Q83" i="9"/>
  <c r="P83" i="9"/>
  <c r="N83" i="9"/>
  <c r="M83" i="9"/>
  <c r="L83" i="9"/>
  <c r="J83" i="9"/>
  <c r="R82" i="9"/>
  <c r="S82" i="9" s="1"/>
  <c r="Q82" i="9"/>
  <c r="P82" i="9"/>
  <c r="N82" i="9"/>
  <c r="M82" i="9"/>
  <c r="L82" i="9"/>
  <c r="J82" i="9"/>
  <c r="R81" i="9"/>
  <c r="S81" i="9" s="1"/>
  <c r="Q81" i="9"/>
  <c r="P81" i="9"/>
  <c r="N81" i="9"/>
  <c r="M81" i="9"/>
  <c r="L81" i="9"/>
  <c r="J81" i="9"/>
  <c r="R80" i="9"/>
  <c r="S80" i="9" s="1"/>
  <c r="Q80" i="9"/>
  <c r="P80" i="9"/>
  <c r="N80" i="9"/>
  <c r="M80" i="9"/>
  <c r="L80" i="9"/>
  <c r="J80" i="9"/>
  <c r="R79" i="9"/>
  <c r="S79" i="9" s="1"/>
  <c r="Q79" i="9"/>
  <c r="P79" i="9"/>
  <c r="N79" i="9"/>
  <c r="M79" i="9"/>
  <c r="L79" i="9"/>
  <c r="J79" i="9"/>
  <c r="R78" i="9"/>
  <c r="S78" i="9" s="1"/>
  <c r="Q78" i="9"/>
  <c r="P78" i="9"/>
  <c r="N78" i="9"/>
  <c r="M78" i="9"/>
  <c r="L78" i="9"/>
  <c r="J78" i="9"/>
  <c r="R77" i="9"/>
  <c r="S77" i="9" s="1"/>
  <c r="Q77" i="9"/>
  <c r="P77" i="9"/>
  <c r="N77" i="9"/>
  <c r="M77" i="9"/>
  <c r="L77" i="9"/>
  <c r="J77" i="9"/>
  <c r="R76" i="9"/>
  <c r="S76" i="9" s="1"/>
  <c r="Q76" i="9"/>
  <c r="P76" i="9"/>
  <c r="N76" i="9"/>
  <c r="M76" i="9"/>
  <c r="L76" i="9"/>
  <c r="J76" i="9"/>
  <c r="R75" i="9"/>
  <c r="S75" i="9" s="1"/>
  <c r="Q75" i="9"/>
  <c r="P75" i="9"/>
  <c r="N75" i="9"/>
  <c r="M75" i="9"/>
  <c r="L75" i="9"/>
  <c r="J75" i="9"/>
  <c r="S74" i="9"/>
  <c r="R74" i="9"/>
  <c r="Q74" i="9"/>
  <c r="P74" i="9"/>
  <c r="N74" i="9"/>
  <c r="M74" i="9"/>
  <c r="L74" i="9"/>
  <c r="J74" i="9"/>
  <c r="R73" i="9"/>
  <c r="S73" i="9" s="1"/>
  <c r="Q73" i="9"/>
  <c r="P73" i="9"/>
  <c r="N73" i="9"/>
  <c r="M73" i="9"/>
  <c r="L73" i="9"/>
  <c r="J73" i="9"/>
  <c r="S72" i="9"/>
  <c r="R72" i="9"/>
  <c r="Q72" i="9"/>
  <c r="P72" i="9"/>
  <c r="N72" i="9"/>
  <c r="M72" i="9"/>
  <c r="L72" i="9"/>
  <c r="J72" i="9"/>
  <c r="R71" i="9"/>
  <c r="S71" i="9" s="1"/>
  <c r="Q71" i="9"/>
  <c r="P71" i="9"/>
  <c r="N71" i="9"/>
  <c r="M71" i="9"/>
  <c r="L71" i="9"/>
  <c r="J71" i="9"/>
  <c r="R70" i="9"/>
  <c r="S70" i="9" s="1"/>
  <c r="Q70" i="9"/>
  <c r="P70" i="9"/>
  <c r="N70" i="9"/>
  <c r="M70" i="9"/>
  <c r="L70" i="9"/>
  <c r="J70" i="9"/>
  <c r="R69" i="9"/>
  <c r="S69" i="9" s="1"/>
  <c r="Q69" i="9"/>
  <c r="P69" i="9"/>
  <c r="N69" i="9"/>
  <c r="M69" i="9"/>
  <c r="L69" i="9"/>
  <c r="J69" i="9"/>
  <c r="S68" i="9"/>
  <c r="R68" i="9"/>
  <c r="Q68" i="9"/>
  <c r="P68" i="9"/>
  <c r="N68" i="9"/>
  <c r="M68" i="9"/>
  <c r="L68" i="9"/>
  <c r="J68" i="9"/>
  <c r="S67" i="9"/>
  <c r="R67" i="9"/>
  <c r="Q67" i="9"/>
  <c r="P67" i="9"/>
  <c r="N67" i="9"/>
  <c r="M67" i="9"/>
  <c r="L67" i="9"/>
  <c r="J67" i="9"/>
  <c r="S66" i="9"/>
  <c r="R66" i="9"/>
  <c r="Q66" i="9"/>
  <c r="P66" i="9"/>
  <c r="N66" i="9"/>
  <c r="M66" i="9"/>
  <c r="L66" i="9"/>
  <c r="J66" i="9"/>
  <c r="R65" i="9"/>
  <c r="S65" i="9" s="1"/>
  <c r="Q65" i="9"/>
  <c r="P65" i="9"/>
  <c r="N65" i="9"/>
  <c r="M65" i="9"/>
  <c r="L65" i="9"/>
  <c r="J65" i="9"/>
  <c r="S64" i="9"/>
  <c r="R64" i="9"/>
  <c r="Q64" i="9"/>
  <c r="P64" i="9"/>
  <c r="N64" i="9"/>
  <c r="M64" i="9"/>
  <c r="L64" i="9"/>
  <c r="J64" i="9"/>
  <c r="R63" i="9"/>
  <c r="S63" i="9" s="1"/>
  <c r="Q63" i="9"/>
  <c r="P63" i="9"/>
  <c r="N63" i="9"/>
  <c r="M63" i="9"/>
  <c r="L63" i="9"/>
  <c r="J63" i="9"/>
  <c r="R62" i="9"/>
  <c r="S62" i="9" s="1"/>
  <c r="Q62" i="9"/>
  <c r="P62" i="9"/>
  <c r="N62" i="9"/>
  <c r="M62" i="9"/>
  <c r="L62" i="9"/>
  <c r="J62" i="9"/>
  <c r="S61" i="9"/>
  <c r="R61" i="9"/>
  <c r="Q61" i="9"/>
  <c r="P61" i="9"/>
  <c r="N61" i="9"/>
  <c r="M61" i="9"/>
  <c r="L61" i="9"/>
  <c r="J61" i="9"/>
  <c r="R60" i="9"/>
  <c r="S60" i="9" s="1"/>
  <c r="Q60" i="9"/>
  <c r="P60" i="9"/>
  <c r="N60" i="9"/>
  <c r="M60" i="9"/>
  <c r="L60" i="9"/>
  <c r="J60" i="9"/>
  <c r="R59" i="9"/>
  <c r="S59" i="9" s="1"/>
  <c r="Q59" i="9"/>
  <c r="P59" i="9"/>
  <c r="N59" i="9"/>
  <c r="M59" i="9"/>
  <c r="L59" i="9"/>
  <c r="J59" i="9"/>
  <c r="R58" i="9"/>
  <c r="S58" i="9" s="1"/>
  <c r="Q58" i="9"/>
  <c r="P58" i="9"/>
  <c r="N58" i="9"/>
  <c r="M58" i="9"/>
  <c r="L58" i="9"/>
  <c r="J58" i="9"/>
  <c r="R57" i="9"/>
  <c r="S57" i="9" s="1"/>
  <c r="Q57" i="9"/>
  <c r="P57" i="9"/>
  <c r="N57" i="9"/>
  <c r="M57" i="9"/>
  <c r="L57" i="9"/>
  <c r="J57" i="9"/>
  <c r="R56" i="9"/>
  <c r="S56" i="9" s="1"/>
  <c r="Q56" i="9"/>
  <c r="P56" i="9"/>
  <c r="N56" i="9"/>
  <c r="M56" i="9"/>
  <c r="L56" i="9"/>
  <c r="J56" i="9"/>
  <c r="R55" i="9"/>
  <c r="S55" i="9" s="1"/>
  <c r="Q55" i="9"/>
  <c r="P55" i="9"/>
  <c r="N55" i="9"/>
  <c r="M55" i="9"/>
  <c r="L55" i="9"/>
  <c r="J55" i="9"/>
  <c r="R54" i="9"/>
  <c r="S54" i="9" s="1"/>
  <c r="Q54" i="9"/>
  <c r="P54" i="9"/>
  <c r="N54" i="9"/>
  <c r="M54" i="9"/>
  <c r="L54" i="9"/>
  <c r="J54" i="9"/>
  <c r="S53" i="9"/>
  <c r="R53" i="9"/>
  <c r="Q53" i="9"/>
  <c r="P53" i="9"/>
  <c r="N53" i="9"/>
  <c r="M53" i="9"/>
  <c r="L53" i="9"/>
  <c r="J53" i="9"/>
  <c r="R52" i="9"/>
  <c r="S52" i="9" s="1"/>
  <c r="Q52" i="9"/>
  <c r="P52" i="9"/>
  <c r="N52" i="9"/>
  <c r="M52" i="9"/>
  <c r="L52" i="9"/>
  <c r="J52" i="9"/>
  <c r="R51" i="9"/>
  <c r="S51" i="9" s="1"/>
  <c r="Q51" i="9"/>
  <c r="P51" i="9"/>
  <c r="N51" i="9"/>
  <c r="M51" i="9"/>
  <c r="L51" i="9"/>
  <c r="J51" i="9"/>
  <c r="R50" i="9"/>
  <c r="S50" i="9" s="1"/>
  <c r="Q50" i="9"/>
  <c r="P50" i="9"/>
  <c r="N50" i="9"/>
  <c r="M50" i="9"/>
  <c r="L50" i="9"/>
  <c r="J50" i="9"/>
  <c r="R49" i="9"/>
  <c r="S49" i="9" s="1"/>
  <c r="Q49" i="9"/>
  <c r="P49" i="9"/>
  <c r="N49" i="9"/>
  <c r="M49" i="9"/>
  <c r="L49" i="9"/>
  <c r="J49" i="9"/>
  <c r="S48" i="9"/>
  <c r="R48" i="9"/>
  <c r="Q48" i="9"/>
  <c r="P48" i="9"/>
  <c r="N48" i="9"/>
  <c r="M48" i="9"/>
  <c r="L48" i="9"/>
  <c r="J48" i="9"/>
  <c r="S47" i="9"/>
  <c r="R47" i="9"/>
  <c r="Q47" i="9"/>
  <c r="P47" i="9"/>
  <c r="N47" i="9"/>
  <c r="M47" i="9"/>
  <c r="L47" i="9"/>
  <c r="J47" i="9"/>
  <c r="S46" i="9"/>
  <c r="R46" i="9"/>
  <c r="Q46" i="9"/>
  <c r="P46" i="9"/>
  <c r="N46" i="9"/>
  <c r="M46" i="9"/>
  <c r="L46" i="9"/>
  <c r="J46" i="9"/>
  <c r="S45" i="9"/>
  <c r="R45" i="9"/>
  <c r="Q45" i="9"/>
  <c r="P45" i="9"/>
  <c r="N45" i="9"/>
  <c r="M45" i="9"/>
  <c r="L45" i="9"/>
  <c r="J45" i="9"/>
  <c r="S44" i="9"/>
  <c r="R44" i="9"/>
  <c r="Q44" i="9"/>
  <c r="P44" i="9"/>
  <c r="N44" i="9"/>
  <c r="M44" i="9"/>
  <c r="L44" i="9"/>
  <c r="J44" i="9"/>
  <c r="S43" i="9"/>
  <c r="R43" i="9"/>
  <c r="Q43" i="9"/>
  <c r="P43" i="9"/>
  <c r="N43" i="9"/>
  <c r="M43" i="9"/>
  <c r="L43" i="9"/>
  <c r="J43" i="9"/>
  <c r="S42" i="9"/>
  <c r="R42" i="9"/>
  <c r="Q42" i="9"/>
  <c r="P42" i="9"/>
  <c r="N42" i="9"/>
  <c r="M42" i="9"/>
  <c r="L42" i="9"/>
  <c r="J42" i="9"/>
  <c r="S41" i="9"/>
  <c r="R41" i="9"/>
  <c r="Q41" i="9"/>
  <c r="P41" i="9"/>
  <c r="N41" i="9"/>
  <c r="M41" i="9"/>
  <c r="L41" i="9"/>
  <c r="J41" i="9"/>
  <c r="R40" i="9"/>
  <c r="S40" i="9" s="1"/>
  <c r="Q40" i="9"/>
  <c r="P40" i="9"/>
  <c r="N40" i="9"/>
  <c r="M40" i="9"/>
  <c r="L40" i="9"/>
  <c r="J40" i="9"/>
  <c r="S39" i="9"/>
  <c r="R39" i="9"/>
  <c r="Q39" i="9"/>
  <c r="P39" i="9"/>
  <c r="N39" i="9"/>
  <c r="M39" i="9"/>
  <c r="L39" i="9"/>
  <c r="J39" i="9"/>
  <c r="R38" i="9"/>
  <c r="S38" i="9" s="1"/>
  <c r="Q38" i="9"/>
  <c r="P38" i="9"/>
  <c r="N38" i="9"/>
  <c r="M38" i="9"/>
  <c r="L38" i="9"/>
  <c r="J38" i="9"/>
  <c r="R37" i="9"/>
  <c r="S37" i="9" s="1"/>
  <c r="Q37" i="9"/>
  <c r="P37" i="9"/>
  <c r="N37" i="9"/>
  <c r="M37" i="9"/>
  <c r="L37" i="9"/>
  <c r="J37" i="9"/>
  <c r="R36" i="9"/>
  <c r="S36" i="9" s="1"/>
  <c r="Q36" i="9"/>
  <c r="P36" i="9"/>
  <c r="N36" i="9"/>
  <c r="M36" i="9"/>
  <c r="L36" i="9"/>
  <c r="J36" i="9"/>
  <c r="R35" i="9"/>
  <c r="S35" i="9" s="1"/>
  <c r="Q35" i="9"/>
  <c r="P35" i="9"/>
  <c r="N35" i="9"/>
  <c r="M35" i="9"/>
  <c r="L35" i="9"/>
  <c r="J35" i="9"/>
  <c r="R34" i="9"/>
  <c r="S34" i="9" s="1"/>
  <c r="Q34" i="9"/>
  <c r="P34" i="9"/>
  <c r="N34" i="9"/>
  <c r="M34" i="9"/>
  <c r="L34" i="9"/>
  <c r="J34" i="9"/>
  <c r="S33" i="9"/>
  <c r="R33" i="9"/>
  <c r="Q33" i="9"/>
  <c r="P33" i="9"/>
  <c r="N33" i="9"/>
  <c r="M33" i="9"/>
  <c r="L33" i="9"/>
  <c r="J33" i="9"/>
  <c r="S32" i="9"/>
  <c r="R32" i="9"/>
  <c r="Q32" i="9"/>
  <c r="P32" i="9"/>
  <c r="N32" i="9"/>
  <c r="M32" i="9"/>
  <c r="L32" i="9"/>
  <c r="J32" i="9"/>
  <c r="R31" i="9"/>
  <c r="S31" i="9" s="1"/>
  <c r="Q31" i="9"/>
  <c r="P31" i="9"/>
  <c r="N31" i="9"/>
  <c r="M31" i="9"/>
  <c r="L31" i="9"/>
  <c r="J31" i="9"/>
  <c r="R30" i="9"/>
  <c r="S30" i="9" s="1"/>
  <c r="Q30" i="9"/>
  <c r="P30" i="9"/>
  <c r="N30" i="9"/>
  <c r="M30" i="9"/>
  <c r="L30" i="9"/>
  <c r="J30" i="9"/>
  <c r="R29" i="9"/>
  <c r="S29" i="9" s="1"/>
  <c r="Q29" i="9"/>
  <c r="P29" i="9"/>
  <c r="N29" i="9"/>
  <c r="M29" i="9"/>
  <c r="L29" i="9"/>
  <c r="J29" i="9"/>
  <c r="R28" i="9"/>
  <c r="S28" i="9" s="1"/>
  <c r="Q28" i="9"/>
  <c r="P28" i="9"/>
  <c r="N28" i="9"/>
  <c r="M28" i="9"/>
  <c r="L28" i="9"/>
  <c r="J28" i="9"/>
  <c r="R27" i="9"/>
  <c r="S27" i="9" s="1"/>
  <c r="Q27" i="9"/>
  <c r="P27" i="9"/>
  <c r="N27" i="9"/>
  <c r="M27" i="9"/>
  <c r="L27" i="9"/>
  <c r="J27" i="9"/>
  <c r="S26" i="9"/>
  <c r="R26" i="9"/>
  <c r="Q26" i="9"/>
  <c r="P26" i="9"/>
  <c r="N26" i="9"/>
  <c r="M26" i="9"/>
  <c r="L26" i="9"/>
  <c r="J26" i="9"/>
  <c r="R25" i="9"/>
  <c r="S25" i="9" s="1"/>
  <c r="Q25" i="9"/>
  <c r="P25" i="9"/>
  <c r="N25" i="9"/>
  <c r="M25" i="9"/>
  <c r="L25" i="9"/>
  <c r="J25" i="9"/>
  <c r="R23" i="9"/>
  <c r="S23" i="9" s="1"/>
  <c r="Q23" i="9"/>
  <c r="P23" i="9"/>
  <c r="N23" i="9"/>
  <c r="M23" i="9"/>
  <c r="L23" i="9"/>
  <c r="J23" i="9"/>
  <c r="R22" i="9"/>
  <c r="S22" i="9" s="1"/>
  <c r="Q22" i="9"/>
  <c r="P22" i="9"/>
  <c r="N22" i="9"/>
  <c r="M22" i="9"/>
  <c r="L22" i="9"/>
  <c r="J22" i="9"/>
  <c r="R21" i="9"/>
  <c r="S21" i="9" s="1"/>
  <c r="Q21" i="9"/>
  <c r="P21" i="9"/>
  <c r="N21" i="9"/>
  <c r="M21" i="9"/>
  <c r="L21" i="9"/>
  <c r="J21" i="9"/>
  <c r="R20" i="9"/>
  <c r="S20" i="9" s="1"/>
  <c r="Q20" i="9"/>
  <c r="P20" i="9"/>
  <c r="N20" i="9"/>
  <c r="M20" i="9"/>
  <c r="L20" i="9"/>
  <c r="J20" i="9"/>
  <c r="R19" i="9"/>
  <c r="S19" i="9" s="1"/>
  <c r="Q19" i="9"/>
  <c r="P19" i="9"/>
  <c r="N19" i="9"/>
  <c r="M19" i="9"/>
  <c r="L19" i="9"/>
  <c r="J19" i="9"/>
  <c r="R18" i="9"/>
  <c r="S18" i="9" s="1"/>
  <c r="Q18" i="9"/>
  <c r="P18" i="9"/>
  <c r="N18" i="9"/>
  <c r="M18" i="9"/>
  <c r="L18" i="9"/>
  <c r="J18" i="9"/>
  <c r="R17" i="9"/>
  <c r="S17" i="9" s="1"/>
  <c r="Q17" i="9"/>
  <c r="P17" i="9"/>
  <c r="N17" i="9"/>
  <c r="M17" i="9"/>
  <c r="L17" i="9"/>
  <c r="J17" i="9"/>
  <c r="R16" i="9"/>
  <c r="S16" i="9" s="1"/>
  <c r="Q16" i="9"/>
  <c r="P16" i="9"/>
  <c r="N16" i="9"/>
  <c r="M16" i="9"/>
  <c r="L16" i="9"/>
  <c r="J16" i="9"/>
  <c r="R15" i="9"/>
  <c r="S15" i="9" s="1"/>
  <c r="Q15" i="9"/>
  <c r="P15" i="9"/>
  <c r="N15" i="9"/>
  <c r="M15" i="9"/>
  <c r="L15" i="9"/>
  <c r="J15" i="9"/>
  <c r="R14" i="9"/>
  <c r="S14" i="9" s="1"/>
  <c r="Q14" i="9"/>
  <c r="P14" i="9"/>
  <c r="N14" i="9"/>
  <c r="M14" i="9"/>
  <c r="L14" i="9"/>
  <c r="J14" i="9"/>
  <c r="R13" i="9"/>
  <c r="S13" i="9" s="1"/>
  <c r="Q13" i="9"/>
  <c r="P13" i="9"/>
  <c r="N13" i="9"/>
  <c r="M13" i="9"/>
  <c r="L13" i="9"/>
  <c r="J13" i="9"/>
  <c r="R12" i="9"/>
  <c r="S12" i="9" s="1"/>
  <c r="Q12" i="9"/>
  <c r="P12" i="9"/>
  <c r="N12" i="9"/>
  <c r="M12" i="9"/>
  <c r="L12" i="9"/>
  <c r="J12" i="9"/>
  <c r="R11" i="9"/>
  <c r="S11" i="9" s="1"/>
  <c r="Q11" i="9"/>
  <c r="P11" i="9"/>
  <c r="N11" i="9"/>
  <c r="M11" i="9"/>
  <c r="L11" i="9"/>
  <c r="J11" i="9"/>
  <c r="R10" i="9"/>
  <c r="S10" i="9" s="1"/>
  <c r="Q10" i="9"/>
  <c r="P10" i="9"/>
  <c r="N10" i="9"/>
  <c r="M10" i="9"/>
  <c r="L10" i="9"/>
  <c r="J10" i="9"/>
  <c r="R9" i="9"/>
  <c r="S9" i="9" s="1"/>
  <c r="Q9" i="9"/>
  <c r="P9" i="9"/>
  <c r="N9" i="9"/>
  <c r="M9" i="9"/>
  <c r="L9" i="9"/>
  <c r="J9" i="9"/>
  <c r="R8" i="9"/>
  <c r="S8" i="9" s="1"/>
  <c r="Q8" i="9"/>
  <c r="P8" i="9"/>
  <c r="N8" i="9"/>
  <c r="M8" i="9"/>
  <c r="L8" i="9"/>
  <c r="J8" i="9"/>
  <c r="R7" i="9"/>
  <c r="S7" i="9" s="1"/>
  <c r="Q7" i="9"/>
  <c r="P7" i="9"/>
  <c r="N7" i="9"/>
  <c r="M7" i="9"/>
  <c r="L7" i="9"/>
  <c r="J7" i="9"/>
  <c r="R6" i="9"/>
  <c r="S6" i="9" s="1"/>
  <c r="Q6" i="9"/>
  <c r="P6" i="9"/>
  <c r="N6" i="9"/>
  <c r="M6" i="9"/>
  <c r="L6" i="9"/>
  <c r="J6" i="9"/>
  <c r="S159" i="8"/>
  <c r="S158" i="8"/>
  <c r="S157" i="8"/>
  <c r="S156" i="8"/>
  <c r="S155" i="8"/>
  <c r="S154" i="8"/>
  <c r="S153" i="8"/>
  <c r="S152" i="8"/>
  <c r="S151" i="8"/>
  <c r="S150" i="8"/>
  <c r="S149" i="8"/>
  <c r="S148" i="8"/>
  <c r="S147" i="8"/>
  <c r="S146" i="8"/>
  <c r="S145" i="8"/>
  <c r="S144" i="8"/>
  <c r="S143" i="8"/>
  <c r="S142" i="8"/>
  <c r="S141" i="8"/>
  <c r="S140" i="8"/>
  <c r="S139" i="8"/>
  <c r="S138" i="8"/>
  <c r="S137" i="8"/>
  <c r="S136" i="8"/>
  <c r="S135" i="8"/>
  <c r="S134" i="8"/>
  <c r="S133" i="8"/>
  <c r="S132" i="8"/>
  <c r="S131" i="8"/>
  <c r="S130" i="8"/>
  <c r="S129" i="8"/>
  <c r="S128" i="8"/>
  <c r="S127" i="8"/>
  <c r="S126" i="8"/>
  <c r="S125" i="8"/>
  <c r="S124" i="8"/>
  <c r="S123" i="8"/>
  <c r="S122" i="8"/>
  <c r="S121" i="8"/>
  <c r="S120" i="8"/>
  <c r="S119" i="8"/>
  <c r="S118" i="8"/>
  <c r="S117" i="8"/>
  <c r="S116" i="8"/>
  <c r="S115" i="8"/>
  <c r="S114" i="8"/>
  <c r="S113" i="8"/>
  <c r="S112" i="8"/>
  <c r="S111" i="8"/>
  <c r="S110" i="8"/>
  <c r="S109" i="8"/>
  <c r="S108" i="8"/>
  <c r="S107" i="8"/>
  <c r="S106" i="8"/>
  <c r="S105" i="8"/>
  <c r="S104" i="8"/>
  <c r="S103" i="8"/>
  <c r="S102" i="8"/>
  <c r="S101" i="8"/>
  <c r="S96" i="8"/>
  <c r="S100" i="8"/>
  <c r="S99" i="8"/>
  <c r="S98" i="8"/>
  <c r="S97" i="8"/>
  <c r="S95" i="8"/>
  <c r="S94" i="8"/>
  <c r="S93" i="8"/>
  <c r="S92" i="8"/>
  <c r="S91" i="8"/>
  <c r="S90" i="8"/>
  <c r="S89" i="8"/>
  <c r="S88" i="8"/>
  <c r="S87" i="8"/>
  <c r="S86" i="8"/>
  <c r="S85" i="8"/>
  <c r="S84" i="8"/>
  <c r="S83" i="8"/>
  <c r="S82" i="8"/>
  <c r="S81" i="8"/>
  <c r="S80" i="8"/>
  <c r="S79" i="8"/>
  <c r="S78" i="8"/>
  <c r="S77" i="8"/>
  <c r="S76" i="8"/>
  <c r="S75" i="8"/>
  <c r="S74" i="8"/>
  <c r="S73" i="8"/>
  <c r="S72" i="8"/>
  <c r="S71" i="8"/>
  <c r="S70" i="8"/>
  <c r="S69" i="8"/>
  <c r="S68" i="8"/>
  <c r="S67" i="8"/>
  <c r="S66" i="8"/>
  <c r="S65" i="8"/>
  <c r="S64" i="8"/>
  <c r="S63" i="8"/>
  <c r="S62" i="8"/>
  <c r="S61" i="8"/>
  <c r="S60" i="8"/>
  <c r="S59" i="8"/>
  <c r="S58" i="8"/>
  <c r="S57" i="8"/>
  <c r="S56" i="8"/>
  <c r="S55" i="8"/>
  <c r="S54" i="8"/>
  <c r="S53" i="8"/>
  <c r="S52" i="8"/>
  <c r="S51" i="8"/>
  <c r="S50" i="8"/>
  <c r="S49" i="8"/>
  <c r="S48" i="8"/>
  <c r="S47" i="8"/>
  <c r="S46" i="8"/>
  <c r="S45" i="8"/>
  <c r="S44" i="8"/>
  <c r="S43" i="8"/>
  <c r="S42" i="8"/>
  <c r="S41" i="8"/>
  <c r="S40" i="8"/>
  <c r="S39" i="8"/>
  <c r="S38" i="8"/>
  <c r="S37" i="8"/>
  <c r="S36" i="8"/>
  <c r="S35" i="8"/>
  <c r="S34" i="8"/>
  <c r="S33" i="8"/>
  <c r="S32" i="8"/>
  <c r="S31" i="8"/>
  <c r="S30" i="8"/>
  <c r="S29" i="8"/>
  <c r="S28" i="8"/>
  <c r="S27" i="8"/>
  <c r="S26" i="8"/>
  <c r="S25" i="8"/>
  <c r="S23" i="8"/>
  <c r="S22" i="8"/>
  <c r="S21" i="8"/>
  <c r="S20" i="8"/>
  <c r="S19" i="8"/>
  <c r="S18" i="8"/>
  <c r="S17" i="8"/>
  <c r="S16" i="8"/>
  <c r="S15" i="8"/>
  <c r="S14" i="8"/>
  <c r="S13" i="8"/>
  <c r="S12" i="8"/>
  <c r="S11" i="8"/>
  <c r="S10" i="8"/>
  <c r="S9" i="8"/>
  <c r="S8" i="8"/>
  <c r="S7" i="8"/>
  <c r="S6" i="8"/>
  <c r="R159" i="8"/>
  <c r="Q159" i="8"/>
  <c r="P159" i="8"/>
  <c r="R158" i="8"/>
  <c r="Q158" i="8"/>
  <c r="P158" i="8"/>
  <c r="R157" i="8"/>
  <c r="Q157" i="8"/>
  <c r="P157" i="8"/>
  <c r="R156" i="8"/>
  <c r="Q156" i="8"/>
  <c r="P156" i="8"/>
  <c r="R155" i="8"/>
  <c r="Q155" i="8"/>
  <c r="P155" i="8"/>
  <c r="R154" i="8"/>
  <c r="Q154" i="8"/>
  <c r="P154" i="8"/>
  <c r="R153" i="8"/>
  <c r="Q153" i="8"/>
  <c r="P153" i="8"/>
  <c r="R152" i="8"/>
  <c r="Q152" i="8"/>
  <c r="P152" i="8"/>
  <c r="R151" i="8"/>
  <c r="Q151" i="8"/>
  <c r="P151" i="8"/>
  <c r="R150" i="8"/>
  <c r="Q150" i="8"/>
  <c r="P150" i="8"/>
  <c r="R149" i="8"/>
  <c r="Q149" i="8"/>
  <c r="P149" i="8"/>
  <c r="R148" i="8"/>
  <c r="Q148" i="8"/>
  <c r="P148" i="8"/>
  <c r="R147" i="8"/>
  <c r="Q147" i="8"/>
  <c r="P147" i="8"/>
  <c r="R146" i="8"/>
  <c r="Q146" i="8"/>
  <c r="P146" i="8"/>
  <c r="R145" i="8"/>
  <c r="Q145" i="8"/>
  <c r="P145" i="8"/>
  <c r="R144" i="8"/>
  <c r="Q144" i="8"/>
  <c r="P144" i="8"/>
  <c r="R143" i="8"/>
  <c r="Q143" i="8"/>
  <c r="P143" i="8"/>
  <c r="R142" i="8"/>
  <c r="Q142" i="8"/>
  <c r="P142" i="8"/>
  <c r="R141" i="8"/>
  <c r="Q141" i="8"/>
  <c r="P141" i="8"/>
  <c r="R140" i="8"/>
  <c r="Q140" i="8"/>
  <c r="P140" i="8"/>
  <c r="R139" i="8"/>
  <c r="Q139" i="8"/>
  <c r="P139" i="8"/>
  <c r="R138" i="8"/>
  <c r="Q138" i="8"/>
  <c r="P138" i="8"/>
  <c r="R137" i="8"/>
  <c r="Q137" i="8"/>
  <c r="P137" i="8"/>
  <c r="R136" i="8"/>
  <c r="Q136" i="8"/>
  <c r="P136" i="8"/>
  <c r="R135" i="8"/>
  <c r="Q135" i="8"/>
  <c r="P135" i="8"/>
  <c r="R134" i="8"/>
  <c r="Q134" i="8"/>
  <c r="P134" i="8"/>
  <c r="R133" i="8"/>
  <c r="Q133" i="8"/>
  <c r="P133" i="8"/>
  <c r="R132" i="8"/>
  <c r="Q132" i="8"/>
  <c r="P132" i="8"/>
  <c r="R131" i="8"/>
  <c r="Q131" i="8"/>
  <c r="P131" i="8"/>
  <c r="R130" i="8"/>
  <c r="Q130" i="8"/>
  <c r="P130" i="8"/>
  <c r="R129" i="8"/>
  <c r="Q129" i="8"/>
  <c r="P129" i="8"/>
  <c r="R128" i="8"/>
  <c r="Q128" i="8"/>
  <c r="P128" i="8"/>
  <c r="R127" i="8"/>
  <c r="Q127" i="8"/>
  <c r="P127" i="8"/>
  <c r="R126" i="8"/>
  <c r="Q126" i="8"/>
  <c r="P126" i="8"/>
  <c r="R125" i="8"/>
  <c r="Q125" i="8"/>
  <c r="P125" i="8"/>
  <c r="R124" i="8"/>
  <c r="Q124" i="8"/>
  <c r="P124" i="8"/>
  <c r="R123" i="8"/>
  <c r="Q123" i="8"/>
  <c r="P123" i="8"/>
  <c r="R122" i="8"/>
  <c r="Q122" i="8"/>
  <c r="P122" i="8"/>
  <c r="R121" i="8"/>
  <c r="Q121" i="8"/>
  <c r="P121" i="8"/>
  <c r="R120" i="8"/>
  <c r="Q120" i="8"/>
  <c r="P120" i="8"/>
  <c r="R119" i="8"/>
  <c r="Q119" i="8"/>
  <c r="P119" i="8"/>
  <c r="R118" i="8"/>
  <c r="Q118" i="8"/>
  <c r="P118" i="8"/>
  <c r="R117" i="8"/>
  <c r="Q117" i="8"/>
  <c r="P117" i="8"/>
  <c r="R116" i="8"/>
  <c r="Q116" i="8"/>
  <c r="P116" i="8"/>
  <c r="R115" i="8"/>
  <c r="Q115" i="8"/>
  <c r="P115" i="8"/>
  <c r="R114" i="8"/>
  <c r="Q114" i="8"/>
  <c r="P114" i="8"/>
  <c r="R113" i="8"/>
  <c r="Q113" i="8"/>
  <c r="P113" i="8"/>
  <c r="R112" i="8"/>
  <c r="Q112" i="8"/>
  <c r="P112" i="8"/>
  <c r="R111" i="8"/>
  <c r="Q111" i="8"/>
  <c r="P111" i="8"/>
  <c r="R110" i="8"/>
  <c r="Q110" i="8"/>
  <c r="P110" i="8"/>
  <c r="R109" i="8"/>
  <c r="Q109" i="8"/>
  <c r="P109" i="8"/>
  <c r="R108" i="8"/>
  <c r="Q108" i="8"/>
  <c r="P108" i="8"/>
  <c r="R107" i="8"/>
  <c r="Q107" i="8"/>
  <c r="P107" i="8"/>
  <c r="R106" i="8"/>
  <c r="Q106" i="8"/>
  <c r="P106" i="8"/>
  <c r="R105" i="8"/>
  <c r="Q105" i="8"/>
  <c r="P105" i="8"/>
  <c r="R104" i="8"/>
  <c r="Q104" i="8"/>
  <c r="P104" i="8"/>
  <c r="R103" i="8"/>
  <c r="Q103" i="8"/>
  <c r="P103" i="8"/>
  <c r="R102" i="8"/>
  <c r="Q102" i="8"/>
  <c r="P102" i="8"/>
  <c r="R101" i="8"/>
  <c r="Q101" i="8"/>
  <c r="P101" i="8"/>
  <c r="R100" i="8"/>
  <c r="Q100" i="8"/>
  <c r="P100" i="8"/>
  <c r="R99" i="8"/>
  <c r="Q99" i="8"/>
  <c r="P99" i="8"/>
  <c r="R98" i="8"/>
  <c r="Q98" i="8"/>
  <c r="P98" i="8"/>
  <c r="R97" i="8"/>
  <c r="Q97" i="8"/>
  <c r="P97" i="8"/>
  <c r="R96" i="8"/>
  <c r="Q96" i="8"/>
  <c r="P96" i="8"/>
  <c r="R95" i="8"/>
  <c r="Q95" i="8"/>
  <c r="P95" i="8"/>
  <c r="R94" i="8"/>
  <c r="Q94" i="8"/>
  <c r="P94" i="8"/>
  <c r="R93" i="8"/>
  <c r="Q93" i="8"/>
  <c r="P93" i="8"/>
  <c r="R92" i="8"/>
  <c r="Q92" i="8"/>
  <c r="P92" i="8"/>
  <c r="R91" i="8"/>
  <c r="Q91" i="8"/>
  <c r="P91" i="8"/>
  <c r="R90" i="8"/>
  <c r="Q90" i="8"/>
  <c r="P90" i="8"/>
  <c r="R89" i="8"/>
  <c r="Q89" i="8"/>
  <c r="P89" i="8"/>
  <c r="R88" i="8"/>
  <c r="Q88" i="8"/>
  <c r="P88" i="8"/>
  <c r="R87" i="8"/>
  <c r="Q87" i="8"/>
  <c r="P87" i="8"/>
  <c r="R86" i="8"/>
  <c r="Q86" i="8"/>
  <c r="P86" i="8"/>
  <c r="R85" i="8"/>
  <c r="Q85" i="8"/>
  <c r="P85" i="8"/>
  <c r="R84" i="8"/>
  <c r="Q84" i="8"/>
  <c r="P84" i="8"/>
  <c r="R83" i="8"/>
  <c r="Q83" i="8"/>
  <c r="P83" i="8"/>
  <c r="R82" i="8"/>
  <c r="Q82" i="8"/>
  <c r="P82" i="8"/>
  <c r="R81" i="8"/>
  <c r="Q81" i="8"/>
  <c r="P81" i="8"/>
  <c r="R80" i="8"/>
  <c r="Q80" i="8"/>
  <c r="P80" i="8"/>
  <c r="R79" i="8"/>
  <c r="Q79" i="8"/>
  <c r="P79" i="8"/>
  <c r="R78" i="8"/>
  <c r="Q78" i="8"/>
  <c r="P78" i="8"/>
  <c r="R77" i="8"/>
  <c r="Q77" i="8"/>
  <c r="P77" i="8"/>
  <c r="R76" i="8"/>
  <c r="Q76" i="8"/>
  <c r="P76" i="8"/>
  <c r="R75" i="8"/>
  <c r="Q75" i="8"/>
  <c r="P75" i="8"/>
  <c r="R74" i="8"/>
  <c r="Q74" i="8"/>
  <c r="P74" i="8"/>
  <c r="R73" i="8"/>
  <c r="Q73" i="8"/>
  <c r="P73" i="8"/>
  <c r="R72" i="8"/>
  <c r="Q72" i="8"/>
  <c r="P72" i="8"/>
  <c r="R71" i="8"/>
  <c r="Q71" i="8"/>
  <c r="P71" i="8"/>
  <c r="R70" i="8"/>
  <c r="Q70" i="8"/>
  <c r="P70" i="8"/>
  <c r="R69" i="8"/>
  <c r="Q69" i="8"/>
  <c r="P69" i="8"/>
  <c r="R68" i="8"/>
  <c r="Q68" i="8"/>
  <c r="P68" i="8"/>
  <c r="R67" i="8"/>
  <c r="Q67" i="8"/>
  <c r="P67" i="8"/>
  <c r="R66" i="8"/>
  <c r="Q66" i="8"/>
  <c r="P66" i="8"/>
  <c r="R65" i="8"/>
  <c r="Q65" i="8"/>
  <c r="P65" i="8"/>
  <c r="R64" i="8"/>
  <c r="Q64" i="8"/>
  <c r="P64" i="8"/>
  <c r="R63" i="8"/>
  <c r="Q63" i="8"/>
  <c r="P63" i="8"/>
  <c r="R62" i="8"/>
  <c r="Q62" i="8"/>
  <c r="P62" i="8"/>
  <c r="R61" i="8"/>
  <c r="Q61" i="8"/>
  <c r="P61" i="8"/>
  <c r="R60" i="8"/>
  <c r="Q60" i="8"/>
  <c r="P60" i="8"/>
  <c r="R59" i="8"/>
  <c r="Q59" i="8"/>
  <c r="P59" i="8"/>
  <c r="R58" i="8"/>
  <c r="Q58" i="8"/>
  <c r="P58" i="8"/>
  <c r="R57" i="8"/>
  <c r="Q57" i="8"/>
  <c r="P57" i="8"/>
  <c r="R56" i="8"/>
  <c r="Q56" i="8"/>
  <c r="P56" i="8"/>
  <c r="R55" i="8"/>
  <c r="Q55" i="8"/>
  <c r="P55" i="8"/>
  <c r="R54" i="8"/>
  <c r="Q54" i="8"/>
  <c r="P54" i="8"/>
  <c r="R53" i="8"/>
  <c r="Q53" i="8"/>
  <c r="P53" i="8"/>
  <c r="R52" i="8"/>
  <c r="Q52" i="8"/>
  <c r="P52" i="8"/>
  <c r="R51" i="8"/>
  <c r="Q51" i="8"/>
  <c r="P51" i="8"/>
  <c r="R50" i="8"/>
  <c r="Q50" i="8"/>
  <c r="P50" i="8"/>
  <c r="R49" i="8"/>
  <c r="Q49" i="8"/>
  <c r="P49" i="8"/>
  <c r="R48" i="8"/>
  <c r="Q48" i="8"/>
  <c r="P48" i="8"/>
  <c r="R47" i="8"/>
  <c r="Q47" i="8"/>
  <c r="P47" i="8"/>
  <c r="R46" i="8"/>
  <c r="Q46" i="8"/>
  <c r="P46" i="8"/>
  <c r="R45" i="8"/>
  <c r="Q45" i="8"/>
  <c r="P45" i="8"/>
  <c r="R44" i="8"/>
  <c r="Q44" i="8"/>
  <c r="P44" i="8"/>
  <c r="R43" i="8"/>
  <c r="Q43" i="8"/>
  <c r="P43" i="8"/>
  <c r="R42" i="8"/>
  <c r="Q42" i="8"/>
  <c r="P42" i="8"/>
  <c r="R41" i="8"/>
  <c r="Q41" i="8"/>
  <c r="P41" i="8"/>
  <c r="R40" i="8"/>
  <c r="Q40" i="8"/>
  <c r="P40" i="8"/>
  <c r="R39" i="8"/>
  <c r="Q39" i="8"/>
  <c r="P39" i="8"/>
  <c r="R38" i="8"/>
  <c r="Q38" i="8"/>
  <c r="P38" i="8"/>
  <c r="R37" i="8"/>
  <c r="Q37" i="8"/>
  <c r="P37" i="8"/>
  <c r="R36" i="8"/>
  <c r="Q36" i="8"/>
  <c r="P36" i="8"/>
  <c r="R35" i="8"/>
  <c r="Q35" i="8"/>
  <c r="P35" i="8"/>
  <c r="R34" i="8"/>
  <c r="Q34" i="8"/>
  <c r="P34" i="8"/>
  <c r="R33" i="8"/>
  <c r="Q33" i="8"/>
  <c r="P33" i="8"/>
  <c r="R32" i="8"/>
  <c r="Q32" i="8"/>
  <c r="P32" i="8"/>
  <c r="R31" i="8"/>
  <c r="Q31" i="8"/>
  <c r="P31" i="8"/>
  <c r="R30" i="8"/>
  <c r="Q30" i="8"/>
  <c r="P30" i="8"/>
  <c r="R29" i="8"/>
  <c r="Q29" i="8"/>
  <c r="P29" i="8"/>
  <c r="R28" i="8"/>
  <c r="Q28" i="8"/>
  <c r="P28" i="8"/>
  <c r="R27" i="8"/>
  <c r="Q27" i="8"/>
  <c r="P27" i="8"/>
  <c r="R26" i="8"/>
  <c r="Q26" i="8"/>
  <c r="P26" i="8"/>
  <c r="R25" i="8"/>
  <c r="Q25" i="8"/>
  <c r="P25" i="8"/>
  <c r="R23" i="8"/>
  <c r="Q23" i="8"/>
  <c r="P23" i="8"/>
  <c r="R22" i="8"/>
  <c r="Q22" i="8"/>
  <c r="P22" i="8"/>
  <c r="R21" i="8"/>
  <c r="Q21" i="8"/>
  <c r="P21" i="8"/>
  <c r="R20" i="8"/>
  <c r="Q20" i="8"/>
  <c r="P20" i="8"/>
  <c r="R19" i="8"/>
  <c r="Q19" i="8"/>
  <c r="P19" i="8"/>
  <c r="R18" i="8"/>
  <c r="Q18" i="8"/>
  <c r="P18" i="8"/>
  <c r="R17" i="8"/>
  <c r="Q17" i="8"/>
  <c r="P17" i="8"/>
  <c r="R16" i="8"/>
  <c r="Q16" i="8"/>
  <c r="P16" i="8"/>
  <c r="R15" i="8"/>
  <c r="Q15" i="8"/>
  <c r="P15" i="8"/>
  <c r="R14" i="8"/>
  <c r="Q14" i="8"/>
  <c r="P14" i="8"/>
  <c r="R13" i="8"/>
  <c r="Q13" i="8"/>
  <c r="P13" i="8"/>
  <c r="R12" i="8"/>
  <c r="Q12" i="8"/>
  <c r="P12" i="8"/>
  <c r="R11" i="8"/>
  <c r="Q11" i="8"/>
  <c r="P11" i="8"/>
  <c r="R10" i="8"/>
  <c r="Q10" i="8"/>
  <c r="P10" i="8"/>
  <c r="R9" i="8"/>
  <c r="Q9" i="8"/>
  <c r="P9" i="8"/>
  <c r="R8" i="8"/>
  <c r="Q8" i="8"/>
  <c r="P8" i="8"/>
  <c r="R7" i="8"/>
  <c r="Q7" i="8"/>
  <c r="P7" i="8"/>
  <c r="R6" i="8"/>
  <c r="Q6" i="8"/>
  <c r="P6" i="8"/>
  <c r="L159" i="8"/>
  <c r="J159" i="8"/>
  <c r="N159" i="8" s="1"/>
  <c r="L158" i="8"/>
  <c r="J158" i="8"/>
  <c r="N158" i="8" s="1"/>
  <c r="L157" i="8"/>
  <c r="J157" i="8"/>
  <c r="L156" i="8"/>
  <c r="J156" i="8"/>
  <c r="L155" i="8"/>
  <c r="J155" i="8"/>
  <c r="N155" i="8" s="1"/>
  <c r="L154" i="8"/>
  <c r="J154" i="8"/>
  <c r="L153" i="8"/>
  <c r="J153" i="8"/>
  <c r="L152" i="8"/>
  <c r="J152" i="8"/>
  <c r="L151" i="8"/>
  <c r="J151" i="8"/>
  <c r="N151" i="8" s="1"/>
  <c r="L150" i="8"/>
  <c r="J150" i="8"/>
  <c r="N150" i="8" s="1"/>
  <c r="L149" i="8"/>
  <c r="J149" i="8"/>
  <c r="N149" i="8" s="1"/>
  <c r="L148" i="8"/>
  <c r="J148" i="8"/>
  <c r="N148" i="8" s="1"/>
  <c r="L147" i="8"/>
  <c r="J147" i="8"/>
  <c r="N147" i="8" s="1"/>
  <c r="L146" i="8"/>
  <c r="J146" i="8"/>
  <c r="N146" i="8" s="1"/>
  <c r="L145" i="8"/>
  <c r="J145" i="8"/>
  <c r="N145" i="8" s="1"/>
  <c r="L144" i="8"/>
  <c r="J144" i="8"/>
  <c r="L143" i="8"/>
  <c r="J143" i="8"/>
  <c r="N143" i="8" s="1"/>
  <c r="L142" i="8"/>
  <c r="J142" i="8"/>
  <c r="N142" i="8" s="1"/>
  <c r="L141" i="8"/>
  <c r="J141" i="8"/>
  <c r="N141" i="8" s="1"/>
  <c r="L140" i="8"/>
  <c r="J140" i="8"/>
  <c r="L139" i="8"/>
  <c r="J139" i="8"/>
  <c r="N139" i="8" s="1"/>
  <c r="L138" i="8"/>
  <c r="J138" i="8"/>
  <c r="L137" i="8"/>
  <c r="J137" i="8"/>
  <c r="N137" i="8" s="1"/>
  <c r="L136" i="8"/>
  <c r="J136" i="8"/>
  <c r="L135" i="8"/>
  <c r="J135" i="8"/>
  <c r="N135" i="8" s="1"/>
  <c r="L134" i="8"/>
  <c r="J134" i="8"/>
  <c r="L133" i="8"/>
  <c r="J133" i="8"/>
  <c r="N133" i="8" s="1"/>
  <c r="L132" i="8"/>
  <c r="J132" i="8"/>
  <c r="L131" i="8"/>
  <c r="J131" i="8"/>
  <c r="N131" i="8" s="1"/>
  <c r="L130" i="8"/>
  <c r="J130" i="8"/>
  <c r="L129" i="8"/>
  <c r="J129" i="8"/>
  <c r="N129" i="8" s="1"/>
  <c r="L128" i="8"/>
  <c r="J128" i="8"/>
  <c r="L127" i="8"/>
  <c r="J127" i="8"/>
  <c r="N127" i="8" s="1"/>
  <c r="L126" i="8"/>
  <c r="J126" i="8"/>
  <c r="M126" i="8" s="1"/>
  <c r="L125" i="8"/>
  <c r="J125" i="8"/>
  <c r="N125" i="8" s="1"/>
  <c r="L124" i="8"/>
  <c r="J124" i="8"/>
  <c r="L123" i="8"/>
  <c r="J123" i="8"/>
  <c r="N123" i="8" s="1"/>
  <c r="L122" i="8"/>
  <c r="J122" i="8"/>
  <c r="M122" i="8" s="1"/>
  <c r="L121" i="8"/>
  <c r="J121" i="8"/>
  <c r="N121" i="8" s="1"/>
  <c r="L120" i="8"/>
  <c r="J120" i="8"/>
  <c r="L119" i="8"/>
  <c r="J119" i="8"/>
  <c r="N119" i="8" s="1"/>
  <c r="L118" i="8"/>
  <c r="J118" i="8"/>
  <c r="N118" i="8" s="1"/>
  <c r="L117" i="8"/>
  <c r="J117" i="8"/>
  <c r="N117" i="8" s="1"/>
  <c r="L116" i="8"/>
  <c r="J116" i="8"/>
  <c r="N116" i="8" s="1"/>
  <c r="L115" i="8"/>
  <c r="J115" i="8"/>
  <c r="N115" i="8" s="1"/>
  <c r="L114" i="8"/>
  <c r="J114" i="8"/>
  <c r="M114" i="8" s="1"/>
  <c r="L113" i="8"/>
  <c r="J113" i="8"/>
  <c r="L112" i="8"/>
  <c r="J112" i="8"/>
  <c r="L111" i="8"/>
  <c r="J111" i="8"/>
  <c r="N111" i="8" s="1"/>
  <c r="L110" i="8"/>
  <c r="J110" i="8"/>
  <c r="N110" i="8" s="1"/>
  <c r="L109" i="8"/>
  <c r="J109" i="8"/>
  <c r="L108" i="8"/>
  <c r="J108" i="8"/>
  <c r="N108" i="8" s="1"/>
  <c r="L107" i="8"/>
  <c r="J107" i="8"/>
  <c r="N107" i="8" s="1"/>
  <c r="L106" i="8"/>
  <c r="J106" i="8"/>
  <c r="M106" i="8" s="1"/>
  <c r="L105" i="8"/>
  <c r="J105" i="8"/>
  <c r="N105" i="8" s="1"/>
  <c r="L104" i="8"/>
  <c r="J104" i="8"/>
  <c r="L103" i="8"/>
  <c r="J103" i="8"/>
  <c r="N103" i="8" s="1"/>
  <c r="L102" i="8"/>
  <c r="J102" i="8"/>
  <c r="N102" i="8" s="1"/>
  <c r="L101" i="8"/>
  <c r="J101" i="8"/>
  <c r="N101" i="8" s="1"/>
  <c r="L100" i="8"/>
  <c r="J100" i="8"/>
  <c r="N100" i="8" s="1"/>
  <c r="L99" i="8"/>
  <c r="J99" i="8"/>
  <c r="N99" i="8" s="1"/>
  <c r="L98" i="8"/>
  <c r="J98" i="8"/>
  <c r="L97" i="8"/>
  <c r="J97" i="8"/>
  <c r="N97" i="8" s="1"/>
  <c r="L96" i="8"/>
  <c r="J96" i="8"/>
  <c r="L95" i="8"/>
  <c r="J95" i="8"/>
  <c r="N95" i="8" s="1"/>
  <c r="L94" i="8"/>
  <c r="J94" i="8"/>
  <c r="L93" i="8"/>
  <c r="J93" i="8"/>
  <c r="N93" i="8" s="1"/>
  <c r="L92" i="8"/>
  <c r="J92" i="8"/>
  <c r="N92" i="8" s="1"/>
  <c r="L91" i="8"/>
  <c r="J91" i="8"/>
  <c r="N91" i="8" s="1"/>
  <c r="L90" i="8"/>
  <c r="J90" i="8"/>
  <c r="M90" i="8" s="1"/>
  <c r="L89" i="8"/>
  <c r="J89" i="8"/>
  <c r="N89" i="8" s="1"/>
  <c r="L88" i="8"/>
  <c r="J88" i="8"/>
  <c r="L87" i="8"/>
  <c r="J87" i="8"/>
  <c r="L86" i="8"/>
  <c r="J86" i="8"/>
  <c r="N86" i="8" s="1"/>
  <c r="L85" i="8"/>
  <c r="J85" i="8"/>
  <c r="N85" i="8" s="1"/>
  <c r="L84" i="8"/>
  <c r="J84" i="8"/>
  <c r="L83" i="8"/>
  <c r="J83" i="8"/>
  <c r="L82" i="8"/>
  <c r="J82" i="8"/>
  <c r="M82" i="8" s="1"/>
  <c r="L81" i="8"/>
  <c r="J81" i="8"/>
  <c r="N81" i="8" s="1"/>
  <c r="L80" i="8"/>
  <c r="J80" i="8"/>
  <c r="L79" i="8"/>
  <c r="J79" i="8"/>
  <c r="L78" i="8"/>
  <c r="J78" i="8"/>
  <c r="N78" i="8" s="1"/>
  <c r="L77" i="8"/>
  <c r="J77" i="8"/>
  <c r="N77" i="8" s="1"/>
  <c r="L76" i="8"/>
  <c r="J76" i="8"/>
  <c r="L75" i="8"/>
  <c r="J75" i="8"/>
  <c r="L74" i="8"/>
  <c r="J74" i="8"/>
  <c r="M74" i="8" s="1"/>
  <c r="L73" i="8"/>
  <c r="J73" i="8"/>
  <c r="N73" i="8" s="1"/>
  <c r="L72" i="8"/>
  <c r="J72" i="8"/>
  <c r="L71" i="8"/>
  <c r="J71" i="8"/>
  <c r="L70" i="8"/>
  <c r="J70" i="8"/>
  <c r="M70" i="8" s="1"/>
  <c r="L69" i="8"/>
  <c r="J69" i="8"/>
  <c r="N69" i="8" s="1"/>
  <c r="L68" i="8"/>
  <c r="J68" i="8"/>
  <c r="L67" i="8"/>
  <c r="J67" i="8"/>
  <c r="L66" i="8"/>
  <c r="J66" i="8"/>
  <c r="M66" i="8" s="1"/>
  <c r="L65" i="8"/>
  <c r="J65" i="8"/>
  <c r="N65" i="8" s="1"/>
  <c r="L64" i="8"/>
  <c r="J64" i="8"/>
  <c r="L63" i="8"/>
  <c r="J63" i="8"/>
  <c r="L62" i="8"/>
  <c r="J62" i="8"/>
  <c r="M62" i="8" s="1"/>
  <c r="L61" i="8"/>
  <c r="J61" i="8"/>
  <c r="N61" i="8" s="1"/>
  <c r="L60" i="8"/>
  <c r="J60" i="8"/>
  <c r="L59" i="8"/>
  <c r="J59" i="8"/>
  <c r="L58" i="8"/>
  <c r="J58" i="8"/>
  <c r="M58" i="8" s="1"/>
  <c r="L57" i="8"/>
  <c r="J57" i="8"/>
  <c r="N57" i="8" s="1"/>
  <c r="L56" i="8"/>
  <c r="J56" i="8"/>
  <c r="L55" i="8"/>
  <c r="J55" i="8"/>
  <c r="L54" i="8"/>
  <c r="J54" i="8"/>
  <c r="N54" i="8" s="1"/>
  <c r="L53" i="8"/>
  <c r="J53" i="8"/>
  <c r="N53" i="8" s="1"/>
  <c r="L52" i="8"/>
  <c r="J52" i="8"/>
  <c r="L51" i="8"/>
  <c r="J51" i="8"/>
  <c r="L50" i="8"/>
  <c r="J50" i="8"/>
  <c r="M50" i="8" s="1"/>
  <c r="L49" i="8"/>
  <c r="J49" i="8"/>
  <c r="L48" i="8"/>
  <c r="J48" i="8"/>
  <c r="L47" i="8"/>
  <c r="J47" i="8"/>
  <c r="L46" i="8"/>
  <c r="J46" i="8"/>
  <c r="N46" i="8" s="1"/>
  <c r="L45" i="8"/>
  <c r="J45" i="8"/>
  <c r="L44" i="8"/>
  <c r="J44" i="8"/>
  <c r="L43" i="8"/>
  <c r="J43" i="8"/>
  <c r="L42" i="8"/>
  <c r="J42" i="8"/>
  <c r="M42" i="8" s="1"/>
  <c r="L41" i="8"/>
  <c r="J41" i="8"/>
  <c r="N41" i="8" s="1"/>
  <c r="L40" i="8"/>
  <c r="J40" i="8"/>
  <c r="L39" i="8"/>
  <c r="J39" i="8"/>
  <c r="N39" i="8" s="1"/>
  <c r="L38" i="8"/>
  <c r="J38" i="8"/>
  <c r="N38" i="8" s="1"/>
  <c r="L37" i="8"/>
  <c r="J37" i="8"/>
  <c r="N37" i="8" s="1"/>
  <c r="L36" i="8"/>
  <c r="J36" i="8"/>
  <c r="L35" i="8"/>
  <c r="J35" i="8"/>
  <c r="L34" i="8"/>
  <c r="J34" i="8"/>
  <c r="L33" i="8"/>
  <c r="J33" i="8"/>
  <c r="N33" i="8" s="1"/>
  <c r="L32" i="8"/>
  <c r="J32" i="8"/>
  <c r="L31" i="8"/>
  <c r="J31" i="8"/>
  <c r="L30" i="8"/>
  <c r="J30" i="8"/>
  <c r="L29" i="8"/>
  <c r="J29" i="8"/>
  <c r="N29" i="8" s="1"/>
  <c r="L28" i="8"/>
  <c r="J28" i="8"/>
  <c r="L27" i="8"/>
  <c r="J27" i="8"/>
  <c r="L26" i="8"/>
  <c r="J26" i="8"/>
  <c r="M26" i="8" s="1"/>
  <c r="L25" i="8"/>
  <c r="J25" i="8"/>
  <c r="N25" i="8" s="1"/>
  <c r="L23" i="8"/>
  <c r="J23" i="8"/>
  <c r="L22" i="8"/>
  <c r="J22" i="8"/>
  <c r="L21" i="8"/>
  <c r="J21" i="8"/>
  <c r="N21" i="8" s="1"/>
  <c r="L20" i="8"/>
  <c r="J20" i="8"/>
  <c r="N20" i="8" s="1"/>
  <c r="L19" i="8"/>
  <c r="J19" i="8"/>
  <c r="N19" i="8" s="1"/>
  <c r="L18" i="8"/>
  <c r="J18" i="8"/>
  <c r="L17" i="8"/>
  <c r="J17" i="8"/>
  <c r="M17" i="8" s="1"/>
  <c r="L16" i="8"/>
  <c r="J16" i="8"/>
  <c r="N16" i="8" s="1"/>
  <c r="L15" i="8"/>
  <c r="J15" i="8"/>
  <c r="L14" i="8"/>
  <c r="J14" i="8"/>
  <c r="L13" i="8"/>
  <c r="J13" i="8"/>
  <c r="N13" i="8" s="1"/>
  <c r="L12" i="8"/>
  <c r="J12" i="8"/>
  <c r="N12" i="8" s="1"/>
  <c r="L11" i="8"/>
  <c r="J11" i="8"/>
  <c r="N11" i="8" s="1"/>
  <c r="L10" i="8"/>
  <c r="J10" i="8"/>
  <c r="L9" i="8"/>
  <c r="J9" i="8"/>
  <c r="M9" i="8" s="1"/>
  <c r="L8" i="8"/>
  <c r="J8" i="8"/>
  <c r="N8" i="8" s="1"/>
  <c r="L7" i="8"/>
  <c r="J7" i="8"/>
  <c r="L6" i="8"/>
  <c r="J6" i="8"/>
  <c r="G58" i="1"/>
  <c r="H58" i="1" s="1"/>
  <c r="N159" i="6"/>
  <c r="M159" i="6"/>
  <c r="N158" i="6"/>
  <c r="M158" i="6"/>
  <c r="N157" i="6"/>
  <c r="M157" i="6"/>
  <c r="N156" i="6"/>
  <c r="M156" i="6"/>
  <c r="N155" i="6"/>
  <c r="M155" i="6"/>
  <c r="N154" i="6"/>
  <c r="M154" i="6"/>
  <c r="N153" i="6"/>
  <c r="M153" i="6"/>
  <c r="N152" i="6"/>
  <c r="M152" i="6"/>
  <c r="N151" i="6"/>
  <c r="M151" i="6"/>
  <c r="N150" i="6"/>
  <c r="M150" i="6"/>
  <c r="N149" i="6"/>
  <c r="M149" i="6"/>
  <c r="N148" i="6"/>
  <c r="M148" i="6"/>
  <c r="N147" i="6"/>
  <c r="M147" i="6"/>
  <c r="N146" i="6"/>
  <c r="M146" i="6"/>
  <c r="N145" i="6"/>
  <c r="M145" i="6"/>
  <c r="N144" i="6"/>
  <c r="M144" i="6"/>
  <c r="N143" i="6"/>
  <c r="M143" i="6"/>
  <c r="N142" i="6"/>
  <c r="M142" i="6"/>
  <c r="N141" i="6"/>
  <c r="M141" i="6"/>
  <c r="N140" i="6"/>
  <c r="M140" i="6"/>
  <c r="N139" i="6"/>
  <c r="M139" i="6"/>
  <c r="N138" i="6"/>
  <c r="M138" i="6"/>
  <c r="N137" i="6"/>
  <c r="M137" i="6"/>
  <c r="N136" i="6"/>
  <c r="M136" i="6"/>
  <c r="N135" i="6"/>
  <c r="M135" i="6"/>
  <c r="N134" i="6"/>
  <c r="M134" i="6"/>
  <c r="N133" i="6"/>
  <c r="M133" i="6"/>
  <c r="N132" i="6"/>
  <c r="M132" i="6"/>
  <c r="N131" i="6"/>
  <c r="M131" i="6"/>
  <c r="N130" i="6"/>
  <c r="M130" i="6"/>
  <c r="N129" i="6"/>
  <c r="M129" i="6"/>
  <c r="N128" i="6"/>
  <c r="M128" i="6"/>
  <c r="N127" i="6"/>
  <c r="M127" i="6"/>
  <c r="N126" i="6"/>
  <c r="M126" i="6"/>
  <c r="N125" i="6"/>
  <c r="M125" i="6"/>
  <c r="N124" i="6"/>
  <c r="M124" i="6"/>
  <c r="N123" i="6"/>
  <c r="M123" i="6"/>
  <c r="N122" i="6"/>
  <c r="M122" i="6"/>
  <c r="N121" i="6"/>
  <c r="M121" i="6"/>
  <c r="N120" i="6"/>
  <c r="M120" i="6"/>
  <c r="N119" i="6"/>
  <c r="M119" i="6"/>
  <c r="N118" i="6"/>
  <c r="M118" i="6"/>
  <c r="N117" i="6"/>
  <c r="M117" i="6"/>
  <c r="N116" i="6"/>
  <c r="M116" i="6"/>
  <c r="N115" i="6"/>
  <c r="M115" i="6"/>
  <c r="N114" i="6"/>
  <c r="M114" i="6"/>
  <c r="N113" i="6"/>
  <c r="M113" i="6"/>
  <c r="N112" i="6"/>
  <c r="M112" i="6"/>
  <c r="N111" i="6"/>
  <c r="M111" i="6"/>
  <c r="N110" i="6"/>
  <c r="M110" i="6"/>
  <c r="N109" i="6"/>
  <c r="M109" i="6"/>
  <c r="N108" i="6"/>
  <c r="M108" i="6"/>
  <c r="N107" i="6"/>
  <c r="M107" i="6"/>
  <c r="N106" i="6"/>
  <c r="M106" i="6"/>
  <c r="N105" i="6"/>
  <c r="M105" i="6"/>
  <c r="N104" i="6"/>
  <c r="M104" i="6"/>
  <c r="N103" i="6"/>
  <c r="M103" i="6"/>
  <c r="N102" i="6"/>
  <c r="M102" i="6"/>
  <c r="N101" i="6"/>
  <c r="M101" i="6"/>
  <c r="N100" i="6"/>
  <c r="M100" i="6"/>
  <c r="N99" i="6"/>
  <c r="M99" i="6"/>
  <c r="N98" i="6"/>
  <c r="M98" i="6"/>
  <c r="N97" i="6"/>
  <c r="M97" i="6"/>
  <c r="N96" i="6"/>
  <c r="M96" i="6"/>
  <c r="N95" i="6"/>
  <c r="M95" i="6"/>
  <c r="N94" i="6"/>
  <c r="M94" i="6"/>
  <c r="N93" i="6"/>
  <c r="M93" i="6"/>
  <c r="N92" i="6"/>
  <c r="M92" i="6"/>
  <c r="N91" i="6"/>
  <c r="M91" i="6"/>
  <c r="N90" i="6"/>
  <c r="M90" i="6"/>
  <c r="N89" i="6"/>
  <c r="M89" i="6"/>
  <c r="N88" i="6"/>
  <c r="M88" i="6"/>
  <c r="N87" i="6"/>
  <c r="M87" i="6"/>
  <c r="N86" i="6"/>
  <c r="M86" i="6"/>
  <c r="N85" i="6"/>
  <c r="M85" i="6"/>
  <c r="N84" i="6"/>
  <c r="M84" i="6"/>
  <c r="N83" i="6"/>
  <c r="M83" i="6"/>
  <c r="N82" i="6"/>
  <c r="M82" i="6"/>
  <c r="N81" i="6"/>
  <c r="M81" i="6"/>
  <c r="N80" i="6"/>
  <c r="M80" i="6"/>
  <c r="N79" i="6"/>
  <c r="M79" i="6"/>
  <c r="N78" i="6"/>
  <c r="M78" i="6"/>
  <c r="N77" i="6"/>
  <c r="M77" i="6"/>
  <c r="N76" i="6"/>
  <c r="M76" i="6"/>
  <c r="N75" i="6"/>
  <c r="M75" i="6"/>
  <c r="N74" i="6"/>
  <c r="M74" i="6"/>
  <c r="N73" i="6"/>
  <c r="M73" i="6"/>
  <c r="N72" i="6"/>
  <c r="M72" i="6"/>
  <c r="N71" i="6"/>
  <c r="M71" i="6"/>
  <c r="N70" i="6"/>
  <c r="M70" i="6"/>
  <c r="N69" i="6"/>
  <c r="M69" i="6"/>
  <c r="N68" i="6"/>
  <c r="M68" i="6"/>
  <c r="N67" i="6"/>
  <c r="M67" i="6"/>
  <c r="N66" i="6"/>
  <c r="M66" i="6"/>
  <c r="N65" i="6"/>
  <c r="M65" i="6"/>
  <c r="N64" i="6"/>
  <c r="M64" i="6"/>
  <c r="N63" i="6"/>
  <c r="M63" i="6"/>
  <c r="N62" i="6"/>
  <c r="M62" i="6"/>
  <c r="N61" i="6"/>
  <c r="M61" i="6"/>
  <c r="N60" i="6"/>
  <c r="M60" i="6"/>
  <c r="N59" i="6"/>
  <c r="M59" i="6"/>
  <c r="N57" i="6"/>
  <c r="M57" i="6"/>
  <c r="N56" i="6"/>
  <c r="M56" i="6"/>
  <c r="N55" i="6"/>
  <c r="M55" i="6"/>
  <c r="N54" i="6"/>
  <c r="M54" i="6"/>
  <c r="N53" i="6"/>
  <c r="M53" i="6"/>
  <c r="N52" i="6"/>
  <c r="M52" i="6"/>
  <c r="N51" i="6"/>
  <c r="M51" i="6"/>
  <c r="N50" i="6"/>
  <c r="M50" i="6"/>
  <c r="N49" i="6"/>
  <c r="M49" i="6"/>
  <c r="N48" i="6"/>
  <c r="M48" i="6"/>
  <c r="N47" i="6"/>
  <c r="M47" i="6"/>
  <c r="N46" i="6"/>
  <c r="M46" i="6"/>
  <c r="N45" i="6"/>
  <c r="M45" i="6"/>
  <c r="N44" i="6"/>
  <c r="M44" i="6"/>
  <c r="N43" i="6"/>
  <c r="M43" i="6"/>
  <c r="N42" i="6"/>
  <c r="M42" i="6"/>
  <c r="N41" i="6"/>
  <c r="M41" i="6"/>
  <c r="N40" i="6"/>
  <c r="M40" i="6"/>
  <c r="N39" i="6"/>
  <c r="M39" i="6"/>
  <c r="N38" i="6"/>
  <c r="M38" i="6"/>
  <c r="N37" i="6"/>
  <c r="M37" i="6"/>
  <c r="N36" i="6"/>
  <c r="M36" i="6"/>
  <c r="N35" i="6"/>
  <c r="M35" i="6"/>
  <c r="N34" i="6"/>
  <c r="M34" i="6"/>
  <c r="N33" i="6"/>
  <c r="M33" i="6"/>
  <c r="N32" i="6"/>
  <c r="M32" i="6"/>
  <c r="N31" i="6"/>
  <c r="M31" i="6"/>
  <c r="N30" i="6"/>
  <c r="M30" i="6"/>
  <c r="N29" i="6"/>
  <c r="M29" i="6"/>
  <c r="N28" i="6"/>
  <c r="M28" i="6"/>
  <c r="N27" i="6"/>
  <c r="M27" i="6"/>
  <c r="N26" i="6"/>
  <c r="M26" i="6"/>
  <c r="N25" i="6"/>
  <c r="M25" i="6"/>
  <c r="N23" i="6"/>
  <c r="M23" i="6"/>
  <c r="N22" i="6"/>
  <c r="M22" i="6"/>
  <c r="N21" i="6"/>
  <c r="M21" i="6"/>
  <c r="N20" i="6"/>
  <c r="M20" i="6"/>
  <c r="N19" i="6"/>
  <c r="M19" i="6"/>
  <c r="N18" i="6"/>
  <c r="M18" i="6"/>
  <c r="N17" i="6"/>
  <c r="M17" i="6"/>
  <c r="N16" i="6"/>
  <c r="M16" i="6"/>
  <c r="N15" i="6"/>
  <c r="M15" i="6"/>
  <c r="N14" i="6"/>
  <c r="M14" i="6"/>
  <c r="N13" i="6"/>
  <c r="M13" i="6"/>
  <c r="N12" i="6"/>
  <c r="M12" i="6"/>
  <c r="N11" i="6"/>
  <c r="M11" i="6"/>
  <c r="N10" i="6"/>
  <c r="M10" i="6"/>
  <c r="N9" i="6"/>
  <c r="M9" i="6"/>
  <c r="N8" i="6"/>
  <c r="M8" i="6"/>
  <c r="N7" i="6"/>
  <c r="M7" i="6"/>
  <c r="N6" i="6"/>
  <c r="M6" i="6"/>
  <c r="L159" i="6"/>
  <c r="L158" i="6"/>
  <c r="L157" i="6"/>
  <c r="L156" i="6"/>
  <c r="L155" i="6"/>
  <c r="L154" i="6"/>
  <c r="L153" i="6"/>
  <c r="L152" i="6"/>
  <c r="L151" i="6"/>
  <c r="L150" i="6"/>
  <c r="L149" i="6"/>
  <c r="L148" i="6"/>
  <c r="L147" i="6"/>
  <c r="L146" i="6"/>
  <c r="L145" i="6"/>
  <c r="L144" i="6"/>
  <c r="L143" i="6"/>
  <c r="L142" i="6"/>
  <c r="L141" i="6"/>
  <c r="L140" i="6"/>
  <c r="L139" i="6"/>
  <c r="L138" i="6"/>
  <c r="L137" i="6"/>
  <c r="L136" i="6"/>
  <c r="L135" i="6"/>
  <c r="L134" i="6"/>
  <c r="L133" i="6"/>
  <c r="L132" i="6"/>
  <c r="L131" i="6"/>
  <c r="L130" i="6"/>
  <c r="L129" i="6"/>
  <c r="L128" i="6"/>
  <c r="L127" i="6"/>
  <c r="L126" i="6"/>
  <c r="L125" i="6"/>
  <c r="L124" i="6"/>
  <c r="L123" i="6"/>
  <c r="L122" i="6"/>
  <c r="L121" i="6"/>
  <c r="L120" i="6"/>
  <c r="L119" i="6"/>
  <c r="L118" i="6"/>
  <c r="L117" i="6"/>
  <c r="L116" i="6"/>
  <c r="L115" i="6"/>
  <c r="L114" i="6"/>
  <c r="L113" i="6"/>
  <c r="L112" i="6"/>
  <c r="L111" i="6"/>
  <c r="L110" i="6"/>
  <c r="L109" i="6"/>
  <c r="L108" i="6"/>
  <c r="L107" i="6"/>
  <c r="L106" i="6"/>
  <c r="L105" i="6"/>
  <c r="L104" i="6"/>
  <c r="L103" i="6"/>
  <c r="L102" i="6"/>
  <c r="L101" i="6"/>
  <c r="L100" i="6"/>
  <c r="L99" i="6"/>
  <c r="L98" i="6"/>
  <c r="L97" i="6"/>
  <c r="L96" i="6"/>
  <c r="L95" i="6"/>
  <c r="L94" i="6"/>
  <c r="L93" i="6"/>
  <c r="L92" i="6"/>
  <c r="L91" i="6"/>
  <c r="L90" i="6"/>
  <c r="L89" i="6"/>
  <c r="L88" i="6"/>
  <c r="L87" i="6"/>
  <c r="L86" i="6"/>
  <c r="L85" i="6"/>
  <c r="L84" i="6"/>
  <c r="L83" i="6"/>
  <c r="L82" i="6"/>
  <c r="L81" i="6"/>
  <c r="L80" i="6"/>
  <c r="L79" i="6"/>
  <c r="L78" i="6"/>
  <c r="L77" i="6"/>
  <c r="L76" i="6"/>
  <c r="L75" i="6"/>
  <c r="L74" i="6"/>
  <c r="L73" i="6"/>
  <c r="L72" i="6"/>
  <c r="L71" i="6"/>
  <c r="L70" i="6"/>
  <c r="L69" i="6"/>
  <c r="L68" i="6"/>
  <c r="L67" i="6"/>
  <c r="L66" i="6"/>
  <c r="L65" i="6"/>
  <c r="L64" i="6"/>
  <c r="L63" i="6"/>
  <c r="L62" i="6"/>
  <c r="L61" i="6"/>
  <c r="L60" i="6"/>
  <c r="L59" i="6"/>
  <c r="L58" i="6"/>
  <c r="L57" i="6"/>
  <c r="L56" i="6"/>
  <c r="L55" i="6"/>
  <c r="L54" i="6"/>
  <c r="L53" i="6"/>
  <c r="L52" i="6"/>
  <c r="L51" i="6"/>
  <c r="L50" i="6"/>
  <c r="L49" i="6"/>
  <c r="L48" i="6"/>
  <c r="L47" i="6"/>
  <c r="L46" i="6"/>
  <c r="L45" i="6"/>
  <c r="L44" i="6"/>
  <c r="L43" i="6"/>
  <c r="L42" i="6"/>
  <c r="L41" i="6"/>
  <c r="L40" i="6"/>
  <c r="L39" i="6"/>
  <c r="L38" i="6"/>
  <c r="L37" i="6"/>
  <c r="L36" i="6"/>
  <c r="L35" i="6"/>
  <c r="L34" i="6"/>
  <c r="L33" i="6"/>
  <c r="L32" i="6"/>
  <c r="L31" i="6"/>
  <c r="L30" i="6"/>
  <c r="L29" i="6"/>
  <c r="L28" i="6"/>
  <c r="L27" i="6"/>
  <c r="L26" i="6"/>
  <c r="L25" i="6"/>
  <c r="L23" i="6"/>
  <c r="L22" i="6"/>
  <c r="L21" i="6"/>
  <c r="L20" i="6"/>
  <c r="L19" i="6"/>
  <c r="L18" i="6"/>
  <c r="L17" i="6"/>
  <c r="L16" i="6"/>
  <c r="L15" i="6"/>
  <c r="L14" i="6"/>
  <c r="L13" i="6"/>
  <c r="L12" i="6"/>
  <c r="L11" i="6"/>
  <c r="L10" i="6"/>
  <c r="L9" i="6"/>
  <c r="L8" i="6"/>
  <c r="L7" i="6"/>
  <c r="L6" i="6"/>
  <c r="J159" i="6"/>
  <c r="J158" i="6"/>
  <c r="J157" i="6"/>
  <c r="J156" i="6"/>
  <c r="J155" i="6"/>
  <c r="J154" i="6"/>
  <c r="J153" i="6"/>
  <c r="J152" i="6"/>
  <c r="J151" i="6"/>
  <c r="J150" i="6"/>
  <c r="J149" i="6"/>
  <c r="J148" i="6"/>
  <c r="J147" i="6"/>
  <c r="J146" i="6"/>
  <c r="J145" i="6"/>
  <c r="J144" i="6"/>
  <c r="J143" i="6"/>
  <c r="J142" i="6"/>
  <c r="J141" i="6"/>
  <c r="J140" i="6"/>
  <c r="J139" i="6"/>
  <c r="J138" i="6"/>
  <c r="J137" i="6"/>
  <c r="J136" i="6"/>
  <c r="J135" i="6"/>
  <c r="J134" i="6"/>
  <c r="J133" i="6"/>
  <c r="J132" i="6"/>
  <c r="J131" i="6"/>
  <c r="J130" i="6"/>
  <c r="J129" i="6"/>
  <c r="J128" i="6"/>
  <c r="J127" i="6"/>
  <c r="J126" i="6"/>
  <c r="J125" i="6"/>
  <c r="J124" i="6"/>
  <c r="J123" i="6"/>
  <c r="J122" i="6"/>
  <c r="J121" i="6"/>
  <c r="J120" i="6"/>
  <c r="J119" i="6"/>
  <c r="J118" i="6"/>
  <c r="J117" i="6"/>
  <c r="J116" i="6"/>
  <c r="J115" i="6"/>
  <c r="J114" i="6"/>
  <c r="J113" i="6"/>
  <c r="J112" i="6"/>
  <c r="J111" i="6"/>
  <c r="J110" i="6"/>
  <c r="J109" i="6"/>
  <c r="J108" i="6"/>
  <c r="J107" i="6"/>
  <c r="J106" i="6"/>
  <c r="J105" i="6"/>
  <c r="J104" i="6"/>
  <c r="J103" i="6"/>
  <c r="J102" i="6"/>
  <c r="J101" i="6"/>
  <c r="J100" i="6"/>
  <c r="J99" i="6"/>
  <c r="J98" i="6"/>
  <c r="J97" i="6"/>
  <c r="J96" i="6"/>
  <c r="J95" i="6"/>
  <c r="J94" i="6"/>
  <c r="J93" i="6"/>
  <c r="J92" i="6"/>
  <c r="J91" i="6"/>
  <c r="J90" i="6"/>
  <c r="J89" i="6"/>
  <c r="J88" i="6"/>
  <c r="J87" i="6"/>
  <c r="J86" i="6"/>
  <c r="J85" i="6"/>
  <c r="J84" i="6"/>
  <c r="J83" i="6"/>
  <c r="J82" i="6"/>
  <c r="J81" i="6"/>
  <c r="J80" i="6"/>
  <c r="J79" i="6"/>
  <c r="J78" i="6"/>
  <c r="J77" i="6"/>
  <c r="J76" i="6"/>
  <c r="J75" i="6"/>
  <c r="J74" i="6"/>
  <c r="J73" i="6"/>
  <c r="J72" i="6"/>
  <c r="J71" i="6"/>
  <c r="J70" i="6"/>
  <c r="J69" i="6"/>
  <c r="J68" i="6"/>
  <c r="J67" i="6"/>
  <c r="J66" i="6"/>
  <c r="J65" i="6"/>
  <c r="J64" i="6"/>
  <c r="J63" i="6"/>
  <c r="J62" i="6"/>
  <c r="J61" i="6"/>
  <c r="J60" i="6"/>
  <c r="J59" i="6"/>
  <c r="J58" i="6"/>
  <c r="N58" i="6" s="1"/>
  <c r="J57" i="6"/>
  <c r="J56" i="6"/>
  <c r="J55" i="6"/>
  <c r="J54" i="6"/>
  <c r="J53" i="6"/>
  <c r="J52" i="6"/>
  <c r="J51" i="6"/>
  <c r="J50" i="6"/>
  <c r="J49" i="6"/>
  <c r="J48" i="6"/>
  <c r="J47" i="6"/>
  <c r="J46" i="6"/>
  <c r="J45" i="6"/>
  <c r="J44" i="6"/>
  <c r="J43" i="6"/>
  <c r="J42" i="6"/>
  <c r="J41" i="6"/>
  <c r="J40" i="6"/>
  <c r="J39" i="6"/>
  <c r="J38" i="6"/>
  <c r="J37" i="6"/>
  <c r="J36" i="6"/>
  <c r="J35" i="6"/>
  <c r="J34" i="6"/>
  <c r="J33" i="6"/>
  <c r="J32" i="6"/>
  <c r="J31" i="6"/>
  <c r="J30" i="6"/>
  <c r="J29" i="6"/>
  <c r="J28" i="6"/>
  <c r="J27" i="6"/>
  <c r="J26" i="6"/>
  <c r="J25" i="6"/>
  <c r="J23" i="6"/>
  <c r="J22" i="6"/>
  <c r="J21" i="6"/>
  <c r="J20" i="6"/>
  <c r="J19" i="6"/>
  <c r="J18" i="6"/>
  <c r="J17" i="6"/>
  <c r="J16" i="6"/>
  <c r="J15" i="6"/>
  <c r="J14" i="6"/>
  <c r="J13" i="6"/>
  <c r="J12" i="6"/>
  <c r="J11" i="6"/>
  <c r="J10" i="6"/>
  <c r="J9" i="6"/>
  <c r="J8" i="6"/>
  <c r="J7" i="6"/>
  <c r="J6" i="6"/>
  <c r="G151" i="1"/>
  <c r="H151" i="1" s="1"/>
  <c r="H153" i="1"/>
  <c r="C5" i="2"/>
  <c r="C4" i="2"/>
  <c r="I160" i="10" l="1"/>
  <c r="M159" i="9"/>
  <c r="N159" i="9"/>
  <c r="P159" i="9"/>
  <c r="S159" i="9" s="1"/>
  <c r="M64" i="8"/>
  <c r="N6" i="8"/>
  <c r="N18" i="8"/>
  <c r="N22" i="8"/>
  <c r="N26" i="8"/>
  <c r="N128" i="8"/>
  <c r="N153" i="8"/>
  <c r="M132" i="8"/>
  <c r="N34" i="8"/>
  <c r="N27" i="8"/>
  <c r="N31" i="8"/>
  <c r="N35" i="8"/>
  <c r="N43" i="8"/>
  <c r="N47" i="8"/>
  <c r="N51" i="8"/>
  <c r="N55" i="8"/>
  <c r="N59" i="8"/>
  <c r="N63" i="8"/>
  <c r="N67" i="8"/>
  <c r="N71" i="8"/>
  <c r="N83" i="8"/>
  <c r="N87" i="8"/>
  <c r="N90" i="8"/>
  <c r="N98" i="8"/>
  <c r="M140" i="8"/>
  <c r="N28" i="8"/>
  <c r="N36" i="8"/>
  <c r="N44" i="8"/>
  <c r="N52" i="8"/>
  <c r="N68" i="8"/>
  <c r="N76" i="8"/>
  <c r="N84" i="8"/>
  <c r="N157" i="8"/>
  <c r="N7" i="8"/>
  <c r="M72" i="8"/>
  <c r="M152" i="8"/>
  <c r="M156" i="8"/>
  <c r="M15" i="8"/>
  <c r="N42" i="8"/>
  <c r="M80" i="8"/>
  <c r="N106" i="8"/>
  <c r="N23" i="8"/>
  <c r="N50" i="8"/>
  <c r="M88" i="8"/>
  <c r="N114" i="8"/>
  <c r="N32" i="8"/>
  <c r="N58" i="8"/>
  <c r="N96" i="8"/>
  <c r="N122" i="8"/>
  <c r="M134" i="8"/>
  <c r="M138" i="8"/>
  <c r="N40" i="8"/>
  <c r="N66" i="8"/>
  <c r="N104" i="8"/>
  <c r="M146" i="8"/>
  <c r="N9" i="8"/>
  <c r="M48" i="8"/>
  <c r="N74" i="8"/>
  <c r="M112" i="8"/>
  <c r="N10" i="8"/>
  <c r="N14" i="8"/>
  <c r="N17" i="8"/>
  <c r="N30" i="8"/>
  <c r="M34" i="8"/>
  <c r="N45" i="8"/>
  <c r="N49" i="8"/>
  <c r="M56" i="8"/>
  <c r="N60" i="8"/>
  <c r="N75" i="8"/>
  <c r="N79" i="8"/>
  <c r="N82" i="8"/>
  <c r="N94" i="8"/>
  <c r="M98" i="8"/>
  <c r="N109" i="8"/>
  <c r="N113" i="8"/>
  <c r="M120" i="8"/>
  <c r="N124" i="8"/>
  <c r="N136" i="8"/>
  <c r="N144" i="8"/>
  <c r="M7" i="8"/>
  <c r="M23" i="8"/>
  <c r="M32" i="8"/>
  <c r="M40" i="8"/>
  <c r="M96" i="8"/>
  <c r="M104" i="8"/>
  <c r="M128" i="8"/>
  <c r="N15" i="8"/>
  <c r="N48" i="8"/>
  <c r="N56" i="8"/>
  <c r="N64" i="8"/>
  <c r="N72" i="8"/>
  <c r="N80" i="8"/>
  <c r="N88" i="8"/>
  <c r="N112" i="8"/>
  <c r="N120" i="8"/>
  <c r="N132" i="8"/>
  <c r="N138" i="8"/>
  <c r="M150" i="8"/>
  <c r="N154" i="8"/>
  <c r="M154" i="8"/>
  <c r="M13" i="8"/>
  <c r="M46" i="8"/>
  <c r="M54" i="8"/>
  <c r="M78" i="8"/>
  <c r="M86" i="8"/>
  <c r="N62" i="8"/>
  <c r="N70" i="8"/>
  <c r="M11" i="8"/>
  <c r="M19" i="8"/>
  <c r="M28" i="8"/>
  <c r="M36" i="8"/>
  <c r="M44" i="8"/>
  <c r="M52" i="8"/>
  <c r="M60" i="8"/>
  <c r="M68" i="8"/>
  <c r="M76" i="8"/>
  <c r="M84" i="8"/>
  <c r="M92" i="8"/>
  <c r="M100" i="8"/>
  <c r="M108" i="8"/>
  <c r="M116" i="8"/>
  <c r="M124" i="8"/>
  <c r="N130" i="8"/>
  <c r="M148" i="8"/>
  <c r="N152" i="8"/>
  <c r="M110" i="8"/>
  <c r="M144" i="8"/>
  <c r="N126" i="8"/>
  <c r="M136" i="8"/>
  <c r="M142" i="8"/>
  <c r="M21" i="8"/>
  <c r="M30" i="8"/>
  <c r="M38" i="8"/>
  <c r="M94" i="8"/>
  <c r="M102" i="8"/>
  <c r="M118" i="8"/>
  <c r="M130" i="8"/>
  <c r="N134" i="8"/>
  <c r="N140" i="8"/>
  <c r="N156" i="8"/>
  <c r="M158" i="8"/>
  <c r="M6" i="8"/>
  <c r="M8" i="8"/>
  <c r="M10" i="8"/>
  <c r="M12" i="8"/>
  <c r="M14" i="8"/>
  <c r="M16" i="8"/>
  <c r="M18" i="8"/>
  <c r="M20" i="8"/>
  <c r="M22" i="8"/>
  <c r="M25" i="8"/>
  <c r="M27" i="8"/>
  <c r="M29" i="8"/>
  <c r="M31" i="8"/>
  <c r="M33" i="8"/>
  <c r="M35" i="8"/>
  <c r="M37" i="8"/>
  <c r="M39" i="8"/>
  <c r="M41" i="8"/>
  <c r="M43" i="8"/>
  <c r="M45" i="8"/>
  <c r="M47" i="8"/>
  <c r="M49" i="8"/>
  <c r="M51" i="8"/>
  <c r="M53" i="8"/>
  <c r="M55" i="8"/>
  <c r="M57" i="8"/>
  <c r="M59" i="8"/>
  <c r="M61" i="8"/>
  <c r="M63" i="8"/>
  <c r="M65" i="8"/>
  <c r="M67" i="8"/>
  <c r="M69" i="8"/>
  <c r="M71" i="8"/>
  <c r="M73" i="8"/>
  <c r="M75" i="8"/>
  <c r="M77" i="8"/>
  <c r="M79" i="8"/>
  <c r="M81" i="8"/>
  <c r="M83" i="8"/>
  <c r="M85" i="8"/>
  <c r="M87" i="8"/>
  <c r="M89" i="8"/>
  <c r="M91" i="8"/>
  <c r="M93" i="8"/>
  <c r="M95" i="8"/>
  <c r="M97" i="8"/>
  <c r="M99" i="8"/>
  <c r="M101" i="8"/>
  <c r="M103" i="8"/>
  <c r="M105" i="8"/>
  <c r="M107" i="8"/>
  <c r="M109" i="8"/>
  <c r="M111" i="8"/>
  <c r="M113" i="8"/>
  <c r="M115" i="8"/>
  <c r="M117" i="8"/>
  <c r="M119" i="8"/>
  <c r="M121" i="8"/>
  <c r="M123" i="8"/>
  <c r="M125" i="8"/>
  <c r="M127" i="8"/>
  <c r="M129" i="8"/>
  <c r="M131" i="8"/>
  <c r="M133" i="8"/>
  <c r="M135" i="8"/>
  <c r="M137" i="8"/>
  <c r="M139" i="8"/>
  <c r="M141" i="8"/>
  <c r="M143" i="8"/>
  <c r="M145" i="8"/>
  <c r="M147" i="8"/>
  <c r="M149" i="8"/>
  <c r="M151" i="8"/>
  <c r="M153" i="8"/>
  <c r="M155" i="8"/>
  <c r="M157" i="8"/>
  <c r="M159" i="8"/>
  <c r="M58" i="6"/>
  <c r="H154" i="1" l="1"/>
  <c r="I154" i="1" s="1"/>
  <c r="G156" i="1"/>
  <c r="H156" i="1" s="1"/>
  <c r="I156" i="1" s="1"/>
  <c r="I159" i="1"/>
  <c r="I158" i="1"/>
  <c r="I157" i="1"/>
  <c r="I155"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3" i="1"/>
  <c r="I32" i="1"/>
  <c r="I31" i="1"/>
  <c r="I29" i="1"/>
  <c r="I28" i="1"/>
  <c r="I26" i="1"/>
  <c r="I25" i="1"/>
  <c r="I24" i="1"/>
  <c r="I23" i="1"/>
  <c r="I22" i="1"/>
  <c r="I21" i="1"/>
  <c r="I20" i="1"/>
  <c r="I19" i="1"/>
  <c r="I18" i="1"/>
  <c r="I17" i="1"/>
  <c r="I16" i="1"/>
  <c r="I15" i="1"/>
  <c r="I14" i="1"/>
  <c r="I13" i="1"/>
  <c r="I12" i="1"/>
  <c r="I11" i="1"/>
  <c r="I10" i="1"/>
  <c r="I9" i="1"/>
  <c r="I8" i="1"/>
  <c r="I7" i="1"/>
  <c r="H35" i="1"/>
  <c r="I35" i="1" s="1"/>
  <c r="H19" i="1"/>
  <c r="I160" i="3"/>
  <c r="F124" i="1" l="1"/>
  <c r="I6" i="1" l="1"/>
  <c r="H27" i="1"/>
  <c r="I27" i="1" s="1"/>
  <c r="G36" i="1" l="1"/>
  <c r="F36" i="1" s="1"/>
  <c r="G34" i="1"/>
  <c r="H34" i="1" s="1"/>
  <c r="I34" i="1" s="1"/>
  <c r="H30" i="1" l="1"/>
  <c r="I30" i="1" s="1"/>
  <c r="G7" i="1"/>
  <c r="G124" i="1"/>
  <c r="H124" i="1" s="1"/>
  <c r="I124" i="1" s="1"/>
  <c r="I160" i="1" l="1"/>
  <c r="C6" i="2" s="1"/>
  <c r="D4" i="2" l="1"/>
  <c r="D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F6" authorId="0" shapeId="0" xr:uid="{00000000-0006-0000-0000-000001000000}">
      <text>
        <r>
          <rPr>
            <sz val="10"/>
            <rFont val="Arial"/>
            <family val="2"/>
          </rPr>
          <t>Investigación de mercado (no SECOP - sin proceso público encontrado): Tierragro - Fertilizante Nutrimon 10-20-30-1-1 bulto x 50kg. https://www.tierragro.com/products/10-20-30-1-1-bulto-x-50-kg | Nota: fertilizantes agrícolas están excluidos de IVA en Colombia (Art. 424 E.T.), se asume IVA=0.</t>
        </r>
      </text>
    </comment>
    <comment ref="F8" authorId="0" shapeId="0" xr:uid="{00000000-0006-0000-0000-000002000000}">
      <text>
        <r>
          <rPr>
            <sz val="10"/>
            <rFont val="Arial"/>
            <family val="2"/>
          </rPr>
          <t>Investigación de mercado (no SECOP - sin proceso público encontrado): Agrofácil - Invernadero Portátil Túnel 18x3x2m (misma ficha técnica). https://agrofacil.co/products/invernadero-tunel-agrofacil-18-x-3-x-2m</t>
        </r>
      </text>
    </comment>
    <comment ref="F9" authorId="0" shapeId="0" xr:uid="{00000000-0006-0000-0000-000003000000}">
      <text>
        <r>
          <rPr>
            <sz val="10"/>
            <rFont val="Arial"/>
            <family val="2"/>
          </rPr>
          <t>Investigación de mercado (no SECOP - sin proceso público encontrado): Makfrio - Formadora de hamburguesa manual 13cm. https://makfrio.com/producto/formadora-de-hamburguesa-manual-13cm/</t>
        </r>
      </text>
    </comment>
    <comment ref="F10" authorId="0" shapeId="0" xr:uid="{00000000-0006-0000-0000-000004000000}">
      <text>
        <r>
          <rPr>
            <sz val="10"/>
            <rFont val="Arial"/>
            <family val="2"/>
          </rPr>
          <t>Investigación de mercado (no SECOP - sin proceso público vigente encontrado con esta referencia exacta): AZERO - Samovar Estándar 13L acero inox, marca ATOSA SE13L (misma ficha técnica exacta). https://azero.com.co/products/samovar-estandar-13-litros</t>
        </r>
      </text>
    </comment>
    <comment ref="F11" authorId="0" shapeId="0" xr:uid="{00000000-0006-0000-0000-000005000000}">
      <text>
        <r>
          <rPr>
            <sz val="10"/>
            <rFont val="Arial"/>
            <family val="2"/>
          </rPr>
          <t>Investigación de mercado (no SECOP - sin proceso público vigente encontrado con esta referencia exacta): Croper/MEJIAGRO - SYS COMET 1L, coadyuvante agrícola siliconado (misma descripción: mejora adherencia/humectación/dispersión de agroquímicos). Precio por unidad de 1L. https://croper.com/products/8004-sys-comet-1l-o-coadyuvante-agricola-sys-technologies-colombia | Nota: fertilizantes/coadyuvantes agrícolas y alimento balanceado para animales están excluidos de IVA en Colombia (Art. 424 E.T.), se asume IVA=0.</t>
        </r>
      </text>
    </comment>
    <comment ref="F12" authorId="0" shapeId="0" xr:uid="{00000000-0006-0000-0000-000006000000}">
      <text>
        <r>
          <rPr>
            <sz val="10"/>
            <rFont val="Arial"/>
            <family val="2"/>
          </rPr>
          <t>Investigación de mercado (no SECOP - sin proceso público encontrado): Cooperativa de Caficultores Alto Occidente - Fertilizante 25-4-24 bulto. https://www.coopcaficultoresaltoccidente.com/es/ipaginas/ver/G2/10/venta-de-fertilizantes/ (precio de lista cooperativa, verificar si incluye IVA) | Nota: fertilizantes agrícolas están excluidos de IVA en Colombia (Art. 424 E.T.), se asume IVA=0.</t>
        </r>
      </text>
    </comment>
    <comment ref="F13" authorId="0" shapeId="0" xr:uid="{00000000-0006-0000-0000-000007000000}">
      <text>
        <r>
          <rPr>
            <sz val="10"/>
            <rFont val="Arial"/>
            <family val="2"/>
          </rPr>
          <t>Investigación de mercado (no SECOP - sin proceso público vigente encontrado con esta referencia exacta): Villavo Express - Cerdo Engorde Línea Naranja bulto 40kg, ficha técnica IDÉNTICA (proteína 16% min, grasa 5% min, humedad 13% max, fibra 8% max, ceniza 9% max). https://villavoexpress.com/es/productos/cerdo-engorde-linea-naranja-bulto-40-kg | Nota: fertilizantes/coadyuvantes agrícolas y alimento balanceado para animales están excluidos de IVA en Colombia (Art. 424 E.T.), se asume IVA=0.</t>
        </r>
      </text>
    </comment>
    <comment ref="F14" authorId="0" shapeId="0" xr:uid="{00000000-0006-0000-0000-000008000000}">
      <text>
        <r>
          <rPr>
            <sz val="10"/>
            <rFont val="Arial"/>
            <family val="2"/>
          </rPr>
          <t>Precio tomado de: PRECIOS_TECHO_E_INDICADORES.xlsx, ítem 5 (Alimento concentrado avícola de huevos, bulto 40kg)</t>
        </r>
      </text>
    </comment>
    <comment ref="F15" authorId="0" shapeId="0" xr:uid="{00000000-0006-0000-0000-000009000000}">
      <text>
        <r>
          <rPr>
            <sz val="10"/>
            <rFont val="Arial"/>
            <family val="2"/>
          </rPr>
          <t>Precio tomado de: PRECIOS_TECHO_E_INDICADORES.xlsx, ítem 7 (Alimento concentrado producción de leche ganado vacuno, bulto 40kg)</t>
        </r>
      </text>
    </comment>
    <comment ref="F16" authorId="0" shapeId="0" xr:uid="{00000000-0006-0000-0000-00000A000000}">
      <text>
        <r>
          <rPr>
            <sz val="10"/>
            <rFont val="Arial"/>
            <family val="2"/>
          </rPr>
          <t>Precio tomado de: PRECIOS_TECHO_E_INDICADORES.xlsx, ítem 3 (Alimento concentrado avícola de engorde, bulto 40kg)</t>
        </r>
      </text>
    </comment>
    <comment ref="F17" authorId="0" shapeId="0" xr:uid="{00000000-0006-0000-0000-00000B000000}">
      <text>
        <r>
          <rPr>
            <sz val="10"/>
            <rFont val="Arial"/>
            <family val="2"/>
          </rPr>
          <t>Precio tomado de PRECIOS_TECHO_E_INDICADORES.xlsx, ítem 12: "Amasadora industrial"</t>
        </r>
      </text>
    </comment>
    <comment ref="F18" authorId="0" shapeId="0" xr:uid="{00000000-0006-0000-0000-00000C000000}">
      <text>
        <r>
          <rPr>
            <sz val="10"/>
            <rFont val="Arial"/>
            <family val="2"/>
          </rPr>
          <t>Investigación de mercado (no SECOP - sin proceso público vigente con esta referencia exacta): EQUIPOX - Mesa de trabajo/artesa acero inoxidable 100x60cm (mixta 430/304), referencia de mercado más cercana a calibre 22 satinado. https://www.equipox.com.co/product-page/mesa-de-trabajo-en-acero-inoxidable-100x60-precio-por-metro</t>
        </r>
      </text>
    </comment>
    <comment ref="F19" authorId="0" shapeId="0" xr:uid="{00000000-0006-0000-0000-00000D000000}">
      <text>
        <r>
          <rPr>
            <sz val="10"/>
            <rFont val="Arial"/>
            <family val="2"/>
          </rPr>
          <t>Investigación de mercado (no SECOP - sin proceso público vigente con esta referencia exacta): Badecol - Báscula de piso industrial bajo perfil 75x75cm, hasta 1 tonelada (capacidad más cercana a 1000kg/80x80cm de la ficha). https://www.badecol.com/products/bascula-de-piso-industrial-bajo-perfil-electronica-120mt-x-120mt</t>
        </r>
      </text>
    </comment>
    <comment ref="F20" authorId="0" shapeId="0" xr:uid="{00000000-0006-0000-0000-00000E000000}">
      <text>
        <r>
          <rPr>
            <sz val="10"/>
            <rFont val="Arial"/>
            <family val="2"/>
          </rPr>
          <t>Investigación de mercado (no SECOP - sin proceso público vigente con esta referencia exacta): Básculas Bacatá (Mercado Libre) - Balanza de mesa 40kg liquidadora gramera, marca ANKOR (misma marca y capacidad exacta de la ficha). https://www.tecnolinecolombia.com/MCO-1425025541-bascula-balanza-de-mesa-40-kg-liquidadora-gramera-ankor-_JM</t>
        </r>
      </text>
    </comment>
    <comment ref="F21" authorId="0" shapeId="0" xr:uid="{00000000-0006-0000-0000-00000F000000}">
      <text>
        <r>
          <rPr>
            <sz val="10"/>
            <rFont val="Arial"/>
            <family val="2"/>
          </rPr>
          <t>Precio tomado de PRECIOS_TECHO_E_INDICADORES.xlsx, ítem 41: "Batidora – mezcladora capacidad 10 litros industrial"</t>
        </r>
      </text>
    </comment>
    <comment ref="F22" authorId="0" shapeId="0" xr:uid="{00000000-0006-0000-0000-000010000000}">
      <text>
        <r>
          <rPr>
            <sz val="10"/>
            <rFont val="Arial"/>
            <family val="2"/>
          </rPr>
          <t>Investigación de mercado (no SECOP - sin proceso público vigente con esta referencia exacta): Los Victorinos - Binocular TASCO Essentials 10x50, prisma Porro, enfoque central (misma configuración óptica exacta). https://losvictorinos.co/products/binocular-tasco-essentials-10-50-porro-170150</t>
        </r>
      </text>
    </comment>
    <comment ref="F23" authorId="0" shapeId="0" xr:uid="{00000000-0006-0000-0000-000011000000}">
      <text>
        <r>
          <rPr>
            <sz val="10"/>
            <rFont val="Arial"/>
            <family val="2"/>
          </rPr>
          <t>Investigación de mercado (no SECOP - sin proceso público vigente con esta referencia exacta): Croper/Soto SAS - Biotrituradora Ducati DWS65, motor 4T OHV 196cc 6.5HP gasolina, arranque retráctil manual (misma ficha técnica). https://croper.com/products/8430-biotrituradora-ducati-65-hp</t>
        </r>
      </text>
    </comment>
    <comment ref="F24" authorId="0" shapeId="0" xr:uid="{00000000-0006-0000-0000-000012000000}">
      <text>
        <r>
          <rPr>
            <sz val="10"/>
            <rFont val="Arial"/>
            <family val="2"/>
          </rPr>
          <t>Precio tomado de PRECIOS_TECHO_E_INDICADORES.xlsx, ítem 43: "Bono para compra de de insumos"</t>
        </r>
      </text>
    </comment>
    <comment ref="F26" authorId="0" shapeId="0" xr:uid="{00000000-0006-0000-0000-000014000000}">
      <text>
        <r>
          <rPr>
            <sz val="10"/>
            <rFont val="Arial"/>
            <family val="2"/>
          </rPr>
          <t>Precio tomado de: Villavo Express - mismo producto que ítem 8 (Cerdo Engorde 40kg, misma ficha técnica). https://villavoexpress.com/es/productos/cerdo-engorde-linea-naranja-bulto-40-kg (alimento balanceado animal, excluido de IVA Art.424 E.T.)</t>
        </r>
      </text>
    </comment>
    <comment ref="F27" authorId="0" shapeId="0" xr:uid="{00000000-0006-0000-0000-000015000000}">
      <text>
        <r>
          <rPr>
            <sz val="10"/>
            <rFont val="Arial"/>
            <family val="2"/>
          </rPr>
          <t>Precio tomado de: PRECIOS_TECHO_E_INDICADORES.xlsx, ítem 6 (Alimento concentrado avícola de inicio, bulto 40kg)</t>
        </r>
      </text>
    </comment>
    <comment ref="F28" authorId="0" shapeId="0" xr:uid="{00000000-0006-0000-0000-000016000000}">
      <text>
        <r>
          <rPr>
            <sz val="10"/>
            <rFont val="Arial"/>
            <family val="2"/>
          </rPr>
          <t>Precio tomado de: PRECIOS_TECHO_E_INDICADORES.xlsx, ítem 10 (Alimento concentrado porcina de levante, bulto 40kg)</t>
        </r>
      </text>
    </comment>
    <comment ref="F35" authorId="0" shapeId="0" xr:uid="{00000000-0006-0000-0000-000017000000}">
      <text>
        <r>
          <rPr>
            <sz val="10"/>
            <rFont val="Arial"/>
            <family val="2"/>
          </rPr>
          <t>Precio tomado de PRECIOS_TECHO_E_INDICADORES.xlsx, ítem 14: "Carro Para Comidas Rápidas a gas"</t>
        </r>
      </text>
    </comment>
    <comment ref="F37" authorId="0" shapeId="0" xr:uid="{00000000-0006-0000-0000-000018000000}">
      <text>
        <r>
          <rPr>
            <sz val="10"/>
            <rFont val="Arial"/>
            <family val="2"/>
          </rPr>
          <t>Precio tomado de PRECIOS_TECHO_E_INDICADORES.xlsx, ítem 28: "Máquina  centrifugadora de miel"</t>
        </r>
      </text>
    </comment>
    <comment ref="F45" authorId="0" shapeId="0" xr:uid="{00000000-0006-0000-0000-000019000000}">
      <text>
        <r>
          <rPr>
            <sz val="10"/>
            <rFont val="Arial"/>
            <family val="2"/>
          </rPr>
          <t>Precio tomado de PRECIOS_TECHO_E_INDICADORES.xlsx, ítem 47: "Computador All in one, pantalla 21.5 pulgadas, procesador i5"</t>
        </r>
      </text>
    </comment>
    <comment ref="F62" authorId="0" shapeId="0" xr:uid="{00000000-0006-0000-0000-00001A000000}">
      <text>
        <r>
          <rPr>
            <sz val="10"/>
            <rFont val="Arial"/>
            <family val="2"/>
          </rPr>
          <t>Precio tomado de PRECIOS_TECHO_E_INDICADORES.xlsx, ítem 56: "EMPACADORA AL VACIO 1 BARRA 370W 110V"</t>
        </r>
      </text>
    </comment>
    <comment ref="F64" authorId="0" shapeId="0" xr:uid="{00000000-0006-0000-0000-00001B000000}">
      <text>
        <r>
          <rPr>
            <sz val="10"/>
            <rFont val="Arial"/>
            <family val="2"/>
          </rPr>
          <t>Precio tomado de PRECIOS_TECHO_E_INDICADORES.xlsx, ítem 16: "Equipo de ordeño de 1 puesto con motor a gasolina."</t>
        </r>
      </text>
    </comment>
    <comment ref="F69" authorId="0" shapeId="0" xr:uid="{00000000-0006-0000-0000-00001C000000}">
      <text>
        <r>
          <rPr>
            <sz val="10"/>
            <rFont val="Arial"/>
            <family val="2"/>
          </rPr>
          <t>Precio tomado de PRECIOS_TECHO_E_INDICADORES.xlsx, ítem 59: "Estufa de piso capacidad 6 puestos, estructura en acero inoxidable"</t>
        </r>
      </text>
    </comment>
    <comment ref="F70" authorId="0" shapeId="0" xr:uid="{00000000-0006-0000-0000-00001D000000}">
      <text>
        <r>
          <rPr>
            <sz val="10"/>
            <rFont val="Arial"/>
            <family val="2"/>
          </rPr>
          <t>Precio tomado de PRECIOS_TECHO_E_INDICADORES.xlsx, ítem 60: "Estufa industrial capacidad 3  puestos, estructura en acero inoxidable"</t>
        </r>
      </text>
    </comment>
    <comment ref="F91" authorId="0" shapeId="0" xr:uid="{00000000-0006-0000-0000-00001E000000}">
      <text>
        <r>
          <rPr>
            <sz val="10"/>
            <rFont val="Arial"/>
            <family val="2"/>
          </rPr>
          <t>Precio tomado de PRECIOS_TECHO_E_INDICADORES.xlsx, ítem 75: "Kit de accesorios para peluqueria"</t>
        </r>
      </text>
    </comment>
    <comment ref="F92" authorId="0" shapeId="0" xr:uid="{00000000-0006-0000-0000-00001F000000}">
      <text>
        <r>
          <rPr>
            <sz val="10"/>
            <rFont val="Arial"/>
            <family val="2"/>
          </rPr>
          <t>Precio tomado de PRECIOS_TECHO_E_INDICADORES.xlsx, ítem 72: "Kit de Barberia"</t>
        </r>
      </text>
    </comment>
    <comment ref="F95" authorId="0" shapeId="0" xr:uid="{00000000-0006-0000-0000-000020000000}">
      <text>
        <r>
          <rPr>
            <sz val="10"/>
            <rFont val="Arial"/>
            <family val="2"/>
          </rPr>
          <t>Precio tomado de PRECIOS_TECHO_E_INDICADORES.xlsx, ítem 73: "Kit de mobiliario para peluquería y/o salón de belleza"</t>
        </r>
      </text>
    </comment>
    <comment ref="F99" authorId="0" shapeId="0" xr:uid="{00000000-0006-0000-0000-000021000000}">
      <text>
        <r>
          <rPr>
            <sz val="10"/>
            <rFont val="Arial"/>
            <family val="2"/>
          </rPr>
          <t>Precio tomado de PRECIOS_TECHO_E_INDICADORES.xlsx, ítem 80: "Kit proyector semi profesional videobeam"</t>
        </r>
      </text>
    </comment>
    <comment ref="F104" authorId="0" shapeId="0" xr:uid="{00000000-0006-0000-0000-000022000000}">
      <text>
        <r>
          <rPr>
            <sz val="10"/>
            <rFont val="Arial"/>
            <family val="2"/>
          </rPr>
          <t>Precio tomado de PRECIOS_TECHO_E_INDICADORES.xlsx, ítem 83: "Maquina bordadora"</t>
        </r>
      </text>
    </comment>
    <comment ref="F105" authorId="0" shapeId="0" xr:uid="{00000000-0006-0000-0000-000023000000}">
      <text>
        <r>
          <rPr>
            <sz val="10"/>
            <rFont val="Arial"/>
            <family val="2"/>
          </rPr>
          <t>Precio tomado de PRECIOS_TECHO_E_INDICADORES.xlsx, ítem 85: "Máquina de Coser - Fileteadora mecatrónica"</t>
        </r>
      </text>
    </comment>
    <comment ref="F115" authorId="0" shapeId="0" xr:uid="{00000000-0006-0000-0000-000024000000}">
      <text>
        <r>
          <rPr>
            <sz val="10"/>
            <rFont val="Arial"/>
            <family val="2"/>
          </rPr>
          <t>Precio tomado de PRECIOS_TECHO_E_INDICADORES.xlsx, ítem 94: "Mesa de corte medidas 120x180 cm"</t>
        </r>
      </text>
    </comment>
    <comment ref="F135" authorId="0" shapeId="0" xr:uid="{00000000-0006-0000-0000-000025000000}">
      <text>
        <r>
          <rPr>
            <sz val="10"/>
            <rFont val="Arial"/>
            <family val="2"/>
          </rPr>
          <t>Investigación de mercado (no SECOP - sin proceso público encontrado): Cooperativa de Caficultores Alto Occidente - Fertilizante 17-6-18-2 Nutrimon bulto. https://www.coopcaficultoresaltoccidente.com/es/ipaginas/ver/G2/10/venta-de-fertilizantes/ (precio de lista cooperativa, verificar si incluye IVA) | Nota: fertilizantes agrícolas están excluidos de IVA en Colombia (Art. 424 E.T.), se asume IVA=0.</t>
        </r>
      </text>
    </comment>
    <comment ref="F144" authorId="0" shapeId="0" xr:uid="{00000000-0006-0000-0000-000026000000}">
      <text>
        <r>
          <rPr>
            <sz val="10"/>
            <rFont val="Arial"/>
            <family val="2"/>
          </rPr>
          <t>Precio tomado de PRECIOS_TECHO_E_INDICADORES.xlsx, ítem 34: "Tanque plástico para almacenamiento de agua de 2,000 litros."</t>
        </r>
      </text>
    </comment>
    <comment ref="F145" authorId="0" shapeId="0" xr:uid="{00000000-0006-0000-0000-000027000000}">
      <text>
        <r>
          <rPr>
            <sz val="10"/>
            <rFont val="Arial"/>
            <family val="2"/>
          </rPr>
          <t>Precio tomado de PRECIOS_TECHO_E_INDICADORES.xlsx, ítem 108: "Televisor Smart Tv, 55 pulgadas, 4 k."</t>
        </r>
      </text>
    </comment>
    <comment ref="F147" authorId="0" shapeId="0" xr:uid="{00000000-0006-0000-0000-000028000000}">
      <text>
        <r>
          <rPr>
            <sz val="10"/>
            <rFont val="Arial"/>
            <family val="2"/>
          </rPr>
          <t>Precio tomado de PRECIOS_TECHO_E_INDICADORES.xlsx, ítem 109: "Termofijadora 11 en 1. Estructura metálica , 110v, potencia 1400W"</t>
        </r>
      </text>
    </comment>
    <comment ref="F159" authorId="0" shapeId="0" xr:uid="{00000000-0006-0000-0000-000029000000}">
      <text>
        <r>
          <rPr>
            <sz val="10"/>
            <rFont val="Arial"/>
            <family val="2"/>
          </rPr>
          <t>Precio tomado de PRECIOS_TECHO_E_INDICADORES.xlsx, ítem 74: "Kit de mobiliario para salón de belleza para juego de manicure y pedicure"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F6" authorId="0" shapeId="0" xr:uid="{A37DF615-E55C-49E3-9E94-5DC350F93E92}">
      <text>
        <r>
          <rPr>
            <sz val="10"/>
            <rFont val="Arial"/>
            <family val="2"/>
          </rPr>
          <t>Investigación de mercado (no SECOP - sin proceso público encontrado): Tierragro - Fertilizante Nutrimon 10-20-30-1-1 bulto x 50kg. https://www.tierragro.com/products/10-20-30-1-1-bulto-x-50-kg | Nota: fertilizantes agrícolas están excluidos de IVA en Colombia (Art. 424 E.T.), se asume IVA=0.</t>
        </r>
      </text>
    </comment>
    <comment ref="F8" authorId="0" shapeId="0" xr:uid="{6479C81C-8697-4559-A844-A9C022CC32AF}">
      <text>
        <r>
          <rPr>
            <sz val="10"/>
            <rFont val="Arial"/>
            <family val="2"/>
          </rPr>
          <t>Investigación de mercado (no SECOP - sin proceso público encontrado): Agrofácil - Invernadero Portátil Túnel 18x3x2m (misma ficha técnica). https://agrofacil.co/products/invernadero-tunel-agrofacil-18-x-3-x-2m</t>
        </r>
      </text>
    </comment>
    <comment ref="F9" authorId="0" shapeId="0" xr:uid="{D398B384-D427-4BC2-88E1-00BD00876CBB}">
      <text>
        <r>
          <rPr>
            <sz val="10"/>
            <rFont val="Arial"/>
            <family val="2"/>
          </rPr>
          <t>Investigación de mercado (no SECOP - sin proceso público encontrado): Makfrio - Formadora de hamburguesa manual 13cm. https://makfrio.com/producto/formadora-de-hamburguesa-manual-13cm/</t>
        </r>
      </text>
    </comment>
    <comment ref="F10" authorId="0" shapeId="0" xr:uid="{FA414945-F724-43AA-AA61-B562CE52838E}">
      <text>
        <r>
          <rPr>
            <sz val="10"/>
            <rFont val="Arial"/>
            <family val="2"/>
          </rPr>
          <t>Investigación de mercado (no SECOP - sin proceso público vigente encontrado con esta referencia exacta): AZERO - Samovar Estándar 13L acero inox, marca ATOSA SE13L (misma ficha técnica exacta). https://azero.com.co/products/samovar-estandar-13-litros</t>
        </r>
      </text>
    </comment>
    <comment ref="F11" authorId="0" shapeId="0" xr:uid="{1FDE4EC2-C7B6-46C1-B707-5011CE2D617D}">
      <text>
        <r>
          <rPr>
            <sz val="10"/>
            <rFont val="Arial"/>
            <family val="2"/>
          </rPr>
          <t>Investigación de mercado (no SECOP - sin proceso público vigente encontrado con esta referencia exacta): Croper/MEJIAGRO - SYS COMET 1L, coadyuvante agrícola siliconado (misma descripción: mejora adherencia/humectación/dispersión de agroquímicos). Precio por unidad de 1L. https://croper.com/products/8004-sys-comet-1l-o-coadyuvante-agricola-sys-technologies-colombia | Nota: fertilizantes/coadyuvantes agrícolas y alimento balanceado para animales están excluidos de IVA en Colombia (Art. 424 E.T.), se asume IVA=0.</t>
        </r>
      </text>
    </comment>
    <comment ref="F12" authorId="0" shapeId="0" xr:uid="{F7767147-D183-4355-B62D-4C27C2BD3305}">
      <text>
        <r>
          <rPr>
            <sz val="10"/>
            <rFont val="Arial"/>
            <family val="2"/>
          </rPr>
          <t>Investigación de mercado (no SECOP - sin proceso público encontrado): Cooperativa de Caficultores Alto Occidente - Fertilizante 25-4-24 bulto. https://www.coopcaficultoresaltoccidente.com/es/ipaginas/ver/G2/10/venta-de-fertilizantes/ (precio de lista cooperativa, verificar si incluye IVA) | Nota: fertilizantes agrícolas están excluidos de IVA en Colombia (Art. 424 E.T.), se asume IVA=0.</t>
        </r>
      </text>
    </comment>
    <comment ref="F13" authorId="0" shapeId="0" xr:uid="{7653BA50-21E9-4AF1-A7D2-2CB30B7B9334}">
      <text>
        <r>
          <rPr>
            <sz val="10"/>
            <rFont val="Arial"/>
            <family val="2"/>
          </rPr>
          <t>Investigación de mercado (no SECOP - sin proceso público vigente encontrado con esta referencia exacta): Villavo Express - Cerdo Engorde Línea Naranja bulto 40kg, ficha técnica IDÉNTICA (proteína 16% min, grasa 5% min, humedad 13% max, fibra 8% max, ceniza 9% max). https://villavoexpress.com/es/productos/cerdo-engorde-linea-naranja-bulto-40-kg | Nota: fertilizantes/coadyuvantes agrícolas y alimento balanceado para animales están excluidos de IVA en Colombia (Art. 424 E.T.), se asume IVA=0.</t>
        </r>
      </text>
    </comment>
    <comment ref="F14" authorId="0" shapeId="0" xr:uid="{9303B6F2-C8FA-4F5D-A43F-E086774091AE}">
      <text>
        <r>
          <rPr>
            <sz val="10"/>
            <rFont val="Arial"/>
            <family val="2"/>
          </rPr>
          <t>Precio tomado de: PRECIOS_TECHO_E_INDICADORES.xlsx, ítem 5 (Alimento concentrado avícola de huevos, bulto 40kg)</t>
        </r>
      </text>
    </comment>
    <comment ref="F15" authorId="0" shapeId="0" xr:uid="{ED552614-638E-4D93-A870-0AA3E7C5FF9D}">
      <text>
        <r>
          <rPr>
            <sz val="10"/>
            <rFont val="Arial"/>
            <family val="2"/>
          </rPr>
          <t>Precio tomado de: PRECIOS_TECHO_E_INDICADORES.xlsx, ítem 7 (Alimento concentrado producción de leche ganado vacuno, bulto 40kg)</t>
        </r>
      </text>
    </comment>
    <comment ref="F16" authorId="0" shapeId="0" xr:uid="{00F5825A-379E-4594-BC1F-57848F6C233D}">
      <text>
        <r>
          <rPr>
            <sz val="10"/>
            <rFont val="Arial"/>
            <family val="2"/>
          </rPr>
          <t>Precio tomado de: PRECIOS_TECHO_E_INDICADORES.xlsx, ítem 3 (Alimento concentrado avícola de engorde, bulto 40kg)</t>
        </r>
      </text>
    </comment>
    <comment ref="F17" authorId="0" shapeId="0" xr:uid="{FE2AD171-E130-4A75-9F9F-4C98FD7786B9}">
      <text>
        <r>
          <rPr>
            <sz val="10"/>
            <rFont val="Arial"/>
            <family val="2"/>
          </rPr>
          <t>Precio tomado de PRECIOS_TECHO_E_INDICADORES.xlsx, ítem 12: "Amasadora industrial"</t>
        </r>
      </text>
    </comment>
    <comment ref="F18" authorId="0" shapeId="0" xr:uid="{22F7B08A-48B8-47B6-BC26-8ED25CF3FDE3}">
      <text>
        <r>
          <rPr>
            <sz val="10"/>
            <rFont val="Arial"/>
            <family val="2"/>
          </rPr>
          <t>Investigación de mercado (no SECOP - sin proceso público vigente con esta referencia exacta): EQUIPOX - Mesa de trabajo/artesa acero inoxidable 100x60cm (mixta 430/304), referencia de mercado más cercana a calibre 22 satinado. https://www.equipox.com.co/product-page/mesa-de-trabajo-en-acero-inoxidable-100x60-precio-por-metro</t>
        </r>
      </text>
    </comment>
    <comment ref="F19" authorId="0" shapeId="0" xr:uid="{B85744F0-FF13-4975-A614-BF6F5DA3B295}">
      <text>
        <r>
          <rPr>
            <sz val="10"/>
            <rFont val="Arial"/>
            <family val="2"/>
          </rPr>
          <t>Investigación de mercado (no SECOP - sin proceso público vigente con esta referencia exacta): Badecol - Báscula de piso industrial bajo perfil 75x75cm, hasta 1 tonelada (capacidad más cercana a 1000kg/80x80cm de la ficha). https://www.badecol.com/products/bascula-de-piso-industrial-bajo-perfil-electronica-120mt-x-120mt</t>
        </r>
      </text>
    </comment>
    <comment ref="F20" authorId="0" shapeId="0" xr:uid="{3345960C-D1A3-4488-9EEF-FEADA397CE10}">
      <text>
        <r>
          <rPr>
            <sz val="10"/>
            <rFont val="Arial"/>
            <family val="2"/>
          </rPr>
          <t>Investigación de mercado (no SECOP - sin proceso público vigente con esta referencia exacta): Básculas Bacatá (Mercado Libre) - Balanza de mesa 40kg liquidadora gramera, marca ANKOR (misma marca y capacidad exacta de la ficha). https://www.tecnolinecolombia.com/MCO-1425025541-bascula-balanza-de-mesa-40-kg-liquidadora-gramera-ankor-_JM</t>
        </r>
      </text>
    </comment>
    <comment ref="F21" authorId="0" shapeId="0" xr:uid="{60EFD71B-FDED-4D19-A39B-3AA7258776E8}">
      <text>
        <r>
          <rPr>
            <sz val="10"/>
            <rFont val="Arial"/>
            <family val="2"/>
          </rPr>
          <t>Precio tomado de PRECIOS_TECHO_E_INDICADORES.xlsx, ítem 41: "Batidora – mezcladora capacidad 10 litros industrial"</t>
        </r>
      </text>
    </comment>
    <comment ref="F22" authorId="0" shapeId="0" xr:uid="{6DAB923B-00DE-49F3-88B4-F05A06C888F5}">
      <text>
        <r>
          <rPr>
            <sz val="10"/>
            <rFont val="Arial"/>
            <family val="2"/>
          </rPr>
          <t>Investigación de mercado (no SECOP - sin proceso público vigente con esta referencia exacta): Los Victorinos - Binocular TASCO Essentials 10x50, prisma Porro, enfoque central (misma configuración óptica exacta). https://losvictorinos.co/products/binocular-tasco-essentials-10-50-porro-170150</t>
        </r>
      </text>
    </comment>
    <comment ref="F23" authorId="0" shapeId="0" xr:uid="{3A49A856-853A-491B-AF0C-4FA5F4E40B9E}">
      <text>
        <r>
          <rPr>
            <sz val="10"/>
            <rFont val="Arial"/>
            <family val="2"/>
          </rPr>
          <t>Investigación de mercado (no SECOP - sin proceso público vigente con esta referencia exacta): Croper/Soto SAS - Biotrituradora Ducati DWS65, motor 4T OHV 196cc 6.5HP gasolina, arranque retráctil manual (misma ficha técnica). https://croper.com/products/8430-biotrituradora-ducati-65-hp</t>
        </r>
      </text>
    </comment>
    <comment ref="F24" authorId="0" shapeId="0" xr:uid="{FBD092E3-BBF5-4F46-88B0-C57C1C4A202B}">
      <text>
        <r>
          <rPr>
            <sz val="10"/>
            <rFont val="Arial"/>
            <family val="2"/>
          </rPr>
          <t>Precio tomado de PRECIOS_TECHO_E_INDICADORES.xlsx, ítem 43: "Bono para compra de de insumos"</t>
        </r>
      </text>
    </comment>
    <comment ref="F26" authorId="0" shapeId="0" xr:uid="{BEAD05BB-3F40-4724-8A5B-C2B0601CF19A}">
      <text>
        <r>
          <rPr>
            <sz val="10"/>
            <rFont val="Arial"/>
            <family val="2"/>
          </rPr>
          <t>Precio tomado de: Villavo Express - mismo producto que ítem 8 (Cerdo Engorde 40kg, misma ficha técnica). https://villavoexpress.com/es/productos/cerdo-engorde-linea-naranja-bulto-40-kg (alimento balanceado animal, excluido de IVA Art.424 E.T.)</t>
        </r>
      </text>
    </comment>
    <comment ref="F27" authorId="0" shapeId="0" xr:uid="{9B8F6842-CD8C-4527-9439-7A31EB6ADB80}">
      <text>
        <r>
          <rPr>
            <sz val="10"/>
            <rFont val="Arial"/>
            <family val="2"/>
          </rPr>
          <t>Precio tomado de: PRECIOS_TECHO_E_INDICADORES.xlsx, ítem 6 (Alimento concentrado avícola de inicio, bulto 40kg)</t>
        </r>
      </text>
    </comment>
    <comment ref="F28" authorId="0" shapeId="0" xr:uid="{B835BD34-70BF-4B8C-9C6A-E8C7E2A7CB51}">
      <text>
        <r>
          <rPr>
            <sz val="10"/>
            <rFont val="Arial"/>
            <family val="2"/>
          </rPr>
          <t>Precio tomado de: PRECIOS_TECHO_E_INDICADORES.xlsx, ítem 10 (Alimento concentrado porcina de levante, bulto 40kg)</t>
        </r>
      </text>
    </comment>
    <comment ref="F35" authorId="0" shapeId="0" xr:uid="{31BA4BBE-83CF-4C57-BFEF-1B8874A0F08B}">
      <text>
        <r>
          <rPr>
            <sz val="10"/>
            <rFont val="Arial"/>
            <family val="2"/>
          </rPr>
          <t>Precio tomado de PRECIOS_TECHO_E_INDICADORES.xlsx, ítem 14: "Carro Para Comidas Rápidas a gas"</t>
        </r>
      </text>
    </comment>
    <comment ref="F37" authorId="0" shapeId="0" xr:uid="{0919E562-2C00-4CCB-9457-8072476CF6DE}">
      <text>
        <r>
          <rPr>
            <sz val="10"/>
            <rFont val="Arial"/>
            <family val="2"/>
          </rPr>
          <t>Precio tomado de PRECIOS_TECHO_E_INDICADORES.xlsx, ítem 28: "Máquina  centrifugadora de miel"</t>
        </r>
      </text>
    </comment>
    <comment ref="F45" authorId="0" shapeId="0" xr:uid="{5D39A162-C5FD-45D0-9F7D-B7A8AB727C26}">
      <text>
        <r>
          <rPr>
            <sz val="10"/>
            <rFont val="Arial"/>
            <family val="2"/>
          </rPr>
          <t>Precio tomado de PRECIOS_TECHO_E_INDICADORES.xlsx, ítem 47: "Computador All in one, pantalla 21.5 pulgadas, procesador i5"</t>
        </r>
      </text>
    </comment>
    <comment ref="F62" authorId="0" shapeId="0" xr:uid="{9A2ADDB3-F018-43B9-A6AC-5B5BBD429672}">
      <text>
        <r>
          <rPr>
            <sz val="10"/>
            <rFont val="Arial"/>
            <family val="2"/>
          </rPr>
          <t>Precio tomado de PRECIOS_TECHO_E_INDICADORES.xlsx, ítem 56: "EMPACADORA AL VACIO 1 BARRA 370W 110V"</t>
        </r>
      </text>
    </comment>
    <comment ref="F64" authorId="0" shapeId="0" xr:uid="{32359B0D-BF67-423E-8580-5794E7281527}">
      <text>
        <r>
          <rPr>
            <sz val="10"/>
            <rFont val="Arial"/>
            <family val="2"/>
          </rPr>
          <t>Precio tomado de PRECIOS_TECHO_E_INDICADORES.xlsx, ítem 16: "Equipo de ordeño de 1 puesto con motor a gasolina."</t>
        </r>
      </text>
    </comment>
    <comment ref="F69" authorId="0" shapeId="0" xr:uid="{2B28FEB7-3D34-46CB-9B37-2EBDA760855F}">
      <text>
        <r>
          <rPr>
            <sz val="10"/>
            <rFont val="Arial"/>
            <family val="2"/>
          </rPr>
          <t>Precio tomado de PRECIOS_TECHO_E_INDICADORES.xlsx, ítem 59: "Estufa de piso capacidad 6 puestos, estructura en acero inoxidable"</t>
        </r>
      </text>
    </comment>
    <comment ref="F70" authorId="0" shapeId="0" xr:uid="{CA1DC948-6CAA-4696-B1F9-875AB3BEF3CB}">
      <text>
        <r>
          <rPr>
            <sz val="10"/>
            <rFont val="Arial"/>
            <family val="2"/>
          </rPr>
          <t>Precio tomado de PRECIOS_TECHO_E_INDICADORES.xlsx, ítem 60: "Estufa industrial capacidad 3  puestos, estructura en acero inoxidable"</t>
        </r>
      </text>
    </comment>
    <comment ref="F91" authorId="0" shapeId="0" xr:uid="{606CDDAC-100A-495F-9E48-2A68BD009E7C}">
      <text>
        <r>
          <rPr>
            <sz val="10"/>
            <rFont val="Arial"/>
            <family val="2"/>
          </rPr>
          <t>Precio tomado de PRECIOS_TECHO_E_INDICADORES.xlsx, ítem 75: "Kit de accesorios para peluqueria"</t>
        </r>
      </text>
    </comment>
    <comment ref="F92" authorId="0" shapeId="0" xr:uid="{BCE1820D-85CA-4AFC-B2C7-10B343A490E6}">
      <text>
        <r>
          <rPr>
            <sz val="10"/>
            <rFont val="Arial"/>
            <family val="2"/>
          </rPr>
          <t>Precio tomado de PRECIOS_TECHO_E_INDICADORES.xlsx, ítem 72: "Kit de Barberia"</t>
        </r>
      </text>
    </comment>
    <comment ref="F95" authorId="0" shapeId="0" xr:uid="{EC25F9D8-009C-4FAB-9872-4B1B98B5B762}">
      <text>
        <r>
          <rPr>
            <sz val="10"/>
            <rFont val="Arial"/>
            <family val="2"/>
          </rPr>
          <t>Precio tomado de PRECIOS_TECHO_E_INDICADORES.xlsx, ítem 73: "Kit de mobiliario para peluquería y/o salón de belleza"</t>
        </r>
      </text>
    </comment>
    <comment ref="F99" authorId="0" shapeId="0" xr:uid="{5E0DB38D-FD4B-490D-95F4-AD23FF6F93A6}">
      <text>
        <r>
          <rPr>
            <sz val="10"/>
            <rFont val="Arial"/>
            <family val="2"/>
          </rPr>
          <t>Precio tomado de PRECIOS_TECHO_E_INDICADORES.xlsx, ítem 80: "Kit proyector semi profesional videobeam"</t>
        </r>
      </text>
    </comment>
    <comment ref="F104" authorId="0" shapeId="0" xr:uid="{272D4293-3811-4494-ADA4-3EA6323AD397}">
      <text>
        <r>
          <rPr>
            <sz val="10"/>
            <rFont val="Arial"/>
            <family val="2"/>
          </rPr>
          <t>Precio tomado de PRECIOS_TECHO_E_INDICADORES.xlsx, ítem 83: "Maquina bordadora"</t>
        </r>
      </text>
    </comment>
    <comment ref="F105" authorId="0" shapeId="0" xr:uid="{E21EF05C-B8E0-4024-A0C2-CAEBC29FB9A5}">
      <text>
        <r>
          <rPr>
            <sz val="10"/>
            <rFont val="Arial"/>
            <family val="2"/>
          </rPr>
          <t>Precio tomado de PRECIOS_TECHO_E_INDICADORES.xlsx, ítem 85: "Máquina de Coser - Fileteadora mecatrónica"</t>
        </r>
      </text>
    </comment>
    <comment ref="F115" authorId="0" shapeId="0" xr:uid="{085DB98A-ECD5-4075-9E14-6C691736FEE6}">
      <text>
        <r>
          <rPr>
            <sz val="10"/>
            <rFont val="Arial"/>
            <family val="2"/>
          </rPr>
          <t>Precio tomado de PRECIOS_TECHO_E_INDICADORES.xlsx, ítem 94: "Mesa de corte medidas 120x180 cm"</t>
        </r>
      </text>
    </comment>
    <comment ref="F135" authorId="0" shapeId="0" xr:uid="{06278071-B92A-4A88-8B24-BF8293AE32FF}">
      <text>
        <r>
          <rPr>
            <sz val="10"/>
            <rFont val="Arial"/>
            <family val="2"/>
          </rPr>
          <t>Investigación de mercado (no SECOP - sin proceso público encontrado): Cooperativa de Caficultores Alto Occidente - Fertilizante 17-6-18-2 Nutrimon bulto. https://www.coopcaficultoresaltoccidente.com/es/ipaginas/ver/G2/10/venta-de-fertilizantes/ (precio de lista cooperativa, verificar si incluye IVA) | Nota: fertilizantes agrícolas están excluidos de IVA en Colombia (Art. 424 E.T.), se asume IVA=0.</t>
        </r>
      </text>
    </comment>
    <comment ref="F144" authorId="0" shapeId="0" xr:uid="{5F483ED3-3E13-4459-B2A9-ED17D59EAC62}">
      <text>
        <r>
          <rPr>
            <sz val="10"/>
            <rFont val="Arial"/>
            <family val="2"/>
          </rPr>
          <t>Precio tomado de PRECIOS_TECHO_E_INDICADORES.xlsx, ítem 34: "Tanque plástico para almacenamiento de agua de 2,000 litros."</t>
        </r>
      </text>
    </comment>
    <comment ref="F145" authorId="0" shapeId="0" xr:uid="{E03E0784-8B2B-4E3A-845F-732E8168B475}">
      <text>
        <r>
          <rPr>
            <sz val="10"/>
            <rFont val="Arial"/>
            <family val="2"/>
          </rPr>
          <t>Precio tomado de PRECIOS_TECHO_E_INDICADORES.xlsx, ítem 108: "Televisor Smart Tv, 55 pulgadas, 4 k."</t>
        </r>
      </text>
    </comment>
    <comment ref="F147" authorId="0" shapeId="0" xr:uid="{15D5E3DC-0776-41C5-8ABF-62E8A8CB0793}">
      <text>
        <r>
          <rPr>
            <sz val="10"/>
            <rFont val="Arial"/>
            <family val="2"/>
          </rPr>
          <t>Precio tomado de PRECIOS_TECHO_E_INDICADORES.xlsx, ítem 109: "Termofijadora 11 en 1. Estructura metálica , 110v, potencia 1400W"</t>
        </r>
      </text>
    </comment>
    <comment ref="F159" authorId="0" shapeId="0" xr:uid="{E6657599-ED2C-43A7-87B6-2CA64B2610BF}">
      <text>
        <r>
          <rPr>
            <sz val="10"/>
            <rFont val="Arial"/>
            <family val="2"/>
          </rPr>
          <t>Precio tomado de PRECIOS_TECHO_E_INDICADORES.xlsx, ítem 74: "Kit de mobiliario para salón de belleza para juego de manicure y pedicure"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F6" authorId="0" shapeId="0" xr:uid="{3E8D5273-366D-45C2-8FB1-BC4B307384B8}">
      <text>
        <r>
          <rPr>
            <sz val="10"/>
            <rFont val="Arial"/>
            <family val="2"/>
          </rPr>
          <t>Investigación de mercado (no SECOP - sin proceso público encontrado): Tierragro - Fertilizante Nutrimon 10-20-30-1-1 bulto x 50kg. https://www.tierragro.com/products/10-20-30-1-1-bulto-x-50-kg | Nota: fertilizantes agrícolas están excluidos de IVA en Colombia (Art. 424 E.T.), se asume IVA=0.</t>
        </r>
      </text>
    </comment>
    <comment ref="F8" authorId="0" shapeId="0" xr:uid="{B5A40F07-534F-439C-89D8-20A0982C3DC6}">
      <text>
        <r>
          <rPr>
            <sz val="10"/>
            <rFont val="Arial"/>
            <family val="2"/>
          </rPr>
          <t>Investigación de mercado (no SECOP - sin proceso público encontrado): Agrofácil - Invernadero Portátil Túnel 18x3x2m (misma ficha técnica). https://agrofacil.co/products/invernadero-tunel-agrofacil-18-x-3-x-2m</t>
        </r>
      </text>
    </comment>
    <comment ref="F9" authorId="0" shapeId="0" xr:uid="{85807302-030E-4DD0-859C-ACAEF6547E9B}">
      <text>
        <r>
          <rPr>
            <sz val="10"/>
            <rFont val="Arial"/>
            <family val="2"/>
          </rPr>
          <t>Investigación de mercado (no SECOP - sin proceso público encontrado): Makfrio - Formadora de hamburguesa manual 13cm. https://makfrio.com/producto/formadora-de-hamburguesa-manual-13cm/</t>
        </r>
      </text>
    </comment>
    <comment ref="F10" authorId="0" shapeId="0" xr:uid="{475F4A10-2772-4A98-90EF-570ACA94B79F}">
      <text>
        <r>
          <rPr>
            <sz val="10"/>
            <rFont val="Arial"/>
            <family val="2"/>
          </rPr>
          <t>Investigación de mercado (no SECOP - sin proceso público vigente encontrado con esta referencia exacta): AZERO - Samovar Estándar 13L acero inox, marca ATOSA SE13L (misma ficha técnica exacta). https://azero.com.co/products/samovar-estandar-13-litros</t>
        </r>
      </text>
    </comment>
    <comment ref="F11" authorId="0" shapeId="0" xr:uid="{5E0A27E2-980F-4151-9C26-B6847A6BA5B6}">
      <text>
        <r>
          <rPr>
            <sz val="10"/>
            <rFont val="Arial"/>
            <family val="2"/>
          </rPr>
          <t>Investigación de mercado (no SECOP - sin proceso público vigente encontrado con esta referencia exacta): Croper/MEJIAGRO - SYS COMET 1L, coadyuvante agrícola siliconado (misma descripción: mejora adherencia/humectación/dispersión de agroquímicos). Precio por unidad de 1L. https://croper.com/products/8004-sys-comet-1l-o-coadyuvante-agricola-sys-technologies-colombia | Nota: fertilizantes/coadyuvantes agrícolas y alimento balanceado para animales están excluidos de IVA en Colombia (Art. 424 E.T.), se asume IVA=0.</t>
        </r>
      </text>
    </comment>
    <comment ref="F12" authorId="0" shapeId="0" xr:uid="{D79E22D0-9C65-4958-ACF3-88EB1F0107F8}">
      <text>
        <r>
          <rPr>
            <sz val="10"/>
            <rFont val="Arial"/>
            <family val="2"/>
          </rPr>
          <t>Investigación de mercado (no SECOP - sin proceso público encontrado): Cooperativa de Caficultores Alto Occidente - Fertilizante 25-4-24 bulto. https://www.coopcaficultoresaltoccidente.com/es/ipaginas/ver/G2/10/venta-de-fertilizantes/ (precio de lista cooperativa, verificar si incluye IVA) | Nota: fertilizantes agrícolas están excluidos de IVA en Colombia (Art. 424 E.T.), se asume IVA=0.</t>
        </r>
      </text>
    </comment>
    <comment ref="F13" authorId="0" shapeId="0" xr:uid="{31C6E1C5-D51F-412E-B9C9-D5E031980D7D}">
      <text>
        <r>
          <rPr>
            <sz val="10"/>
            <rFont val="Arial"/>
            <family val="2"/>
          </rPr>
          <t>Investigación de mercado (no SECOP - sin proceso público vigente encontrado con esta referencia exacta): Villavo Express - Cerdo Engorde Línea Naranja bulto 40kg, ficha técnica IDÉNTICA (proteína 16% min, grasa 5% min, humedad 13% max, fibra 8% max, ceniza 9% max). https://villavoexpress.com/es/productos/cerdo-engorde-linea-naranja-bulto-40-kg | Nota: fertilizantes/coadyuvantes agrícolas y alimento balanceado para animales están excluidos de IVA en Colombia (Art. 424 E.T.), se asume IVA=0.</t>
        </r>
      </text>
    </comment>
    <comment ref="F14" authorId="0" shapeId="0" xr:uid="{4095AC3D-8E23-4E95-B8A1-39B107474D92}">
      <text>
        <r>
          <rPr>
            <sz val="10"/>
            <rFont val="Arial"/>
            <family val="2"/>
          </rPr>
          <t>Precio tomado de: PRECIOS_TECHO_E_INDICADORES.xlsx, ítem 5 (Alimento concentrado avícola de huevos, bulto 40kg)</t>
        </r>
      </text>
    </comment>
    <comment ref="F15" authorId="0" shapeId="0" xr:uid="{06675F2F-F2DC-4602-B8CC-1001C76A4237}">
      <text>
        <r>
          <rPr>
            <sz val="10"/>
            <rFont val="Arial"/>
            <family val="2"/>
          </rPr>
          <t>Precio tomado de: PRECIOS_TECHO_E_INDICADORES.xlsx, ítem 7 (Alimento concentrado producción de leche ganado vacuno, bulto 40kg)</t>
        </r>
      </text>
    </comment>
    <comment ref="F16" authorId="0" shapeId="0" xr:uid="{174EBC68-48D0-46E5-8B68-14E67FEF6FBE}">
      <text>
        <r>
          <rPr>
            <sz val="10"/>
            <rFont val="Arial"/>
            <family val="2"/>
          </rPr>
          <t>Precio tomado de: PRECIOS_TECHO_E_INDICADORES.xlsx, ítem 3 (Alimento concentrado avícola de engorde, bulto 40kg)</t>
        </r>
      </text>
    </comment>
    <comment ref="F17" authorId="0" shapeId="0" xr:uid="{265D9AAE-D322-426C-9838-4B4EE4A75BE2}">
      <text>
        <r>
          <rPr>
            <sz val="10"/>
            <rFont val="Arial"/>
            <family val="2"/>
          </rPr>
          <t>Precio tomado de PRECIOS_TECHO_E_INDICADORES.xlsx, ítem 12: "Amasadora industrial"</t>
        </r>
      </text>
    </comment>
    <comment ref="F18" authorId="0" shapeId="0" xr:uid="{0FA21F05-FA54-4B67-8FE5-F5D06A6C9AC8}">
      <text>
        <r>
          <rPr>
            <sz val="10"/>
            <rFont val="Arial"/>
            <family val="2"/>
          </rPr>
          <t>Investigación de mercado (no SECOP - sin proceso público vigente con esta referencia exacta): EQUIPOX - Mesa de trabajo/artesa acero inoxidable 100x60cm (mixta 430/304), referencia de mercado más cercana a calibre 22 satinado. https://www.equipox.com.co/product-page/mesa-de-trabajo-en-acero-inoxidable-100x60-precio-por-metro</t>
        </r>
      </text>
    </comment>
    <comment ref="F19" authorId="0" shapeId="0" xr:uid="{1560C876-567E-40FD-8D77-70F6F3C41234}">
      <text>
        <r>
          <rPr>
            <sz val="10"/>
            <rFont val="Arial"/>
            <family val="2"/>
          </rPr>
          <t>Investigación de mercado (no SECOP - sin proceso público vigente con esta referencia exacta): Badecol - Báscula de piso industrial bajo perfil 75x75cm, hasta 1 tonelada (capacidad más cercana a 1000kg/80x80cm de la ficha). https://www.badecol.com/products/bascula-de-piso-industrial-bajo-perfil-electronica-120mt-x-120mt</t>
        </r>
      </text>
    </comment>
    <comment ref="F20" authorId="0" shapeId="0" xr:uid="{9F4E9D7A-349B-40D1-BA2C-9FEF2D703340}">
      <text>
        <r>
          <rPr>
            <sz val="10"/>
            <rFont val="Arial"/>
            <family val="2"/>
          </rPr>
          <t>Investigación de mercado (no SECOP - sin proceso público vigente con esta referencia exacta): Básculas Bacatá (Mercado Libre) - Balanza de mesa 40kg liquidadora gramera, marca ANKOR (misma marca y capacidad exacta de la ficha). https://www.tecnolinecolombia.com/MCO-1425025541-bascula-balanza-de-mesa-40-kg-liquidadora-gramera-ankor-_JM</t>
        </r>
      </text>
    </comment>
    <comment ref="F21" authorId="0" shapeId="0" xr:uid="{4C1BD461-2A7E-4F93-B91C-52303E4A36B7}">
      <text>
        <r>
          <rPr>
            <sz val="10"/>
            <rFont val="Arial"/>
            <family val="2"/>
          </rPr>
          <t>Precio tomado de PRECIOS_TECHO_E_INDICADORES.xlsx, ítem 41: "Batidora – mezcladora capacidad 10 litros industrial"</t>
        </r>
      </text>
    </comment>
    <comment ref="F22" authorId="0" shapeId="0" xr:uid="{181FB023-492F-4C12-AE7F-993DE42F054E}">
      <text>
        <r>
          <rPr>
            <sz val="10"/>
            <rFont val="Arial"/>
            <family val="2"/>
          </rPr>
          <t>Investigación de mercado (no SECOP - sin proceso público vigente con esta referencia exacta): Los Victorinos - Binocular TASCO Essentials 10x50, prisma Porro, enfoque central (misma configuración óptica exacta). https://losvictorinos.co/products/binocular-tasco-essentials-10-50-porro-170150</t>
        </r>
      </text>
    </comment>
    <comment ref="F23" authorId="0" shapeId="0" xr:uid="{F04477D7-3AE0-4E2F-A7ED-05C0D3B450A2}">
      <text>
        <r>
          <rPr>
            <sz val="10"/>
            <rFont val="Arial"/>
            <family val="2"/>
          </rPr>
          <t>Investigación de mercado (no SECOP - sin proceso público vigente con esta referencia exacta): Croper/Soto SAS - Biotrituradora Ducati DWS65, motor 4T OHV 196cc 6.5HP gasolina, arranque retráctil manual (misma ficha técnica). https://croper.com/products/8430-biotrituradora-ducati-65-hp</t>
        </r>
      </text>
    </comment>
    <comment ref="F24" authorId="0" shapeId="0" xr:uid="{6775DA7A-D4BC-42BB-9D3D-B6DC93484A8E}">
      <text>
        <r>
          <rPr>
            <sz val="10"/>
            <rFont val="Arial"/>
            <family val="2"/>
          </rPr>
          <t>Precio tomado de PRECIOS_TECHO_E_INDICADORES.xlsx, ítem 43: "Bono para compra de de insumos"</t>
        </r>
      </text>
    </comment>
    <comment ref="F26" authorId="0" shapeId="0" xr:uid="{D117E969-EF8B-4C6C-9D1A-8DBBBA922A5B}">
      <text>
        <r>
          <rPr>
            <sz val="10"/>
            <rFont val="Arial"/>
            <family val="2"/>
          </rPr>
          <t>Precio tomado de: Villavo Express - mismo producto que ítem 8 (Cerdo Engorde 40kg, misma ficha técnica). https://villavoexpress.com/es/productos/cerdo-engorde-linea-naranja-bulto-40-kg (alimento balanceado animal, excluido de IVA Art.424 E.T.)</t>
        </r>
      </text>
    </comment>
    <comment ref="F27" authorId="0" shapeId="0" xr:uid="{E103F641-99B7-45B8-AF2E-CF7123CB870C}">
      <text>
        <r>
          <rPr>
            <sz val="10"/>
            <rFont val="Arial"/>
            <family val="2"/>
          </rPr>
          <t>Precio tomado de: PRECIOS_TECHO_E_INDICADORES.xlsx, ítem 6 (Alimento concentrado avícola de inicio, bulto 40kg)</t>
        </r>
      </text>
    </comment>
    <comment ref="F28" authorId="0" shapeId="0" xr:uid="{5099012D-89A4-40BE-9B17-D0688C6D6CE0}">
      <text>
        <r>
          <rPr>
            <sz val="10"/>
            <rFont val="Arial"/>
            <family val="2"/>
          </rPr>
          <t>Precio tomado de: PRECIOS_TECHO_E_INDICADORES.xlsx, ítem 10 (Alimento concentrado porcina de levante, bulto 40kg)</t>
        </r>
      </text>
    </comment>
    <comment ref="F35" authorId="0" shapeId="0" xr:uid="{ED85E25C-9197-4930-B57D-FB88DD88094E}">
      <text>
        <r>
          <rPr>
            <sz val="10"/>
            <rFont val="Arial"/>
            <family val="2"/>
          </rPr>
          <t>Precio tomado de PRECIOS_TECHO_E_INDICADORES.xlsx, ítem 14: "Carro Para Comidas Rápidas a gas"</t>
        </r>
      </text>
    </comment>
    <comment ref="F37" authorId="0" shapeId="0" xr:uid="{4C2916C0-C56D-4525-92D3-5121F5034E9F}">
      <text>
        <r>
          <rPr>
            <sz val="10"/>
            <rFont val="Arial"/>
            <family val="2"/>
          </rPr>
          <t>Precio tomado de PRECIOS_TECHO_E_INDICADORES.xlsx, ítem 28: "Máquina  centrifugadora de miel"</t>
        </r>
      </text>
    </comment>
    <comment ref="F45" authorId="0" shapeId="0" xr:uid="{83036E17-0DA2-4D51-9A66-015FEE29F840}">
      <text>
        <r>
          <rPr>
            <sz val="10"/>
            <rFont val="Arial"/>
            <family val="2"/>
          </rPr>
          <t>Precio tomado de PRECIOS_TECHO_E_INDICADORES.xlsx, ítem 47: "Computador All in one, pantalla 21.5 pulgadas, procesador i5"</t>
        </r>
      </text>
    </comment>
    <comment ref="F62" authorId="0" shapeId="0" xr:uid="{330322E5-980B-4BE6-905B-D9BA8F1711DC}">
      <text>
        <r>
          <rPr>
            <sz val="10"/>
            <rFont val="Arial"/>
            <family val="2"/>
          </rPr>
          <t>Precio tomado de PRECIOS_TECHO_E_INDICADORES.xlsx, ítem 56: "EMPACADORA AL VACIO 1 BARRA 370W 110V"</t>
        </r>
      </text>
    </comment>
    <comment ref="F64" authorId="0" shapeId="0" xr:uid="{F67BE98C-CD49-41EF-AF9B-C422892A8DBE}">
      <text>
        <r>
          <rPr>
            <sz val="10"/>
            <rFont val="Arial"/>
            <family val="2"/>
          </rPr>
          <t>Precio tomado de PRECIOS_TECHO_E_INDICADORES.xlsx, ítem 16: "Equipo de ordeño de 1 puesto con motor a gasolina."</t>
        </r>
      </text>
    </comment>
    <comment ref="F69" authorId="0" shapeId="0" xr:uid="{1619671D-01E1-4941-8CEE-790A3E9A1FC7}">
      <text>
        <r>
          <rPr>
            <sz val="10"/>
            <rFont val="Arial"/>
            <family val="2"/>
          </rPr>
          <t>Precio tomado de PRECIOS_TECHO_E_INDICADORES.xlsx, ítem 59: "Estufa de piso capacidad 6 puestos, estructura en acero inoxidable"</t>
        </r>
      </text>
    </comment>
    <comment ref="F70" authorId="0" shapeId="0" xr:uid="{905B6F0E-3E6E-4970-A0A7-7793F7C8C90D}">
      <text>
        <r>
          <rPr>
            <sz val="10"/>
            <rFont val="Arial"/>
            <family val="2"/>
          </rPr>
          <t>Precio tomado de PRECIOS_TECHO_E_INDICADORES.xlsx, ítem 60: "Estufa industrial capacidad 3  puestos, estructura en acero inoxidable"</t>
        </r>
      </text>
    </comment>
    <comment ref="F91" authorId="0" shapeId="0" xr:uid="{995F7B03-6DC9-4EE4-AB43-FD7553CB049C}">
      <text>
        <r>
          <rPr>
            <sz val="10"/>
            <rFont val="Arial"/>
            <family val="2"/>
          </rPr>
          <t>Precio tomado de PRECIOS_TECHO_E_INDICADORES.xlsx, ítem 75: "Kit de accesorios para peluqueria"</t>
        </r>
      </text>
    </comment>
    <comment ref="F92" authorId="0" shapeId="0" xr:uid="{C646F572-D588-4D8B-B038-5E0DA9E27CB5}">
      <text>
        <r>
          <rPr>
            <sz val="10"/>
            <rFont val="Arial"/>
            <family val="2"/>
          </rPr>
          <t>Precio tomado de PRECIOS_TECHO_E_INDICADORES.xlsx, ítem 72: "Kit de Barberia"</t>
        </r>
      </text>
    </comment>
    <comment ref="F95" authorId="0" shapeId="0" xr:uid="{EA51D644-EB2E-467D-BFEA-A295BDE14966}">
      <text>
        <r>
          <rPr>
            <sz val="10"/>
            <rFont val="Arial"/>
            <family val="2"/>
          </rPr>
          <t>Precio tomado de PRECIOS_TECHO_E_INDICADORES.xlsx, ítem 73: "Kit de mobiliario para peluquería y/o salón de belleza"</t>
        </r>
      </text>
    </comment>
    <comment ref="F99" authorId="0" shapeId="0" xr:uid="{E4B36086-B667-4235-9085-3A3CBC5F6686}">
      <text>
        <r>
          <rPr>
            <sz val="10"/>
            <rFont val="Arial"/>
            <family val="2"/>
          </rPr>
          <t>Precio tomado de PRECIOS_TECHO_E_INDICADORES.xlsx, ítem 80: "Kit proyector semi profesional videobeam"</t>
        </r>
      </text>
    </comment>
    <comment ref="F104" authorId="0" shapeId="0" xr:uid="{53DCC8B2-394F-4F83-B95F-D3DDBB3982B8}">
      <text>
        <r>
          <rPr>
            <sz val="10"/>
            <rFont val="Arial"/>
            <family val="2"/>
          </rPr>
          <t>Precio tomado de PRECIOS_TECHO_E_INDICADORES.xlsx, ítem 83: "Maquina bordadora"</t>
        </r>
      </text>
    </comment>
    <comment ref="F105" authorId="0" shapeId="0" xr:uid="{A4BDA65F-3D9A-45C1-8055-575854D5F9D0}">
      <text>
        <r>
          <rPr>
            <sz val="10"/>
            <rFont val="Arial"/>
            <family val="2"/>
          </rPr>
          <t>Precio tomado de PRECIOS_TECHO_E_INDICADORES.xlsx, ítem 85: "Máquina de Coser - Fileteadora mecatrónica"</t>
        </r>
      </text>
    </comment>
    <comment ref="F115" authorId="0" shapeId="0" xr:uid="{B951D10F-0613-49BD-975C-2A2CB1324F67}">
      <text>
        <r>
          <rPr>
            <sz val="10"/>
            <rFont val="Arial"/>
            <family val="2"/>
          </rPr>
          <t>Precio tomado de PRECIOS_TECHO_E_INDICADORES.xlsx, ítem 94: "Mesa de corte medidas 120x180 cm"</t>
        </r>
      </text>
    </comment>
    <comment ref="F135" authorId="0" shapeId="0" xr:uid="{989C859A-6580-42C1-8837-1E9ADF23E301}">
      <text>
        <r>
          <rPr>
            <sz val="10"/>
            <rFont val="Arial"/>
            <family val="2"/>
          </rPr>
          <t>Investigación de mercado (no SECOP - sin proceso público encontrado): Cooperativa de Caficultores Alto Occidente - Fertilizante 17-6-18-2 Nutrimon bulto. https://www.coopcaficultoresaltoccidente.com/es/ipaginas/ver/G2/10/venta-de-fertilizantes/ (precio de lista cooperativa, verificar si incluye IVA) | Nota: fertilizantes agrícolas están excluidos de IVA en Colombia (Art. 424 E.T.), se asume IVA=0.</t>
        </r>
      </text>
    </comment>
    <comment ref="F144" authorId="0" shapeId="0" xr:uid="{91849182-DB94-48E0-87D4-DB3FC3FC9E34}">
      <text>
        <r>
          <rPr>
            <sz val="10"/>
            <rFont val="Arial"/>
            <family val="2"/>
          </rPr>
          <t>Precio tomado de PRECIOS_TECHO_E_INDICADORES.xlsx, ítem 34: "Tanque plástico para almacenamiento de agua de 2,000 litros."</t>
        </r>
      </text>
    </comment>
    <comment ref="F145" authorId="0" shapeId="0" xr:uid="{9DC184D4-9E5C-492A-A0A0-D125E8A142A4}">
      <text>
        <r>
          <rPr>
            <sz val="10"/>
            <rFont val="Arial"/>
            <family val="2"/>
          </rPr>
          <t>Precio tomado de PRECIOS_TECHO_E_INDICADORES.xlsx, ítem 108: "Televisor Smart Tv, 55 pulgadas, 4 k."</t>
        </r>
      </text>
    </comment>
    <comment ref="F147" authorId="0" shapeId="0" xr:uid="{7C07D5BA-513C-44D6-BD53-9EA37501CB34}">
      <text>
        <r>
          <rPr>
            <sz val="10"/>
            <rFont val="Arial"/>
            <family val="2"/>
          </rPr>
          <t>Precio tomado de PRECIOS_TECHO_E_INDICADORES.xlsx, ítem 109: "Termofijadora 11 en 1. Estructura metálica , 110v, potencia 1400W"</t>
        </r>
      </text>
    </comment>
    <comment ref="F159" authorId="0" shapeId="0" xr:uid="{D8DFCA49-BF99-43F9-AF10-5057095FE978}">
      <text>
        <r>
          <rPr>
            <sz val="10"/>
            <rFont val="Arial"/>
            <family val="2"/>
          </rPr>
          <t>Precio tomado de PRECIOS_TECHO_E_INDICADORES.xlsx, ítem 74: "Kit de mobiliario para salón de belleza para juego de manicure y pedicure"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F6" authorId="0" shapeId="0" xr:uid="{5614A05C-1F74-4F04-A35C-A3D564CCB2F2}">
      <text>
        <r>
          <rPr>
            <sz val="10"/>
            <rFont val="Arial"/>
            <family val="2"/>
          </rPr>
          <t>Investigación de mercado (no SECOP - sin proceso público encontrado): Tierragro - Fertilizante Nutrimon 10-20-30-1-1 bulto x 50kg. https://www.tierragro.com/products/10-20-30-1-1-bulto-x-50-kg | Nota: fertilizantes agrícolas están excluidos de IVA en Colombia (Art. 424 E.T.), se asume IVA=0.</t>
        </r>
      </text>
    </comment>
    <comment ref="F8" authorId="0" shapeId="0" xr:uid="{B9873E8E-D1E0-4605-BC29-FAE8B64D671E}">
      <text>
        <r>
          <rPr>
            <sz val="10"/>
            <rFont val="Arial"/>
            <family val="2"/>
          </rPr>
          <t>Investigación de mercado (no SECOP - sin proceso público encontrado): Agrofácil - Invernadero Portátil Túnel 18x3x2m (misma ficha técnica). https://agrofacil.co/products/invernadero-tunel-agrofacil-18-x-3-x-2m</t>
        </r>
      </text>
    </comment>
    <comment ref="F9" authorId="0" shapeId="0" xr:uid="{95973F12-2547-48A7-B144-DC3726F48EE4}">
      <text>
        <r>
          <rPr>
            <sz val="10"/>
            <rFont val="Arial"/>
            <family val="2"/>
          </rPr>
          <t>Investigación de mercado (no SECOP - sin proceso público encontrado): Makfrio - Formadora de hamburguesa manual 13cm. https://makfrio.com/producto/formadora-de-hamburguesa-manual-13cm/</t>
        </r>
      </text>
    </comment>
    <comment ref="F10" authorId="0" shapeId="0" xr:uid="{134457FA-6F6C-4B58-A6BF-3830CB69FC2A}">
      <text>
        <r>
          <rPr>
            <sz val="10"/>
            <rFont val="Arial"/>
            <family val="2"/>
          </rPr>
          <t>Investigación de mercado (no SECOP - sin proceso público vigente encontrado con esta referencia exacta): AZERO - Samovar Estándar 13L acero inox, marca ATOSA SE13L (misma ficha técnica exacta). https://azero.com.co/products/samovar-estandar-13-litros</t>
        </r>
      </text>
    </comment>
    <comment ref="F11" authorId="0" shapeId="0" xr:uid="{DB1E535E-1AE2-4D91-A60E-E2F092ECCB9D}">
      <text>
        <r>
          <rPr>
            <sz val="10"/>
            <rFont val="Arial"/>
            <family val="2"/>
          </rPr>
          <t>Investigación de mercado (no SECOP - sin proceso público vigente encontrado con esta referencia exacta): Croper/MEJIAGRO - SYS COMET 1L, coadyuvante agrícola siliconado (misma descripción: mejora adherencia/humectación/dispersión de agroquímicos). Precio por unidad de 1L. https://croper.com/products/8004-sys-comet-1l-o-coadyuvante-agricola-sys-technologies-colombia | Nota: fertilizantes/coadyuvantes agrícolas y alimento balanceado para animales están excluidos de IVA en Colombia (Art. 424 E.T.), se asume IVA=0.</t>
        </r>
      </text>
    </comment>
    <comment ref="F12" authorId="0" shapeId="0" xr:uid="{488A1100-3794-495E-9C04-EB95E3CB48B0}">
      <text>
        <r>
          <rPr>
            <sz val="10"/>
            <rFont val="Arial"/>
            <family val="2"/>
          </rPr>
          <t>Investigación de mercado (no SECOP - sin proceso público encontrado): Cooperativa de Caficultores Alto Occidente - Fertilizante 25-4-24 bulto. https://www.coopcaficultoresaltoccidente.com/es/ipaginas/ver/G2/10/venta-de-fertilizantes/ (precio de lista cooperativa, verificar si incluye IVA) | Nota: fertilizantes agrícolas están excluidos de IVA en Colombia (Art. 424 E.T.), se asume IVA=0.</t>
        </r>
      </text>
    </comment>
    <comment ref="F13" authorId="0" shapeId="0" xr:uid="{0E8CFDB4-6B64-441E-BE3C-9789342EF6A1}">
      <text>
        <r>
          <rPr>
            <sz val="10"/>
            <rFont val="Arial"/>
            <family val="2"/>
          </rPr>
          <t>Investigación de mercado (no SECOP - sin proceso público vigente encontrado con esta referencia exacta): Villavo Express - Cerdo Engorde Línea Naranja bulto 40kg, ficha técnica IDÉNTICA (proteína 16% min, grasa 5% min, humedad 13% max, fibra 8% max, ceniza 9% max). https://villavoexpress.com/es/productos/cerdo-engorde-linea-naranja-bulto-40-kg | Nota: fertilizantes/coadyuvantes agrícolas y alimento balanceado para animales están excluidos de IVA en Colombia (Art. 424 E.T.), se asume IVA=0.</t>
        </r>
      </text>
    </comment>
    <comment ref="F14" authorId="0" shapeId="0" xr:uid="{560C62B1-7940-4FDE-94E6-782268018090}">
      <text>
        <r>
          <rPr>
            <sz val="10"/>
            <rFont val="Arial"/>
            <family val="2"/>
          </rPr>
          <t>Precio tomado de: PRECIOS_TECHO_E_INDICADORES.xlsx, ítem 5 (Alimento concentrado avícola de huevos, bulto 40kg)</t>
        </r>
      </text>
    </comment>
    <comment ref="F15" authorId="0" shapeId="0" xr:uid="{7A2F2169-D397-4C4D-9973-036F1B05B076}">
      <text>
        <r>
          <rPr>
            <sz val="10"/>
            <rFont val="Arial"/>
            <family val="2"/>
          </rPr>
          <t>Precio tomado de: PRECIOS_TECHO_E_INDICADORES.xlsx, ítem 7 (Alimento concentrado producción de leche ganado vacuno, bulto 40kg)</t>
        </r>
      </text>
    </comment>
    <comment ref="F16" authorId="0" shapeId="0" xr:uid="{BD03E6A3-5609-483C-B490-3B84F7229996}">
      <text>
        <r>
          <rPr>
            <sz val="10"/>
            <rFont val="Arial"/>
            <family val="2"/>
          </rPr>
          <t>Precio tomado de: PRECIOS_TECHO_E_INDICADORES.xlsx, ítem 3 (Alimento concentrado avícola de engorde, bulto 40kg)</t>
        </r>
      </text>
    </comment>
    <comment ref="F17" authorId="0" shapeId="0" xr:uid="{0D741000-B097-4DF9-A7ED-62DE1D74458E}">
      <text>
        <r>
          <rPr>
            <sz val="10"/>
            <rFont val="Arial"/>
            <family val="2"/>
          </rPr>
          <t>Precio tomado de PRECIOS_TECHO_E_INDICADORES.xlsx, ítem 12: "Amasadora industrial"</t>
        </r>
      </text>
    </comment>
    <comment ref="F18" authorId="0" shapeId="0" xr:uid="{58FA05B6-3153-46C2-8794-FE995BF4C773}">
      <text>
        <r>
          <rPr>
            <sz val="10"/>
            <rFont val="Arial"/>
            <family val="2"/>
          </rPr>
          <t>Investigación de mercado (no SECOP - sin proceso público vigente con esta referencia exacta): EQUIPOX - Mesa de trabajo/artesa acero inoxidable 100x60cm (mixta 430/304), referencia de mercado más cercana a calibre 22 satinado. https://www.equipox.com.co/product-page/mesa-de-trabajo-en-acero-inoxidable-100x60-precio-por-metro</t>
        </r>
      </text>
    </comment>
    <comment ref="F19" authorId="0" shapeId="0" xr:uid="{20B3B6E0-29FB-4E5D-924F-933A5C336143}">
      <text>
        <r>
          <rPr>
            <sz val="10"/>
            <rFont val="Arial"/>
            <family val="2"/>
          </rPr>
          <t>Investigación de mercado (no SECOP - sin proceso público vigente con esta referencia exacta): Badecol - Báscula de piso industrial bajo perfil 75x75cm, hasta 1 tonelada (capacidad más cercana a 1000kg/80x80cm de la ficha). https://www.badecol.com/products/bascula-de-piso-industrial-bajo-perfil-electronica-120mt-x-120mt</t>
        </r>
      </text>
    </comment>
    <comment ref="F20" authorId="0" shapeId="0" xr:uid="{CC7EE96E-CD61-446C-91D1-949842A07823}">
      <text>
        <r>
          <rPr>
            <sz val="10"/>
            <rFont val="Arial"/>
            <family val="2"/>
          </rPr>
          <t>Investigación de mercado (no SECOP - sin proceso público vigente con esta referencia exacta): Básculas Bacatá (Mercado Libre) - Balanza de mesa 40kg liquidadora gramera, marca ANKOR (misma marca y capacidad exacta de la ficha). https://www.tecnolinecolombia.com/MCO-1425025541-bascula-balanza-de-mesa-40-kg-liquidadora-gramera-ankor-_JM</t>
        </r>
      </text>
    </comment>
    <comment ref="F21" authorId="0" shapeId="0" xr:uid="{1653FF88-D9A9-4B1C-98E5-69071B6FA10E}">
      <text>
        <r>
          <rPr>
            <sz val="10"/>
            <rFont val="Arial"/>
            <family val="2"/>
          </rPr>
          <t>Precio tomado de PRECIOS_TECHO_E_INDICADORES.xlsx, ítem 41: "Batidora – mezcladora capacidad 10 litros industrial"</t>
        </r>
      </text>
    </comment>
    <comment ref="F22" authorId="0" shapeId="0" xr:uid="{4357E9DE-DBC8-48DD-BBD2-33829905DEFB}">
      <text>
        <r>
          <rPr>
            <sz val="10"/>
            <rFont val="Arial"/>
            <family val="2"/>
          </rPr>
          <t>Investigación de mercado (no SECOP - sin proceso público vigente con esta referencia exacta): Los Victorinos - Binocular TASCO Essentials 10x50, prisma Porro, enfoque central (misma configuración óptica exacta). https://losvictorinos.co/products/binocular-tasco-essentials-10-50-porro-170150</t>
        </r>
      </text>
    </comment>
    <comment ref="F23" authorId="0" shapeId="0" xr:uid="{5C65E966-F879-4A41-AC03-F64D53B1DDD9}">
      <text>
        <r>
          <rPr>
            <sz val="10"/>
            <rFont val="Arial"/>
            <family val="2"/>
          </rPr>
          <t>Investigación de mercado (no SECOP - sin proceso público vigente con esta referencia exacta): Croper/Soto SAS - Biotrituradora Ducati DWS65, motor 4T OHV 196cc 6.5HP gasolina, arranque retráctil manual (misma ficha técnica). https://croper.com/products/8430-biotrituradora-ducati-65-hp</t>
        </r>
      </text>
    </comment>
    <comment ref="F24" authorId="0" shapeId="0" xr:uid="{22C8644D-2BDF-42C8-96B5-7FD39394AB11}">
      <text>
        <r>
          <rPr>
            <sz val="10"/>
            <rFont val="Arial"/>
            <family val="2"/>
          </rPr>
          <t>Precio tomado de PRECIOS_TECHO_E_INDICADORES.xlsx, ítem 43: "Bono para compra de de insumos"</t>
        </r>
      </text>
    </comment>
    <comment ref="F26" authorId="0" shapeId="0" xr:uid="{8C3D5138-1B13-43EB-97DE-FFE68868BF65}">
      <text>
        <r>
          <rPr>
            <sz val="10"/>
            <rFont val="Arial"/>
            <family val="2"/>
          </rPr>
          <t>Precio tomado de: Villavo Express - mismo producto que ítem 8 (Cerdo Engorde 40kg, misma ficha técnica). https://villavoexpress.com/es/productos/cerdo-engorde-linea-naranja-bulto-40-kg (alimento balanceado animal, excluido de IVA Art.424 E.T.)</t>
        </r>
      </text>
    </comment>
    <comment ref="F27" authorId="0" shapeId="0" xr:uid="{F88F6F3C-D6A3-4506-861E-435A0FA84EB5}">
      <text>
        <r>
          <rPr>
            <sz val="10"/>
            <rFont val="Arial"/>
            <family val="2"/>
          </rPr>
          <t>Precio tomado de: PRECIOS_TECHO_E_INDICADORES.xlsx, ítem 6 (Alimento concentrado avícola de inicio, bulto 40kg)</t>
        </r>
      </text>
    </comment>
    <comment ref="F28" authorId="0" shapeId="0" xr:uid="{BEC713E1-E130-43E4-BA3B-F67E39AA4274}">
      <text>
        <r>
          <rPr>
            <sz val="10"/>
            <rFont val="Arial"/>
            <family val="2"/>
          </rPr>
          <t>Precio tomado de: PRECIOS_TECHO_E_INDICADORES.xlsx, ítem 10 (Alimento concentrado porcina de levante, bulto 40kg)</t>
        </r>
      </text>
    </comment>
    <comment ref="F35" authorId="0" shapeId="0" xr:uid="{17EC4CD9-FB42-4A92-B4D0-FE3C35322342}">
      <text>
        <r>
          <rPr>
            <sz val="10"/>
            <rFont val="Arial"/>
            <family val="2"/>
          </rPr>
          <t>Precio tomado de PRECIOS_TECHO_E_INDICADORES.xlsx, ítem 14: "Carro Para Comidas Rápidas a gas"</t>
        </r>
      </text>
    </comment>
    <comment ref="F37" authorId="0" shapeId="0" xr:uid="{9C25D13D-484C-4855-9897-61BD5BDE03B2}">
      <text>
        <r>
          <rPr>
            <sz val="10"/>
            <rFont val="Arial"/>
            <family val="2"/>
          </rPr>
          <t>Precio tomado de PRECIOS_TECHO_E_INDICADORES.xlsx, ítem 28: "Máquina  centrifugadora de miel"</t>
        </r>
      </text>
    </comment>
    <comment ref="F45" authorId="0" shapeId="0" xr:uid="{ADD70C04-FEDF-4325-8CB9-61C252E40854}">
      <text>
        <r>
          <rPr>
            <sz val="10"/>
            <rFont val="Arial"/>
            <family val="2"/>
          </rPr>
          <t>Precio tomado de PRECIOS_TECHO_E_INDICADORES.xlsx, ítem 47: "Computador All in one, pantalla 21.5 pulgadas, procesador i5"</t>
        </r>
      </text>
    </comment>
    <comment ref="F62" authorId="0" shapeId="0" xr:uid="{9F2B531E-A07D-4250-90C8-27DD80C4179F}">
      <text>
        <r>
          <rPr>
            <sz val="10"/>
            <rFont val="Arial"/>
            <family val="2"/>
          </rPr>
          <t>Precio tomado de PRECIOS_TECHO_E_INDICADORES.xlsx, ítem 56: "EMPACADORA AL VACIO 1 BARRA 370W 110V"</t>
        </r>
      </text>
    </comment>
    <comment ref="F64" authorId="0" shapeId="0" xr:uid="{1B5FD252-99B4-430F-B6A2-B2667BEED038}">
      <text>
        <r>
          <rPr>
            <sz val="10"/>
            <rFont val="Arial"/>
            <family val="2"/>
          </rPr>
          <t>Precio tomado de PRECIOS_TECHO_E_INDICADORES.xlsx, ítem 16: "Equipo de ordeño de 1 puesto con motor a gasolina."</t>
        </r>
      </text>
    </comment>
    <comment ref="F69" authorId="0" shapeId="0" xr:uid="{7658D578-6A20-419B-8E18-197AA9685023}">
      <text>
        <r>
          <rPr>
            <sz val="10"/>
            <rFont val="Arial"/>
            <family val="2"/>
          </rPr>
          <t>Precio tomado de PRECIOS_TECHO_E_INDICADORES.xlsx, ítem 59: "Estufa de piso capacidad 6 puestos, estructura en acero inoxidable"</t>
        </r>
      </text>
    </comment>
    <comment ref="F70" authorId="0" shapeId="0" xr:uid="{F93DA27A-61F5-41F3-9010-0DD9FBD405F4}">
      <text>
        <r>
          <rPr>
            <sz val="10"/>
            <rFont val="Arial"/>
            <family val="2"/>
          </rPr>
          <t>Precio tomado de PRECIOS_TECHO_E_INDICADORES.xlsx, ítem 60: "Estufa industrial capacidad 3  puestos, estructura en acero inoxidable"</t>
        </r>
      </text>
    </comment>
    <comment ref="F91" authorId="0" shapeId="0" xr:uid="{E7D17320-FA1E-4D91-BFB9-F04F9E2FF013}">
      <text>
        <r>
          <rPr>
            <sz val="10"/>
            <rFont val="Arial"/>
            <family val="2"/>
          </rPr>
          <t>Precio tomado de PRECIOS_TECHO_E_INDICADORES.xlsx, ítem 75: "Kit de accesorios para peluqueria"</t>
        </r>
      </text>
    </comment>
    <comment ref="F92" authorId="0" shapeId="0" xr:uid="{08C0F6F8-AB46-4F9B-B285-CFD2E1C59704}">
      <text>
        <r>
          <rPr>
            <sz val="10"/>
            <rFont val="Arial"/>
            <family val="2"/>
          </rPr>
          <t>Precio tomado de PRECIOS_TECHO_E_INDICADORES.xlsx, ítem 72: "Kit de Barberia"</t>
        </r>
      </text>
    </comment>
    <comment ref="F95" authorId="0" shapeId="0" xr:uid="{03E00744-6BED-42C5-A3D9-2AFE20B6B09C}">
      <text>
        <r>
          <rPr>
            <sz val="10"/>
            <rFont val="Arial"/>
            <family val="2"/>
          </rPr>
          <t>Precio tomado de PRECIOS_TECHO_E_INDICADORES.xlsx, ítem 73: "Kit de mobiliario para peluquería y/o salón de belleza"</t>
        </r>
      </text>
    </comment>
    <comment ref="F99" authorId="0" shapeId="0" xr:uid="{CA0BD9D9-8E7D-46FA-B1EB-42734753C51C}">
      <text>
        <r>
          <rPr>
            <sz val="10"/>
            <rFont val="Arial"/>
            <family val="2"/>
          </rPr>
          <t>Precio tomado de PRECIOS_TECHO_E_INDICADORES.xlsx, ítem 80: "Kit proyector semi profesional videobeam"</t>
        </r>
      </text>
    </comment>
    <comment ref="F104" authorId="0" shapeId="0" xr:uid="{FD2B5A76-3517-4D75-9ABB-CDBDA58448DA}">
      <text>
        <r>
          <rPr>
            <sz val="10"/>
            <rFont val="Arial"/>
            <family val="2"/>
          </rPr>
          <t>Precio tomado de PRECIOS_TECHO_E_INDICADORES.xlsx, ítem 83: "Maquina bordadora"</t>
        </r>
      </text>
    </comment>
    <comment ref="F105" authorId="0" shapeId="0" xr:uid="{BF3B0901-337E-416E-8AAE-35E3CBCE25C6}">
      <text>
        <r>
          <rPr>
            <sz val="10"/>
            <rFont val="Arial"/>
            <family val="2"/>
          </rPr>
          <t>Precio tomado de PRECIOS_TECHO_E_INDICADORES.xlsx, ítem 85: "Máquina de Coser - Fileteadora mecatrónica"</t>
        </r>
      </text>
    </comment>
    <comment ref="F115" authorId="0" shapeId="0" xr:uid="{6D934D91-93BB-47B5-9A20-5D968E251D0F}">
      <text>
        <r>
          <rPr>
            <sz val="10"/>
            <rFont val="Arial"/>
            <family val="2"/>
          </rPr>
          <t>Precio tomado de PRECIOS_TECHO_E_INDICADORES.xlsx, ítem 94: "Mesa de corte medidas 120x180 cm"</t>
        </r>
      </text>
    </comment>
    <comment ref="F135" authorId="0" shapeId="0" xr:uid="{49F0FDD1-FE29-42C9-A8FE-DB1B8EA0C9FA}">
      <text>
        <r>
          <rPr>
            <sz val="10"/>
            <rFont val="Arial"/>
            <family val="2"/>
          </rPr>
          <t>Investigación de mercado (no SECOP - sin proceso público encontrado): Cooperativa de Caficultores Alto Occidente - Fertilizante 17-6-18-2 Nutrimon bulto. https://www.coopcaficultoresaltoccidente.com/es/ipaginas/ver/G2/10/venta-de-fertilizantes/ (precio de lista cooperativa, verificar si incluye IVA) | Nota: fertilizantes agrícolas están excluidos de IVA en Colombia (Art. 424 E.T.), se asume IVA=0.</t>
        </r>
      </text>
    </comment>
    <comment ref="F144" authorId="0" shapeId="0" xr:uid="{A9AB1C15-739A-47A4-84C2-77EB4856DBB1}">
      <text>
        <r>
          <rPr>
            <sz val="10"/>
            <rFont val="Arial"/>
            <family val="2"/>
          </rPr>
          <t>Precio tomado de PRECIOS_TECHO_E_INDICADORES.xlsx, ítem 34: "Tanque plástico para almacenamiento de agua de 2,000 litros."</t>
        </r>
      </text>
    </comment>
    <comment ref="F145" authorId="0" shapeId="0" xr:uid="{F1874061-E86C-4608-8BC9-1DFBD3660436}">
      <text>
        <r>
          <rPr>
            <sz val="10"/>
            <rFont val="Arial"/>
            <family val="2"/>
          </rPr>
          <t>Precio tomado de PRECIOS_TECHO_E_INDICADORES.xlsx, ítem 108: "Televisor Smart Tv, 55 pulgadas, 4 k."</t>
        </r>
      </text>
    </comment>
    <comment ref="F147" authorId="0" shapeId="0" xr:uid="{7E7411E2-054E-4F32-80FE-7D08788F313F}">
      <text>
        <r>
          <rPr>
            <sz val="10"/>
            <rFont val="Arial"/>
            <family val="2"/>
          </rPr>
          <t>Precio tomado de PRECIOS_TECHO_E_INDICADORES.xlsx, ítem 109: "Termofijadora 11 en 1. Estructura metálica , 110v, potencia 1400W"</t>
        </r>
      </text>
    </comment>
    <comment ref="F159" authorId="0" shapeId="0" xr:uid="{CF9E806A-074A-4EFC-9912-7CCD2FDB0243}">
      <text>
        <r>
          <rPr>
            <sz val="10"/>
            <rFont val="Arial"/>
            <family val="2"/>
          </rPr>
          <t>Precio tomado de PRECIOS_TECHO_E_INDICADORES.xlsx, ítem 74: "Kit de mobiliario para salón de belleza para juego de manicure y pedicure"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F6" authorId="0" shapeId="0" xr:uid="{844083B0-1AF7-4CC6-BED3-C629A2597765}">
      <text>
        <r>
          <rPr>
            <sz val="10"/>
            <rFont val="Arial"/>
            <family val="2"/>
          </rPr>
          <t>Investigación de mercado (no SECOP - sin proceso público encontrado): Tierragro - Fertilizante Nutrimon 10-20-30-1-1 bulto x 50kg. https://www.tierragro.com/products/10-20-30-1-1-bulto-x-50-kg | Nota: fertilizantes agrícolas están excluidos de IVA en Colombia (Art. 424 E.T.), se asume IVA=0.</t>
        </r>
      </text>
    </comment>
    <comment ref="F8" authorId="0" shapeId="0" xr:uid="{C1B8DFF7-7872-4015-98B7-72B5478EF100}">
      <text>
        <r>
          <rPr>
            <sz val="10"/>
            <rFont val="Arial"/>
            <family val="2"/>
          </rPr>
          <t>Investigación de mercado (no SECOP - sin proceso público encontrado): Agrofácil - Invernadero Portátil Túnel 18x3x2m (misma ficha técnica). https://agrofacil.co/products/invernadero-tunel-agrofacil-18-x-3-x-2m</t>
        </r>
      </text>
    </comment>
    <comment ref="F9" authorId="0" shapeId="0" xr:uid="{F5A804E3-442A-49AD-848F-A6C0179C2DF7}">
      <text>
        <r>
          <rPr>
            <sz val="10"/>
            <rFont val="Arial"/>
            <family val="2"/>
          </rPr>
          <t>Investigación de mercado (no SECOP - sin proceso público encontrado): Makfrio - Formadora de hamburguesa manual 13cm. https://makfrio.com/producto/formadora-de-hamburguesa-manual-13cm/</t>
        </r>
      </text>
    </comment>
    <comment ref="F10" authorId="0" shapeId="0" xr:uid="{7D88C82E-57E2-4FFF-B5C7-2FAE47672D9F}">
      <text>
        <r>
          <rPr>
            <sz val="10"/>
            <rFont val="Arial"/>
            <family val="2"/>
          </rPr>
          <t>Investigación de mercado (no SECOP - sin proceso público vigente encontrado con esta referencia exacta): AZERO - Samovar Estándar 13L acero inox, marca ATOSA SE13L (misma ficha técnica exacta). https://azero.com.co/products/samovar-estandar-13-litros</t>
        </r>
      </text>
    </comment>
    <comment ref="F11" authorId="0" shapeId="0" xr:uid="{5069DAB6-81DD-4AEE-9718-497F9C7AF81D}">
      <text>
        <r>
          <rPr>
            <sz val="10"/>
            <rFont val="Arial"/>
            <family val="2"/>
          </rPr>
          <t>Investigación de mercado (no SECOP - sin proceso público vigente encontrado con esta referencia exacta): Croper/MEJIAGRO - SYS COMET 1L, coadyuvante agrícola siliconado (misma descripción: mejora adherencia/humectación/dispersión de agroquímicos). Precio por unidad de 1L. https://croper.com/products/8004-sys-comet-1l-o-coadyuvante-agricola-sys-technologies-colombia | Nota: fertilizantes/coadyuvantes agrícolas y alimento balanceado para animales están excluidos de IVA en Colombia (Art. 424 E.T.), se asume IVA=0.</t>
        </r>
      </text>
    </comment>
    <comment ref="F12" authorId="0" shapeId="0" xr:uid="{DF97771E-8D5D-44EF-9C66-8784D0265458}">
      <text>
        <r>
          <rPr>
            <sz val="10"/>
            <rFont val="Arial"/>
            <family val="2"/>
          </rPr>
          <t>Investigación de mercado (no SECOP - sin proceso público encontrado): Cooperativa de Caficultores Alto Occidente - Fertilizante 25-4-24 bulto. https://www.coopcaficultoresaltoccidente.com/es/ipaginas/ver/G2/10/venta-de-fertilizantes/ (precio de lista cooperativa, verificar si incluye IVA) | Nota: fertilizantes agrícolas están excluidos de IVA en Colombia (Art. 424 E.T.), se asume IVA=0.</t>
        </r>
      </text>
    </comment>
    <comment ref="F13" authorId="0" shapeId="0" xr:uid="{DF92E30B-B707-4AE7-9CD4-AF7272ACFF9E}">
      <text>
        <r>
          <rPr>
            <sz val="10"/>
            <rFont val="Arial"/>
            <family val="2"/>
          </rPr>
          <t>Investigación de mercado (no SECOP - sin proceso público vigente encontrado con esta referencia exacta): Villavo Express - Cerdo Engorde Línea Naranja bulto 40kg, ficha técnica IDÉNTICA (proteína 16% min, grasa 5% min, humedad 13% max, fibra 8% max, ceniza 9% max). https://villavoexpress.com/es/productos/cerdo-engorde-linea-naranja-bulto-40-kg | Nota: fertilizantes/coadyuvantes agrícolas y alimento balanceado para animales están excluidos de IVA en Colombia (Art. 424 E.T.), se asume IVA=0.</t>
        </r>
      </text>
    </comment>
    <comment ref="F14" authorId="0" shapeId="0" xr:uid="{9F0948E1-CE09-4629-9047-6E849BF3E7DF}">
      <text>
        <r>
          <rPr>
            <sz val="10"/>
            <rFont val="Arial"/>
            <family val="2"/>
          </rPr>
          <t>Precio tomado de: PRECIOS_TECHO_E_INDICADORES.xlsx, ítem 5 (Alimento concentrado avícola de huevos, bulto 40kg)</t>
        </r>
      </text>
    </comment>
    <comment ref="F15" authorId="0" shapeId="0" xr:uid="{CF599546-CDC3-4C8C-8B7D-322F03FBE0D4}">
      <text>
        <r>
          <rPr>
            <sz val="10"/>
            <rFont val="Arial"/>
            <family val="2"/>
          </rPr>
          <t>Precio tomado de: PRECIOS_TECHO_E_INDICADORES.xlsx, ítem 7 (Alimento concentrado producción de leche ganado vacuno, bulto 40kg)</t>
        </r>
      </text>
    </comment>
    <comment ref="F16" authorId="0" shapeId="0" xr:uid="{8FECBB4D-B80B-43E6-8B32-DE769954BCF3}">
      <text>
        <r>
          <rPr>
            <sz val="10"/>
            <rFont val="Arial"/>
            <family val="2"/>
          </rPr>
          <t>Precio tomado de: PRECIOS_TECHO_E_INDICADORES.xlsx, ítem 3 (Alimento concentrado avícola de engorde, bulto 40kg)</t>
        </r>
      </text>
    </comment>
    <comment ref="F17" authorId="0" shapeId="0" xr:uid="{D4EE4B1A-98F9-487F-ACF0-6C402FC62467}">
      <text>
        <r>
          <rPr>
            <sz val="10"/>
            <rFont val="Arial"/>
            <family val="2"/>
          </rPr>
          <t>Precio tomado de PRECIOS_TECHO_E_INDICADORES.xlsx, ítem 12: "Amasadora industrial"</t>
        </r>
      </text>
    </comment>
    <comment ref="F18" authorId="0" shapeId="0" xr:uid="{647D1BBC-CD81-4F34-9875-7150D0A3579A}">
      <text>
        <r>
          <rPr>
            <sz val="10"/>
            <rFont val="Arial"/>
            <family val="2"/>
          </rPr>
          <t>Investigación de mercado (no SECOP - sin proceso público vigente con esta referencia exacta): EQUIPOX - Mesa de trabajo/artesa acero inoxidable 100x60cm (mixta 430/304), referencia de mercado más cercana a calibre 22 satinado. https://www.equipox.com.co/product-page/mesa-de-trabajo-en-acero-inoxidable-100x60-precio-por-metro</t>
        </r>
      </text>
    </comment>
    <comment ref="F19" authorId="0" shapeId="0" xr:uid="{F865FBA0-F092-4C87-A5FA-9E76F6DCAC44}">
      <text>
        <r>
          <rPr>
            <sz val="10"/>
            <rFont val="Arial"/>
            <family val="2"/>
          </rPr>
          <t>Investigación de mercado (no SECOP - sin proceso público vigente con esta referencia exacta): Badecol - Báscula de piso industrial bajo perfil 75x75cm, hasta 1 tonelada (capacidad más cercana a 1000kg/80x80cm de la ficha). https://www.badecol.com/products/bascula-de-piso-industrial-bajo-perfil-electronica-120mt-x-120mt</t>
        </r>
      </text>
    </comment>
    <comment ref="F20" authorId="0" shapeId="0" xr:uid="{549E7F7F-611D-4FDE-BA7E-FAA6F58C4C7A}">
      <text>
        <r>
          <rPr>
            <sz val="10"/>
            <rFont val="Arial"/>
            <family val="2"/>
          </rPr>
          <t>Investigación de mercado (no SECOP - sin proceso público vigente con esta referencia exacta): Básculas Bacatá (Mercado Libre) - Balanza de mesa 40kg liquidadora gramera, marca ANKOR (misma marca y capacidad exacta de la ficha). https://www.tecnolinecolombia.com/MCO-1425025541-bascula-balanza-de-mesa-40-kg-liquidadora-gramera-ankor-_JM</t>
        </r>
      </text>
    </comment>
    <comment ref="F21" authorId="0" shapeId="0" xr:uid="{805444D9-0DC9-436C-9CD5-89D2ECCE0954}">
      <text>
        <r>
          <rPr>
            <sz val="10"/>
            <rFont val="Arial"/>
            <family val="2"/>
          </rPr>
          <t>Precio tomado de PRECIOS_TECHO_E_INDICADORES.xlsx, ítem 41: "Batidora – mezcladora capacidad 10 litros industrial"</t>
        </r>
      </text>
    </comment>
    <comment ref="F22" authorId="0" shapeId="0" xr:uid="{AEFDBFA8-D05F-4656-B04B-E7E4B2AA285B}">
      <text>
        <r>
          <rPr>
            <sz val="10"/>
            <rFont val="Arial"/>
            <family val="2"/>
          </rPr>
          <t>Investigación de mercado (no SECOP - sin proceso público vigente con esta referencia exacta): Los Victorinos - Binocular TASCO Essentials 10x50, prisma Porro, enfoque central (misma configuración óptica exacta). https://losvictorinos.co/products/binocular-tasco-essentials-10-50-porro-170150</t>
        </r>
      </text>
    </comment>
    <comment ref="F23" authorId="0" shapeId="0" xr:uid="{02ACC9B4-102D-4892-B80E-E43F6C99F8E3}">
      <text>
        <r>
          <rPr>
            <sz val="10"/>
            <rFont val="Arial"/>
            <family val="2"/>
          </rPr>
          <t>Investigación de mercado (no SECOP - sin proceso público vigente con esta referencia exacta): Croper/Soto SAS - Biotrituradora Ducati DWS65, motor 4T OHV 196cc 6.5HP gasolina, arranque retráctil manual (misma ficha técnica). https://croper.com/products/8430-biotrituradora-ducati-65-hp</t>
        </r>
      </text>
    </comment>
    <comment ref="F24" authorId="0" shapeId="0" xr:uid="{D32994E6-FCA0-4DCC-BFBB-EB764D0E7009}">
      <text>
        <r>
          <rPr>
            <sz val="10"/>
            <rFont val="Arial"/>
            <family val="2"/>
          </rPr>
          <t>Precio tomado de PRECIOS_TECHO_E_INDICADORES.xlsx, ítem 43: "Bono para compra de de insumos"</t>
        </r>
      </text>
    </comment>
    <comment ref="F26" authorId="0" shapeId="0" xr:uid="{813C39CC-DA1D-4DBF-9137-6778145EDAFD}">
      <text>
        <r>
          <rPr>
            <sz val="10"/>
            <rFont val="Arial"/>
            <family val="2"/>
          </rPr>
          <t>Precio tomado de: Villavo Express - mismo producto que ítem 8 (Cerdo Engorde 40kg, misma ficha técnica). https://villavoexpress.com/es/productos/cerdo-engorde-linea-naranja-bulto-40-kg (alimento balanceado animal, excluido de IVA Art.424 E.T.)</t>
        </r>
      </text>
    </comment>
    <comment ref="F27" authorId="0" shapeId="0" xr:uid="{0CBCAA76-E2F3-4AE9-84D8-30EE973E103A}">
      <text>
        <r>
          <rPr>
            <sz val="10"/>
            <rFont val="Arial"/>
            <family val="2"/>
          </rPr>
          <t>Precio tomado de: PRECIOS_TECHO_E_INDICADORES.xlsx, ítem 6 (Alimento concentrado avícola de inicio, bulto 40kg)</t>
        </r>
      </text>
    </comment>
    <comment ref="F28" authorId="0" shapeId="0" xr:uid="{F3FED9BA-CE38-48AE-8045-657935ACD27E}">
      <text>
        <r>
          <rPr>
            <sz val="10"/>
            <rFont val="Arial"/>
            <family val="2"/>
          </rPr>
          <t>Precio tomado de: PRECIOS_TECHO_E_INDICADORES.xlsx, ítem 10 (Alimento concentrado porcina de levante, bulto 40kg)</t>
        </r>
      </text>
    </comment>
    <comment ref="F35" authorId="0" shapeId="0" xr:uid="{31737B83-7E7F-48FE-ABA3-7011A37CCC5F}">
      <text>
        <r>
          <rPr>
            <sz val="10"/>
            <rFont val="Arial"/>
            <family val="2"/>
          </rPr>
          <t>Precio tomado de PRECIOS_TECHO_E_INDICADORES.xlsx, ítem 14: "Carro Para Comidas Rápidas a gas"</t>
        </r>
      </text>
    </comment>
    <comment ref="F37" authorId="0" shapeId="0" xr:uid="{AD52B4F3-0746-4F0C-851F-53C170F0DCD8}">
      <text>
        <r>
          <rPr>
            <sz val="10"/>
            <rFont val="Arial"/>
            <family val="2"/>
          </rPr>
          <t>Precio tomado de PRECIOS_TECHO_E_INDICADORES.xlsx, ítem 28: "Máquina  centrifugadora de miel"</t>
        </r>
      </text>
    </comment>
    <comment ref="F45" authorId="0" shapeId="0" xr:uid="{9EFC1B32-E5D1-46E6-811A-8E7DC563CC6F}">
      <text>
        <r>
          <rPr>
            <sz val="10"/>
            <rFont val="Arial"/>
            <family val="2"/>
          </rPr>
          <t>Precio tomado de PRECIOS_TECHO_E_INDICADORES.xlsx, ítem 47: "Computador All in one, pantalla 21.5 pulgadas, procesador i5"</t>
        </r>
      </text>
    </comment>
    <comment ref="F62" authorId="0" shapeId="0" xr:uid="{D6F1087E-4E98-46F9-BDD9-C194C894353B}">
      <text>
        <r>
          <rPr>
            <sz val="10"/>
            <rFont val="Arial"/>
            <family val="2"/>
          </rPr>
          <t>Precio tomado de PRECIOS_TECHO_E_INDICADORES.xlsx, ítem 56: "EMPACADORA AL VACIO 1 BARRA 370W 110V"</t>
        </r>
      </text>
    </comment>
    <comment ref="F64" authorId="0" shapeId="0" xr:uid="{5E4B7C8A-9000-48C0-93B3-C7FEDADCDA8E}">
      <text>
        <r>
          <rPr>
            <sz val="10"/>
            <rFont val="Arial"/>
            <family val="2"/>
          </rPr>
          <t>Precio tomado de PRECIOS_TECHO_E_INDICADORES.xlsx, ítem 16: "Equipo de ordeño de 1 puesto con motor a gasolina."</t>
        </r>
      </text>
    </comment>
    <comment ref="F69" authorId="0" shapeId="0" xr:uid="{BBB90E40-4FD4-4309-B6F0-38DD4BD36D21}">
      <text>
        <r>
          <rPr>
            <sz val="10"/>
            <rFont val="Arial"/>
            <family val="2"/>
          </rPr>
          <t>Precio tomado de PRECIOS_TECHO_E_INDICADORES.xlsx, ítem 59: "Estufa de piso capacidad 6 puestos, estructura en acero inoxidable"</t>
        </r>
      </text>
    </comment>
    <comment ref="F70" authorId="0" shapeId="0" xr:uid="{BCF51FBA-0493-49FE-8405-384DF4287DAB}">
      <text>
        <r>
          <rPr>
            <sz val="10"/>
            <rFont val="Arial"/>
            <family val="2"/>
          </rPr>
          <t>Precio tomado de PRECIOS_TECHO_E_INDICADORES.xlsx, ítem 60: "Estufa industrial capacidad 3  puestos, estructura en acero inoxidable"</t>
        </r>
      </text>
    </comment>
    <comment ref="F91" authorId="0" shapeId="0" xr:uid="{2CB971DA-776A-4021-959C-63CEFB8414D2}">
      <text>
        <r>
          <rPr>
            <sz val="10"/>
            <rFont val="Arial"/>
            <family val="2"/>
          </rPr>
          <t>Precio tomado de PRECIOS_TECHO_E_INDICADORES.xlsx, ítem 75: "Kit de accesorios para peluqueria"</t>
        </r>
      </text>
    </comment>
    <comment ref="F92" authorId="0" shapeId="0" xr:uid="{F07C0B7A-5E48-4F57-A199-9332442CC07C}">
      <text>
        <r>
          <rPr>
            <sz val="10"/>
            <rFont val="Arial"/>
            <family val="2"/>
          </rPr>
          <t>Precio tomado de PRECIOS_TECHO_E_INDICADORES.xlsx, ítem 72: "Kit de Barberia"</t>
        </r>
      </text>
    </comment>
    <comment ref="F95" authorId="0" shapeId="0" xr:uid="{71EA64B7-F888-4BC7-BDAF-BBDDACD4C2B3}">
      <text>
        <r>
          <rPr>
            <sz val="10"/>
            <rFont val="Arial"/>
            <family val="2"/>
          </rPr>
          <t>Precio tomado de PRECIOS_TECHO_E_INDICADORES.xlsx, ítem 73: "Kit de mobiliario para peluquería y/o salón de belleza"</t>
        </r>
      </text>
    </comment>
    <comment ref="F99" authorId="0" shapeId="0" xr:uid="{EA7B5ED3-7595-40A6-A5D0-03E3E50FD1BC}">
      <text>
        <r>
          <rPr>
            <sz val="10"/>
            <rFont val="Arial"/>
            <family val="2"/>
          </rPr>
          <t>Precio tomado de PRECIOS_TECHO_E_INDICADORES.xlsx, ítem 80: "Kit proyector semi profesional videobeam"</t>
        </r>
      </text>
    </comment>
    <comment ref="F104" authorId="0" shapeId="0" xr:uid="{3F3DB54B-BB03-46B5-8D25-646891F8FE4E}">
      <text>
        <r>
          <rPr>
            <sz val="10"/>
            <rFont val="Arial"/>
            <family val="2"/>
          </rPr>
          <t>Precio tomado de PRECIOS_TECHO_E_INDICADORES.xlsx, ítem 83: "Maquina bordadora"</t>
        </r>
      </text>
    </comment>
    <comment ref="F105" authorId="0" shapeId="0" xr:uid="{5465FBAF-297F-4B80-BEE2-137D5A7A2C20}">
      <text>
        <r>
          <rPr>
            <sz val="10"/>
            <rFont val="Arial"/>
            <family val="2"/>
          </rPr>
          <t>Precio tomado de PRECIOS_TECHO_E_INDICADORES.xlsx, ítem 85: "Máquina de Coser - Fileteadora mecatrónica"</t>
        </r>
      </text>
    </comment>
    <comment ref="F115" authorId="0" shapeId="0" xr:uid="{8CB60D60-608F-4B48-96B7-6502236B16AD}">
      <text>
        <r>
          <rPr>
            <sz val="10"/>
            <rFont val="Arial"/>
            <family val="2"/>
          </rPr>
          <t>Precio tomado de PRECIOS_TECHO_E_INDICADORES.xlsx, ítem 94: "Mesa de corte medidas 120x180 cm"</t>
        </r>
      </text>
    </comment>
    <comment ref="F135" authorId="0" shapeId="0" xr:uid="{9D8F4833-CECD-4648-8FA2-ED42EC38E917}">
      <text>
        <r>
          <rPr>
            <sz val="10"/>
            <rFont val="Arial"/>
            <family val="2"/>
          </rPr>
          <t>Investigación de mercado (no SECOP - sin proceso público encontrado): Cooperativa de Caficultores Alto Occidente - Fertilizante 17-6-18-2 Nutrimon bulto. https://www.coopcaficultoresaltoccidente.com/es/ipaginas/ver/G2/10/venta-de-fertilizantes/ (precio de lista cooperativa, verificar si incluye IVA) | Nota: fertilizantes agrícolas están excluidos de IVA en Colombia (Art. 424 E.T.), se asume IVA=0.</t>
        </r>
      </text>
    </comment>
    <comment ref="F144" authorId="0" shapeId="0" xr:uid="{CCEBBCEA-D48B-4FE8-9F07-4ACCA7F22F09}">
      <text>
        <r>
          <rPr>
            <sz val="10"/>
            <rFont val="Arial"/>
            <family val="2"/>
          </rPr>
          <t>Precio tomado de PRECIOS_TECHO_E_INDICADORES.xlsx, ítem 34: "Tanque plástico para almacenamiento de agua de 2,000 litros."</t>
        </r>
      </text>
    </comment>
    <comment ref="F145" authorId="0" shapeId="0" xr:uid="{3AFED312-F438-4DD4-A7D8-D1C25E387EC3}">
      <text>
        <r>
          <rPr>
            <sz val="10"/>
            <rFont val="Arial"/>
            <family val="2"/>
          </rPr>
          <t>Precio tomado de PRECIOS_TECHO_E_INDICADORES.xlsx, ítem 108: "Televisor Smart Tv, 55 pulgadas, 4 k."</t>
        </r>
      </text>
    </comment>
    <comment ref="F147" authorId="0" shapeId="0" xr:uid="{996F9A8E-2E8D-4592-AABE-CC26011D80E3}">
      <text>
        <r>
          <rPr>
            <sz val="10"/>
            <rFont val="Arial"/>
            <family val="2"/>
          </rPr>
          <t>Precio tomado de PRECIOS_TECHO_E_INDICADORES.xlsx, ítem 109: "Termofijadora 11 en 1. Estructura metálica , 110v, potencia 1400W"</t>
        </r>
      </text>
    </comment>
    <comment ref="F159" authorId="0" shapeId="0" xr:uid="{9C1D61A6-5805-460B-B545-9370942FE32E}">
      <text>
        <r>
          <rPr>
            <sz val="10"/>
            <rFont val="Arial"/>
            <family val="2"/>
          </rPr>
          <t>Precio tomado de PRECIOS_TECHO_E_INDICADORES.xlsx, ítem 74: "Kit de mobiliario para salón de belleza para juego de manicure y pedicure"</t>
        </r>
      </text>
    </comment>
  </commentList>
</comments>
</file>

<file path=xl/sharedStrings.xml><?xml version="1.0" encoding="utf-8"?>
<sst xmlns="http://schemas.openxmlformats.org/spreadsheetml/2006/main" count="4142" uniqueCount="888">
  <si>
    <t>GOBERNACIÓN DE CUNDINAMARCA</t>
  </si>
  <si>
    <t>SECRETARIA DE LA MUJER Y EQUIDAD DE GÉNERO</t>
  </si>
  <si>
    <t>OBJETO: ADELANTAR LAS ACCIONES DE ORDEN TÉCNICO, PEDAGÓGICO Y OPERATIVO QUE GARANTICEN LA IMPLEMENTACIÓN DE LA ESTRATEGIA DE AUTONOMÍA ECONÓMICA PARA LAS MUJERES DE CUNDINAMARCA ICPES, EN EL MARCO DEL CUMPLIMIENTO DE LAS METAS DEL PLAN DEPARTAMENTAL DE DESARROLLO "CUNDINAMARCA MÁS QUE UN PLAN"</t>
  </si>
  <si>
    <t>1. COMPONENTE TECNICO</t>
  </si>
  <si>
    <t>ITEM</t>
  </si>
  <si>
    <t>PRODUCTO / SERVICIO</t>
  </si>
  <si>
    <t>DESCRIPCIÓN PRODUCTO / SERVICIO</t>
  </si>
  <si>
    <t>UNIDAD DE MEDIDA</t>
  </si>
  <si>
    <t>CANTIDAD</t>
  </si>
  <si>
    <t>VALOR UNITARIO SIN IVA</t>
  </si>
  <si>
    <t>IVA</t>
  </si>
  <si>
    <t>VALOR UNITARIO CON IVA Y DEMÁS IMPUESTOS A LOS QUE HAYAN LUGAR.</t>
  </si>
  <si>
    <t>VALOR TOTAL (VALOR UNITARIO CON IVA Y DEMÁS IMPUESTOS A LOS QUE HAYAN LUGAR)</t>
  </si>
  <si>
    <t>Abonos químicos</t>
  </si>
  <si>
    <t>Nutrimon 10-20-30 Bulto x 50 kg</t>
  </si>
  <si>
    <t>UNIDAD</t>
  </si>
  <si>
    <t xml:space="preserve"> Fumigadora Estacionaria a gasolina 4T</t>
  </si>
  <si>
    <t>Tipo de equipo: Fumigadora estacionaria de alta presión
Motor: Eléctrico monofásico US MOTORS
Potencia: 2 HP
Voltaje: 110/220 V
Frecuencia: 60 Hz
Tipo de bomba: Triplex TF-22C3
Configuración de pistones: 3 × 22 × 16 mm
Presión máxima: 570 PSI
Caudal máximo: 22 L/min
Sistema de trabajo: Pulverización hidráulica de alta presión
Manguera incluida: 8.5 mm × 10 m
Material estructural: Chasis metálico reforzado
Sistema de lubricación: Baño de aceite
Tipo de operación: Trabajo continuo estacionario
Compatibilidad: Lanzas, boquillas y sistemas de aspersión agrícola
Aplicaciones: Fumigación agrícola, desinfección y control fitosanitario
Dimensiones aproximadas: 70 cm largo × 50 cm ancho × 60 cm alto
Peso aproximado: 40 a 55 kg
Consumo energético estimado: 1.5 kW/h aprox.
Tipo de transmisión: Acople directo motor-bomba
Nivel de presión de atomización: Alta cobertura y pulverización fina.</t>
  </si>
  <si>
    <t xml:space="preserve"> Kit invernadero tipo tunel </t>
  </si>
  <si>
    <t>Material Estructura: Acero galvanizado
Largo: 18m
Ancho: 3m
Alto: 2m
Diámetro mástil: 25mm
Grosor mástil: 0.6mm
Material Cubierta: Polietileno con resistencia a rayos UV
Calibre o espesor del invernadero: 140g/m²
Ventanas: 36 unds
Medida ventanas: 35 x 35cm
Estacas: 4 unds en acero
Cuerdas: 4 unds verdes
Conectores: Tornillo acero galvanizado
Color: Verde
Impermeable: 98%</t>
  </si>
  <si>
    <t>Maquina formadora manual de carne de hamburguesa de 13 cm</t>
  </si>
  <si>
    <t>Tipo de equipo: Formadora manual de hamburguesas por presión
Diámetro del molde: 13 cm
Tamaño máximo de hamburguesa: Hasta 15 cm
Producción estimada: 6 a 10 hamburguesas por minuto
Capacidad aproximada: Hasta 500 hamburguesas por hora
Sistema de operación: Manual mediante palanca y presión giratoria
Material de fabricación: Acero inoxidable y aluminio anodizado
Tipo de estructura: Compacta de uso industrial y comercial
Dimensiones: 30 × 31 × 36 cm
Peso aproximado: 7.4 a 9 kg
Profundidad del plato: 3.4 cm
Sistema de control: Manual
Voltaje: No requiere conexión eléctrica
Frecuencia: No aplica
Potencia: Funcionamiento mecánico manual
Base: Antideslizante con soporte de estabilidad
Tipo de limpieza: Desmontable y de fácil mantenimiento
Compatibilidad de producto: Carne de res, pollo, cerdo, pescado y mezclas vegetarianas
Aplicaciones: Restaurantes, carnicerías, cafeterías, food trucks y comedores industriales
Tipo de uso: Producción semindustrial y trabajo continuo
Sistema de formado: Molde redondo con regulación de espesor mediante peso de porción
Características adicionales: Operación silenciosa, compacta, resistente a corrosión y fácil desmontaje para sanitización.</t>
  </si>
  <si>
    <t xml:space="preserve">Samovar Estándar 13 Litros en acero inoxidable </t>
  </si>
  <si>
    <t>Tipo de equipo: Samovar estándar para buffet y catering
Capacidad: 13 litros
Material de fabricación: Acero inoxidable
Tipo de operación: Conservación térmica tipo baño maría
Sistema de calentamiento: Dos soportes para mecheros
Configuración gastronorm: Compatible GN 1/1
Compatibilidad de bandejas: 1 bandeja Full 1/1 GN, 2 bandejas 1/2 GN o 3 bandejas 1/3 GN
Dimensiones: 60 × 36 × 23.5 cm
Forma: Rectangular
Estructura: Desarmable y portátil
Tipo de tapa: Tapa abatible superior
Aplicación: Servicio buffet, catering, restaurantes y eventos
Sistema térmico: Recipiente de doble fondo para conservación uniforme de temperatura
Fuente de calor: Alcohol gel o combustible para mechero
Peso aproximado: 6 a 9 kg
Acabado: Pulido brillante anticorrosivo
Tipo de instalación: Sobremesa
Resistencia térmica: Alta resistencia para trabajo continuo
Mantenimiento: Fácil desmontaje y limpieza
Uso recomendado: Conservación de alimentos calientes durante servicio continuo
Material de azafate: Acero inoxidable tipo gastronorm
Transporte: Estructura ligera y portátil para montaje móvil
Aplicaciones: Hoteles, autoservicios, banquetes, comedores industriales y estaciones de buffet.</t>
  </si>
  <si>
    <t>5 timbos x 20 litros de veneno herbicida</t>
  </si>
  <si>
    <t>Tipo de producto: Coadyuvante agrícola siliconado de uso agropecuario
Presentación: 1 litro
Estado físico: líquido
Color: transparente a ligeramente amarillento (según lote)
Uso principal: mejorador de aplicación para agroquímicos
Función: coadyuvante, adherente, dispersante, humectante y penetrante
Composición base: organosiliconas modificadas (surfactantes siliconados)
Compatibilidad: herbicidas, fungicidas, insecticidas, fertilizantes foliares y bioinsumos (previa prueba de mezcla)
Mecanismo de acción: reducción de tensión superficial del agua para aumentar cobertura y absorción
Capacidad de humectación: alta
Capacidad de penetración: rápida absorción en superficie foliar
Efecto de cobertura: mejora distribución uniforme sobre hojas y tallos
Efecto antievaporación: parcial, favorece permanencia del producto aplicado
Aplicación: mezclado en tanque de fumigación
Método de uso: vía aspersión foliar
Dosis referencial: aproximadamente 0,25 a 1 ml por litro de agua (según cultivo y mezcla)
Solubilidad: completamente miscible en agua
Tipo de formulación: surfactante agrícola líquido
Uso agrícola: cultivos transitorios, permanentes, frutales, hortalizas, pastos y sistemas agroindustriales
Beneficio operativo: mejora eficiencia de aplicaciones y reduce pérdidas por escurrimiento
Almacenamiento: lugar fresco, seco y protegido de luz solar directa
Vida útil: depende del fabricante y condiciones de almacenamiento (generalmente 2 años o más en envase cerrado)
Envase: botella plástica de alta resistencia (1 L)
Peso aproximado del contenido: 1 kg
Peso bruto aproximado: 1,05 – 1,15 kg</t>
  </si>
  <si>
    <t>ABONO PARA CAFE BULTO MEZCLA  25-4-24 DE 50 KG</t>
  </si>
  <si>
    <t>Tipo de producto: Fertilizante granulado NPK de mezcla física
Referencia comercial: EVO 25
Fórmula química: 25-4-24
Presentación comercial: Saco de 25 kg y 50 kg
Tipo de aplicación: Edáfica / aplicación al suelo
Uso agrícola: Nutrición vegetal y producción intensiva
Nitrógeno total (N): 25.0 %
Nitrógeno ureico: 24.0 %
Nitrógeno amoniacal: 1.0 %
Fósforo asimilable (P₂O₅): 4.0 %
Potasio soluble en agua (K₂O): 24.0 %
Humedad máxima: 1.5 %
Tipo de formulación: Mezcla física homogénea
Solubilidad: Alta solubilidad para rápida absorción
Forma física: Gránulo sólido agrícola
Color del producto: Granulado multicomponente
Compatibilidad: Sistemas de fertilización convencional y tecnificada
Aplicación recomendada: Floración, llenado y desarrollo productivo
Cultivos compatibles: Frutales, hortalizas, café, palma, cereales y cultivos intensivos
Sistema nutricional: Alto contenido de nitrógeno y potasio
Beneficios técnicos: Mejora crecimiento vegetativo, formación de frutos y productividad
Método de distribución: Aplicación manual o mecanizada
Densidad de aplicación: Según análisis de suelo y requerimiento agronómico
Almacenamiento: Lugar seco, ventilado y libre de humedad
Tipo de empaque: Saco industrial laminado
Uso recomendado: Agricultura comercial y fertilización técnica de alto rendimiento.</t>
  </si>
  <si>
    <t>Alimento concentrado para cerdos, engorde Bulto de 40 KG</t>
  </si>
  <si>
    <t>PROTEINA (MIN)
16%
GRASA(MIN)
5%
HUMEDAD (MÁX)
13%
FIBRA (MÁX)
8%
CENIZA (MÁX)
9%</t>
  </si>
  <si>
    <t>Alimento gallinas ponedoras  po 40 Kg</t>
  </si>
  <si>
    <t>Tipo de producto: Alimento balanceado para gallinas ponedoras
Presentación: Saco de 40 kg
Etapa de uso: Desde semana 26 de vida hasta descenso productivo inferior al 90 %
Tipo de alimentación: Completa y de suministro único
Forma física: Concentrado granulado
Proteína mínima: 17 %
Grasa mínima: 4 %
Fibra máxima: 6 %
Humedad máxima: 13 %
Cenizas máximas: 15 %
Calcio mínimo: 3.6 %
Fósforo mínimo: 0.6 %
Registro ICA: 16287 AL
Consumo recomendado: 95 a 110 g/ave/día según clima y línea genética
Distribución recomendada: 30 % mañana y 70 % tarde
Tipo de empaque: Bolsa industrial laminada
Dimensiones aproximadas del empaque: 63 × 15 × 100 cm
Peso neto: 40 kg
Aplicación: Producción comercial y semicomercial de huevo
Compatibilidad: Gallinas ponedoras en jaula o piso
Beneficios técnicos: Mejora postura, calidad de cáscara y estabilidad nutricional
Sistema nutricional: Alto aporte energético, proteico y mineral
Almacenamiento: Lugar seco, ventilado y sobre estibas
Uso recomendado: Producción avícola intensiva y traspatio tecnificado.</t>
  </si>
  <si>
    <t>Alimento para vaca  por 40 Kg mas leche al 18%</t>
  </si>
  <si>
    <t>Tipo de producto: Alimento balanceado para ganado bovino lechero
Línea nutricional: Lechería especializada
Presentación: Saco de 40 kg
Forma física: Harina / extruido / peletizado según presentación
Proteína mínima: 18.0 %
Grasa mínima: 4.0 %
Fibra máxima: 15.0 %
Cenizas máximas: 10.0 %
Humedad máxima: 13.0 %
Registro ICA: 5348 AL
Tipo de suplemento: Concentrado energético y proteico
Uso recomendado: Vacas de alto potencial genético en producción lechera
Sistema productivo compatible: Pastoreo intensivo y praderas mejoradas
Pastos recomendados: Ryegrass, kikuyo, trébol, alfalfa y estrella
Tipo de explotación: Lechería especializada y producción intensiva
Dosificación técnica: Relación entre producción de leche y tercio de lactancia
Suministro recomendado: Fraccionado en varias raciones diarias
Nivel proteico: Alto contenido de proteína de sobrepaso (&gt;50 %)
Suplementación adicional: Vitaminas y minerales incorporados
Dimensiones aproximadas del empaque: 85 × 55 × 15 cm
Peso neto: 40 kg
Tipo de empaque: Saco de polipropileno industrial
Método de suministro: Manual o mecanizado en comederos
Beneficios técnicos: Mejora producción láctea, condición corporal y eficiencia alimenticia
Aplicación: Ganadería lechera comercial y semitecnificada
Almacenamiento: Lugar seco, ventilado y protegido de humedad.</t>
  </si>
  <si>
    <t xml:space="preserve">Alimeto concentrado para pollos de engorde por 40 Kilos </t>
  </si>
  <si>
    <t>Tipo de producto: Alimento balanceado para pollos de engorde
Presentación: Saco de 40 kg
Etapa de uso: Fase de engorde final hasta sacrificio
Peso recomendado del ave: Superior a 900 g
Tipo de alimentación: Completa y suministro único
Forma física: Harina o granulado según presentación comercial
Proteína mínima: 19.0 %
Grasa mínima: 2.5 %
Fibra máxima: 5.0 %
Humedad máxima: 13.0 %
Cenizas máximas: 8.0 %
Registro ICA: 9541 AL
Tipo de formulación: Dieta de proteína ideal con aditivos funcionales
Sistema nutricional: Alto desempeño para crecimiento y conversión alimenticia
Objetivo técnico: Máxima ganancia de peso y pigmentación uniforme
Beneficios productivos: Mejor conversión alimenticia, uniformidad de lote y mayor rendimiento cárnico
Aplicación: Producción avícola comercial y semicomercial
Método de suministro: A voluntad y como único alimento
Tiempo recomendado de uso: Mínimo 21 días antes del sacrificio para fijación de color
Compatibilidad: Pollos de engorde de líneas comerciales
Dimensiones aproximadas del empaque: 85 × 55 × 15 cm
Peso neto: 40 kg
Tipo de empaque: Saco laminado industrial de polipropileno
Almacenamiento: Lugar fresco, seco y ventilado
Uso recomendado: Granjas avícolas intensivas y producción tecnificada de pollo.</t>
  </si>
  <si>
    <t>Amasadora Industrial 20 Libras</t>
  </si>
  <si>
    <t>Tipo de equipo: Amasadora industrial para panadería y repostería
Capacidad de masa: 20 libras (≈ 9 kg de masa terminada)
Capacidad del tazón: 20–25 litros (aprox.)
Uso: amasado de masas para pan, pizza, repostería, empanadas y productos de panificación
Sistema de mezclado: espiral o gancho amasador industrial (según versión)
Material del tazón: acero inoxidable grado alimenticio
Material del gancho: acero inoxidable o acero cromado de alta resistencia
Estructura: acero pintado electrostáticamente / estructura metálica reforzada
Motor: eléctrico industrial
Potencia: 1–2 HP (≈ 750–1500 W, según modelo)
Voltaje: 110 V o 220 V (según configuración del fabricante)
Frecuencia: 60 Hz
Velocidad de trabajo: fija o doble velocidad (según versión)
Sistema de transmisión: banda y poleas o transmisión mecánica reforzada
Tipo de operación: semiautomática
Panel de control: interruptor industrial de encendido/apagado
Protección del tazón: rejilla metálica de seguridad abatible
Sistema de enfriamiento del motor: ventilación integrada
Nivel de producción: microempresa, panadería artesanal o producción semiindustrial
Tipo de carga: continua por lotes
Capacidad recomendada de harina: 4–6 kg por ciclo (aprox.)
Tiempo promedio de amasado: 8–20 minutos por lote
Rendimiento estimado: varias tandas por hora según receta y operador</t>
  </si>
  <si>
    <t xml:space="preserve">Artesa con Tapa </t>
  </si>
  <si>
    <t>Tipo de equipo: Mesa artesa industrial para panadería
Material de fabricación: Acero inoxidable satinado calibre 22
Estructura: Totalmente metálica en acero inoxidable
Tipo de uso: Trabajo industrial y semindustrial continuo
Dimensiones: 100 cm largo × 60 cm ancho × 90 cm alto
Capacidad de trabajo: Preparación y manipulación de masas panaderas y repostería
Patas: Tubo cuadrado reforzado en acero de 1” y 1 1/2”
Sistema estructural: Omegas inferiores de refuerzo
Superficie de trabajo: Amplia superficie lisa sanitaria
Tipo de instalación: Piso / estacionaria
Resistencia: Alta resistencia mecánica y anticorrosiva
Acabado: Satinado sanitario de fácil limpieza
Peso aproximado: 25 a 40 kg
Tipo de ensamblaje: Soldadura estructural reforzada
Aplicaciones: Panaderías, pastelerías, cocinas industriales y procesos alimenticios
Compatibilidad: Amasado manual, preparación de masa y manipulación de alimentos
Nivel sanitario: Apto para contacto alimentario
Mantenimiento: Lavado y sanitización rápida
Garantía: 6 meses a 1 año por defectos de fabricación
Sistema de estabilidad: Base reforzada antivibración
Tipo de operación: Manual
Voltaje: No requiere energía eléctrica
Beneficios técnicos: Alta durabilidad, resistencia a humedad, fácil desinfección y soporte para cargas pesadas.</t>
  </si>
  <si>
    <t xml:space="preserve">Bascula plataforma de piso Industrial </t>
  </si>
  <si>
    <t>Tipo de equipo: Báscula electrónica industrial de piso
Capacidad máxima: 1.000 kg (1 tonelada)
Capacidad mínima: 200 g
Dimensiones de plataforma: 80 × 80 cm
Tipo de plataforma: Bajo perfil industrial
Material de estructura: Hierro tubular reforzado
Cubierta superior: Lámina alfajor de 4.9 mm (3/16”)
Acabado: Pintura electrostática anticorrosiva
Tipo de sensores: 4 celdas de carga tipo Shear Beam
Sistema de lectura: Indicador digital Zeus / B06
Pantalla: Display LED rojo de alta visibilidad
Alimentación eléctrica: 110/220 V
Tipo de energía: Corriente eléctrica y batería recargable
Autonomía: Operación sin conexión directa mediante batería interna
Tipo de teclado: Membrana de 5 teclas
Función tara: Sí
Función cero: Sí
Función acumulado: Sí
Función Peak Hold: Sí
Indicador de batería: Sí
Cableado: Cable blindado antiroedor de 5 m
Caja de conexiones: Caja suma de 4 sensores
Patas: Niveladoras industriales reforzadas
Precisión sugerida: Divisiones de 200 g o 500 g
Tipo de instalación: Piso / estacionaria
Uso recomendado: Pesaje industrial, agrícola, comercial y logístico
Aplicaciones: Bodegas, centros de acopio, agroindustria, fábricas y carga pesada
Peso aproximado del equipo: 45 a 70 kg
Estructura de protección: Platinas protectoras para sensores
Montaje del indicador: Soporte para pared incluido
Tipo de operación: Trabajo continuo industrial
Mantenimiento: Fácil limpieza y calibración técnica
Garantía comercial: 9 meses fabricante.</t>
  </si>
  <si>
    <t xml:space="preserve">Bascula, balanza, Gramera </t>
  </si>
  <si>
    <t>Tipo de equipo: Báscula electrónica digital gramera comercial
Capacidad máxima: 40 kg
Capacidad mínima: 1 g
Precisión / sensibilidad: 1 g a 5 g
Marca: ANKOR
Modelo: Balanza Digital 40 kg
Tipo de pantalla: Doble display LED de alta visibilidad
Pantallas: Operario y cliente
Bandeja de pesaje: Acero inoxidable
Dimensiones de bandeja: 24 × 33 cm
Tipo de estructura: ABS reforzado y acero inoxidable
Alimentación eléctrica: Adaptador AC y batería recargable
Tipo de batería: Recargable interna
Autonomía: Hasta 120 horas de uso continuo
Voltaje: 110/220 V
Frecuencia: 50/60 Hz
Función Tara: Sí
Función cero: Sí
Función acumulación: Sí
Memorias programables: Sí, almacenamiento de precios
Función liquidadora: Calcula peso, precio unitario y valor total
Unidades de medida: Kilogramos y libras
Sistema de calibración: Ajustable y calibrable
Certificación incluida: Certificado de calibración con trazabilidad ONAC
Norma técnica: NTC-ISO/IEC 17025:2017
Tipo de teclado: Multifuncional con membrana protectora
Protección: Cubierta antipolvo y sistema contra sobrecarga
Patas: Niveladoras antideslizantes
Tipo de instalación: Sobremesa
Peso aproximado del equipo: 4 a 6 kg
Dimensiones aproximadas del equipo: 35 × 34 × 12 cm
Aplicaciones: Carnicerías, fruterías, supermercados, repostería, cocina industrial y comercio minorista
Uso recomendado: Pesaje comercial y control de inventario
Material sanitario: Superficie apta para contacto con alimentos
Mantenimiento: Fácil limpieza y calibración periódica.</t>
  </si>
  <si>
    <t xml:space="preserve">Batidora industrial de 10 Litros </t>
  </si>
  <si>
    <t>Tipo de equipo: Batidora industrial planetaria
Capacidad del bowl: 10 litros
Capacidad máxima de harina: 3 libras por mezcla
Tipo de operación: Eléctrica industrial
Voltaje: 110 V
Frecuencia: 60 Hz
Potencia del motor: 1/2 HP (370–550 W aprox.)
Tipo de transmisión: Engranajes metálicos reforzados
Número de velocidades: 3 velocidades mecánicas
Velocidades de operación: 148 / 244 / 480 RPM
Sistema de mezclado: Movimiento planetario
Material del bowl: Acero inoxidable 304
Material de accesorios: Acero inoxidable
Accesorios incluidos: Gancho, paleta y globo
Sistema de elevación: Bowl con palanca de elevación mecánica
Sistema de encendido: Pulsador industrial con relé
Estructura: Metálica reforzada de uso industrial
Dimensiones aproximadas: 62 × 38 × 48 cm
Peso aproximado: 45 a 58 kg
Tipo de uso: Trabajo continuo industrial hasta 8 horas diarias
Aplicaciones: Pastelería, panadería, repostería, restaurantes y laboratorios alimenticios
Capacidad de mezcla: Cremas, merengues, tortas, ponqués, galletas y masas livianas
Protección: Rejilla de seguridad metálica
Tipo de instalación: Sobremesa industrial
Consumo energético estimado: 0.37 a 0.55 kW/h
Sistema de trabajo: Mezclado homogéneo de alta eficiencia
Nivel de trabajo recomendado: Uso semipesado y continuo
Acabado: Pintura electrostática y componentes anticorrosivos
Garantía: 1 año
Mantenimiento: Fácil desmontaje y limpieza sanitaria.</t>
  </si>
  <si>
    <t xml:space="preserve">Binoculares profesionales </t>
  </si>
  <si>
    <t>Tipo de producto: Binoculares de observación de largo alcance
Aumento (magnificación): 10x
Diámetro del objetivo: 50 mm
Configuración óptica: 10×50
Tipo de enfoque: central manual con ajuste de precisión
Sistema óptico: lentes recubiertos (coated) para mejora de transmisión de luz
Campo de visión: amplio para observación terrestre y paisajística
Distancia de observación: largo alcance para uso recreativo y vigilancia visual
Diámetro de pupila de salida: 5 mm (aprox.)
Relieve ocular (eye relief): medio, apto para observación prolongada
Prisma: tipo Porro (común en este formato)
Material de lentes: vidrio óptico tratado
Material del cuerpo: polímero de alta resistencia con recubrimiento antideslizante
Color: negro
Diseño: binocular de tamaño completo (full size)
Sistema de ajuste ocular: compensación dióptrica en ocular
Resistencia: uso exterior recreativo y observación de campo
Compatibilidad con trípode: puede incluir adaptador o rosca según versión comercial
Portabilidad: incluye estuche de transporte
Accesorios incluidos:
Estuche protector
Correa de transporte
Tapas protectoras de lentes
Paño de limpieza (según kit)</t>
  </si>
  <si>
    <t xml:space="preserve">Biotrituradora Chipeadora a gasolina  </t>
  </si>
  <si>
    <t>Tipo de equipo: Biotrituradora / chipeadora agrícola
Tipo de motor: Gasolina 4 tiempos GM200
Potencia del motor: 6.5 HP
Sistema de arranque: Manual retráctil
Tipo de combustible: Gasolina
Sistema de transmisión: Acople directo con embrague
Número de cuchillas: 3 cuchillas de corte
Contracuchillas: 1 unidad
Diámetro máximo de trituración: 100 mm (4”)
Capacidad de procesamiento: Residuos orgánicos, ramas, hojas, cañas y poda
Sistema de trituración: Corte y astillado de alta velocidad
Tipo de operación: Trabajo continuo agrícola e industrial
Sistema de seguridad: Parada de emergencia integrada
Función adicional: Embrague para arranque en vacío
Material estructural: Chasis metálico reforzado
Dimensiones: 58 × 77 × 88 cm
Peso seco: 120 kg
Tipo de instalación: Piso / móvil agrícola
Aplicaciones: Compostaje, manejo de residuos vegetales y producción de mulch
Uso recomendado: Fincas, viveros, agroindustria, jardinería y mantenimiento forestal
Tipo de corte: Trituración de ramas y material vegetal semileñoso
Rendimiento: Alta capacidad de biodegradación y reducción volumétrica de residuos
Sistema de alimentación: Tolva superior de carga manual
Nivel de trabajo: Uso intensivo semindustrial y agrícola
Mantenimiento: Fácil acceso a cuchillas y componentes mecánicos
Beneficios técnicos: Alta eficiencia de trituración, portabilidad y robustez estructural.</t>
  </si>
  <si>
    <t xml:space="preserve">Bono para Insumos </t>
  </si>
  <si>
    <t xml:space="preserve">BONO PARA INSUMOS </t>
  </si>
  <si>
    <t>Bulto (15 kg)  de colageno hidrolizado  Péptidos bioactivos de 
colágeno hidrolizado bovino tipo I+III 
(GENU-IN LIFE AGGL).</t>
  </si>
  <si>
    <t>Bulto (15 kg)   Péptidos bioactivos de 
colágeno hidrolizado bovino tipo I+III 
(GENU-IN LIFE AGGL).</t>
  </si>
  <si>
    <t>Bulto de engorde para cerdo 40 Kg.</t>
  </si>
  <si>
    <t>Tipo de producto: Alimento balanceado para cerdos de engorde
Línea nutricional: Porcicultura – Engorde
Presentación: Bulto de 40 kg
Forma física: Peletizado
Tipo de alimentación: Completa y de suministro único
Etapa de uso: Cerdos de ceba y finalización
Peso recomendado del animal: Desde 65–75 kg hasta peso de mercado
Proteína mínima: 15 %
Grasa mínima: 3 %
Fibra máxima: 8 %
Cenizas máximas: 9 %
Humedad máxima: 13 %
Registro ICA: 5323 AL
Sistema nutricional: Balanceado energético y proteico para engorde intensivo
Objetivo técnico: Optimizar conversión alimenticia y desarrollo muscular
Beneficios productivos: Mayor ganancia de peso, uniformidad y rendimiento en canal
Tipo de explotación: Producción porcina comercial y semitecnificada
Método de suministro: A voluntad en comederos limpios
Requerimiento complementario: Agua limpia y fresca permanente
Aplicaciones: Granjas porcinas, ceba comercial y producción intensiva
Tipo de empaque: Saco industrial laminado
Dimensiones aproximadas del empaque: 85 × 55 × 15 cm
Peso neto: 40 kg
Almacenamiento: Lugar seco, ventilado y protegido de humedad
Uso recomendado: Producción de cerdos magros para comercialización
Compatibilidad: Sistemas de producción intensiva y tecnificada
Ventajas técnicas: Alta palatabilidad, buen consumo y eficiencia en fase de finalización.</t>
  </si>
  <si>
    <t>Bulto de inicio para pollos 40 Kg.</t>
  </si>
  <si>
    <t>Tipo de producto: Alimento balanceado para pollos de engorde
Presentación: Bulto de 40 kg
Forma física: Crombelizado / micropellet
Etapa de uso: Iniciación y arranque
Edad recomendada: Desde 1 día hasta 21 días aprox.
Peso objetivo del ave: Hasta 1.0–1.2 kg
Tipo de alimentación: Completa y de suministro único
Proteína mínima: 21 %
Grasa mínima: 3 %
Fibra máxima: 5 %
Cenizas máximas: 8 %
Humedad máxima: 13 %
Sistema nutricional: Proteína ideal y aditivos funcionales
Objetivo técnico: Optimizar desarrollo músculo-esquelético y conversión alimenticia
Beneficios productivos: Crecimiento uniforme, mayor ganancia de peso y fortalecimiento inicial
Tipo de explotación: Producción avícola comercial y semitecnificada
Método de suministro: A voluntad en comederos limpios
Requerimiento complementario: Agua limpia permanente
Compatibilidad: Pollos de engorde de líneas comerciales
Aplicaciones: Granjas avícolas, integración y producción intensiva
Tipo de empaque: Saco laminado industrial
Dimensiones aproximadas del empaque: 63 × 15 × 100 cm
Peso neto: 40 kg
Almacenamiento: Lugar seco, ventilado y protegido de humedad
Registro ICA: Línea avícola tecnificada registrada
Uso recomendado: Fase inicial de pollo de engorde
Ventajas técnicas: Alta palatabilidad, excelente digestibilidad y rápido arranque productivo.</t>
  </si>
  <si>
    <t>Bulto de levante para cerdo levante 40Kg.</t>
  </si>
  <si>
    <t>Tipo de producto: Alimento balanceado para cerdos en levante
Línea nutricional: Línea Naranja
Presentación: Bulto de 40 kg
Forma física: Peletizado / concentrado balanceado
Etapa de uso: Levante y crecimiento porcino
Peso recomendado del animal: 30 a 75 kg de peso vivo
Tipo de alimentación: Completa y de suministro único
Proteína mínima: 16 % aprox.
Grasa mínima: 4–5 %
Fibra máxima: 8 %
Cenizas máximas: 9 %
Humedad máxima: 13 %
Registro ICA: 8936 AL
Sistema nutricional: Balance energético y proteico para crecimiento intensivo
Objetivo técnico: Optimizar ganancia de peso y conversión alimenticia
Beneficios productivos: Desarrollo muscular uniforme y mayor rendimiento en fase de crecimiento
Método de suministro: A libre voluntad en comederos limpios
Requerimiento complementario: Agua fresca permanente
Tipo de explotación: Producción porcina comercial y tecnificada
Compatibilidad: Sistemas de levante intensivo y semintensivo
Aplicaciones: Granjas porcinas, ceba y producción comercial de carne
Tipo de empaque: Saco industrial laminado
Dimensiones aproximadas del empaque: 85 × 55 × 15 cm
Peso neto: 40 kg
Almacenamiento: Lugar seco, ventilado y protegido de humedad
Uso recomendado: Etapa intermedia de crecimiento antes de engorde final</t>
  </si>
  <si>
    <t xml:space="preserve">Cabina de sonido </t>
  </si>
  <si>
    <t>Cabina Activa 650w BT 125dB
Altavoz PA de 10 pulgadas con Bluetooth
Lanzada en 1995, la familia de PA EON más vendida de JBL estableció el punto de referencia de cuán grande puede ser un sistema de altavoces autoamplificados.
El altavoz JBL EON710 de 10 pulgadas es parte de la nueva serie EON700 de PA activos de JBL, que representa un gran paso adelante en innovación y tecnología al brindar una cobertura verdaderamente inteligible y claramente consistente en cualquier nivel de volumen.
La serie EON700 aprovecha la última ciencia acústica, diseños de transductores, materiales de gabinete y DSP avanzado y tecnologías de control para brindar un rendimiento extraordinario en un sistema portátil completamente profesional, altamente flexible y fácil de usar.
Con cuatro modelos disponibles, incluido el EON710 de 10 pulgadas, el EON712 de 12 pulgadas y los altavoces PA autoamplificados EON715 de 15 pulgadas y el subwoofer EON718S de 18 pulgadas, los sistemas EON700 cubren las necesidades de los músicos y proveedores de sonido que trabajan hoy en día.
Características
Woofer de 10 pulgadas de diseño personalizado
controlador de compresión 2414H
Bocina de alta frecuencia rediseñada
Potencia: 1300W pico / 650W RMS
Respuesta de frecuencia: 52 Hz–20 kHz (-10 dB); 65 Hz–20 kHz (-3 dB)
SPL máx.: 125 dB
Dispersión: 110° H x 60° V
E/S de audio: 2 XLR Combo, 1 paso XLR
DSP dbx avanzado: supresión automática de retroalimentación, atenuación, retardo de altavoz de 100 ms, ecualizador paramétrico
Mezclador digital de 3 canales incorporado
La pantalla LCD a color retroiluminada proporciona un fácil acceso a las funciones
Control de aplicación universal JBL Pro Connect
Transmisión y control de Bluetooth 5.0
Gabinete duradero de polipropileno reforzado con talco y rejilla de metal
Asa ergonómica que simplifica el transporte
El montaje en poste incorporado y el montaje de yugo universal EON700 opcional amplían las opciones de configuración del sistema
Los gabinetes apilables permiten un fácil almacenamiento
Dimensiones: 23,11 x 13,07 x 11,81 pulgadas (587 x 332 x 300 mm) (alto x ancho x profundidad)
Peso: 26,2 libras (11,9 kg)
Dimensiones de envío: 24,72 x 17,63 x 16,37 pulgadas (628 x 448 x 416 mm) (Al. x An. x Pr.)
Peso de envío: 33,1 libras (15 kg)</t>
  </si>
  <si>
    <t>Cafetera expreso - Muele. Dosifica y Espuma.</t>
  </si>
  <si>
    <t>Tipo de equipo: Cafetera espresso semiautomática
Tipo de cafetera: Espresso con molino integrado
Potencia nominal: 1600 W
Voltaje: 110–120 V
Frecuencia: 60 Hz
Presión de extracción: 15 bar aprox.
Tipo de molino: Molinillo cónico de muelas
Configuraciones de molienda: 30 niveles ajustables
Sistema de dosificación: Automática directa al portafiltro
Tecnología antiestática: Sí
Tipo de portafiltro: Comercial profesional de 58 mm
Capacidad de preparación: Espresso sencillo o doble
Sistema de vaporización: Tubo de vapor Tempsense™
Función de espuma: Microespuma para cappuccino y latte
Control de extracción: Botones programables
Sistema de limpieza: Botón de autolimpieza
Material del portafiltro: Acero inoxidable
Material de estructura: Acero inoxidable y polímero ABS reforzado
Color: Negro / acero inoxidable
Dimensiones: 40 cm ancho × 37.6 cm alto × 31.6 cm profundidad
Peso aproximado: 8 a 11 kg
Tipo de instalación: Sobremesa
Tipo de uso: Doméstico premium y semiprofesional
Accesorios incluidos: Jarra para leche, prensador, filtros simples y dobles, pin de limpieza
Sistema de preparación: Extracción espresso y texturización de leche
Aplicaciones: Espresso, latte, cappuccino y bebidas especializadas
Beneficios técnicos: Molienda fresca integrada, mejor extracción y espuma tipo barista
País de fabricación: China
Garantía: 1 año fabricante
Consumo energético estimado: 1.6 kW/h
Mantenimiento: Limpieza automática y desmontaje rápido de accesorios.</t>
  </si>
  <si>
    <t>Canastilla Fruver</t>
  </si>
  <si>
    <t>Tipo de producto: Canastilla plástica tipo fruver
Material de fabricación: Polietileno de alta densidad (HDPE)
Tipo de estructura: Reforzada industrial
Diseño: Perforado o sellado según aplicación
Capacidad de carga: 20 a 25 kg aprox.
Capacidad de apilamiento: Hasta 500 kg distribuidos
Dimensiones aproximadas: 60 cm largo × 40 cm ancho × 25 cm alto
Peso aproximado: 2.0 kg
Tipo de fondo: Lineal reforzado
Tipo de paredes: Perforadas para ventilación o cerradas para alimentos húmedos
Refuerzos estructurales: Manijas, esquinas y asiento reforzado
Tipo de ventilación: Alta circulación de aire para conservación de alimentos
Resistencia: Alta resistencia al impacto y deformación
Sistema de almacenamiento: Apilable y encajable
Colores disponibles: Variable según fabricación
Resistencia química: Inmune a hongos, bacterias, humedad e insectos
Tipo de limpieza: Lavable y de fácil sanitización
Uso recomendado: Transporte y almacenamiento de frutas, verduras, cárnicos y lácteos
Aplicaciones: Fruver, agroindustria, supermercados, plazas de mercado y logística alimentaria
Tipo de operación: Uso industrial y comercial continuo
Compatibilidad: Estanterías, cuartos fríos y sistemas logísticos agrícolas
Beneficios técnicos: Alta durabilidad, estabilidad de arrume y larga vida útil
Mantenimiento: Bajo mantenimiento y reutilizable
Características adicionales: Espacios para marcación empresarial y excelente estabilidad de carga.</t>
  </si>
  <si>
    <t xml:space="preserve">Cantina en acero inoxidable de 40 litros para leche con tapa </t>
  </si>
  <si>
    <t>Tipo de producto: Cantina lechera para transporte y almacenamiento
Capacidad: 40 litros
Material de fabricación: Aluminio de alta pureza
Tipo de estructura: Monoblock en una sola pieza
Sistema de tapa: Tapa hermética con sello de caucho
Material de la tapa: Aluminio con empaque de caucho
Tipo de uso: Pecuario, lechero e industrial
Aplicación: Ordeño, almacenamiento y transporte de leche
Acabado: Aluminio pulido anticorrosivo
Dimensiones aproximadas: 33.5 cm diámetro × 63.5 a 67.5 cm alto
Diámetro de boca: 28 cm aprox.
Diámetro de base: 33–34 cm aprox.
Espesor del aluminio: 5 mm aprox.
Peso aproximado: 5.3 a 6 kg
Tipo de asas: Laterales ergonómicas reforzadas
Base: Aluminio fundido reforzado
Sistema de fabricación: Sin remaches ni soldaduras
Resistencia: Alta resistencia a golpes y deformaciones
Compatibilidad alimentaria: Apto para contacto con alimentos y lácteos
Tipo de limpieza: Lavable y de fácil sanitización
Conservación: Mantiene frescura e higiene del producto transportado
Tipo de instalación: Portátil manual
Uso recomendado: Fincas lecheras, centros de acopio y transporte rural
Beneficios técnicos: Sellado seguro, alta durabilidad y resistencia para trabajo pesado
Mantenimiento: Bajo mantenimiento y larga vida útil
Garantía comercial: 1 año según fabricante/proveedor.</t>
  </si>
  <si>
    <t xml:space="preserve">Carpa Automática Megahobbies Camping 6 Personas </t>
  </si>
  <si>
    <t>Tipo de producto: Carpa automática para camping y actividades al aire libre
Capacidad: 6 personas
Tipo de estructura: apertura automática instantánea (pop-up)
Uso: camping, senderismo, ecoturismo, pesca, actividades recreativas y alojamiento temporal exterior
Material exterior: poliéster impermeable de alta resistencia
Material interno: tela transpirable con ventilación integrada
Material del piso: polietileno impermeable reforzado
Estructura: varillas flexibles de fibra de vidrio o sistema automático integrado
Color: azul con detalles oscuros (según versión comercial)
Resistencia al agua: impermeable para lluvia moderada
Sistema de ventilación: ventanas con malla antiinsectos
Protección contra insectos: malla mosquitera integrada
Tipo de acceso: puerta frontal con cierre
Número de accesos: 1 principal
Número de ventanas: múltiples paneles de ventilación con malla
Sistema de armado: despliegue automático de rápida instalación
Tiempo de montaje: aproximadamente 1–3 minutos
Tipo de cierre: cremalleras (zipper) reforzadas
Portabilidad: plegable y transportable</t>
  </si>
  <si>
    <t xml:space="preserve">Carpa tipo piamide de 6 x 6 con laterales </t>
  </si>
  <si>
    <t xml:space="preserve">LONA VERANO  100% impermeable, material tejido en poliéster recubierta con película de PVC en ambos lados, electrosellada en
uniones y alrededor de las costuras, reforzada en esquinas y terminales, con sus respectivas chapetas plásticas y ojáletes plastificados vulcanizados. Estas lonas son de alta resistencia a la intemperie y al rasgado, recubiertas con PVC flexible, atihongos.
 ESTRUCTURA: cerchada, en tubería calibre 16 parte superior en tubería estructural agua negra (8 bajantes), parales en tubo de 1.1/2" cuadrado calibre 16, con bases en platinas anchas perforadas por si desean anclarla. Soldadura mig pintura electrostática, Calibre 4.70 gramos / mt2, 05mm."
</t>
  </si>
  <si>
    <t>Carro de comidas rápidas</t>
  </si>
  <si>
    <t>Tipo de equipo: Carro móvil para comidas rápidas
Configuración: 4 puestos de trabajo integrados
Tipo de operación: Gas propano o gas natural
Material estructural: Acero inoxidable y lámina cold rolled
Calibre de lámina: Calibre 24
Acabado: Pintura electrostática anticorrosiva
Sistema de cocción: Plancha, parrilla BBQ, freidor y vaporizador
Dimensiones de plancha: 29–30 cm × 40 cm aprox.
Dimensiones de parrilla BBQ: 29–30 cm × 40 cm aprox.
Dimensiones del freidor: 21–25 cm × 40 cm aprox.
Dimensiones del vaporizador: 21–22 cm × 40 cm aprox.
Sistema de calentamiento: Quemadores a gas de alta presión
Tipo de parrilla: BBQ con piedras refractarias
Sistema de vaporización: Compartimiento con tapa metálica
Estructura de soporte: Chasis metálico reforzado
Ruedas: 4 ruedas industriales de goma de 3”
Movilidad: Portátil con desplazamiento manual
Mesa auxiliar: Incluida lateral en acero inoxidable
Compartimientos: Bodega inferior y superior de almacenamiento
Accesorios incluidos: Porta cilindro y porta parasol
Tipo de instalación: Piso / móvil comercial
Dimensiones aproximadas: 120–150 cm largo × 60–70 cm ancho × 90–120 cm alto
Peso aproximado: 70 a 120 kg según configuración
Resistencia térmica: Alta resistencia para trabajo continuo
Aplicaciones: Venta de hamburguesas, perros calientes, frituras y comidas rápidas
Uso recomendado: Negocios ambulantes, food street y puntos de comida rápida
Compatibilidad: Gas de cilindro y adaptación a gas natural
Mantenimiento: Fácil limpieza y desmontaje parcial
Garantía: 6 meses por fugas de gas y aceite
Beneficios técnicos: Alta movilidad, multifunción y aprovechamiento compacto del espacio de trabajo.</t>
  </si>
  <si>
    <t>Carro Plegable De Carga 2-En-1 Ubermann</t>
  </si>
  <si>
    <t>Tipo de equipo: Carro plegable de carga industrial 2 en 1
Tipo de operación: Manual
Configuración: Convertible vertical y horizontal
Capacidad máxima de carga: 136–150 kg
Tipo de estructura: Acero reforzado y aluminio
Material de plataforma: Aluminio de alta resistencia
Sistema de conversión: Carretilla vertical de 2 ruedas y plataforma de 4 ruedas
Tipo de ruedas: Industriales de goma de alta resistencia
Número de ruedas: 4 ruedas integradas
Sistema de plegado: Compacto retráctil
Manija: Telescópica ergonómica
Dimensiones aproximadas desplegado: 125 cm alto × 42 cm ancho × 35–43 cm profundidad
Dimensiones aproximadas plegado: 78.5 × 73 × 43 cm
Peso aproximado: 7.3 a 9 kg
Tipo de plataforma: Antideslizante y reforzada
Resistencia estructural: Alta resistencia a impacto y deformación
Sistema de movilidad: Rodamiento suave para superficies industriales y comerciales
Tipo de uso: Transporte de cajas, herramientas, mercancía y carga logística
Aplicaciones: Bodegas, supermercados, mudanzas, talleres y distribución comercial
Tipo de instalación: Portátil móvil
Acabado: Pintura anticorrosiva y componentes reforzados
Ventajas técnicas: Diseño multifunción, plegado compacto y fácil almacenamiento
Mantenimiento: Bajo mantenimiento y limpieza sencilla
Uso recomendado: Trabajo continuo de carga liviana y semipesada.</t>
  </si>
  <si>
    <t xml:space="preserve">Centrifugadora o extracator de miel 4 marcos. </t>
  </si>
  <si>
    <t>Tipo de equipo: Centrífuga / extractor manual de miel
Capacidad: 4 marcos apícolas
Tipo de extracción: Tangencial por fuerza centrífuga
Sistema de operación: Manual mediante manivela
Material del tanque: Acero inoxidable grado alimenticio
Material de la canastilla: Acero inoxidable
Material de tapas: Plexiglás transparente / policarbonato
Tipo de transmisión: Engranajes metálicos con rodamientos
Relación de transmisión: 3:1
Número de patas: 3 patas reforzadas
Diámetro del tambor: 48 cm aprox.
Diámetro interno del tambor: 46 cm aprox.
Altura total: 114 cm aprox.
Altura del tambor: 60 cm
Altura con patas: 94 cm aprox.
Tamaño máximo del marco: 25 × 40 cm
Tamaño mínimo compatible: 19 cm de longitud de cuadro
Dimensiones de cesta extractora: 35 × 43 cm aprox.
Diámetro de salida de miel: 40 mm
Peso aproximado: 30 kg
Tipo de instalación: Piso / estacionaria portátil
Sistema de drenaje: Llave inferior de descarga de miel
Tipo de uso: Apicultura artesanal y semindustrial
Aplicaciones: Extracción de miel en apiarios y centros apícolas
Compatibilidad: Marcos estándar de colmena
Resistencia: Alta resistencia a corrosión y humedad
Acabado: Acero inoxidable sanitario pulido
Ventajas técnicas: Extracción higiénica, operación manual eficiente y fácil limpieza
Mantenimiento: Desmontaje simple y lavado sanitario rápido
Uso recomendado: Producción apícola de pequeña y mediana escala.</t>
  </si>
  <si>
    <t>CEPILLO DE BANCO ELECTRICO PARA MADERA</t>
  </si>
  <si>
    <t>Tipo de equipo: Cepillo eléctrico profesional para madera
Potencia nominal: 750 W
Voltaje: 120 V
Frecuencia: 60 Hz
Tipo de alimentación: Eléctrica con cable
Velocidad de operación: 16.500 RPM
Ancho de cepillado: 3-1/4” (82 mm aprox.)
Profundidad máxima de corte: 2 mm
Niveles de profundidad: 12 posiciones ajustables
Canales de biselado: 3 ranuras frontales de 1.5 mm, 2 mm y 2.5 mm
Sistema de corte: Cuchillas reversibles de carburo tungsteno
Tipo de extracción: Salida de polvo izquierda y derecha
Sistema de bloqueo: Interruptor con seguro para trabajo continuo
Material de carcasa: ABS de alto impacto
Empuñadura: Ergonómica con recubrimiento antideslizante
Tipo de operación: Uso profesional y semindustrial
Dimensiones aproximadas: 36 cm largo × 18 cm ancho × 19 cm alto
Peso: 3.26 kg
Tipo de instalación: Portátil manual
Accesorios incluidos: Llave de ajuste, 2 cuchillas reversibles y adaptador para aspirador
Aplicaciones: Cepillado, rebaje, nivelación, ajuste de puertas, cantos y marcos
Compatibilidad: Sistemas de extracción de polvo y aspiradoras
Beneficios técnicos: Alta remoción de material, precisión de acabado y operación con una sola mano
Uso recomendado: Carpintería, ebanistería, construcción y mantenimiento de madera
Garantía: 2 años fabricante
Mantenimiento: Fácil cambio de cuchillas y limpieza rápida.</t>
  </si>
  <si>
    <t xml:space="preserve">Chalecos salvavidas diferetes tallas </t>
  </si>
  <si>
    <t>Tipo de producto: Chaleco salvavidas reglamentario para adulto
Uso: seguridad acuática y flotación personal
Categoría: elemento de protección personal (EPP náutico)
Talla: adulto estándar
Capacidad de carga: apto para usuarios adultos de peso medio y alto (según normativa y talla)
Material exterior: poliéster de alta resistencia o lona sintética impermeable
Material interno: espuma de flotación de celda cerrada (polietileno expandido o similar)
Sistema de flotación: pasivo, mediante espuma interna de alta densidad
Color: alta visibilidad (generalmente naranja reglamentario)
Tipo de cierre: correas ajustables con hebillas de seguridad
Número de correas: múltiples puntos de ajuste frontal y lateral (según modelo)
Sistema de ajuste: regulable para adaptación al torso del usuario
Flotabilidad: diseñada para mantener al usuario en superficie durante actividades acuáticas recreativas o laborales
Resistencia al agua: total (materiales no absorbentes)
Resistencia a rayos UV: media-alta para uso exterior
Diseño: anatómico para movilidad básica en embarcaciones y cuerpos de agua
Costuras: reforzadas para uso frecuente
Peso del producto: aproximadamente 400–800 g (según talla y densidad de espuma)
Espesor aproximado: 4–8 cm
Largo aproximado: 50–60 cm
Ancho aproximado: 35–50 cm
Tipo de usuario: adulto
Normativa: diseñado para cumplir requisitos reglamentarios de flotación recreativa y embarcaciones menores (según versión comercial)
Mantenimiento: lavado con agua dulce y secado a la sombra después de uso</t>
  </si>
  <si>
    <t>Chocolate Refinador Pg503 8 L </t>
  </si>
  <si>
    <t>Tipo de equipo: Refinador / melanger para chocolate y cacao
Capacidad nominal: 8 libras (3.5–3.63 kg de chocolate)
Capacidad volumétrica aproximada: 8 litros
Tipo de operación: Eléctrica continua
Potencia del motor: 200 W
Voltaje disponible: 110 V o 220 V
Frecuencia: 50/60 Hz
Velocidad de operación: 120–140 RPM
Tipo de refinado: Refinación y conchado de chocolate
Sistema de molienda: Doble piedra rodante de granito natural
Material del tambor: Acero inoxidable grado alimenticio
Material de piedras: Granito natural de alta densidad
Sistema de deflectores: Doble deflector para aireación y mezcla uniforme
Tamaño de refinación: Menor a 20 micrones
Diámetro del tambor: 203 mm (8”)
Altura del tambor: 140 mm (5.5”)
Diámetro de piedras: 105 mm aprox.
Ancho de piedras: 35 mm aprox.
Tipo de transmisión: Motor directo de alto torque
Sistema de enfriamiento: Protección térmica y disipación de calor
Tiempo de operación continua: Hasta 72 horas continuas
Tipo de instalación: Sobremesa industrial
Peso aproximado: 15 a 20 kg
Dimensiones aproximadas: 45 × 30 × 32 cm
Aplicaciones: Refinado de chocolate bean to bar, mantequillas de frutos secos y pastas alimenticias
Compatibilidad: Cacao, nibs, avellanas, almendras, pistacho y semillas
Tipo de uso: Artesanal, semindustrial y chocolatería especializada
Beneficios técnicos: Refinado ultrafino, conchado homogéneo y conservación de propiedades del cacao
Sistema de seguridad: Corte térmico por sobrecalentamiento
Rodamientos: Sellados de alta resistencia
Mantenimiento: Fácil desmontaje y limpieza sanitaria
Garantía comercial: 3 a 6 meses según proveedor.</t>
  </si>
  <si>
    <t xml:space="preserve">Colador de miel filtro de doble tamiz </t>
  </si>
  <si>
    <t>Tipo de equipo: Colador / filtro para miel apícola
Sistema de filtración: Doble tamiz de filtrado fino y grueso
Material de fabricación: Acero inoxidable grado alimenticio
Tipo de malla: Malla metálica doble de alta precisión
Configuración de filtrado: Tamiz superior e inferior desmontables
Diámetro superior: 23–25 cm aprox.
Diámetro inferior: 10–12 cm aprox.
Profundidad del filtro: 10–12 cm aprox.
Tipo de soporte: Brazos extensibles ajustables
Longitud ajustable de soporte: 30 a 38 cm aprox.
Peso aproximado: 0.5 a 1 kg
Tipo de instalación: Manual sobre baldes o recipientes
Compatibilidad: Cubetas, tanques y recipientes de extracción de miel
Aplicación: Filtrado de impurezas, cera y residuos sólidos
Sistema de limpieza: Desmontable y lavable
Resistencia: Alta resistencia a corrosión y humedad
Tipo de operación: Manual y continua
Acabado: Pulido sanitario anticorrosivo
Uso recomendado: Apicultura artesanal, semindustrial e industrial
Beneficios técnicos: Filtrado uniforme, conservación de pureza y mejor calidad de miel
Mantenimiento: Fácil desmontaje y sanitización rápida
Compatibilidad alimentaria: Apto para contacto directo con alimentos
Aplicaciones adicionales: Filtrado de jarabes, líquidos viscosos y productos alimenticios similares
Ventajas técnicas: Mayor retención de partículas y mejor flujo de filtración gracias al doble tamiz.</t>
  </si>
  <si>
    <t xml:space="preserve">Colador industrial  para leche </t>
  </si>
  <si>
    <t>Tipo de equipo: Colador industrial para filtración alimentaria
Sistema de filtración: Doble malla fina de alta retención
Material de fabricación: Tela de algodón industrial / malla filtrante reforzada
Tipo de estructura: Bolsa colador cilíndrica flexible
Aplicaciones: Filtrado de vino, leche vegetal, zumos, yogur y queso artesanal
Tipo de filtrado: Separación de sólidos y partículas finas
Material apto para alimentos: Sí
Diseño de malla: Microfiltrado de alta precisión
Medidas incluidas:
Filtro pequeño: 25 × 35 × 39 cm
Filtro grande: 40 × 50 × 62 cm
Presentación comercial: Paquete por 2 unidades
Peso aproximado: 0.5 kg
Dimensiones del empaque: 20 × 16 × 8 cm
Tipo de operación: Manual
Sistema de uso: Filtración por gravedad y presión manual
Compatibilidad: Recipientes, cubetas, ollas y tanques de procesamiento
Resistencia: Alta resistencia al desgaste y uso continuo
Tipo de limpieza: Lavable y reutilizable
Secado: Secado rápido al aire
Tipo de fibra: Algodón natural de tejido fino
Uso recomendado: Producción artesanal, gastronómica y semindustrial
Aplicaciones industriales: Quesería, bebidas vegetales, jugos y fermentados
Beneficios técnicos: Filtrado uniforme, retención eficiente de residuos y mejor textura final
Ventajas sanitarias: Material reutilizable apto para procesos alimentarios
Mantenimiento: Fácil lavado y almacenamiento compacto
Durabilidad: Uso prolongado con conservación de capacidad filtrante.</t>
  </si>
  <si>
    <t>Colchoneta Plegable Camping Grande</t>
  </si>
  <si>
    <t>Tipo de producto: Colchoneta plegable para camping y descanso portátil
Uso: camping, descanso temporal, actividades al aire libre, ejercicio básico y alojamiento ocasional
Dimensiones desplegada: 180 × 100 × 5 cm
Largo: 180 cm
Ancho: 100 cm
Espesor: 5 cm
Capacidad de uso: 1–2 personas (según contextura y distribución)
Material exterior: lona sintética, poliéster o tela impermeable de alta resistencia (según fabricación)
Material interno: espuma de alta densidad
Tipo de espuma: espuma flexible de amortiguación y soporte
Color: azul
Diseño: plegable por secciones
Número de pliegues: múltiple (tipo acordeón o tríptico según versión)
Sistema de almacenamiento: compacto al plegarse
Resistencia a humedad: media-alta para uso exterior recreativo
Superficie: lisa acolchada
Portabilidad: fácil transporte y almacenamiento
Peso aproximado: 2–5 kg
Forma: rectangular
Tipo de uso: portátil y reutilizable
Nivel de firmeza: media
Aislamiento del suelo: sí, mediante espuma de 5 cm de espesor
Mantenimiento: limpieza superficial con paño húmedo y secado al aire</t>
  </si>
  <si>
    <t>Colmena alza profunda de miel</t>
  </si>
  <si>
    <t>Tipo de producto: Colmena apícola tipo Langstroth
Sistema: Modular (cámara de cría + alzas para miel)
Material: Madera tratada (pino o similar según fabricación)
Tipo de uso: Apicultura profesional y semi-profesional
Estructura:
Cámara de cría
Alza profunda para producción de miel
Cuadros móviles intercambiables
Número de cuadros: 10 cuadros estándar (por cámara)
Dimensiones de cuadro: estándar Langstroth (≈ 48 × 23 cm aprox.)
Dimensiones externas aproximadas:
Largo: 50–52 cm
Ancho: 42–44 cm
Alto: variable según alzas (60–80 cm total ensamblada)
Sistema de ventilación: Ranuras naturales y separación entre alzas
Sistema de acceso: Tapa superior removible
Piso: Base desmontable con entrada para abejas
Tipo de ensamblaje: Modular apilable
Peso aproximado: 12–20 kg (sin abejas ni miel)
Acabado: Madera natural o con tratamiento protector
Uso principal: Producción de miel, crianza de abejas y polinización
Compatibilidad: Abeja Apis mellifera
Sistema de manejo: Cuadros móviles para extracción de miel sin destrucción del panal
Mantenimiento: Limpieza, control de humedad y renovación de cera
Vida útil: Alta con mantenimiento adecuado
Beneficios técnicos: Producción eficiente de miel, manejo modular, fácil inspección de colonias
Ventajas: Sistema estándar internacional, fácil expansión (apilable)</t>
  </si>
  <si>
    <t xml:space="preserve">COMPUTADOR all In One 27 Pulgadas </t>
  </si>
  <si>
    <t>Tipo de equipo: Computador All in One (AIO)
Procesador: AMD Ryzen 7 7730U
Arquitectura del procesador: 8 núcleos / 16 hilos
Frecuencia máxima: Hasta 4.5 GHz
Caché del procesador: 16 MB L3
Memoria RAM: 16 GB DDR4
Tipo de almacenamiento: Unidad de estado sólido SSD
Capacidad SSD: 512 GB
Tarjeta gráfica: AMD Radeon Graphics integrada
Tamaño de pantalla: 27 pulgadas
Tipo de panel: IPS antirreflejo
Resolución: Full HD (1920 × 1080 píxeles)
Cámara web: HP True Vision FHD 1080p inclinable
Sistema operativo: Windows 11 Home
Conectividad inalámbrica: Wi-Fi y Bluetooth
Puerto HDMI: 1
Puerto LAN/Ethernet: 1
Puertos USB: 4
Puerto USB Tipo-C: 1
Salida de audio: 1 puerto para audífonos
Red integrada: LAN 10/100/1000 GbE
Fuente de alimentación: Corriente eléctrica AC
Color: Blanco nácar
Tipo de teclado: Inalámbrico HP 510SP
Mouse incluido: Sí, inalámbrico
Unidad óptica: No incluye DVD/CD
Peso aproximado: 6.42 kg
Tipo de uso: Trabajo avanzado, oficina, estudio, multimedia y productividad
Aplicaciones recomendadas: Ofimática avanzada, diseño ligero, videoconferencias y multitarea
Tipo de instalación: Escritorio / sobremesa
Características especiales: Diseño compacto All in One, cámara integrada y pantalla de gran formato
Consumo energético: Bajo consumo frente a torres convencionales
Garantía: 12 meses fabricante
Beneficios técnicos: Arranque rápido SSD, alto rendimiento multitarea y reducción de espacio físico.</t>
  </si>
  <si>
    <t>Computador Portatil</t>
  </si>
  <si>
    <t>Tipo de equipo: Computador portátil
Procesador: Intel Core i5 Serie H
Generación del procesador: Intel Core de alto rendimiento
Núcleos / hilos: 12 núcleos híbridos / 16 hilos aprox.
Frecuencia máxima: Hasta 4.7 GHz aprox.
Memoria RAM: 24 GB
Tipo de memoria: LPDDR5 / DDR5 según configuración
Almacenamiento: SSD NVMe PCIe
Capacidad SSD: 512 GB
Tamaño de pantalla: 15.3 pulgadas
Resolución: WUXGA 1920 × 1200 píxeles
Relación de aspecto: 16:10
Tipo de panel: IPS antirreflejo
Tarjeta gráfica: Intel UHD / Intel Iris Xe integrada
Sistema operativo: Windows 11 Home
Cámara web: HD/FHD con obturador de privacidad
Audio: Altavoces estéreo con Dolby Audio
Conectividad inalámbrica: Wi-Fi 6 y Bluetooth 5.2
Puertos USB: USB 3.2 y USB-C
Puerto HDMI: Sí
Entrada de audio: Combo 3.5 mm
Batería: Integrada de carga rápida
Autonomía estimada: 8 a 12 horas aprox.
Tipo de cargador: Adaptador AC Slim
Material del chasis: Policarbonato reforzado y aluminio según versión
Color: Gris / Arctic Grey
Peso aproximado: 1.6 a 1.8 kg
Dimensiones aproximadas: 35.9 × 25.1 × 1.79 cm
Tipo de teclado: Completo tipo isla
Teclado numérico: Sí
Tipo de uso: Productividad, estudio, oficina avanzada y multitarea
Aplicaciones recomendadas: Ofimática, navegación pesada, programación, diseño ligero y videoconferencia
Sistema de refrigeración: Doble ventilación inteligente
Beneficios técnicos: Alta capacidad multitarea, arranque rápido y bajo consumo energético
Garantía: 1 año fabricante
Mantenimiento: Acceso técnico para limpieza y actualización de almacenamiento.</t>
  </si>
  <si>
    <t xml:space="preserve">Concentrado de Gallinas ponedoras bulto de 40 Kilos </t>
  </si>
  <si>
    <t>Bulto de concentrado de gallina ponedora  x 40 kilos</t>
  </si>
  <si>
    <t xml:space="preserve">Congelador Horizontal de 535 Litros </t>
  </si>
  <si>
    <t>Tipo de equipo: Congelador horizontal dual
Capacidad bruta: 535 litros
Capacidad neta: 500–510 litros aprox.
Tipo de funcionamiento: Congelador y refrigerador dual
Rango de temperatura congelador: 0 °C a -18 °C
Rango de temperatura refrigerador: 1 °C a 5 °C
Tipo de refrigeración: Frío convencional estático
Refrigerante: Gas ecológico R600a
Voltaje: 115 V
Frecuencia: 60 Hz
Consumo energético estimado: 1.4–1.8 kWh/día aprox.
Clasificación energética: Alta eficiencia energética
Tipo de puerta: Superior abatible
Número de puertas: 2 tapas superiores corredizas/abatibles según versión
Material exterior: Lámina galvanizada prepintada
Material interior: Lámina galvanizada anticorrosiva
Sistema de aislamiento: Espuma de poliuretano de alta densidad
Control de temperatura: Termostato mecánico regulable
Sistema de drenaje: Sí
Canastillas internas: Incluidas y removibles
Sistema de movilidad: Rodachinas industriales integradas
Tipo de instalación: Piso / estacionario
Dimensiones aproximadas: 165–170 cm largo × 70–75 cm ancho × 88–92 cm alto
Peso aproximado: 65–85 kg
Color: Blanco
Tipo de uso: Comercial, agroindustrial y doméstico de alta capacidad
Aplicaciones: Conservación de carnes, lácteos, congelados, bebidas y productos perecederos
Resistencia climática: Operación eficiente hasta 40 °C ambiente
Beneficios técnicos: Alta capacidad de almacenamiento, bajo consumo y conservación térmica prolongada
Sistema de conservación: Mantiene temperatura interna estable por varias horas ante cortes eléctricos
Mantenimiento: Fácil limpieza y descongelamiento manual
Garantía: 1 año fabricante
Uso recomendado: Restaurantes, tiendas, supermercados, negocios de alimentos y centros de acopio.</t>
  </si>
  <si>
    <t>Cortador eléctrico rotativo de tela</t>
  </si>
  <si>
    <t>Tipo de equipo: Cortador eléctrico rotativo para tela y cuero
Tipo de corte: Circular rotativo
Velocidad de operación: 2400 RPM
Tipo de alimentación: Eléctrica
Voltaje: 110/220 V
Frecuencia: 50/60 Hz
Potencia aproximada: 170–250 W según versión
Tipo de motor: Motor eléctrico de cobre de alta velocidad
Material de cuchilla: Acero aleado / acero de tungsteno
Diámetro de cuchilla: 70 mm aprox.
Tipo de cuchilla: Octogonal rotativa
Espesor máximo de corte: 25 mm aprox.
Sistema de afilado: Piedra afiladora automática integrada
Tipo de operación: Manual portátil industrial
Sistema de seguridad: Protector frontal ajustable para cuchilla
Material estructural: ABS reforzado y componentes metálicos
Peso aproximado: 1.2 a 2.8 kg
Dimensiones aproximadas: 25 × 6.5 × 9.5 cm
Tipo de agarre: Empuñadura ergonómica antideslizante
Nivel de ruido: Bajo nivel de vibración y ruido moderado
Capacidad de corte: Telas multicapa, cuero, algodón, alfombras, seda y fibras sintéticas
Tipo de uso: Industrial, textil y confección
Aplicaciones: Sastrería, tapicería, marroquinería, fábricas textiles y corte industrial
Sistema de corte: Recto y curvo de alta precisión
Compatibilidad: Materiales blandos y semirrígidos
Beneficios técnicos: Corte rápido, uniforme y sin deformación del material
Sistema de mantenimiento: Fácil acceso para limpieza y cambio de cuchilla
Ventajas técnicas: Alta precisión, reducción de esfuerzo manual y trabajo continuo industrial.</t>
  </si>
  <si>
    <t xml:space="preserve">Cortadora de masa para panaderia </t>
  </si>
  <si>
    <t>Tipo de equipo: Cortadora/divisora manual de masa para panadería
Uso: división uniforme de masa para producción de pan y productos de panificación
Aplicación: panaderías, pastelerías, producción artesanal e industrial de masas
Sistema de operación: manual por presión mecánica
Tipo de corte: simultáneo mediante cuchillas múltiples
Material de cuchillas: acero cromado de alta resistencia
Acabado de cuchillas: cromado anticorrosivo y apto para contacto con alimentos
Material estructural: acero al carbono reforzado y componentes metálicos industriales
Base de trabajo: metálica de alta rigidez
Sistema de accionamiento: palanca mecánica manual
Tipo de división: por porciones uniformes de masa
Capacidad de trabajo: depende del peso de la masa y número de divisiones del modelo
Distribución del corte: uniforme para estandarización de producto
Uso alimentario: sí, para contacto directo con masa panadera
Mantenimiento: limpieza manual periódica y lubricación de partes móviles
Resistencia mecánica: alta para trabajo continuo en panadería
Nivel de producción: artesanal, comercial y semiindustrial
Sistema de apoyo: patas o base fija para estabilidad operacional
Acabado exterior: pintura industrial o recubrimiento anticorrosivo (según versión)</t>
  </si>
  <si>
    <t>Cortadora Industrial Vertical de 8 Pulgadas</t>
  </si>
  <si>
    <t>Tipo de equipo: Cortadora industrial vertical para textiles
Tipo de corte: Vertical tipo EASTMAN
Tamaño de cuchilla: 8 pulgadas
Tipo de cuchilla: Recta vertical industrial
Potencia del motor: 550–750 W aprox.
Voltaje: 110 V
Frecuencia: 60 Hz
Velocidad de operación: Hasta 3400 RPM
Tipo de alimentación: Eléctrica con cable
Sistema de afilado: Afilador automático integrado por bandas
Sistema de iluminación: Luz LED incorporada
Capacidad de corte: 20 a 200 capas de tela según material
Espesor máximo de corte: Hasta 8 pulgadas de altura de tendido
Tipo de materiales compatibles: Algodón, jean, licra, seda, dril, lona, cuerina y textiles sintéticos
Sistema de seguridad: Bloqueo y protector de cuchilla
Tipo de operación: Manual portátil industrial
Estructura: Metálica reforzada de alta resistencia
Sistema de prensatelas: Graduable
Empuñaduras: Doble manija ergonómica de soporte
Tipo de uso: Industrial y profesional continuo
Tiempo recomendado de trabajo: Hasta 8 horas continuas
Dimensiones aproximadas: 38 × 28 × 78 cm
Peso aproximado: 14 a 18 kg
Tipo de instalación: Portátil / sobremesa textil
Accesorios incluidos: Kit de herramientas, aceite, afiladores, cuchillas y manual
Aplicaciones: Corte industrial de confección, tapicería y marroquinería
Beneficios técnicos: Alta precisión, corte rápido multicapa y bajo esfuerzo operativo
Compatibilidad: Cuchillas lisas, teflonadas y onduladas
Mantenimiento: Lubricación periódica y fácil acceso a componentes
Garantía: 6 meses fabricante/proveedor.</t>
  </si>
  <si>
    <t>Cortadora y grabadora laser</t>
  </si>
  <si>
    <t>Tipo de equipo: Grabadora y cortadora láser CNC
Tipo de tecnología: Láser de diodo con compresión de haz
Potencia de efecto láser: 90 W equivalentes
Potencia real del láser: 5.5–6 W ópticos
Potencia eléctrica de la máquina: 30 W
Longitud de onda del láser: 455 ± 5 nm
Área de trabajo: 410 × 420 mm
Precisión de grabado: 0.01 mm
Tamaño del punto láser: 0.06 mm ultrafino
Velocidad de grabado: Alta velocidad CNC ajustable
Tipo de enfoque: Enfoque fijo con sistema deslizante rápido
Sistema de operación: CNC controlado por software
Tipo de transmisión: Correas sincronizadas y motores paso a paso
Voltaje de operación: 110/220 V
Frecuencia: 50/60 Hz
Fuente de alimentación: Entrada AC 100–240 V / salida 12 V 5 A
Tipo de conexión: USB
Compatibilidad de software: LightBurn, LaserGRBL, Benbox, GrblController y LiteFire
Sistemas operativos compatibles: Windows y macOS
Formatos compatibles: NC, BMP, JPG, PNG, DXF y otros
Materiales de grabado: Madera, cartón, cuero, bambú, plástico, cerámica, piedra oscura, PCB y acero inoxidable 304
Materiales de corte: Madera, MDF, acrílico, tela, bambú y cartón
Espesor máximo de corte: Hasta 15 mm en madera y 10 mm en acrílico
Estructura: Aluminio reforzado de alta estabilidad
Sistema de protección ocular: Pantalla filtrante integrada
Certificaciones: CE, FCC, RoHS, FDA e IEC
Dimensiones aproximadas del equipo: 41 × 42 cm
Dimensiones del empaque: 61.5 × 34.5 × 13 cm
Peso neto: 3 kg
Peso bruto: 4.4 kg
Tipo de instalación: Sobremesa / DIY modular
Aplicaciones: Grabado CNC, señalización, corte artesanal, marroquinería y prototipado
Beneficios técnicos: Corte fino de alta precisión, bajo consumo y compatibilidad multipropósito
Mantenimiento: Limpieza de lentes, ajuste de correas y lubricación periódica
Uso recomendado: Talleres de diseño, fabricación digital, carpintería liviana y emprendimientos maker.</t>
  </si>
  <si>
    <t>Criadora (Calefactor) L6 para levantar pollitas</t>
  </si>
  <si>
    <t>Tipo de equipo: Criadora avícola a gas
Tipo de funcionamiento: Gas GLP / propano
Aplicación: Calefacción para pollos, pollitas y aves de cría
Cobertura aproximada: 500 a 700 aves por unidad
Potencia térmica: 6.000–7.500 kcal/h aprox.
Consumo de gas: 0.45–0.65 kg/h aprox.
Sistema de combustión: Quemador de alta eficiencia
Tipo de encendido: Manual
Material estructural: Lámina galvanizada y aluminio reflectivo
Tipo de reflector: Campana térmica metálica
Sistema de distribución de calor: Radiación circular uniforme
Diámetro aproximado del reflector: 70–90 cm
Altura regulable: Sí, mediante cadena o soporte
Tipo de instalación: Suspendida aérea
Peso aproximado: 4–8 kg
Temperatura de operación: Regulable según altura y presión de gas
Compatibilidad: Cilindros GLP estándar y redes de gas avícola
Uso recomendado: Galpones avícolas y producción intensiva
Tipo de operación: Continua para manejo de temperatura neonatal
Beneficios técnicos: Reducción de mortalidad, distribución uniforme del calor y eficiencia energética
Resistencia: Alta resistencia a corrosión y ambientes rurales
Mantenimiento: Limpieza periódica de inyector y quemador
Aplicaciones: Etapa de iniciación y levante avícola
Ventajas técnicas: Bajo consumo, calentamiento rápido y amplia cobertura térmica
Seguridad: Sistema de regulación de llama y ventilación natural.</t>
  </si>
  <si>
    <t>DESBASTADORA CUERO</t>
  </si>
  <si>
    <t>Tipo de equipo: Desbastadora industrial de cuero
Uso principal: rebaje y adelgazamiento de cuero en bordes y superficies específicas
Aplicación: marroquinería, talabartería, calzado, cinturones, bolsos, tapicería y artículos de cuero
Sistema de trabajo: cuchilla circular rotativa de precisión
Tipo de operación: industrial continua
Material procesable:
Cuero natural
Cuero sintético
Cuero curtido
Materiales similares para marroquinería
Sistema de alimentación: arrastre mecánico mediante rodillo presor
Tipo de corte: desbaste progresivo regulable
Regulación de espesor: ajustable según necesidad del trabajo
Ajuste de profundidad de corte: manual de precisión
Velocidad de trabajo: alta velocidad industrial
Motor: servo motor industrial o motor de transmisión (según configuración)
Potencia aproximada: 370–750 W (0,5–1 HP)
Voltaje: 110 V o 220 V
Frecuencia: 60 Hz
Sistema de afilado: incorporado para cuchilla circular
Sistema de lubricación: mecánico de mantenimiento periódico
Tipo de cuchilla: circular de acero endurecido de alta precisión
Material estructural: hierro fundido industrial
Acabado: pintura industrial anticorrosiva
Nivel de trabajo: profesional e industrial
Operación: pedal mecánico de control</t>
  </si>
  <si>
    <t>Descascarilladora para cacao</t>
  </si>
  <si>
    <t>Tipo de equipo: Refinadora conchadora de bolas para chocolate
Uso principal: refinado y conchado de chocolate, cacao y mezclas grasas alimentarias
Aplicación: producción de chocolate artesanal, bean to bar, repostería fina y transformación de cacao
Capacidad por lote (baché): 20 kg
Tipo de proceso: refinación por fricción mediante bolas de acero
Sistema de molienda: bolas de acero inoxidable alimentario
Material de contacto con alimento: acero inoxidable grado alimenticio
Material estructural: acero al carbono con acabados industriales y componentes inoxidables
Sistema de refinado: molienda húmeda continua de partículas sólidas en grasa (manteca de cacao u otras bases)
Granulometría final aproximada: 20–25 micras (dependiendo de tiempo de proceso y formulación)
Tiempo de refinación estimado: 8–24 horas según receta y nivel de finura requerido
Sistema de conchado: integrado en el mismo equipo
Tipo de operación: continua por lote
Motor principal: industrial de transmisión mecánica
Potencia instalada aproximada: 1.5 – 3 HP (según configuración del fabricante)
Voltaje: 220 V
Frecuencia: 60 Hz
Sistema de transmisión: motoreductor industrial
Control de operación: encendido/apagado y funcionamiento continuo
Nivel de producción: artesanal avanzada, semiindustrial y pequeña industria chocolatera
Compatibilidad de productos:
Licor de cacao
Chocolate oscuro
Chocolate con leche
Coberturas
Cremas untables
Pastas de frutos secos
Pralinés
Sistema de carga: manual por parte superior
Sistema de descarga: manual o mediante inclinación/salida controlada (según versión)
Mantenimiento: limpieza periódica del tanque, bolas y componentes de contacto alimentario
Construcción sanitaria: apta para procesos alimentarios</t>
  </si>
  <si>
    <t>descremadora de leche capacidad 100 litros manual o semiindustrial</t>
  </si>
  <si>
    <t>Tipo de equipo: Descremadora centrífuga de leche
Uso principal: separación de crema y leche descremada mediante fuerza centrífuga
Capacidad de procesamiento: 100 litros por hora
Aplicación: producción láctea artesanal, fincas lecheras, pequeñas plantas de procesamiento y agroindustria láctea
Sistema de funcionamiento: centrifugación mecánica de alta velocidad
Tipo de operación: continua
Alimentación del producto: manual mediante tolva o recipiente superior
Material de contacto con alimento: acero inoxidable grado alimenticio
Material estructural: acero inoxidable y componentes metálicos industriales
Sistema de separación: discos centrífugos internos de precisión
Salidas independientes:
Crema
Leche descremada
Ajuste de porcentaje de crema: regulable según configuración del equipo
Tipo de transmisión: motor eléctrico acoplado al sistema centrífugo
Potencia aproximada: 0,25 – 0,75 HP (180–550 W)
Voltaje: 110 V o 220 V (según versión)
Frecuencia: 60 Hz
Velocidad de rotación: alta velocidad centrífuga industrial
Sistema de descarga: continua durante operación
Nivel de producción: artesanal, comercial y semiindustrial
Construcción sanitaria: apta para procesamiento de alimentos
Mantenimiento: limpieza periódica de discos, conductos y recipiente recolector
Ensamble: estructura de mesa o pedestal compacto</t>
  </si>
  <si>
    <t>Despulpadora de frutas 2hp</t>
  </si>
  <si>
    <t>Tipo de equipo: Despulpadora industrial de frutas
Uso principal: extracción de pulpa y separación de semillas, cáscaras y fibras
Aplicación: procesamiento agroindustrial de frutas para jugos, néctares, mermeladas, pulpas congeladas, salsas y concentrados
Potencia del motor: 2 HP (≈ 1.5 kW)
Tipo de motor: eléctrico industrial
Voltaje: 110 V o 220 V (según configuración del fabricante)
Frecuencia: 60 Hz
Sistema de funcionamiento: trituración y tamizado mecánico rotativo
Sistema de separación: malla/tamiz intercambiable para retención de residuos sólidos
Material de contacto con alimento: acero inoxidable grado alimenticio
Material estructural: acero inoxidable y estructura metálica reforzada
Tipo de alimentación: manual por tolva superior
Tipo de descarga:
Salida de pulpa refinada
Salida independiente de residuos (semillas, bagazo y cáscara)
Sistema de transmisión: poleas y bandas o acople directo (según versión)
Capacidad de producción aproximada: 150 – 500 kg/h (dependiendo del tipo de fruta y malla instalada)
Tipo de operación: continua
Nivel de producción: comercial, agroindustrial y semiindustrial
Construcción sanitaria: apta para procesamiento alimentario
Mantenimiento: desmontaje y limpieza periódica de tamices y partes en contacto con alimento
Resistencia a corrosión: alta en componentes inoxidables</t>
  </si>
  <si>
    <t>Devanadora de hilo</t>
  </si>
  <si>
    <t>Tipo de equipo: Devanadora enconadora textil
Configuración: 2 hilos simultáneos
Tipo de operación: Eléctrica industrial
Aplicación: Devanado y enconado de hilo textil
Compatibilidad: Algodón, poliéster, lana, nylon y fibras sintéticas
Número de conos: 2 puestos de trabajo
Sistema de enrollado: Automático uniforme de alta velocidad
Velocidad de devanado: 800–1500 RPM aprox.
Potencia del motor: 120–250 W aprox.
Voltaje: 110 V
Frecuencia: 60 Hz
Tipo de motor: Motor eléctrico de bajo ruido
Sistema de transmisión: Polea y correa reforzada
Material estructural: Acero pintado y aluminio industrial
Tipo de base: Metálica reforzada antivibración
Sistema de tensión: Regulable manualmente
Tipo de bobinado: Conos y carretes cilíndricos
Capacidad de trabajo: Operación continua industrial ligera
Dimensiones aproximadas: 55–70 cm largo × 30–40 cm ancho × 45–60 cm alto
Peso aproximado: 12–20 kg
Tipo de instalación: Sobremesa industrial
Nivel de ruido: Bajo nivel operativo
Sistema de seguridad: Interruptor protegido y cubierta parcial de transmisión
Aplicaciones: Confección, tejeduría, bordado y producción textil
Beneficios técnicos: Enrollado uniforme, reducción de desperdicio y mayor velocidad de producción
Mantenimiento: Lubricación básica y limpieza periódica
Uso recomendado: Talleres textiles, fábricas de confección y emprendimientos de hilandería
Ventajas técnicas: Doble estación de trabajo y bajo consumo energético.</t>
  </si>
  <si>
    <t>Dispensador Triple Cereal Granos Dulces Frutos Secos</t>
  </si>
  <si>
    <t>Tipo de equipo: Dispensador triple de alimentos secos
Configuración: 3 compartimientos independientes
Capacidad total: 12 a 15 litros aprox.
Capacidad por contenedor: 4–5 litros aprox.
Material de contenedores: Acrílico / policarbonato transparente
Material estructural: ABS reforzado y acero inoxidable
Tipo de dispensación: Dosificador manual giratorio
Sistema de salida: Por gravedad controlada
Compatibilidad: Cereales, granos, frutos secos, dulces y snacks
Tipo de instalación: Sobremesa o pared según versión
Sistema de fijación: Base antideslizante o soporte mural
Dimensiones aproximadas: 48–55 cm alto × 30–40 cm ancho × 15–20 cm profundidad
Peso aproximado: 2–4 kg
Tipo de tapa: Superior abatible desmontable
Sistema de conservación: Protección contra humedad y contaminación
Tipo de operación: Manual
Transparencia: Visualización completa del contenido
Resistencia: Alta resistencia a impactos moderados
Aplicaciones: Hoteles, cafeterías, restaurantes, tiendas y hogares
Uso recomendado: Autoservicio de alimentos secos y almacenamiento organizado
Beneficios técnicos: Dosificación uniforme, reducción de desperdicio y mejor higiene alimentaria
Compatibilidad alimentaria: Apto para contacto con alimentos secos
Mantenimiento: Fácil desmontaje y limpieza rápida
Ventajas técnicas: Optimización de espacio y control eficiente de porciones.</t>
  </si>
  <si>
    <t xml:space="preserve">Dron compacto 4 K ultra lijero </t>
  </si>
  <si>
    <t>Peso de despegue: 248 g
Dimensiones plegado: 148 × 90 × 62 mm
Dimensiones desplegado: 251 × 362 × 72 mm
Velocidad máxima horizontal: 16 m/s
Velocidad máxima de ascenso: 5 m/s
Velocidad máxima de descenso: 3.5 m/s
Resistencia al viento: 10.7 m/s (nivel 5)
Altitud máxima de vuelo: 4000 m
Tiempo máximo de vuelo: 38 minutos
Distancia máxima de transmisión: hasta 10 km (FCC)
Sistema de transmisión: O2
GPS: GPS + Galileo + BeiDou
Cámara -Sensor CMOS 1/1.3 pulgadas, Resolución de fotos: 12 MP / 48 MP
Apertura: f/1.7
Campo de visión: 82.1°
Formatos de foto: JPEG y DNG (RAW)
Video:
4K hasta 30 fps
2.7K hasta 60 fps
Full HD hasta 60 fps
Bitrate máximo: 100 Mbps
HDR en foto y video
Zoom digital:
2x en 4K3x en 2.7K4x en 1080p
Estabilización
Gimbal mecánico de 3 ejes
Inclinación: -135° a 80°
Paneo: -30° a 30°
Batería
Capacidad: 2453 mAh
Voltaje: 7.38 V
Tecnología: Li-Po
Potencia: 18.1 Wh
Compatibilidad
Aplicación móvil compatible con Android e iOS
Grabación vertical real para redes sociales con tres baterías y cargador externo.</t>
  </si>
  <si>
    <t xml:space="preserve">Embutidora industrial medidas: 420x315x675 mm </t>
  </si>
  <si>
    <t>Tipo de equipo: Embutidora eléctrica industrial para chorizos, salchichas y embutidos
Capacidad del cilindro: 15 litros
Uso principal: llenado y embutido de mezclas cárnicas en tripas naturales o sintéticas
Aplicación: carnicerías, charcuterías, plantas de procesamiento cárnico, restaurantes y emprendimientos de embutidos
Sistema de funcionamiento: pistón de presión accionado por motor eléctrico
Tipo de operación: eléctrica continua
Material de contacto con alimento: acero inoxidable grado alimenticio
Material del cilindro: acero inoxidable
Material de boquillas: acero inoxidable o polímero alimentario de alta resistencia (según kit incluido)
Material estructural: acero inoxidable y estructura metálica reforzada
Capacidad de producción: variable según velocidad de operación y tipo de producto
Sistema de llenado: presión controlada mediante pistón interno
Control de velocidad: ajustable (según versión comercial)
Tipo de transmisión: motoreductor eléctrico
Potencia aproximada: 250 – 750 W
Voltaje: 110 V o 220 V (según configuración)
Frecuencia: 60 Hz
Sistema de carga: manual por apertura superior del cilindro
Sistema de descarga: boquilla frontal intercambiable
Número de boquillas: generalmente 3 a 5 tamaños diferentes para distintos diámetros de embutido
Tipo de embutido compatible:
Chorizo
Salchicha
Longaniza
Morcilla
Butifarra
Embutidos artesanales
Construcción sanitaria: apta para procesamiento alimentario
Nivel de producción: comercial y semiindustrial
Mantenimiento: desmontaje y limpieza de cilindro, pistón y boquillas después de cada uso
Resistencia a corrosión: alta en componentes inoxidables</t>
  </si>
  <si>
    <t xml:space="preserve">Empacadora al vacio </t>
  </si>
  <si>
    <t>Tipo de equipo: Empacadora al vacío industrial
Sistema de sellado: Doble barra selladora eléctrica
Longitud de sellado: 600 mm por barra
Número de barras: 2
Tipo de operación: Automática eléctrica
Voltaje: 110 V
Frecuencia: 60 Hz
Potencia total: 900–1200 W aprox.
Capacidad de la bomba de vacío: 8 m³/h
Tipo de bomba: Bomba de vacío industrial de alta eficiencia
Presión de vacío: Hasta -0.1 MPa aprox.
Ancho de sellado: 8–10 mm
Material estructural: Acero inoxidable grado alimenticio
Tipo de cámara: Cámara de vacío horizontal
Sistema de control: Panel digital temporizado
Tipo de tapa: Acrílico transparente de alta resistencia
Tiempo de sellado: Ajustable electrónicamente
Tiempo de vacío: Regulable
Sistema de enfriamiento: Integrado para trabajo continuo
Dimensiones aproximadas de cámara: 62 × 40 × 10 cm aprox.
Dimensiones externas aproximadas: 72–80 cm largo × 55–65 cm ancho × 45–55 cm alto
Peso aproximado: 60–90 kg
Tipo de instalación: Piso / sobremesa industrial
Compatibilidad: Bolsas lisas y corrugadas para vacío
Aplicaciones: Empaque de carnes, quesos, embutidos, granos y alimentos procesados
Uso recomendado: Restaurantes, plantas de alimentos, supermercados y agroindustria
Beneficios técnicos: Mayor conservación, reducción de oxidación y protección contra humedad y bacterias
Tipo de operación continua: Uso intensivo semindustrial e industrial
Seguridad: Protección térmica y sistema de cierre hermético
Mantenimiento: Limpieza interna y cambio periódico de aceite de bomba
Ventajas técnicas: Sellado uniforme, doble barra de producción y alto rendimiento de vacío.</t>
  </si>
  <si>
    <t>Empacadora al vacio de piso 3 barra de sellado</t>
  </si>
  <si>
    <t>Tipo de equipo: Empacadora al vacío de mesa industrial
Uso principal: extracción de aire y sellado hermético de productos alimentarios y no alimentarios
Configuración: 3 barras de sellado
Tipo de operación: automática o semiautomática según configuración del fabricante
Aplicación: Carnes frescas,  Embutidos, Quesos, Frutas y verduras, Café, Cacao
Productos secos
Productos agroindustriales
Insumos farmacéuticos y comerciales
Sistema de vacío: bomba de vacío industrial integrada
Tipo de sellado: térmico por resistencia eléctrica
Número de barras de sellado: 3
Material de cámara: acero inoxidable grado alimenticio
Material estructural: acero inoxidable industrial
Tipo de tapa: transparente de alta resistencia (acrílico o policarbonato industrial)
Sistema de control: panel digital o electrónico programable (según versión)
Programación:
Tiempo de vacío
Tiempo de sellado
Tiempo de enfriamiento
Ciclos automáticos
Voltaje: 110 V o 220 V (según configuración)
Frecuencia: 60 Hz
Potencia instalada aproximada: 0.9 – 2.5 kW
Tipo de bomba:
Bomba de vacío lubricada industrial
Funcionamiento continuo de producción
Capacidad de vacío: alta eficiencia para conservación prolongada
Nivel de producción: comercial, semiindustrial e industrial
Tipo de instalación: sobremesa industrial
Construcción sanitaria: apta para industria alimentaria
Resistencia a corrosión: alta
Mantenimiento:
Cambio periódico de aceite de bomba (si aplica)
Limpieza de cámara y barras de sellado</t>
  </si>
  <si>
    <t xml:space="preserve">Equipo de Ordeño </t>
  </si>
  <si>
    <t>Tipo de producto: Fertilizante foliar y bioestimulante agrícola
Presentación comercial: Líquido concentrado
Tipo de aplicación: Foliar y fertirriego
Composición principal: Aminoácidos, carbono orgánico y nutrientes minerales
Función agronómica: Estimulación fisiológica y nutricional de cultivos
Acción principal: Promueve crecimiento vegetativo, floración y recuperación de estrés
Compatibilidad: Cultivos frutales, hortalizas, café, cereales y pastos
Tipo de absorción: Rápida absorción foliar y radicular
Dosis de aplicación: Variable según cultivo y etapa fenológica
Solubilidad: 100 % soluble en agua
pH aproximado: 4–6
Color: Ámbar oscuro / café
Densidad aproximada: 1.1–1.3 g/ml
Contenido orgánico: Alto contenido de carbono orgánico activo
Tipo de formulación: Concentrado soluble (SL)
Aplicaciones recomendadas: Recuperación postestrés, inducción floral y fortalecimiento fisiológico
Método de aplicación: Bomba de fumigación, aspersión o sistemas de riego
Compatibilidad química: Compatible con la mayoría de fertilizantes y agroinsumos
Beneficios agronómicos: Mayor vigor, mejor desarrollo radicular y aumento de productividad
Uso recomendado: Agricultura intensiva y tecnificada
Tipo de almacenamiento: Lugar fresco, seco y protegido de luz solar
Vida útil: Según fecha de lote y condiciones de almacenamiento
Seguridad: Uso agrícola con manejo técnico recomendado
Ventajas técnicas: Alta eficiencia de absorción y rápida respuesta fisiológica en plantas.</t>
  </si>
  <si>
    <t>Escabiladero De Producion En Acero</t>
  </si>
  <si>
    <t>Tipo de equipo: Escabiladero industrial para panadería y repostería
Uso principal: almacenamiento, transporte, enfriamiento y organización de bandejas de producción
Aplicación: panaderías, pastelerías, reposterías, cocinas industriales y fábricas de alimentos
Material principal: acero inoxidable
Acabado: acero satinado de uso alimentario
Estructura: reforzada en tubo y ángulo metálico industrial
Capacidad: 18 bandejas/latas de producción
Tamaño de bandejas compatibles: 65 × 45 cm (estándar panadero en Colombia)
Cantidad de niveles: 18 niveles
Sistema de soporte: guías laterales para inserción y retiro de bandejas
Tipo de movilidad: carro rodante industrial
Rodachines: ruedas de nailon de alta resistencia
Desplazamiento: manual
Tipo de construcción: estructura abierta para ventilación y enfriamiento de productos
Resistencia a corrosión: alta
Uso alimentario: sí
Nivel de producción: comercial, semiindustrial e industrial
Mantenimiento: limpieza sencilla con productos para acero inoxidable
Garantía comercial reportada: 6 meses</t>
  </si>
  <si>
    <t>Estante De Madera Rústico Para Joyería</t>
  </si>
  <si>
    <t>Tipo de equipo: Estante organizador y exhibidor comercial
Estilo: Rústico decorativo
Material principal: Madera MDF / madera laminada
Color: Blanco envejecido / blanco rústico
Tipo de estructura: Modular de varios niveles
Número de niveles: 3 a 5 repisas según versión
Tipo de instalación: Sobremesa o piso
Capacidad de carga: 3–10 kg por nivel aprox.
Dimensiones aproximadas: 40–60 cm ancho × 20–30 cm profundidad × 50–80 cm alto
Peso aproximado: 2–6 kg
Acabado: Pintura mate decorativa anticorrosiva
Diseño: Estilo vintage / artesanal
Tipo de ensamblaje: Desarmable o prefabricado según modelo
Aplicaciones: Exhibición de joyería, postres, cupcakes, accesorios y productos decorativos
Uso recomendado: Repostería, vitrinas comerciales, ferias y decoración interior
Compatibilidad: Ambientes comerciales y domésticos
Resistencia: Uso liviano y semicomercial
Beneficios técnicos: Optimización de espacio y visualización organizada de productos
Sistema de limpieza: Limpieza manual con paño seco o húmedo
Ventajas técnicas: Diseño compacto, portátil y decorativo
Tipo de almacenamiento: Exhibición vertical de productos pequeños y medianos
Mantenimiento: Bajo mantenimiento y fácil transporte.</t>
  </si>
  <si>
    <t xml:space="preserve">Estante Organizador Anaquel Solido Plástico 5 Niveles </t>
  </si>
  <si>
    <t>Tipo de producto: Estante organizador multifuncional
Configuración: 5 niveles / 5 repisas
Material de fabricación: Plástico de alta resistencia / resina reforzada
Tipo de estructura: Modular sólida
Acabado: Liso mate
Color: Negro / mocca según versión
Capacidad máxima de carga: Hasta 150 kg distribuidos
Capacidad por nivel: 25–30 kg aprox.
Dimensiones: 71.4 cm largo × 38.2 cm profundidad × 174.5 cm alto
Tipo de instalación: De piso
Sistema de ensamblaje: Modular encajable sin herramientas especializadas
Incluye manual de ensamblado: Sí
Tipo de repisas: Sólidas reforzadas
Diseño estructural: Anticorrosivo y resistente a humedad
Peso aproximado: 7–10 kg
Estilo: Moderno multifuncional
Aplicaciones: Hogar, oficina, garaje, cocina, bodega y archivo
Compatibilidad: Uso interior y exterior cubierto
Resistencia: Alta resistencia a humedad, hongos y oxidación
Sistema de limpieza: Lavable y de fácil mantenimiento
Beneficios técnicos: Optimización de espacio vertical y organización de carga liviana y semipesada
Tipo de uso: Doméstico, comercial y organizacional
Ventajas técnicas: Fácil armado, bajo mantenimiento y larga vida útil
Garantía: 12 meses fabricante
Uso recomendado: Almacenamiento de herramientas, cajas, documentos, utensilios y productos comerciales.</t>
  </si>
  <si>
    <t xml:space="preserve">Estante organizador metalico de 8 repisas </t>
  </si>
  <si>
    <t>Tipo de producto: Estante metálico industrial de almacenamiento
Configuración: 8 repisas
Material de fabricación: Acero metálico reforzado
Acabado: Pintura electrostática anticorrosiva
Color: Negro
Capacidad máxima por repisa: 80 kg distribuidos uniformemente
Capacidad máxima total: 400 kg distribuidos
Tipo de estructura: Modular metálica de uso rudo
Sistema de ensamblaje: Sin tornillos, armado por encaje rápido
Tipo de repisas: Metálicas sólidas reforzadas
Dimensiones: 180 cm alto × 85 cm ancho × 45 cm fondo
Ancho útil de repisas: 45 cm
Peso aproximado: 24 kg
Tipo de instalación: Piso / interior
Compatibilidad: Bodegas, talleres, garajes, oficinas y almacenamiento comercial
Resistencia: Alta resistencia a oxidación, rayaduras e impactos moderados
Tipo de uso: Doméstico, comercial e industrial liviano
Sistema estructural: Refuerzos verticales y horizontales metálicos
Configuración modular: Posibilidad de ensamblaje horizontal según instalación
Beneficios técnicos: Alta capacidad de organización y optimización de espacio vertical
Mantenimiento: Limpieza sencilla y bajo mantenimiento
Uso recomendado: Herramientas, cajas, repuestos, mercancía y archivo
Ventajas técnicas: Montaje rápido, estructura estable y larga vida útil.</t>
  </si>
  <si>
    <t xml:space="preserve">Estufa de piso 6 puestos gas natural acero inoxidable </t>
  </si>
  <si>
    <t>Tipo de equipo: Estufa de piso con horno
Tipo de energía: Gas natural
Configuración de quemadores: 5 puestos
Tipo de instalación: Piso / autosoportada
Material de cubierta: Acero inoxidable
Material de parrillas: Hierro fundido / acero esmaltado reforzado
Tipo de horno: Horno a gas integrado
Encendido electrónico: Sí
Voltaje de operación: 120 V
Frecuencia: 60 Hz
Sistema de seguridad: Válvulas de seguridad en quemadores y horno
Tipo de controles: Perillas frontales ergonómicas
Sistema de cocción: Quemadores de alta eficiencia térmica
Tipo de parrillas: Continuas y desmontables
Acabado: Inoxidable con detalles en negro
Dimensiones aproximadas: 93 cm alto × 76–77 cm ancho × 59–61 cm profundidad
Peso aproximado: 40–45 kg
Capacidad del horno: Amplia cavidad multipropósito
Luz interna de horno: Sí
Tipo de puerta: Vidrio templado panorámico
Sistema de limpieza: Superficie lisa de fácil limpieza
Clasificación energética: B
Aplicaciones: Cocción doméstica, restaurantes pequeños y negocios alimentarios
Compatibilidad: Redes residenciales de gas natural
Beneficios técnicos: Distribución uniforme del calor y ahorro energético
Uso recomendado: Preparación intensiva de alimentos y horneado continuo
Mantenimiento: Limpieza periódica de quemadores y bandejas
Garantía: 1 año fabricante
País de fabricación: Colombia
Ventajas técnicas: Alta resistencia térmica, encendido rápido y estructura robusta para trabajo continuo.</t>
  </si>
  <si>
    <t xml:space="preserve">Estufa industrial de 3 puestos Acero inoxidable </t>
  </si>
  <si>
    <t>Tipo de equipo: Estufa industrial a gas
Configuración: 3 puestos sencillos
Tipo de operación: Gas natural o GLP
Material estructural: Acero inoxidable referencia 430
Calibre del cuerpo: Calibre 22
Calibre de cubierta: Calibre 18
Tipo de quemadores: Fogones sencillos de alta potencia
Número de perillas: 3 perillas industriales de lujo
Sistema de cocción: Alta presión térmica para cocción intensiva
Tipo de parrillas: Metálicas reforzadas industriales
Sistema de recolección: Bandeja recolectora de residuos y grasa
Acabado: Acero inoxidable pulido anticorrosivo
Tipo de instalación: Piso / estacionaria
Dimensiones: 110 cm ancho × 41.5 cm fondo × 90 cm alto
Peso aproximado: 35–50 kg
Niveladores: 4 niveladores plásticos ajustables
Tipo de estructura: Forrada completamente en acero inoxidable
Resistencia térmica: Alta resistencia a temperaturas industriales
Aplicaciones: Restaurantes, hoteles, comedores industriales y cocinas comerciales
Compatibilidad: Ollas industriales y utensilios de gran capacidad
Tipo de uso: Continuo industrial y gastronómico
Beneficios técnicos: Alta durabilidad, rápida transferencia térmica y fácil limpieza
Sistema de mantenimiento: Limpieza superficial y desmontaje básico de quemadores
Seguridad: Controles individuales de regulación de llama
Ventajas técnicas: Estructura robusta, resistencia a corrosión y trabajo pesado continuo.</t>
  </si>
  <si>
    <t>Estufa Tamalera / un quemador</t>
  </si>
  <si>
    <t>Tipo de equipo: Estufa tamalera industrial
Configuración: 1 puesto con fogón triple
Tipo de operación: Gas natural o GLP
Material estructural: Acero inoxidable referencia 304
Calibre de lámina: Calibre 18
Tipo de quemador: Triple de alta capacidad térmica
Potencia térmica estimada: Hasta 150.000 BTU/h aprox.
Sistema de cocción: Alta presión para ollas tamaleras industriales
Número de perillas: 3 perillas de lujo independientes
Material de parrilla: Hierro fundido reforzado
Sistema de soporte: 4 patas en tubo cuadrado
Niveladores: 4 niveladores plásticos ajustables
Bandeja recolectora: Sí, integrada para residuos y grasa
Tipo de instalación: Piso / estacionaria
Dimensiones: 70 cm ancho × 70 cm fondo × 50 cm alto
Peso aproximado: 45–55 kg
Acabado: Acero inoxidable pulido anticorrosivo
Resistencia térmica: Alta resistencia para trabajo continuo industrial
Tipo de uso: Industrial y gastronómico
Aplicaciones: Cocción de tamales, sopas, fondos y alimentos de gran volumen
Compatibilidad: Ollas tamaleras industriales y recipientes de gran capacidad
Sistema de combustión: Distribución uniforme de calor
Beneficios técnicos: Cocción rápida, estabilidad térmica y alta eficiencia energética
Uso recomendado: Restaurantes, fábricas de tamales, cocinas industriales y negocios de comida típica
Mantenimiento: Limpieza sencilla y desmontaje básico de componentes
Ventajas técnicas: Alta potencia concentrada, estructura robusta y larga vida útil en ambientes de alta producción.</t>
  </si>
  <si>
    <t>fertilizante  especialmente formulado para suplir las necesidades nutricionales de cultivos de pastos y praderas 50 Kg</t>
  </si>
  <si>
    <t>Tipo de producto: Fertilizante químico granulado NPK
Fórmula nutricional: 31-8-8-2-3
Presentación: Bulto de 50 kg
Tipo de aplicación: Edáfica / aplicación directa al suelo
Uso agrícola: Pastos, potreros y praderas
Composición garantizada:
Nitrógeno total (N): 31 %
Fósforo asimilable (P₂O₅): 8 %
Potasio soluble (K₂O): 8 %
Magnesio total (MgO): 2 %
Azufre total (S): 3 %
Tipo de nitrógeno: Ureico y amoniacal
Forma física: Granulado sólido homogéneo
Solubilidad: Alta disponibilidad en humedad de suelo
Función agronómica: Desarrollo vegetativo y aumento de biomasa forrajera
Aplicaciones recomendadas: Potreros, pasto de corte, praderas y sistemas ganaderos
Compatibilidad: Sistemas de fertilización manual y mecanizada
Método de aplicación: Voleo o incorporación al suelo
Cobertura nutricional: Macro y micronutrientes complementarios
Beneficios agronómicos: Incremento de producción forrajera y mejor digestibilidad del pasto
Tipo de cultivo: Gramíneas y cultivos forrajeros
Uso recomendado: Recuperación de praderas y mantenimiento nutricional intensivo
Registro ICA: 11165
Tipo de empaque: Saco laminado industrial reforzado
Dimensiones aproximadas del empaque: 85 × 55 × 12 cm
Peso neto: 50 kg
Almacenamiento: Lugar seco, ventilado y protegido de humedad
Compatibilidad climática: Aplicación en sistemas tropicales y templados
Beneficios técnicos: Alta concentración de nitrógeno para rápido rebrote y cobertura vegetal
Ventajas productivas: Mayor densidad de pasto y mejor rendimiento por hectárea
Precauciones: Aplicar bajo recomendación agronómica y análisis de suelo
Mantenimiento del producto: Evitar compactación y contacto directo con agua.</t>
  </si>
  <si>
    <t>Freidora industrial a gas de 2 puestos</t>
  </si>
  <si>
    <t>Tipo de equipo: Freidora industrial doble a gas
Configuración: 2 puestos / 2 tanques independientes
Marca: Aluminios MJ S.A.S.
Modelo: Freidor doble calibre 26
Tipo de operación: Gas natural o GLP multigas
Material estructural: Acero inoxidable industrial
Calibre del cuerpo: Calibre 26
Sistema de cocción: Inmersión en aceite caliente
Capacidad de aceite: 6 litros por tanque
Capacidad total: 12 litros aprox.
Potencia máxima: 7.33 kW
Número de quemadores: 2
Tipo de calentamiento: Quemadores a gas de alta eficiencia
Número de canastillas: 2 canastillas metálicas incluidas
Material de canastillas: Alambre cromado / acero metálico
Dimensiones de canastillas: 32 cm largo × 23 cm ancho × 12 cm profundidad
Tipo de control: Perillas manuales independientes
Sistema de trabajo: Freído simultáneo de diferentes alimentos
Tipo de instalación: Piso / estacionaria móvil
Sistema de movilidad: Rodachines industriales de 2”
Dimensiones del equipo: 80 cm alto × 72 cm ancho × 50 cm profundidad
Peso aproximado: 25 kg
Acabado: Acero inoxidable anticorrosivo
Tipo de uso: Industrial y gastronómico
Aplicaciones: Restaurantes, comidas rápidas, cafeterías y negocios de frituras
Compatibilidad: Papas fritas, pollo, pescado, empanadas y snacks
Beneficios técnicos: Separación de sabores, calentamiento rápido y alta eficiencia térmica
Sistema de limpieza: Tanques desmontables de fácil lavado
Resistencia: Alta resistencia térmica y a corrosión
Mantenimiento: Limpieza periódica de quemadores y drenaje de aceite
Garantía: 12 meses fabricante
Ventajas técnicas: Producción simultánea, ahorro de espacio y trabajo continuo comercial.</t>
  </si>
  <si>
    <t>Fungicidas</t>
  </si>
  <si>
    <t>Fungicida</t>
  </si>
  <si>
    <t>Grafadora Selladora para envases y perfumes</t>
  </si>
  <si>
    <t>Tipo de producto: Perfume / Eau de Toilette (EDT)
Presentación: Frasco atomizador recargable
Capacidad: 250 ml
Tipo de envase: Spray / atomizador recargable
Tipo de fragancia: Unisex
Concentración: Eau de Toilette (EDT)
Uso: Personal / corporal
Modo de aplicación: Pulverización directa sobre piel o ropa
Sistema de dispensación: Atomizador a presión manual
Material del envase: Plástico o vidrio según lote
Tipo de cierre: Tapón roscado con válvula spray
Recargable: Sí
Formato de venta: Unidad individual
Compatibilidad: Reutilizable con fragancias líquidas similares
Aplicación recomendada: Uso diario, casual o personal
Tipo de producto: Cosmético perfumado
Condición de venta: Producto comercial 
Peso aproximado: 250–300 g 
Dimensiones aproximadas: 18–22 cm de alto × 4–6 cm de diámetro 
Vida útil: Según lote de fabricación 
Almacenamiento: Lugar fresco, seco y sin exposición directa a luz solar
Características técnicas: Difusión en microgotas mediante presión de válvula atomizadora
Seguridad: Inflamable por contenido alcohólico</t>
  </si>
  <si>
    <t xml:space="preserve">Grageadora-bañadora </t>
  </si>
  <si>
    <t>Tipo de equipo: Grageadora / bañadora industrial
Material estructural: Acero inoxidable 304 (grado alimenticio)
Sistema de operación: Eléctrico industrial
Voltaje: 110 V
Sistema de control: Panel electrónico de velocidad
Control térmico: Termorregulador integrado en panel
Sistema de aire: Inyección de aire controlado para enfriamiento del proceso
Función principal: Recubrimiento uniforme de productos alimenticios (grageado)
Tipo de tambor: Bombo giratorio en acero inoxidable
Velocidad: Ajustable electrónicamente según proceso
Capacidad de producción: 5 kg, 8 kg, 20 kg y hasta 30 kg por lote
Tipo de proceso: Grageado por rotación y aplicación en capas
Sistema de secado/enfriamiento: Aire controlado para cristalización del recubrimiento
Motor: Potencia variable según capacidad del equipo
Tipo de uso: Industrial y semi-industrial
Aplicaciones: Chocolatería, confitería, frutos secos, caramelizados y recubrimientos
Sistema de carga: Manual por lotes (batch)
Sistema de descarga: Volcado del tambor
Estructura: Base metálica reforzada para estabilidad
Material en contacto con alimentos: Acero inoxidable sanitario
Beneficios técnicos: Control preciso del recubrimiento, uniformidad del producto y reducción de tiempos de proceso
Mantenimiento: Limpieza fácil en acero inoxidable y mantenimiento preventivo básico
Uso recomendado: Producción de chocolates, almendras, maní, frutas secas y confitería industrial
Ventajas técnicas: Alta precisión en capas, control de temperatura y eficiencia en producción continua.</t>
  </si>
  <si>
    <t xml:space="preserve">Hidrolavadora de alta presión </t>
  </si>
  <si>
    <t>Tipo de equipo: Hidrolavadora de alta presión eléctrica
Potencia del motor: 1700 W
Voltaje: 127 V
Frecuencia: 60 Hz
Presión máxima: 2000 PSI (≈138 bar)
Presión de trabajo: 92 bar aprox.
Caudal máximo: 300 L/h (≈5 L/min)
Sistema de bomba: Placa oscilante
Tipo de motor: Motor universal eléctrico
Material de la bomba: Componentes metálicos y polímeros de alta resistencia
Sistema de filtración: Doble filtrado de agua integrado
Longitud de manguera: 6 m
Sistema de pistones: Triple pistón en acero inoxidable (según versión Bosch Professional)
Tipo de alimentación: Eléctrica directa
Nivel de ruido: Aproximadamente 74–80 dB
Sistema de conexión: Acoples rápidos para accesorios
Accesorios incluidos: Pistola, lanza, boquilla turbo, boquilla regulable, aplicador de detergente, filtro y manguera
Dimensiones aproximadas: 76 cm alto × 31 cm ancho × 33 cm largo
Peso aproximado: 8 kg
Tipo de uso: Doméstico y semiprofesional
Aplicaciones: Lavado de vehículos, fachadas, patios, pisos y herramientas
Sistema de seguridad: Protección contra sobrecalentamiento y filtrado de partículas
Movilidad: Asa plegable para transporte
Tipo de instalación: Portátil
Beneficios técnicos: Alta presión constante, ahorro de agua y limpieza profunda sin esfuerzo manual
Mantenimiento: Limpieza de filtro y revisión periódica de manguera y boquillas</t>
  </si>
  <si>
    <t xml:space="preserve">Horno electrico para panadería, 3 Camaras  </t>
  </si>
  <si>
    <t>Tipo de equipo: Horno para panadería industrial
Configuración: 3 cámaras independientes
Tipo de operación: Gas (multigas)
Tipo de cocción: Mixta (convección natural por cámara)
Número de niveles: 3 cámaras con 1 bandeja por cámara (aprox.)
Material estructural: Acero al carbón con frente en acero inoxidable (según fabricante)
Tipo de puerta: Puertas con visor en vidrio templado
Sistema de control de temperatura: Termómetro analógico integrado
Rango de temperatura: 79 °C a 350 °C
Tipo de instalación: Piso (estructura fija)
Dimensiones aproximadas:
Alto: 1.30–1.35 m
Ancho: 60 cm
Profundidad: 80 cm
Capacidad interna: Bandejas de aproximadamente 65 × 45 cm por cámara
Sistema de combustión: Quemadores a gas por cámara
Distribución de calor: Independiente por cámara
Tipo de aislamiento: Fibra térmica interna (según fabricante)
Peso aproximado: 80–120 kg
Tipo de uso: Panadería, repostería y negocios de alimentos
Aplicaciones: Pan, galletas, tortas, masas horneadas y productos artesanales
Sistema de seguridad: Control manual de gas y regulación de llama
Ventajas técnicas: Cocción simultánea en múltiples cámaras, ahorro de tiempo de producción
Mantenimiento: Limpieza interna de cámaras y revisión periódica de quemadores
Beneficios operativos: Producción continua, control visual del horneado y estabilidad térmica
Material de aislamiento: Lana/fibra térmica resistente a altas temperaturas
Sistema de ventilación: Natural por cámara</t>
  </si>
  <si>
    <t>Horno Empotrable Eléctrico 60 cm 120 V</t>
  </si>
  <si>
    <t>Tipo de equipo: Horno eléctrico empotrable
Tipo de instalación: Empotrable (cocina modular)
Ancho: 60 cm
Alto: 62 cm
Profundidad: 51 cm
Dimensiones de encastre: 53.6 × 60 × 48.5 cm
Capacidad interna: 67 litros
Tipo de alimentación: Eléctrica
Voltaje: 120 V
Potencia nominal: 930 W
Tipo de panel: Manual (perillas)
Rango de temperatura: 160 °C – 280 °C
Funciones principales: Hornear, calentar, dorar y gratinar
Sistema de cocción: Resistencias eléctricas superiores e inferiores
Número de rejillas: 1
Temporizador: Sí, programable con aviso sonoro
Grill: Sí (gratina y dora superficies)
Convección: No
Material de puerta: Vidrio templado con visor
Sistema de limpieza: Vidrio desmontable y puerta removible para mantenimiento
Iluminación interna: Sí
Tipo de uso: Doméstico
País de origen: Colombia
Eficiencia energética: No especificada en ficha base (uso doméstico estándar)
Sistema de seguridad: Apagado automático del gratinador por temporizador
Accesorios incluidos: Manual de usuario y entrepaño
Mantenimiento: Limpieza interna de cavidad y retiro de residuos de grasa
Aplicaciones: Panadería casera, repostería, asados y cocina general
Beneficios técnicos: Cocción uniforme, control manual directo y alta capacidad interna
Ventajas técnicas: Diseño empotrable, buen volumen útil (67 L) y funciones básicas completas para uso residencial.</t>
  </si>
  <si>
    <t>HORNO LECHONERO 2 BANDEJAS</t>
  </si>
  <si>
    <t>Fabricación total parte interna y externa en lámina cold rolled calibre 22, pintado con esmalte gris martillado, con bocelaría y puertas en acero inoxidable Ref. 430.
Para lata de 1.10 mt x 45 cm, en cámara 1.12 mt x 48 cm x 30 cm de alto en boca libre. Medidas externas: 63 cm de frente x 1.25 mt de ancho x 1.50 mt de alto.
Incluye 2 latas en lámina cold rolled.
2 válvulas de seguridad marca Humcar con perilla en aluminio
Funcionamiento gas natural o gas de pipeta.
Base con ruedas de 3″, 2 con freno y 2 sin freno.</t>
  </si>
  <si>
    <t>Horno Microondas y Freidora de Aire</t>
  </si>
  <si>
    <t>Tipo de equipo: Horno microondas multifunción
Capacidad: 1.0 pies cúbicos (≈ 29 litros)
Tipo de funciones: 4 en 1 (microondas, AirFry, convección y grill/dorado)
Potencia de cocción: 1200 W
Voltaje: 110–120 V
Frecuencia: 60 Hz
Tipo de panel: Digital táctil (LED)
Número de programas automáticos: Más de 20
Niveles de cocción: 7 niveles
Tipo de instalación: Sobremesa (no empotrable)
Dimensiones: 53.9 cm ancho × 30 cm alto × 46.2 cm profundidad
Peso: 19 kg
Material interior: Acero inoxidable
Plato giratorio: Sí
Sistema de convección: Sí (ventilación de aire caliente)
Función AirFry: Sí (cocción con aire caliente tipo freidora sin aceite)
Función grill: Sí (dorado y gratinado)
Función Auto Cook: Sí
Sensor cooking: Sí (ajuste automático de cocción)
Iluminación interna: Sí
Tipo de puerta: Manija frontal con visor
Color: Gris / plateado brillante
Sistema de limpieza: Función de limpieza por vapor (Auto Clean)
Accesorios incluidos: Bandeja AirFry, bandeja de hornear, rack de convección y rack de grill
Material de cavidad: Acero inoxidable
Tipo de uso: Doméstico
Aplicaciones: Cocción, recalentado, horneado, dorado y fritura por aire
Beneficios técnicos: Cocción rápida, reducción de aceite, multifuncionalidad en un solo equipo
Sistema de seguridad: Apagado automático por control electrónico
Garantía: 1 año fabricante</t>
  </si>
  <si>
    <t>Impresora multifunción a color</t>
  </si>
  <si>
    <t>Tipo de equipo: Impresora multifuncional (4 en 1)
Tecnología de impresión: Inyección de tinta PrecisionCore Heat-Free
Resolución máxima: 4800 × 1200 dpi
Velocidad de impresión:
17 ppm ISO (negro)
9.5 ppm ISO (color)
Hasta 37 ppm (modo rápido)
Tipo de tinta: Pigmentada DURABrite Ultra
Sistema de tinta: Tanques recargables EcoTank (botellas)
Rendimiento de tinta:
Hasta 7.500 páginas negro
Hasta 6.000 páginas color
Ciclo mensual recomendado: 1.500 páginas
Ciclo mensual máximo: 20.000 páginas
Funciones: Impresión, copia, escaneo y fax
Alimentador automático (ADF): 35 hojas
Capacidad de papel: 250 hojas
Dúplex automático: Sí (impresión a doble cara)
Tamaño de papel: A4, carta, legal y formatos variados
Escáner: CIS plano + ADF
Resolución del escáner: 1200 × 2400 dpi
Fax: Sí (hasta 33.6 kbps)
Conectividad: WiFi, WiFi Direct, Ethernet, USB
Pantalla: LCD a color (aprox. 2.4”)
Sistema operativo compatible: Windows y macOS
Consumo de energía: aprox. 12 W en operación
Voltaje: 110–120 V / 220 V según región
Dimensiones: 34.6 × 37.5 × 34.7 cm
Peso: 7.3 kg
Nivel de ruido: ~38 dB
Tipo de uso: Oficina, hogar, pequeñas empresas
Material de impresión: Papel común, sobres y papeles especiales
Beneficios técnicos: Bajo costo por página, alta productividad y conectividad completa
Ventajas clave: impresión rápida sin cartuchos, sistema antifugas EcoTank y mantenimiento reducido</t>
  </si>
  <si>
    <t xml:space="preserve">Impresora para fotografia </t>
  </si>
  <si>
    <t>Tipo de equipo: Impresora fotográfica compacta
Tecnología de impresión: Sublimación de tinta (dye-sublimation)
Resolución de impresión: Hasta 300 × 300 dpi
Tamaño de impresión: Postcard 4×6” (≈ 10 × 15 cm)
Tipo de papel compatible: Papel fotográfico Canon KP series / RP series
Sistema de tinta: Cartucho de tinta por sublimación (color CMY)
Conectividad: WiFi, WiFi Direct, USB, tarjeta SD
Compatibilidad: Android, iOS, Windows y macOS
Pantalla: LCD inclinable de 3.5” aprox.
Velocidad de impresión: ~41 segundos por foto (4×6”)
Tipo de alimentación: Adaptador AC
Voltaje: 100–240 V (adaptador)
Consumo energético: Bajo consumo en impresión fotográfica
Formato de archivo compatible: JPEG, PNG y otros formatos comunes
Funciones móviles: Impresión desde app Canon SELPHY Photo Layout
Ajustes de impresión: Corrección de color, brillo, filtros y bordes
Capacidad de bandeja: Hasta 18 hojas (según tipo de papel)
Tipo de uso: Doméstico y fotográfico personal
Material del equipo: Plástico ABS de alta resistencia
Dimensiones aproximadas: 18 × 13 × 6 cm
Peso aproximado: 0.85–1.0 kg
Tipo de impresión: Transferencia térmica por sublimación (3 pasadas de color + capa protectora)
Durabilidad de impresión: Alta resistencia al agua, huellas y decoloración
Sistema de acabado: Laminado protector automático (coating)
Aplicaciones: Fotografías personales, eventos, recuerdos, álbumes y decoración
Beneficios técnicos: Alta calidad fotográfica tipo laboratorio, portabilidad y conexión inalámbrica
Mantenimiento: Limpieza básica del rodillo y uso exclusivo de consumibles originales
Ventajas técnicas: No usa tinta líquida, impresiones resistentes y consistentes</t>
  </si>
  <si>
    <t>Impresora para sublimación termofijadora tamaño de impresión A3</t>
  </si>
  <si>
    <t xml:space="preserve">Tipo de equipo: Plotter / impresora de gran formato modificada para sublimación
Tipo de modificación: Conversión a sublimación con sistema de tinta continua (CISS)
Tecnología de impresión: Inyección de tinta PrecisionCore MicroTFP
Tipo de tinta: Sublimación base agua (CMYK)
Ancho máximo de impresión: 24 pulgadas (≈ 61 cm)
Resolución máxima: Hasta 2400 × 1200 dpi
Tamaño de gota: Aproximadamente 4 picolitros
Velocidad de impresión: Hasta 34 segundos por hoja A1 en modo rápido
Sistema de alimentación: Rollos y hojas sueltas
Formatos compatibles: A4, A3, A2, A1 y rollo continuo
Pantalla: LCD táctil a color de 4.3”
Conectividad: WiFi, WiFi Direct, USB 2.0, Ethernet
Sistema operativo compatible: Windows y macOS
Tipo de uso: Industrial ligero / emprendimiento textil
Aplicaciones: Sublimación en textiles, camisetas, mugs, gorras, cojines, banners y productos personalizados
Sistema de tinta: Tanques recargables (modificación no original de fábrica)
Tipo de cabezal: Epson PrecisionCore (uso original para gráficos técnicos)
Voltaje: 110–240 V (según adaptador)
Consumo energético: Bajo consumo (≈ 28 W en operación)
Dimensiones aproximadas: 97 × 50 × 23 cm
Peso aproximado: 27 kg
Sistema de corte: Cortador automático integrado
Tipo de operación: Semiautomática
Nivel de producción: Medio (emprendimientos y talleres)
Compatibilidad de software: Drivers Epson + RIP (según configuración)
Tipo de instalación: Sobremesa o base de taller
Mantenimiento requerido: Alto (limpieza frecuente de cabezal por uso de tinta sublimática)
Riesgos técnicos: Posible desajuste de color, pérdida de garantía y necesidad de perfiles ICC personalizados
Beneficios técnicos: Bajo costo por impresión, alta calidad de color y formato ancho profesional
Ventajas: Versatilidad, impresión continua y escalabilidad para negocio de sublimaciónal </t>
  </si>
  <si>
    <t xml:space="preserve">Incubadora  de  huevos de aves de corral para  264 HUEVOS
</t>
  </si>
  <si>
    <t>Tipo de equipo: Incubadora automática de aves de corral
Capacidad: 264 huevos de gallina (aprox.)
Tipo de control: Microcomputador automático
Funciones automáticas:
Control de temperatura
Control de humedad
Volteo automático de huevos
Rango de temperatura: 30 °C a 39.5 °C
Precisión de temperatura: ±0.1 °C (según estándares de este tipo de equipos automáticos)
Sistema de humedad: Control automático con sensores internos
Sistema de volteo: Inclinación automática de huevos a intervalos programados
Alimentación eléctrica: 220 V / 60 Hz
Potencia: 700 W aprox.
Tipo de estructura: Cámara cerrada con bandejas internas múltiples
Material estructural: Acero metálico reforzado y componentes plásticos industriales
Sistema de ventilación: Circulación interna forzada de aire
Pantalla de control: Panel digital LED
Sistema de alarma: Alertas por temperatura y humedad (según configuración estándar del modelo)
Distribución interna: Bandejas multi-nivel para incubación simultánea
Tipo de uso: Industrial / semi-industrial avícola
Aplicaciones: Incubación de huevos de gallina, pato, codorniz y otras aves
Sistema de seguridad: Control automático de variaciones térmicas
Consumo energético: Bajo consumo relativo para operación continua
Dimensiones aproximadas: 70–80 cm largo × 50–60 cm ancho × 80–100 cm alto (estimado según formato 264 huevos)
Peso aproximado: 30–45 kg
Material de carcasa: Acero galvanizado o recubrimiento industrial
Sistema de incubación: Ambiente cerrado con control microclimático
Ventajas técnicas: Alta tasa de eclosión, automatización completa y operación continua
Beneficios productivos: Optimización de nacimientos, reducción de mano de obra y control preciso del proceso</t>
  </si>
  <si>
    <t xml:space="preserve">JARETEADORA Industrial </t>
  </si>
  <si>
    <t>Tipo de equipo: Cortadora vertical industrial para tela
Uso principal: corte recto de múltiples capas de tela en procesos de confección
Aplicación: talleres de confección, fábricas textiles, producción de prendas, marroquinería y corte industrial de materiales flexibles
Tipo de corte: vertical recto de alta precisión
Sistema de operación: manual guiada por operador
Tipo de cuchilla: cuchilla vertical recta industrial
Tamaño de cuchilla: 6 pulgadas (≈ 15,24 cm)
Capacidad máxima de corte: hasta 110–130 mm de altura de material (según densidad del textil)
Materiales compatibles:
Algodón
Poliéster
Drill
Jean
Lona liviana
Tela sintética
Tejidos planos
Materiales textiles multicapa
Sistema de afilado: automático incorporado
Mecanismo de afilado: piedras abrasivas integradas
Potencia del motor: 550 W (aprox.)
Tipo de motor: eléctrico industrial de alta velocidad
Voltaje: 110 V o 220 V (según configuración)
Frecuencia: 60 Hz
Velocidad de operación: alta velocidad industrial para producción continua
Base de apoyo: metálica con desplazamiento sobre mesa de corte
Sistema de seguridad: protector de cuchilla y guía frontal
Material estructural: aluminio industrial y acero reforzado
Nivel de producción: comercial, semiindustrial e industrial
Lubricación: sistema de mantenimiento periódico para componentes móviles
Ergonomía: empuñadura superior para control manual del corte</t>
  </si>
  <si>
    <t>Juego De Balcón / Bistro / Patio Exterior 3 Piezas Madera Eucalipto Isla Natural</t>
  </si>
  <si>
    <t>Tipo de producto: Juego de balcón / set bistró de exterior
Configuración: 3 piezas (2 sillas + 1 mesa)
Material principal: Madera de eucalipto
Acabado: Natural
Uso: Exterior (balcón, terraza, patio)
Número de personas: 2
Tipo de estructura: Mobiliario ligero de exterior
Tipo de asiento: Sillas individuales con apoyabrazos
Dimensiones de sillas: 77,4 × 70 × 68,5 cm aprox.
Dimensiones de mesa: 75 × 75 × 35 cm aprox.
Material del tapiz (si aplica): Poliéster en cojines
Tipo de armado: Requiere ensamblaje básico
Nivel de dificultad de armado: Bajo
Peso aproximado del conjunto: 20–25 kg aprox.
Resistencia: Uso exterior con protección contra humedad y sol (no exposición extrema)
Tipo de mantenimiento: Limpieza con paño seco o ligeramente húmedo
Uso recomendado: Descanso, café, espacios decorativos exteriores
Estilo: Natural / contemporáneo
Garantía: 1 año (según ficha Homecenter)
País de origen: Vietnam
Características técnicas: Estructura en madera sólida tratada para exterior, diseño compacto para espacios pequeños y estabilidad en superficies planas
Recomendación de uso: Evitar exposición prolongada a lluvia directa y rayos UV sin protección</t>
  </si>
  <si>
    <t>JUEGO DE MESA Y PUFF.</t>
  </si>
  <si>
    <t xml:space="preserve">
Ese juego viene con una mesa de Madera en Pino 55cm x 55cm Sellado y Lacado, Cuatro Puff en Madera de pino de 33cm X 33cm. Con su base , Igual tono de pintura y tapizado en espuma rígida, y cuero, para Bar</t>
  </si>
  <si>
    <t xml:space="preserve">kit Bandejas De Panadería x 12 unidades </t>
  </si>
  <si>
    <t>Tipo de producto: Bandejas industriales para panadería y repostería
Uso principal: horneado, enfriamiento, almacenamiento y manipulación de productos de panificación
Aplicación:
Panadería
Pastelería
Repostería
Galletería
Producción alimentaria comercial
Material principal: aluminio industrial de grado alimenticio
Tipo de construcción: lámina metálica doblada y reforzada
Forma: rectangular
Superficie: lisa
Acabado: aluminio natural
Resistencia térmica: apta para hornos de panadería y repostería
Compatibilidad: hornos industriales, semindustriales y escabiladeros estándar
Uso alimentario: sí
Resistencia a corrosión: alta en condiciones normales de trabajo alimentario
Reutilizable: sí
Limpieza: manual con detergentes aptos para alimentos</t>
  </si>
  <si>
    <t xml:space="preserve">Kit compuesto por 1 Mesa y 4 Sillas plasticas </t>
  </si>
  <si>
    <t>Mesas y sillas plasticas, las sillas con brazos ergonomicos, Profundidad 80.5 cm, ancho 80.5 cm y altura 72.5</t>
  </si>
  <si>
    <t>Kit de accesorios para peluqueria</t>
  </si>
  <si>
    <t>Plancha para cabello profesional con placas giratorias en material Nano Titanium, temperatura graduable de hasta 250 °C. Secador profesional con motor de 2.000 W, control de velocidad de hasta 6 posiciones. Capa impermeable resistente medidas aproximadas 110x140 cm. Cepillo en cerámica tamaño 2 ½ pulgadas. Juego de 6 peines diferentes tamaños y formas. Y Rizadora de cabello profesional</t>
  </si>
  <si>
    <t xml:space="preserve">KIT DE BARBERIA </t>
  </si>
  <si>
    <t>Kit de Barberia compuesto por: una máquina profesional para corte de cabello motor giratorio capacidad 6000 rpm, 6 peines y protector de cuchilla, patillera profesional, 3 capas de barberia, 1 tijera microdentada metálica, 1 tijera entresacadora metálica, 1 barbera mango metálico con caja de 5 cuchillas. Maquina shaiper y Juego de 10 peinillas en material pvc diferentes formas.</t>
  </si>
  <si>
    <t>KIT de bebederos y comederos X 12</t>
  </si>
  <si>
    <t>Tipo de producto: Kit de comederos y bebederos para aves
Presentación: Paquete múltiple (12 unidades en total)
Configuración: Incluye comederos + bebederos para aves pequeñas
Capacidad por bebedero: 1.5 L aprox.
Material: Plástico de alta resistencia (polipropileno / ABS según lote)
Color: Rojo (principal)
Tipo de montaje: Piso / base directa en criadora o galpón
Sistema de funcionamiento: Manual (no automático)
Sistema de agua: Salida por gravedad o válvula básica según diseño del bebedero
Sistema de alimentación: Tolva con orificios de dispensación controlada
Capacidad de uso: Alimentación de hasta 20–30 polluelos simultáneamente (según densidad)
Diseño de seguridad: Bordes anti-ahogamiento en bebederos
Sistema anti-desperdicio: Orificios individuales de alimentación
Compatibilidad: Pollos, pollitos, codornices, patos pequeños y aves de corral
Uso recomendado: Cría inicial, levante y criadoras avícolas
Aplicaciones: Granjas, incubadoras, criaderos domésticos y producción avícola
Dimensiones del bebedero: 6.9 × 5.6 × 1.2 in (≈ 17.5 × 14.2 × 3 cm)
Dimensiones del comedero: 7.9 × 3.5 × 2.6 in (≈ 20 × 9 × 6.5 cm)
Sistema de instalación: Colocación directa en el suelo
Mantenimiento: Limpieza manual y desinfección periódica
Resistencia: Uso liviano, resistencia a impactos moderados
Ventajas técnicas: Bajo costo, fácil limpieza, distribución eficiente de alimento y agua
Limitaciones: No es sistema automático ni de alta producción industrial
Vida útil: Media, dependiendo del uso y exposición al sol</t>
  </si>
  <si>
    <t xml:space="preserve">KIT de Gallinas ponedoras </t>
  </si>
  <si>
    <t xml:space="preserve">24 Tejas ZINC ondulada, de acero galvanizado con recubrimiento Aluminio+Zinc+Silicio, dimensiones 3,048 m de largo × 0,80 m de ancho, espesor 0,17 mm (calibre 35).  2 rollos malla Hexagonal de 1.50 X 36  DE ALAMBRE GALVANIZADO 1 1/4" PARA AVICULTURA, 2 Rollos de polisombra medidas de 4 metros de ancho por 50 metros de largo, 12 KIT comederos y bebederos para pollos </t>
  </si>
  <si>
    <t xml:space="preserve">Kit de mobiliario para peluquería y/o salón de belleza </t>
  </si>
  <si>
    <t>Compuesto por: dos sillas para peluquería con las siguientes características: base hidráulica, estructura metálica, cabecero ajustable asiento y espaldar en espuma de alta densidad y tapizado, reposapiés. Y dos tocadores con las siguientes características: tocador tipo camerino enchapado en formica, espejo en cristal, 6 cajones laterales y 3 superiores, mesón superior en vidrio.</t>
  </si>
  <si>
    <t xml:space="preserve">Kit de ollas 11 piezas - Acero inoxidable </t>
  </si>
  <si>
    <t>Tipo de producto: Juego de ollas / batería de cocina
Número de piezas: 11 piezas
Material principal: Acero inoxidable
Compatibilidad: Cocinas de inducción, gas y eléctricas
Tipo de acabado: Acero inoxidable cepillado
Antiadherente: No
Material de tapas: Vidrio templado
Mango: Acero inoxidable
Apto para lavavajillas: Sí
Libre de PFOA: Sí
Tipo de fabricación: Industrial
País de origen: Tailandia
Distribuidor: Meyer Colombia S.A.S.
Garantía: 1 año
Dimensiones y capacidades (aproximadas por set)
Dimensiones del set: 36 cm × 62 cm × 28 cm
Capacidad de piezas principales:
Olla grande: ~5.7 L
Perol mediano: ~2.8 L
Perol pequeño: ~1.4 L
Sartén mediana: ~20–28 cm diámetro
Bandeja/vaporera incluida: ~3.5 L</t>
  </si>
  <si>
    <t xml:space="preserve">Kit De Riego Por Goteo Para Arbustos Y Flores Con Temporizador Orbit </t>
  </si>
  <si>
    <t>Tipo de producto: Kit de riego por goteo automático
Tipo de sistema: Riego por goteo programable con temporizador
Función principal: Automatización del riego en jardines, arbustos y flores
Sistema de control: Temporizador digital programable
Tipo de instalación: Conexión directa a grifo
Tiempo de instalación: Aproximadamente 15 minutos
Material del sistema: Plástico técnico resistente a intemperie
Color: Negro
Dimensiones del empaque: 42 cm × 42 cm × 10 cm
Tipo de uso: Residencial y jardinería doméstica
Aplicaciones: Jardines, macetas, arbustos, zonas verdes pequeñas y medianas
Eficiencia hídrica: Ahorro de agua de hasta 70% frente a riego tradicional
Sistema de riego: Goteo localizado en raíces
Modo de operación: Automático y programable por intervalos
Compatibilidad: Conexión estándar a mangueras de jardín
Fuente de energía del temporizador: Batería (tipo común en programadores de riego)
Presión de trabajo: Baja presión para sistemas de goteo
Tipo de flujo: Goteo controlado y constante
Componentes incluidos: Mangueras, conectores, goteros y temporizador (según kit estándar Orbit)
Sistema de programación: Frecuencia y duración de riego ajustables
Material de mangueras: Polietileno flexible
Mantenimiento: Limpieza de goteros y revisión de obstrucciones
Ventajas técnicas: Riego automatizado, ahorro de agua y uniformidad en hidratación
Limitaciones: Dependencia de presión constante de agua y mantenimiento periódico del sistema</t>
  </si>
  <si>
    <t xml:space="preserve">Kit Juego de vajilla de 4 puestos - minimo 20 piezas </t>
  </si>
  <si>
    <t>Tipo de producto: Juego de vajilla / set de mesa
Número de piezas: 20 piezas
Número de puestos: 4 personas
Material: Cerámica / porcelana
Forma: Redonda
Color: Blanco Canele
Tipo de fabricación: Industrial
País de origen: Brasil
Incluye:
4 platos llanos (26 cm)
4 platos hondos (23 cm)
4 platos de postre (18 cm)
4 tazas (200 ml) con platillos (15 cm)
Apto para microondas: Sí
Apto para lavavajillas: Sí
Uso recomendado: Doméstico
Tipo de superficie: Esmaltada cerámica
Resistencia térmica: Apto para calentamiento en microondas sin deformación
Resistencia química: Compatible con detergentes domésticos
Sistema de fabricación: Moldeo y cocción cerámica industrial
Mantenimiento: Lavado manual o lavavajillas, evitar choques térmicos
Vida útil: Alta si se evita impacto o cambios bruscos de temperatura
Aplicación: Servicio de mesa para comidas diarias
Beneficios técnicos: Superficie higiénica, no porosa, fácil limpieza y buena retención térmica de alimentos</t>
  </si>
  <si>
    <t>Kit proyector semi profesional videobeam</t>
  </si>
  <si>
    <t>Tipo de equipo: Proyector multimedia / videoproyector
Tecnología de proyección: DLP (Digital Light Processing)
Resolución nativa: SVGA (800 × 600)
Resolución soportada: Hasta Full HD (1920 × 1080)
Brillo: 4500 lúmenes ANSI
Relación de contraste: 12.500:1
Fuente de luz: Lámpara UHP de 240 W
Vida útil de lámpara:
Normal: ~4.000 horas
Modo eco: hasta 12.000 horas
Tamaño de proyección: 30” a 300”
Relación de tiro (throw ratio): 1.94 – 2.16
Distancia de proyección: 1.18 m a 13.17 m
Zoom óptico: 1.1x
Zoom digital: hasta 2.0x
Corrección trapezoidal: Vertical ±40°
Tipo de lente: f = 21.85 – 24.01 mm
Apertura: f/2.42 – 2.53
Entradas:
2 × HDMI
1 × VGA (D-Sub)
1 × audio 3.5 mm
RS-232
USB-A (alimentación 5V/1.5A)
Salidas:
Audio 3.5 mm
Monitor out VGA
Altavoz integrado: 3 W mono
Consumo de energía: ~295 W
Voltaje: 100–240 V AC
Nivel de ruido: 25–34 dB
Peso: 2.7 kg
Dimensiones: 309 × 115 × 234 mm
Tipo de instalación: Sobremesa o techo
Uso recomendado: Salones, aulas, oficinas, proyección en espacios con luz ambiente
Beneficios técnicos: Alto brillo para ambientes iluminados, gran tamaño de proyección y conectividad múltiple
Limitación técnica: Resolución SVGA (no Full HD nativo, solo soportado escalado)</t>
  </si>
  <si>
    <t>Lampara uv/led para uñas semipermanentes</t>
  </si>
  <si>
    <t>Tipo de equipo: Lámpara UV/LED para uñas
Potencia: 168 W
Tipo de luz: Dual UV + LED
Número de LEDs: 42 unidades (distribución interna uniforme)
Voltaje: 110 V
Frecuencia: 50/60 Hz
Tipo de sensor: Sensor infrarrojo automático (encendido al detectar mano/pie)
Temporizador: 30 s / 60 s / 90 s / 120 s
Tipo de uso: Manos y pies
Material: Carcasa en plástico ABS resistente al calor
Tipo de esmaltes compatibles: Gel UV, gel LED, polygel, builder gel, top coat
Base: Removible (facilita uso en pedicura)
Pantalla: Display digital LED
Longitud de onda: 365 nm + 405 nm
Sistema de secado: Fotopolimerización por luz UV/LED
Vida útil de LEDs: Aproximadamente 50.000 horas
Dimensiones aproximadas: 22 × 20 × 11 cm
Peso aproximado: 0.7 – 1 kg
Tipo de alimentación: Corriente eléctrica directa
Diseño: Tipo cabina semicerrada con distribución de luz envolvente
Uso recomendado: Profesional y doméstico
Aplicación: Secado rápido de esmaltes en gel
Ventajas técnicas: Secado uniforme, reducción de tiempo de curado, compatibilidad amplia con geles
Sistema de seguridad: Protección contra sobrecalentamiento (según diseño estándar del modelo)
Mantenimiento: Limpieza superficial con paño seco o ligeramente húmedo
Durabilidad: Alta para uso frecuente en salones</t>
  </si>
  <si>
    <t xml:space="preserve">Lente teleobjetivo RF </t>
  </si>
  <si>
    <t>RF75 300mm F/4-5.6. Full Frame | f/4-5.6 a f/32-45
Compatible con APS-C equivalente a 120 – 480mm
Teleobjetivo zoom ligero
Motor de enfoque automático de CC
Recubrimiento Super Spectra
Distancia mínima de enfoque de 4,9′
Diafragma de 7 hojas</t>
  </si>
  <si>
    <t>Licuadora Industrial En Acero 10 Litros Alto Rendimiento</t>
  </si>
  <si>
    <t xml:space="preserve">Licuadora industrial de 10 litros Elaborada totalmente en acero Vaso redondo 
 1 hp.  
Potencia: 1 W
Características principales:
Capacidad Total 12L
Tipo de alimentación Manual 
Especificaciones
Potencia 1W
Cantidad de velocidades 1
Características de la estructura
Material de la Jarra  Acero
Características generales
Línea Industrial
Modelo Li10Lts
Cantidad accesorios 1
Color Plateado </t>
  </si>
  <si>
    <t xml:space="preserve">Licuadora profesonal 2 Litros </t>
  </si>
  <si>
    <t>Tipo de equipo: Licuadora profesional / doméstica de alto rendimiento
Potencia del motor: 1500 W
Voltaje: 127 V
Capacidad del vaso: 2 litros
Material del vaso: Vidrio Boroclass resistente a altas temperaturas
Material de la base: Plástico reforzado
Tipo de cuchillas: Acero inoxidable con tecnología Titanium Blade
Número de aspas: 6 aspas
Velocidades: 3 velocidades + función de pulso
Tipo de motor: Motor reversible (giro en ambos sentidos)
Sistema de acople: Acople metálico reforzado
Sistema de control: Manual por perillas
Tipo de alimentación: Eléctrica directa
Dimensiones aproximadas: 40.3 cm alto × 28.5 cm ancho × 24.5 cm fondo
Peso aproximado: 4.5 – 5.5 kg
Tipo de uso: Doméstico intensivo / semiprofesional
Funciones principales: Licuar, triturar, moler, hacer puré y smoothies
Material de cuchillas: Acero inoxidable de alta resistencia
Sistema de trituración: Multinivel (diseño escalonado de cuchillas)
Nivel de ruido: Medio-alto (motor de alta potencia)
Sistema de seguridad: Bloqueo de vaso y base antideslizante
Accesorios incluidos: Vaso principal con tapa hermética
Mantenimiento: Desarme de cuchillas para limpieza
Garantía: 12 meses
Características técnicas destacadas
Alta potencia (1500W) para alimentos duros
Vaso de vidrio resistente a líquidos calientes
Motor reversible para mejor flujo de mezcla
Acople metálico reforzado para mayor durabilidad
Apta para trituración de hielo, granos y alimentos densos</t>
  </si>
  <si>
    <t>Maquina bordadora casera familiar</t>
  </si>
  <si>
    <t>Tipo de equipo: Máquina de bordado electrónica / computarizada
Tipo de cabezal: 1 cabezal (monocabezal)
Área máxima de bordado: 100 × 100 mm (4” × 4”)
Tipo de conectividad: LAN inalámbrica (WiFi)
Funciones de conectividad: Transferencia de archivos desde PC sin USB mediante software Design Database Transfer
Aplicación compatible: Artspira (creación y envío de diseños desde móvil)
Diseños integrados: 135 patrones
Fuentes de bordado: 10 estilos de letra incorporados
Pantalla: LCD a color de 3.7”
Velocidad de bordado: hasta 400 puntadas por minuto (ppm)
Tipo de enhebrado: sistema avanzado de enhebrado automático
Cortador de hilo: automático
Sistema de tensión: automático
Tipo de bastidor incluido: 10 × 10 cm
Memoria interna: Sí (almacenamiento de diseños)
Puerto USB: Sí (para carga de diseños adicionales)
Sistema de aguja: cambio manual con guía integrada
Tipo de uso: doméstico y semi-profesional (emprendimientos pequeños)
Material de estructura: carcasa plástica industrial reforzada
Consumo eléctrico: 110 V
Interfaz: botones + pantalla táctil LCD
Tipo de diseño soportado: archivos de bordado (.pes y compatibles Brother)
Sistema de posicionamiento: función drag &amp; drop en pantalla
Iluminación: LED integrada en área de trabajo
Dimensiones aproximadas: 41 × 19 × 30 cm
Peso aproximado: 7–8 kg
Accesorios incluidos: bastidor, agujas, bobinas, tijeras, destornillador, kit básico de bordado
Aplicaciones: personalización de ropa, logos, parches, textiles decorativos
Beneficios técnicos: automatización del bordado, conectividad inalámbrica y facilidad de uso
Limitación técnica: área de bordado pequeña (4x4”), no industrial de gran formato
Mantenimiento: limpieza periódica de área de aguja y bobina</t>
  </si>
  <si>
    <t>Maquina Fileteadora Mecatrónica (Trabajo pesado)</t>
  </si>
  <si>
    <t>INFORMACIÓN TÉCNICA
TIPO	Fileteadora - Overlock
USO	Industrial
MOTOR	Mecatrónica
MARCA	Kingter
MODELO	KT 757D
PUNTADA	Puntada de Seguridad
AGUJAS	2
HILOS	5
VOLTAJE	110V
POTENCIA	550W
ACCESORIOS	Portaconos- Agujas- Aceite 
MONTAJE	Tabla y Herraje Incluido</t>
  </si>
  <si>
    <t>Máquina Industrial  Deshidratadora De Alimentos, 14 Bandejas De Acero</t>
  </si>
  <si>
    <t>Voltaje	120V
Color	Plateado
Peso y dimensiones
Largo x Altura x Ancho	38 cm x 52 cm x 34 cm
Peso	10 kg
Otros
Frecuencia	60 Hz
Tipo de alimentación	Corriente doméstica
Materiales	Acero inoxidable
Alimentos recomendados	Fruta
Cantidad de niveles	14
Cantidad de bandejas	14
Potencia	1.200 W
Temperatura mínima	21,11 °C
Temperatura máxima	87,77 °C
Con termostato	Sí
Con timer	Sí
Es industrial	Sí
Es libre de BPA	Sí
Incluye accesorios	Sí
Accesorios incluidos	Recetario</t>
  </si>
  <si>
    <t xml:space="preserve">Maquina peladora de pollos </t>
  </si>
  <si>
    <t>Tipo de equipo: Máquina desplumadora / peladora de aves
Potencia del motor: 2 HP (≈1500 W)
Tipo de alimentación: Eléctrica
Voltaje: 110 V
Frecuencia: 60 Hz
Velocidad del motor: ~240 RPM
Material del tambor: Acero inoxidable (SS 430)
Diámetro del tambor: 50 cm
Capacidad de carga: 2 a 4 pollos simultáneamente
Tiempo de desplumado: 10 a 30 segundos por ciclo
Sistema de trabajo: Rotación del tambor con dedos de caucho
Número de dedos desplumadores: ~100 unidades (según configuración estándar)
Tipo de estructura: Base metálica fija industrial
Sistema de operación: Interruptor eléctrico ON/OFF
Sistema de lavado: Requiere agua en funcionamiento para remoción de plumas
Tipo de uso: Agroindustrial / avícola
Aplicaciones: Pollos, pavos, patos y aves de corral
Espesor del tambor: Acero inoxidable industrial resistente a corrosión
Sistema de seguridad: Interruptor protegido contra salpicaduras
Nivel de producción: Medio a alto (procesamiento continuo)
Dimensiones aproximadas: 50–70 cm diámetro × 80–90 cm alto total
Peso aproximado: 50–80 kg
Tipo de mantenimiento: Limpieza posterior a uso, revisión de dedos de caucho
Consumo energético: Alto por motor de inducción
Ventajas técnicas: Alta velocidad de desplumado, reducción de mano de obra, proceso uniforme
Limitaciones: Requiere escaldado previo del ave para mejor eficiencia
Materiales adicionales: Rodillos de caucho alimentario resistentes al desgaste</t>
  </si>
  <si>
    <t>Maquina Plana Electrónica Digital con sistema de remate y corte al inicio y final para Trabajo pesado Tabla y Herraje Incluido</t>
  </si>
  <si>
    <t>TIPO: Plana
USO: Industrial
MOTOR: Electrónica
PUNTADA: Costura Recta
AGUJAS: 1
HILOS: 2
VOLTAJE: 110V
POTENCIA: 550W
ACCESORIOS: Portaconos- Agujas- Aceite
MONTAJE: Tabla y Herraje Incluido</t>
  </si>
  <si>
    <t>Máquina plana triple transporte  MECATRÓNICA</t>
  </si>
  <si>
    <t>Tipo de equipo: Máquina plana industrial de costura recta
Tipo de sistema: Mecatrónica (motor direct drive integrado)
Tipo de puntada: Pespunte recto (puntada 301)
Número de agujas: 1
Sistema de arrastre: Triple transporte (diente + pie + barra de aguja)
Velocidad máxima: 2.000 – 2.500 puntadas por minuto
Longitud de puntada: Hasta 8 mm
Tipo de aguja: DPx17 (material pesado)
Altura de levantamiento del prensatelas: 6.5 mm (manual) / hasta 13–14 mm (rodillera)
Sistema de lubricación: Automática por bomba de aceite
Motor: Servo motor integrado (550W–800W según versión)
Voltaje: 110V o 220V (según configuración industrial)
Gancho: Horizontal grande (heavy duty)
Tipo de material: Pesado (cuero, lona, vinilo, tapicería, PVC, textiles técnicos)
Sistema de control: Ajuste electrónico de velocidad + posicionador de aguja
Iluminación: LED integrada en área de trabajo
Tipo de estructura: Cabezal metálico industrial con mesa y bancada
Consumo energético: Bajo (tecnología servo)
Nivel de ruido: Bajo–medio
Peso del cabezal: Aproximadamente 35–60 kg
Dimensiones del sistema completo: Aproximadamente 120 × 55 × 110 cm (con mesa)
Tipo de uso: Industrial pesado / marroquinería / tapicería / confección técnica
Características técnicas clave,Este modelo se caracteriza por:
Triple arrastre real, ideal para materiales difíciles
Alta estabilidad de puntada en materiales gruesos
Motor servo integrado (ahorro energético y menor ruido)
Capacidad de costura de materiales técnicos (cuero, lona, PVC)
Precisión en puntadas largas hasta 8 mm</t>
  </si>
  <si>
    <t>Máquina Profesional para Calentar/Temperar Chocolate</t>
  </si>
  <si>
    <t>Tipo de equipo: Fundidora / mantenedora de chocolate profesional
Sistema: Doble depósito independiente (2 sabores simultáneos)
Tipo de calentamiento: Calor seco (sin baño María)
Material de depósitos: Acero inoxidable grado alimenticio
Capacidad: 2 recipientes GN 1/6 (aprox. 1–2 kg por tanque, según densidad del chocolate)
Rango de temperatura: 20 °C a 90 °C
Control de temperatura: Termostato regulable independiente
Potencia: 150 W
Voltaje: 110 V / 220 V (según versión)
Tipo de control: Manual por perillas
Sistema de funcionamiento: Mantenimiento continuo de fluidez del chocolate
Sistema de limpieza: Depósitos desmontables
Tipo de uso: Comercial (heladerías, chocolaterías, cafeterías)
Aplicaciones: Chocolate líquido para toppings, conos, waffles, postres, frutas
Diseño: Doble tanque para dos sabores simultáneos (ej. chocolate blanco y oscuro)
Estructura: Acero inoxidable y base metálica compacta
Dimensiones aproximadas: 18 × 45 × 22 cm
Peso aproximado: 5–6 kg
Consumo energético: Bajo consumo eléctrico continuo
Ventajas técnicas:
Trabajo continuo sin recalentamiento
Evita cristalización del chocolate
Permite servicio simultáneo de dos sabores
Limitaciones: No realiza templado industrial (solo funde y mantiene temperatura)
Mantenimiento: Limpieza diaria de depósitos para evitar residuos sólidos</t>
  </si>
  <si>
    <t>Máquina Selladora Térmica Automática Para Bolsas Plásticas</t>
  </si>
  <si>
    <t>Tipo de equipo: Selladora térmica automática de banda continua
Tipo de operación: Semiautomática / automática continua
Voltaje: 220 V (aprox. según ficha del fabricante)
Potencia: ~700 W
Material de sellado: Bolsas plásticas, papel aluminizado, CPP, PE, entre otros
Sistema de sellado: Banda de calentamiento continuo
Tipo de sellado: Horizontal
Velocidad de sellado: Ajustable (aprox. 0–12 m/min según configuración)
Control de temperatura: Regulable mediante panel
Rango de temperatura: Ajustable según tipo de material (aprox. 0–300 °C en equipos de este tipo)
Espesor de sellado: Adaptable según presión y temperatura
Ancho de sellado: ~6–12 mm (dependiendo de configuración del rodillo)
Material de estructura: Acero y aleaciones metálicas industriales
Sistema de arrastre: Rodillos motorizados
Sistema de enfriamiento: Enfriamiento por presión posterior al sellado
Tipo de bolsas compatibles: Bolsas plásticas, metalizadas, kraft laminado
Panel de control: Digital/analógico según versión
Peso aproximado: ~15–20 kg
Dimensiones aproximadas: 80 × 40 × 30 cm
Tipo de uso: Industrial ligero y comercial
Aplicaciones: Empaque de alimentos, granos, café, harina, productos farmacéuticos y cosméticos
Sistema de corte: No integrado en todas las versiones (dependiente del modelo)
Mantenimiento: Limpieza de rodillos y revisión de resistencia térmica
Ventajas técnicas: Sellado continuo, alta velocidad de producción, temperatura estable
Limitaciones: Requiere calibración según tipo de bolsa y espesor
Características técnicas clave,Este tipo de selladora se usa para empaque de producción continua, donde se necesita:
Sellar grandes volúmenes de bolsas
Mantener uniformidad en temperatura y presión
Reducir tiempo de empaque en líneas de producción</t>
  </si>
  <si>
    <t>Maquina trituradora picadora de hielo</t>
  </si>
  <si>
    <t>Tipo de equipo: Trituradora / picadora de hielo industrial
Línea: Afeitador de hielo / máquina de raspados
Modelo: Industrial (variantes según publicación)
Potencia del motor: 350 W
Voltaje: 110 V
Frecuencia: 60 Hz
Velocidad de rotación: ~2.500 RPM
Capacidad de producción: 440 lb/h (≈200 kg/h aprox.)
Material estructural: Acero inoxidable
Sistema de corte: Cuchillas dobles de acero inoxidable
Tipo de operación: Eléctrica con interruptor ON/OFF
Sistema de seguridad: Interruptor protegido contra salpicaduras
Tipo de alimentación de hielo: Manual por tolva superior
Tipo de salida: Hielo raspado fino (tipo nieve / granizado)
Uso recomendado: Raspados, cholados, granizados, cócteles, postres
Aplicaciones: Negocios de comidas rápidas, cafeterías, bares, heladerías
Mantenimiento: Limpieza de cuchillas y tolva después de uso
Nivel de producción: Medio–alto (uso comercial continuo)
Peso aproximado: 8–10 kg (según versión estándar de este modelo)
Dimensiones aproximadas: 30–40 cm alto × 20–30 cm ancho × 25–35 cm fondo
Estructura: Compacta de mostrador (counter top)
Nivel de ruido: Medio
Ventajas técnicas: Alta velocidad de producción, corte fino uniforme, bajo consumo energético
Limitaciones: Requiere alimentación constante de hielo y limpieza frecuente para evitar acumulación
Características técnicas claveEste equipo está diseñado para transformar hielo en nieve o granizado de forma continua, permitiendo:
Producción rápida para ventas en mostrador
Textura uniforme para bebidas y postres
Operación sencilla sin configuración compleja
Uso eficiente en negocios pequeños y medianos</t>
  </si>
  <si>
    <t>Mesa auxiliar metalica 46X48</t>
  </si>
  <si>
    <t>Tipo de producto: Mesa auxiliar / mesa lateral
Uso: Hogar (sala, habitación, oficina o espacios reducidos)
Material principal: Estructura metálica
Acabado: Pintura electrostática color negro
Forma: Cuadrada
Dimensiones:
Ancho: 46 cm
Fondo: 48 cm
Alto: aprox. 45–50 cm (según diseño estándar del modelo)
Peso aproximado: 3–6 kg
Tipo de estructura: Tubular metálica
Tipo de superficie: Plana rígida (tablero superior resistente)
Capacidad de carga: Media (aprox. 10–20 kg según uso)
Sistema de armado: Desarmable / ensamblaje con tornillería
Uso recomendado: Mesa de apoyo, decoración, soporte de objetos livianos
Estilo: Minimalista / industrial
Resistencia: Uso interior, resistencia moderada a humedad
Mantenimiento: Limpieza con paño seco o húmedo
Estabilidad: Base de cuatro apoyos metálicos
Tipo de instalación: Piso, sin fijación
Aplicaciones: Sala, habitaciones, oficinas, balcones cubiertos
Características técnicas clave,Diseño compacto para espacios pequeños
Estructura metálica resistente a uso diario
Superficie estable para objetos decorativos o funcionales
Fácil de mover por su bajo peso
Uso multifuncional (mesa auxiliar, lateral o soporte)</t>
  </si>
  <si>
    <t xml:space="preserve">Mesa de trabajo en acero inxidable 90 x 100 x 50 </t>
  </si>
  <si>
    <t>Tipo de producto: Mesa de trabajo / estantería industrial
Material principal: Acero estructural
Acabado: Pintura electrostática anticorrosiva
Dimensiones generales:
Alto: 90 cm
Ancho: 100 cm
Fondo: 50 cm
Estructura: Tubular metálica reforzada
Superficie superior: Placa metálica rígida de trabajo
Nivel inferior: Entrepaño (repisa inferior de almacenamiento)
Tipo de uso: Industrial, comercial y doméstico pesado
Capacidad de carga: Alta (aprox. 100–200 kg distribuido)
Tipo de montaje: Desarmable / armado con tornillería
Estabilidad: Patas reforzadas con travesaños
Resistencia: Uso intensivo, resistente a impactos moderados
Aplicaciones:
Talleres
Cocinas industriales
Almacenamiento de herramientas
Procesos agroindustriales
Tipo de superficie: Lisa metálica resistente
Mantenimiento: Limpieza con paño seco o húmedo, evitar corrosión prolongada
Peso aproximado: 15–30 kg
Vida útil: Alta con mantenimiento adecuado
Características técnicas clave:
Estructura rígida tipo industrial
Espacio inferior para organización
Superficie de trabajo multiuso</t>
  </si>
  <si>
    <t xml:space="preserve">Mesa o módulo para corte de 120 x180 Cms. </t>
  </si>
  <si>
    <t>Tipo de producto: Mesa de corte para confección textil
Dimensiones del módulo: 120 × 180 cm
Altura: 90 cm (ergonómica para trabajo de pie)
Material de superficie: MDF / melamina de 18 mm (una cara blanca o lisa según versión)
Estructura: Metálica tubular reforzada
Acabado de estructura: Pintura electrostática anticorrosiva
Tipo de diseño: Modular tipo americano
Sistema de armado: Desarmable con tornillería industrial
Nivel de estabilidad: Alto (estructura rígida para corte de precisión)
Uso principal: Corte de telas en talleres de confección
Aplicaciones:
Industria textil
Sastrería
Producción de prendas
Cortes en rollo de tela
Capacidad de carga: Alta (apta para soporte de rollos de tela y material pesado)
Tipo de superficie: Plana, rígida y continua
Resistencia: Uso industrial continuo
Mantenimiento: Limpieza con paño seco o húmedo, evitar humedad prolongada en MDF
Accesorios opcionales: Pesas de sujeción para tela (según proveedor)
Vida útil: Alta con uso en interiores controlados
Características técnicas clave
Superficie amplia para corte continuo de tela
Altura estándar industrial para ergonomía en confección
Estructura metálica estable para evitar vibración en el corte
Diseño modular (permite ampliación del área de trabajo)
Ideal para producción textil en serie</t>
  </si>
  <si>
    <t xml:space="preserve">Mesa plegable portafolio basica polietileno </t>
  </si>
  <si>
    <t>Tipo de producto: Mesa plegable tipo portafolio
Material de superficie: Polietileno de alta densidad (HDPE)
Estructura: Acero con recubrimiento en pintura electrostática
Dimensiones:
Largo: 244 cm
Ancho: 70 cm
Alto: 73 cm
Sistema de plegado: Tipo maleta (se dobla por la mitad)
Color: Taupe
Uso recomendado: Eventos, catering, ferias, hogar, exteriores e interiores
Capacidad de carga: Alta (uso estructural para carga distribuida, aprox. 80 kg o más según modelo)
Resistencia del material:
Resistente a rayos UV
Resistente a manchas
Resistente a corrosión
Apta para uso exterior e interior
Tipo de superficie: Lisa, lavable y no porosa
Sistema de patas: Tubulares metálicas abatibles con bloqueo automático
Peso aproximado: 20–22 kg
Transporte: Asa integrada para modo portafolio
Mantenimiento: Limpieza con paño húmedo, sin químicos abrasivos
Tipo de uso: Doméstico, comercial ligero y eventos
Estabilidad: Alta gracias a estructura metálica reforzada
Vida útil: Alta bajo uso moderado y correcto almacenamiento
Características técnicas clave
Diseño plegable tipo maleta para transporte rápido
Superficie en HDPE resistente a impactos y clima
Estructura metálica anticorrosiva para uso exterior
Formato largo ideal para banquetes o trabajo continuo
Fácil almacenamiento por sistema plegable</t>
  </si>
  <si>
    <t>Molino Eléctrico para café  Tecno Industrial</t>
  </si>
  <si>
    <t>Tipo de equipo: Molino eléctrico para granos
Potencia: 735 W
Voltaje: 110 V / 220 V (según versión)
Capacidad de carga: hasta ~30 kg por proceso
Material de estructura: Hierro con pintura electrostática
Sistema de alimentación: Eléctrico
Uso recomendado: Industrial liviano / comercial
Aplicaciones:
Maíz
Café
Arroz
Granos secos en general
Dimensiones aproximadas: 40 × 60 cm (base industrial compacta)
Sistema de trabajo: Molienda por discos o cuchillas internas (según configuración)
Tipo de tolva: Alimentación superior
Seguridad: Protección contra sobrecalentamiento
Mantenimiento: Limpieza periódica de cámara de molienda
Nivel de ruido: Medio–alto (motor industrial)
Estructura: Metálica fija, resistente a uso continuo
Garantía: Aproximadamente 12 meses (según vendedor)
Características técnicas clave, Este molino está diseñado para:
Procesar grandes cantidades de grano en poco tiempo
Uso continuo en negocios pequeños y medianos
Trabajo rudo en cocina industrial o agroindustria
Su ventaja principal es la durabilidad y capacidad de molienda constante, aunque no es un molino de precisión fina tipo laboratorio.</t>
  </si>
  <si>
    <t xml:space="preserve">Molino electrico para granos </t>
  </si>
  <si>
    <t>Tipo de equipo: Molino eléctrico para granos
Potencia del motor: 1 HP
Velocidad del motor: 1730 RPM (aprox.)
Voltaje: 110 V
Capacidad de producción: 60 – 70 kg/h
Material de estructura: Hierro con pintura electrostática
Tolva: Acero inoxidable
Sistema de alimentación: Manual por tolva superior
Tipo de molienda: Discos / sistema tipo Corona
Uso recomendado: Industrial liviano y comercial
Aplicaciones:
Maíz
Café
Arroz
Granos secos
Yuca y productos blandos (según configuración)
Dimensiones aproximadas: 40 × 50 × 100 cm
Peso aproximado: 40 kg
Tipo de transmisión: Directa por motor eléctrico
Sistema de soporte: Chumaceras
Accesorios: Bandejas recolectoras plásticas
Tipo de uso: Continuo intermitente (producción pequeña y mediana)
Mantenimiento: Limpieza de cámara de molienda y revisión de discos
Nivel de ruido: Medio–alto
Seguridad: Carcasa metálica cerrada en zona de molienda
Garantía: Aproximadamente 6 meses (según vendedor)
Características técnicas clave, Este molino está diseñado para:
Producción constante de harinas y moliendas básicas
Uso en emprendimientos agroindustriales pequeños
Procesamiento rápido de granos secos sin refinado fino</t>
  </si>
  <si>
    <t>Molino para carnes con embutidor</t>
  </si>
  <si>
    <t>Tipo de equipo: Picadora de carne eléctrica industrial + embutidora
Funciones: Molienda de carne + embutido de chorizo/salchicha (2 en 1)
Potencia del motor: 1.5 HP (aprox. 1000–1200 W)
Voltaje: 110 V
Material de estructura: Acero inoxidable grado alimenticio
Sistema de molienda: Tornillo sinfín con discos perforados intercambiables
Velocidad de trabajo: Alta (producción continua)
Capacidad de producción: Media–alta (uso comercial)
Tipo de alimentación: Manual por bandeja superior
Sistema de embutido: Tubos plásticos/metal para diferentes calibres de chorizo
Accesorios: Placas de molienda + embudos embutidores
Tipo de uso: Carnicerías, restaurantes, emprendimientos de embutidos
Sistema de seguridad: Interruptor ON/OFF protegido
Base: Estructura fija antideslizante
Dimensiones aproximadas: 40–60 cm de largo (según modelo)
Peso aproximado: 15–30 kg
Nivel de ruido: Medio–alto
Mantenimiento: Desarme y limpieza de tornillo, discos y cuchillas después de uso
Higiene: Piezas desmontables para lavado
Aplicaciones: Carne de res, cerdo, pollo y mezclas para embutidos
Ventajas técnicas: Procesamiento rápido, doble función, alto rendimiento
Limitaciones: Requiere limpieza constante para evitar residuos y oxidación</t>
  </si>
  <si>
    <t xml:space="preserve">Motobomba a gasolina </t>
  </si>
  <si>
    <t>Tipo de equipo: Motobomba autocebante a gasolina
Potencia del motor: 9 HP (≈6.700 W)
Cilindrada: 270 cc
Tipo de motor: 4 tiempos OHV (válvulas a la cabeza)
Combustible: Gasolina
Caudal máximo: 1.500 L/min
Diámetro de entrada/salida: 4” (100 mm)
Altura máxima de bombeo: 25 m
Profundidad máxima de succión: 5 m
Capacidad del tanque de combustible: 5.2 L
Autonomía aproximada: ~1.9 a 2 horas
Velocidad del motor: 3.650 – 3.700 rpm
Sistema de arranque: Manual (cuerda retráctil)
Material del cuerpo: Aluminio con impulsor de hierro
Estructura: Chasis tubular de uso rudo
Tipo de fluido: Agua limpia
Sistema: Autocebante
Peso aproximado: 40–43 kg
Dimensiones: ~44 × 51 × 62 cm
Uso recomendado:
Riego agrícola
Construcción
Trasvase de agua
Sistemas de bombeo en campo
Seguridad: Sensor de bajo nivel de aceite
Mantenimiento: Cambio de aceite, limpieza de filtro y revisión de bujía
Nivel de uso: Industrial / agroindustrial pesado</t>
  </si>
  <si>
    <t>Motocultor a Gasolina</t>
  </si>
  <si>
    <t>Tipo de equipo: Motoazada agrícola de gasolina
Uso principal: preparación, remoción y aireación de suelos agrícolas
Aplicación:
Huertas
Cultivos agrícolas
Invernaderos
Parcelas
Jardinería de gran escala
Producción agropecuaria
Tipo de motor: gasolina de 4 tiempos
Potencia del motor: 6.5 HP
Cilindraje aproximado: 212 cm³
Sistema de arranque: manual retráctil (cuerda)
Combustible: gasolina
Capacidad del tanque de combustible: 4.8 litros (aprox.)
Sistema de transmisión: mecánica por cadena y caja de engranajes reforzada
Tipo de embrague: mecánico
Número de velocidades:
2 velocidades hacia adelante
1 velocidad reversa
Ancho máximo de trabajo: 95 cm
Profundidad máxima de trabajo: 30 cm
Número de cuchillas/fresas: múltiples cuchillas de acero templado para labranza
Diámetro de las cuchillas: ≈ 36 cm
Material de cuchillas: acero de alta resistencia
Manillar: ajustable en altura y lateralmente
Sistema de transporte: rueda frontal de apoyo y desplazamiento
Tipo de operación: operador caminando detrás del equipo
Nivel de uso: agrícola, comercial y semiprofesional
Construcción: chasis metálico reforzado
Color: naranja y negro característico de Husqvarna
Mantenimiento: cambios periódicos de aceite, limpieza de filtro y revisión de transmisión</t>
  </si>
  <si>
    <t>MOTOR DIESEL - 10HP</t>
  </si>
  <si>
    <t>Tipo de equipo: Motor diésel estacionario
Potencia: 10 HP
Cilindrada: 418 cc
RPM: 3600 rpm
Tipo de motor: 4 tiempos OHV
Sistema de arranque: Manual retráctil
Combustible: Diésel
Consumo aproximado: 2.2 L/h
Capacidad de aceite: 5.5 L
Sistema de aire: Filtro doble
Tipo de eje: Rosca/cuña 1”
Peso: ~48 kg
Material: Bloque metálico industrial reforzado
Sistema de lubricación: Presurizado
Uso recomendado:
Motobombas
Maquinaria agrícola
Trapiches
Mezcladoras
Equipos de construcción liviana
Sistema de enfriamiento: Aire forzado
Nivel de mantenimiento: Medio (cambios de aceite, filtro y limpieza periódica)
Nivel de ruido: Alto (propio de motores diésel monocilíndricos)
Tipo de operación: Trabajo continuo industrial ligero</t>
  </si>
  <si>
    <t xml:space="preserve">Nevera exhibidora vertical de una puerta en vidrio capacidad 309 litros </t>
  </si>
  <si>
    <t>Tipo de producto: Nevera vitrina / exhibidor vertical
Capacidad total: 309 litros
Sistema de enfriamiento: Frost (enfriamiento por ventilación interna)
Tipo de compresor: Convencional
Voltaje: 110 – 120 V
Consumo energético: ~99 kWh/mes
Diseño: Vertical con puerta de vidrio
Número de puertas: 1
Dimensiones: 59.5 cm (ancho) × 172.2 cm (alto) × 59.8 cm (profundidad)
Iluminación: LED interior
Sistema de ventilación: Ventilador interno para distribución del frío
Control de temperatura: Manual interno ajustable
Uso recomendado: Comercial (tiendas, cafeterías, restaurantes, minimarkets)
Material de bandejas: Rejillas metálicas ajustables
Refrigerante: Ecológico (según línea Frost del fabricante)
Tipo de almacenamiento: Exhibición visible de productos
Nivel de ruido: Medio (propio de compresor comercial)
Peso aproximado: ~45–55 kg (según configuración estándar del modelo)
Mantenimiento: Limpieza interna periódica y revisión de ventilación
Función principal: Conservación y exhibición de bebidas y alimentos</t>
  </si>
  <si>
    <t>Nevera vertical  No Freost 415 Litros</t>
  </si>
  <si>
    <t>Tipo de producto: Nevera doméstica No Frost
Capacidad total: 415 litros (aprox. 394 L netos)
Sistema de enfriamiento: No Frost (sin formación de escarcha)
Tipo de refrigeración: Compresor convencional
Voltaje: 115 V / 60 Hz
Consumo energético: ~30.3 kWh/mes (alta eficiencia)
Número de puertas: 2 (con congelador superior)
Material de bandejas: Vidrio templado
Iluminación: LED interna
Control de temperatura: Manual (perilla)
Dispensador de agua: Sí (tanque removible ~2 L)
Sistema de aire: Distribución interna tipo “Total Fresh Flow”
Refrigerante: R600a (ecológico)
Dimensiones:
Alto: 173 cm
Ancho: 67 cm
Profundidad: 68.4 cm
Peso aproximado: 62 kg
Tipo de uso: Doméstico (hogar medio–grande)
Nivel de ruido: Medio (propio de compresor estándar)
Mantenimiento: Limpieza interna periódica y revisión de sellos</t>
  </si>
  <si>
    <t>Olla de presion 20 litros en aluminio</t>
  </si>
  <si>
    <t>Tipo de producto: Olla de presión industrial
Capacidad: 20 litros
Material: Aluminio de alta resistencia térmica
Sistema de cocción: Presión interna controlada
Tipo de cierre: Tapa hermética con sistema de seguridad
Sistemas de seguridad:
Válvula de liberación de presión
Regulador de presión
Sistema de bloqueo de seguridad en tapa
Tipo de uso: Industrial / comercial / institucional
Fuente de calor compatible: Gas, eléctrico o estufas industriales
Distribución de calor: Uniforme por base de aluminio
Tiempo de cocción: Reducido hasta 60–70% frente a cocción tradicional
Mango: Ergonómico resistente al calor
Peso aproximado: 3–6 kg
Dimensiones aproximadas: 35–45 cm de diámetro (según fabricante)
Aplicaciones:
Cocinas industriales
Restaurantes
Preparación de sopas, granos, carnes y legumbres
Mantenimiento: Limpieza de válvulas, empaques y revisión del sello de presión
Nivel de presión: Alto (uso controlado)
Nivel de riesgo: Medio si no se opera correctamente
Durabilidad: Alta con mantenimiento adecuado</t>
  </si>
  <si>
    <t xml:space="preserve">Olla en acero inoxidable de 40 Litros </t>
  </si>
  <si>
    <t>Tipo de producto: Olla industrial / profesional de consomé
Capacidad: 40 litros (aprox. 37,5 L útiles según ficha técnica)
Material: Acero inoxidable + base tricapa (acero + aluminio)
Diámetro: 40 cm
Profundidad: 32 cm
Tipo de base: Encapsulada (distribución uniforme del calor)
Compatibilidad: Gas, eléctrica e inducción
Uso recomendado:
Cocinas industriales
Restaurantes
Preparación de sopas, caldos, consomés y alimentos a gran volumen
Tipo de calentamiento: Alta eficiencia térmica por base multicapa
Acabado: Acero inoxidable pulido
Tapa: Incluida (según configuración estándar del fabricante)
Mantenimiento: Limpieza con detergentes neutros y secado para evitar manchas de agua
Resistencia: Alta durabilidad en uso continuo profesional
Peso aproximado: Medio–alto (depende del espesor del acero)</t>
  </si>
  <si>
    <t>Oxímetro</t>
  </si>
  <si>
    <t>Tipo de equipo: Medidor digital de oxígeno disuelto (DO)
Principio de medición: Sonda polarográfica con membrana intercambiable
Rango de medición:
Oxígeno disuelto: 0 a 20 mg/L
Saturación de oxígeno: 0 a 100%
Resolución: 0.1 mg/L / 0.1% O₂
Precisión: ±0.4 mg/L (aprox.)
Compensación de temperatura: Automática (ATC)
Rango de temperatura de operación: 0 °C a 50 °C (aprox.)
Pantalla: LCD digital de 3½ dígitos
Sonda: Tipo polarográfica reemplazable con cable de medición
Calibración: Manual (ajuste en aire saturado y cero)
Alimentación: Batería DC interna
Material del sensor: Membrana de teflón + electrodo interno
Uso recomendado:
Acuicultura (estanques, piscicultura)
Laboratorios de calidad de agua
Agricultura y riego tecnificado
Control ambiental
Aplicaciones: Medición de oxígeno en agua dulce y salada
Accesorios incluidos: Sonda, solución electrolítica, membranas de repuesto, manual
Portabilidad: Equipo portátil de campo
Mantenimiento: Cambio de membrana y electrolito periódicamente</t>
  </si>
  <si>
    <t>Peroxido de Hidrogeno al 50% X 37 kl</t>
  </si>
  <si>
    <t xml:space="preserve">Plancha asadora a gas </t>
  </si>
  <si>
    <t>Tipo de equipo: Plancha asadora industrial a gas
Potencia térmica: 36.000 BTU/h
Sistema de calentamiento: Quemadores a gas de alta eficiencia
Tipo de encendido: Electrónico
Control de temperatura: Termostático regulable (hasta ~300 °C)
Superficie de cocción: Placa metálica plana industrial
Material: Acero de alta resistencia
Dimensiones aproximadas: 50 × 50 × 55 cm (según versión del fabricante)
Sistema de seguridad: Salpicadero en 3 lados para control de grasa y residuos
Recolector de grasa: Bandeja inferior desmontable
Tipo de uso: Comercial / industrial ligero
Aplicaciones:
Restaurantes
Puestos de comida rápida
Cafeterías
Asaderos
Consumo: Gas GLP o natural (según instalación)
Sistema de limpieza: Bandeja extraíble + superficie lisa
Nivel de producción: Alto rendimiento continuo
Peso aproximado: 20–35 kg
Instalación: Requiere conexión a gas</t>
  </si>
  <si>
    <t>Plancha industrial</t>
  </si>
  <si>
    <t>Tipo de equipo: Plancha industrial de vaporPotencia: 1000 W
Voltaje: 110–120 V
Sistema de vapor: Alimentación por gravedad (tanque externo)
Capacidad del tanque: 4 litros
Material de suela: Aluminio anodizado / acero inoxidable antiadherente
Control de temperatura: Termostato ajustable por dial
Emisión de vapor: Activación por pulsador en el mango
Longitud de manguera: ~2 metros
Peso aproximado: 2.1 – 2.3 kg (sin agua)
Uso recomendado: Hasta 8 horas diarias en talleres de confección
Accesorios incluidos:
Tanque de agua
Manguera de silicona
Base de apoyo resistente al calor
Zapata de teflón (según kit)
Mineral/desmineralizador de agua
Material del mango: Uretano o silicona ergonómica
Tipo de uso: Industrial ligero / profesional textil
Aplicaciones:
Confección de prendas
Sastrería
Tintorerías
Acabados textiles
Sistema de seguridad: Control térmico automático</t>
  </si>
  <si>
    <t xml:space="preserve">Ploter de corte mas escaner </t>
  </si>
  <si>
    <t>Tipo de equipo: Plotter de corte digital + escáner integrado
Sistema de corte: Cuchilla automática con sensor de material
Grosor máximo de corte: hasta 3 mm (materiales flexibles)
Ancho máximo de corte: 30 cm
Escáner integrado: Sí
Resolución del escáner: 600 DPI
Pantalla: LCD táctil de 5”
Diseños incorporados: 682 patrones + fuentes + quilt designs
Conectividad: USB + conexión inalámbrica (WiFi)
Uso sin computador: Sí (funcionamiento autónomo)
Formatos compatibles: SVG / FCM / PHX
Materiales compatibles:
Vinilo adhesivo
Cartulina
Tela
Goma EVA
Foam delgado
Área de trabajo: aprox. 12” x 12” estándar
Accesorios incluidos: cuchilla, tapete de corte, espátula (según kit)</t>
  </si>
  <si>
    <t>Pocesador industrial de vegetales</t>
  </si>
  <si>
    <t>Tipo de equipo: Procesador industrial de vegetales y alimentos
Uso principal: corte, rallado, tajado y cubicado de vegetales y alimentos
Aplicación: Restaurantes, Cocinas industriales, Casinos, Hoteles
Procesamiento agroindustrial
Producción de alimentos
Emprendimientos gastronómicos
Sistema de operación: eléctrico de alimentación continua
Material de fabricación: acero inoxidable grado alimenticio
Cuchillas: acero inoxidable de alta resistencia
Sistema de transmisión: correa de transmisión industrial reforzada
Voltaje: 110 V monofásico
Frecuencia: 60 Hz
Potencia aproximada: 550 W – 3/4 HP
Nivel de ruido: bajo durante operación
Capacidad de producción aproximada: 70 kg/h (según tipo de corte y producto procesado)
Capacidad máxima recomendada de trabajo: hasta 200 kg por día
Sistema de alimentación: tolva superior de carga continua
Tipo de procesamiento:
Tajar
Rallar
Picar
Cortar en julianas
Cubicar (con discos adicionales)
Accesorios incluidos:
2 discos de corte/tajado
3 discos de rallado
Discos opcionales:
Juliana
Papa francesa
Cubos
Rebanado especializado
Sistema de limpieza: desmontaje rápido para lavado y sanitización
Construcción sanitaria: apta para procesamiento alimentario
Nivel de producción: comercial, semiindustrial e industrial liviano
Garantía reportada: 1 año</t>
  </si>
  <si>
    <t xml:space="preserve">Procesadora de Alimentos </t>
  </si>
  <si>
    <t>Procesador de Alimentos
Especificaciones
Características Técnicas
Potencia
250 w 
Voltaje
Rango entre 110 V y 120 V 
Capacidad
9  Tazas
No. Velocidades
3  Velocidades
No. Aspas
2  Aspas
Características Físicas
Tonalidad de Color
Plateado 
Almacenamiento del Cable
Externo Enrollable 
Material de la Cuchilla
Acero inoxidable</t>
  </si>
  <si>
    <t xml:space="preserve">Refinador de cacao de 10 litros </t>
  </si>
  <si>
    <t>Tipo de equipo: Refinador / melanger de cacao (chocolate grinder)
Capacidad: 10 litros (≈ hasta 4–5 kg de cacao o mezcla)
Potencia: 200 W
Voltaje: 110 V (según versión)
Sistema de molienda: Rodillos de piedra natural sobre base giratoria
Velocidad de trabajo: ~120–140 RPM (lento para refinado fino)
Temperatura máxima de operación: ~70 °C
Tipo de operación: Continua (hasta 24–72 horas según carga)
Materiales en contacto: Piedra natural + tambor metálico grado alimenticio
Sistema de descarga: Basculante (tilting) para vaciado fácil
Uso recomendado:
Chocolate artesanal
Pasta de cacao
Mantequillas de frutos secos
Licor de cacao
Nivel de refinado: Partículas &lt; 20 micrones
Accesorios: Raspador, soporte de piedras, vaso medidor (según kit)
Mantenimiento: Limpieza profunda del tambor y piedras después de cada uso
Uso industrial: Microindustria / chocolatería artesanal
Nivel de ruido: Bajo–medio
Consumo energético: Bajo</t>
  </si>
  <si>
    <t>REMITAL (17-6-18-2) E x 50 kg CTU</t>
  </si>
  <si>
    <t>Tipo de producto: fertilizante químico complejo granular NPK
Fórmula: 17-6-18-2
Presentación comercial: 50 kg
Estado físico: granular
Uso principal: fertilización de cultivos con alta demanda de nitrógeno y potasio
Aplicación: al suelo, localizado, al voleo o en algunos sistemas de fertirriego según manejo técnico
Color: gris a café granular
Apariencia: gránulos homogéneos de alta fluidez, tratados contra apelmazamiento
Solubilidad: alta disponibilidad de nutrientes para rápida absorción por el cultivo</t>
  </si>
  <si>
    <t>Ribeteadora Triple Transporte</t>
  </si>
  <si>
    <t>Tipo de equipo: máquina ribeteadora industrial de codo cilíndricoUso principal: ribeteado, costura y acabado de materiales medianos, pesados y extra pesados
Aplicación: Marroquinería, Bolsos, Morrales, Maletas, Calzado, Tapicería, Artículos de cuero, Lona, Materiales sintéticos y recubiertos
Tipo de puntada: recta industrial
Sistema de arrastre: triple transporte (triple arrastre)
Diente
Aguja
Prensatela
Tipo de plataforma: cilíndrica (codo)
Diámetro de la plataforma cilíndrica: 45–46 mm
Número de agujas: 1
Número de hilos: 2
Sistema de gancho: gancho grande industrial
Tipo de aguja:
DP×17
134-35
134-35LR (según material)
Calibre de agujas compatible:
No. 100–180 según espesor de material
Longitud máxima de puntada:
5 mm
hasta 5.5 mm
algunas configuraciones reportan hasta 8 mm
Altura del prensatela:
estándar: 8–10 mm
máxima elevación: 16 mm
Velocidad máxima:
1.800–2.500 puntadas por minuto (ppm) según configuración del motor
Motor: Servo motor ahorrador, Motor mecánico industrial (según versión comercial)
Potencia: 550 W
versiones comerciales entre 750–800 W
Voltaje: 110 V
Control de velocidad: regulable mediante servo motor
Sistema de lubricación: Manual , Semi automática (según versión), Sistema de reversa: sí
Tipo de trabajo: Mediano,  Pesado, Extra pesado
Espesor máximo de hilo: hasta calibre 20 para trabajo pesado
Incluye: Mesa industrial, Herraje, Portaconos, Agujas, Aceite, Accesorios básicos de instalación</t>
  </si>
  <si>
    <t>Rollos x 100 metros de manguera de alta presión cometida</t>
  </si>
  <si>
    <t>Tipo de producto: manguera reforzada para uso rudo
Uso principal:
Riego agrícola
Jardinería
Limpieza industrial
Construcción
Uso doméstico intensivo
Material principal: PVC reforzado de alta resistencia
Número de capas: 4 capas
Tecnología: sistema antitorceduras (anti-kink)
Refuerzo interno: tejido radial tramado de 12 hilos resistente a alta presión
Diámetro interno: 1/2 pulgada (13 mm)
Longitud total: 100 metros
Espesor de pared:
2 mm
algunas fichas comerciales reportan 2.2 mm
Presión de trabajo: 17 kg/cm² (17 kgf/cm²)
Peso por metro:
136 g/m
algunas fichas reportan 140 g/m
Color principal: rojo
Tipo de suministro: rollo continuo
Incluye conexiones: no
Garantía: 1 año
Fabricación: PVC flexible reforzado para trabajo pesado
Resistencia:
Alta presión
Torceduras
Abrasión moderada
Uso continuo exterior</t>
  </si>
  <si>
    <t>SECADOR SOLAR HIBRIDO PARA CACAO 6X2 CUBIERTA TELA LAMINAD</t>
  </si>
  <si>
    <t>Secador de secado solar de 6mx2m con capacidad de 18@ de cacao- Base en polietileno de alta densidad y estructura en madera certificada proveniente de plantaciones forestales- Cama en malla plástica y entramado en poliamida plástica que evita la oxidación y problemas de contaminación cruzada- Cubierta en tela Laminar de 140 gr/m2, tuberia 3/4" de alta presión con adición de dióxido de titanio (TiO2) que incrementa la durabilidad y la resistencia a los daños causados por los rayos UV y elementos de unión a la medida.</t>
  </si>
  <si>
    <t xml:space="preserve">Sierra Caladora </t>
  </si>
  <si>
    <t>Tipo de herramienta: Sierra caladora eléctrica
Potencia: 710 W
Voltaje: 110–120 V
Velocidad variable: 500 – 3100 CPM (carreras por minuto)
Profundidad de corte en madera: hasta 75 mm
Profundidad de corte en acero: ~10 mm
Profundidad de corte en aluminio: ~20 mm
Longitud de carrera: 20 mm
Sistema de hoja: Encaje tipo T (cambio rápido SDS)
Peso aproximado: 2.5 kg
Tipo de uso: Profesional / industrial ligero
Alimentación: Eléctrica con cable
Sistema de soplado: Sí, mantiene la línea de corte visible
Ajuste de velocidad: Electrónico variable
Ángulo de corte: hasta 45° (biselado)
Material compatible: madera, metal, plástico, MDF, laminados
Sistema de seguridad: Bloqueo de encendido y protección de viruta</t>
  </si>
  <si>
    <t>TALADRO DE ARBOL</t>
  </si>
  <si>
    <t>Tipo de equipo: Taladro de árbol / taladro de banco estacionario
Potencia: 750 W
Voltaje: 110 V – 60 Hz
Velocidad: 740 – 3140 RPM (variable por sistema de poleas)
Mandril: 16 mm
Profundidad máxima de perforación: ~80 mm
Sistema de transmisión: Correa/poleas con ajuste de velocidades
Material de estructura: Hierro fundido
Mesa de trabajo: Ajustable e inclinable
Diámetro de columna: ~72 mm
Altura total: ~84 cm
Tipo de uso: Industrial / taller / carpintería y metalmecánica ligera
Sistema de encendido: Interruptor de seguridad
Precisión: Alta para perforación vertical controlada
Peso aproximado: 40–50 kg</t>
  </si>
  <si>
    <t xml:space="preserve">Taladro percutor </t>
  </si>
  <si>
    <t>Tipo de herramienta: Taladro percutor eléctrico
Potencia: 800 W
Voltaje: 110 V
Velocidad: hasta 2600 RPM (variable)
Función: Rotación + percusión (impacto para pared)
Mandril: 1/2” (13 mm)
Reversible: Sí (giro izquierda/derecha)
Tipo de uso: Doméstico avanzado / profesional ligero
Material compatible:
Concreto
Ladrillo
Madera
Metal
Sistema de control: Velocidad variable (VVR)
Empuñadura: lateral auxiliar incluida
Guía de profundidad: incluida
Alimentación: eléctrica con cable
Peso aproximado: ~2.2 kg
Aplicaciones:
Instalación de anclajes
Perforación de paredes
Montaje de estructuras livianas
Carpintería básica</t>
  </si>
  <si>
    <t xml:space="preserve">Taladro revolvedor de pintura </t>
  </si>
  <si>
    <t>Tipo de equipo: Taladro mezclador / revolvedor de pintura
Potencia: 1010 W
Voltaje: 110 V – 60 Hz
Velocidad sin carga: 620 RPM
Sistema de trabajo: Mezcla por hélice helicoidal
Longitud del mezclador: 54 cm
Diámetro del eje: 12 mm aprox.
Material del cabezal: Acero reforzado
Tipo de uso: Industrial ligero / construcción / pintura
Aplicaciones:
Pintura
Pegantes (pegacor, adhesivos cerámicos)
Mortero ligero
Resinas y mezclas densas
Sistema de agarre: Empuñadura tipo taladro con gatillo continuo
Función de trabajo: Mezcla continua de alta viscosidad
Peso aproximado: 3–5 kg
Nivel de ruido: Medio–alto
Mantenimiento: Limpieza inmediata del eje tras uso para evitar endurecimiento de material
Seguridad: Bloqueo de gatillo para uso continuo</t>
  </si>
  <si>
    <t>Tanque bebedero de agua 500 L, delagua</t>
  </si>
  <si>
    <t>Tipo de producto: tanque bebedero pecuario para almacenamiento y suministro de agua
Capacidad nominal: 500 litros
Uso principal:
Abastecimiento de agua para animales
Almacenamiento de agua en fincas
Sistemas pecuarios
Actividades agropecuarias
Aplicación:
Ganadería bovina
Equinos
Ovinos
Caprinos
Porcicultura
Sistemas rurales de producción animal
Material de fabricación: polietileno de alta densidad (PEAD)
Tipo de construcción: rotomoldeado de una sola pieza
Color comercial: negro
Protección UV: sí
Resistencia a intemperie: alta
Resistencia a corrosión: total frente a humedad y ambientes rurales
Uso exterior: sí
Superficie interna: lisa para facilitar limpieza
Tipo de instalación: superficie o piso firme
Sistema de llenado: conexión externa para suministro de agua
Compatibilidad:
Flotadores automáticos
Redes hidráulicas rurales
Sistemas por gravedad
Bombeo agrícola
Uso alimentario para animales: sí
Mantenimiento:
Lavado periódico
Desinfección interna
Revisión de conexiones hidráulicas</t>
  </si>
  <si>
    <t>Tanque plástico para almacenamiento de agua, capacidad de 2,000 litros.</t>
  </si>
  <si>
    <t>Tipo de producto: Tanque de almacenamiento de agua
Capacidad: 2000 litros
Material: Polietileno de alta densidad (100% virgen)
Tecnología: Bi-capa (capa interna apta para agua potable + externa con protección UV)
Protección: Bloqueo de rayos UV para evitar algas y bacterias
Color: Negro exterior (según versión más común)
Altura aproximada: 1.55 m – 1.91 m (según fabricante)
Diámetro aproximado: 1.52 m – 1.56 m
Incluye: tapa superior + conexiones de entrada, salida y rebose
Normativa: NTC 4384 (según versión comercial)
Uso recomendado:
Residencial
Agropecuario
Industrial ligero
Temperatura de uso: agua fría (no apto para líquidos calientes o químicos agresivos)
Instalación: sobre superficie plana, rígida y nivelada
Mantenimiento: limpieza periódica interna y control de sedimentos
Durabilidad: alta (resistente a intemperie y rayos solares)</t>
  </si>
  <si>
    <t>Televisor 55 pulgadas smartv 4 k</t>
  </si>
  <si>
    <t>Tipo de producto: Televisor Smart TV
Tamaño de pantalla: 55” (139 cm)
Resolución: 4K UHD (3840 × 2160)
Tecnología de panel: QLED (colores mejorados con puntos cuánticos)
Sistema operativo: Google TV
Tasa de refresco: 60 Hz
Potencia de audio: 20 W
HDR: compatible con formatos como Dolby Vision (según versión regional)
Conectividad: WiFi, Bluetooth, HDMI, USB, Ethernet
Puertos HDMI: hasta 3
Puertos USB: 1
Diseño: Pantalla plana, biseles delgados
Color: Negro</t>
  </si>
  <si>
    <t>Tensamax Rf Monopolar Diatermia Capacitiva Y Resistiva</t>
  </si>
  <si>
    <t>Sector Comercial (Tiendas, Misceláneas, peluquerías, SPA, entre otras)</t>
  </si>
  <si>
    <t>Termofijadora 11 en 1 más Impresora para DTF a color</t>
  </si>
  <si>
    <t>Tipo de equipo: Sistema de sublimación y estampado multifuncional
Componentes del kit:
Termofijadora 11 en 1
Impresora Epson EcoTank L3210 (inyección de tinta continua)
Resma de papel para sublimación
Potencia de la termofijadora: 1400 W
Voltaje: 110 V / 220 V (bivoltaje)
Tipo de operación: Manual / semiautomática
Sistema de control: Digital (temperatura y tiempo ajustables)
Rango de temperatura: 32°C – 250°C (aprox. hasta 400°F)
Rango de tiempo: 0 – 999 segundos
Área de trabajo principal (planchado plano): 38 × 38 cm
Sistema de presión: Manual con ajuste mecánico
Giro del brazo: 180° giratorio
Estructura: Metálica reforzada
Material de placas: aluminio + recubrimiento teflonado/silicona</t>
  </si>
  <si>
    <t>Toldo o carpa de extracción de miel en campo</t>
  </si>
  <si>
    <t>Tipo de producto: Carpa protectora / toldillo para apicultura
Uso principal: Protección en manejo de colmenas y labores de campo
Dimensiones generales: 3 m × 3 m × 3 m
Área cubierta: 9 m²
Altura: 3 m
Forma: Cuadrada tipo carpa cerrada
Material de estructura: Soportes con puntos de sujeción (6 puntos de anclaje)
Material de cubierta: Tela tipo malla (mosquitero industrial)
Color: Blanco
Tipo de ventilación: Alta (malla transpirable anti-insectos)
Tipo de cierre: Abierto tipo toldillo (sin sellado hermético)
Resistencia climática: Protección básica contra insectos y polvo (no impermeable total)
Peso aproximado: Ligero (estructura portátil, ~3–8 kg estimado según materiales)
Tipo de armado: Manual, estructura desmontable
Uso recomendado:
Manejo de abejas sin contacto directo
Revisión de colmenas
Extracción de cuadros
Protección del apicultor
Nivel de protección: Alta contra insectos / baja contra lluvia o viento fuerte
Tipo de instalación: Exterior en terreno plano
Fabricación: Nacional (Colombia)</t>
  </si>
  <si>
    <t xml:space="preserve">Trilladora de café </t>
  </si>
  <si>
    <t>Tipo de máquina: Trilladora / descascaradora de café pergamino seco
Capacidad de producción: 140 kg/h
Tipo de proceso: Trilla mecánica (remoción de cascarilla del café pergamino)
Motor: Eléctrico 3 HP
Voltaje: 110 V (monofásico)
Sistema de funcionamiento: Rodillos o sistema interno de fricción + separación de cascarilla
Sistema de separación: salida de grano + salida de cisco (cascarilla)
Tolva de alimentación: metálica superior
Material estructural: acero al carbón / acero industrial
Sistema de limpieza: ventilador o expulsión mecánica de cascarilla
Transmisión: sistema de banda o poleas (según versión)Altura: 120 – 140 cm
Largo: 70 – 80 cm
Ancho: 55 – 70 cm
Peso aproximado: 70 – 90 kg
Estructura: base metálica reforzada</t>
  </si>
  <si>
    <t>Troqueladora manual industrial para calzado</t>
  </si>
  <si>
    <t xml:space="preserve">Máquina de corte por sistema de troquel, de accionamiento manual, con regulación de la altura de corte. Permite cortar materiales (piel, cuero, sintético, papel, vinilo, neolite, microporosa, odena, combos, etc.) . Máquina troqueladora plato circular, ideal para pequeñas producciones o trabajos de artesanía; Altura de la plancha ajustable para utilizar diferentes tipos de suajes y/o materiales; Base de hierro fundido, estructura reforzada y diseñada para soportar la presión ideal de trabajo. Sistema de corte mecánico con palanca. Troqueladora manual para cuero confiables, rápidos y de fácil uso. Máquina de cortar a troquel manual. </t>
  </si>
  <si>
    <t>Turbina Aire Blower</t>
  </si>
  <si>
    <t>Tipo de equipo: Blower / turbina de aire para acuicultura
Potencia: 370 W (≈ 0.5 HP)
Voltaje: 110 V / 220 V (según versión)
Frecuencia: 50/60 Hz
Caudal de aire: 37.000 – 37.200 L/h (≈ 620 L/min)
Presión máxima: 10 kPa
Tipo de motor: eléctrico de inducción
Material de carcasa: aluminio (disipación de calor)
Nivel de ruido: bajo (diseño de uso continuo)
Sistema de salida: múltiple (aprox. 14 a 20 salidas según configuración)
Diámetro de salida principal: 38 mm (≈ 1 1/4”)Largo: 37 – 37.5 cm
Ancho: 25 cm
Alto: 26 cm
Peso: 12 – 12.5 kg
Tipo de diseño: compacto industrial tipo soplador lateral</t>
  </si>
  <si>
    <t>Ventilador turbo 3 velocidades</t>
  </si>
  <si>
    <t>Tipo de producto: ventilador multifuncional 3 en 1
Uso principal:
Ventilación de espacios interiores
Circulación de aire
Refrescamiento residencial y comercial
Configuración 3 en 1:
Ventilador de pedestal
Ventilador de mesa
Ventilador de pared
Color: negro
Número de velocidades: 3 velocidades
Tecnología: Turbo Silence (alto flujo de aire con menor nivel de ruido)
Tipo de aspas: aspas aerodinámicas de alto rendimiento
Número de aspas: 6 aspas
Diámetro aproximado de hélice: 16 pulgadas (40 cm)
Oscilación horizontal automática: sí
Inclinación ajustable: sí
Altura regulable: sí (modo pedestal)
Rejilla de protección: metálica de seguridad
Sistema de control: selector manual de velocidades
Potencia aproximada: 65–75 W
Voltaje: 110–120 V
Frecuencia: 60 Hz
Tipo de motor: eléctrico de alto desempeño con bajo nivel sonoro
Uso interior: sí
Ensamble: modular para diferentes configuraciones de instalación
Garantía comercial: generalmente 2 años (según distribuidor)</t>
  </si>
  <si>
    <t>Vitrina De Calefaccion De Alimentos 76cm Ancho 3 Niveles</t>
  </si>
  <si>
    <t>Tipo de equipo: vitrina calentadora exhibidora de alimentos
Uso principal:
Conservación de temperatura
Exhibición de productos alimenticios
Venta directa al público
Aplicación: Restaurantes, Cafeterías, Panaderías, Comidas rápidas, Puntos de venta gastronómicos, Casinos y autoservicios
Tipo de funcionamiento: eléctrico
Sistema de calentamiento: resistencias eléctricas internas
Niveles de exhibición: 3 bandejas / 3 niveles
Material estructural:
Acero inoxidable
Vidrio templado transparente
Tipo de puertas:
Acceso posterior para operador
Sistema corredizo o abatible según versión comercial
Control de temperatura: termostato ajustable
Rango de temperatura aproximado:
30 °C – 85 °C
Algunas versiones alcanzan hasta 110 °C
Distribución térmica:
Calor uniforme por circulación interna
Conservación prolongada de alimentos preparados
Voltaje: 110 V
Frecuencia: 60 Hz
Potencia aproximada:
800 – 1200 W (según versión y fabricante)
Iluminación interna: sí
Tipo de iluminación: LED o lámpara interna de exhibición
Visibilidad: Frontal, Laterales en vidrio, Exhibición panorámica
Material de bandejas: Acero inoxidable cromado, Rejillas metálicas removibles
Nivel de uso: Comercial, Semiindustrial
Limpieza: Bandejas desmontables
Superficies lisas sanitarias</t>
  </si>
  <si>
    <t>Vitrina horizontal Mostrador 1.50 X 1.10 X 40</t>
  </si>
  <si>
    <t>Mostrador en aluminio con dos entrepaños de vidrio, rodachines integrados; si bien la medida es de 150 cm de ancho, el diseño puede adaptarse a 100 cm frente  x 110 cm alto x 40 cm fondo</t>
  </si>
  <si>
    <t xml:space="preserve">Vitrina mostrador refrigerada para pastelería </t>
  </si>
  <si>
    <t>Tipo de equipo: Vitrina refrigerada exhibidora para pastelería y repostería
Uso: Conservación y exhibición de productos refrigerados
Aplicaciones: tortas, postres, ponqués, cheesecakes, bebidas, repostería fina y productos lácteos
Sistema de refrigeración: forzado por aire (ventilación interna)
Temperatura de trabajo: 2°C a 8°C
Tipo de refrigerante: R134a o R404A (según versión)
Voltaje: 110 V
Frecuencia: 60 Hz
Potencia eléctrica: 350–800 W (según tamaño y configuración)
Consumo energético: medio comercial
Compresor: hermético de refrigeración comercial
Control de temperatura: digital electrónico
Sistema de descongelación: automático o semiautomático (según modelo)
Iluminación interna: LED blanca de exhibición
Tipo de exhibición: frontal panorámica en vidrio
Vidrio frontal: templado curvo o recto de seguridad
Material estructural: acero inoxidable y lámina pintada electrostáticamente
Entrepaños: vidrio templado ajustable
Número de niveles: 2 a 4 niveles (según versión)
Acceso: puertas traseras corredizas de vidrio
Sistema de circulación: ventiladores internos de distribución uniforme
Tipo de condensación: ventilada Largo: 120 – 150 cm
Ancho: 65 – 80 cm
Alto: 120 – 140 cm
Capacidad interna: 250 – 500 litros
Peso aproximado: 90 – 180 kg</t>
  </si>
  <si>
    <t>Vitrina vertical con ruedas 1.80 Alto frente 1 metro y fondo de 35</t>
  </si>
  <si>
    <t>Vitrina vertical Vidrio de 6 Líneas 100 CM de frente
Vitrina Vertical Vidrio de 6 Líneas 1.00 MT de frente – VV-V-100X035
Vitrina práctica, elegante y funcional para tu negocio
La vitrina vertical vidrio de 6 líneas 1.00 MT de frente es una solución ideal para negocios que buscan exhibir productos de forma ordenada, segura y atractiva. Fabricada en aluminio anodizado con vidrio templado de 4 mm, esta vitrina ofrece un diseño moderno, excelente visibilidad y alta resistencia al uso continuo en entornos comerciales.
Gracias a sus dimensiones de 1.80 m de alto, 1.00 m de frente y 35 cm de fondo, la vitrina vertical vidrio de 6 líneas 1.00 MT de frente es perfecta para tiendas, farmacias, papelerías, locales de accesorios, y cualquier tipo de negocio que requiera mostrar productos de forma vertical, sin ocupar demasiado espacio en el área de atención al cliente.</t>
  </si>
  <si>
    <t>Tostadora de Cacao</t>
  </si>
  <si>
    <t>TOSTADORA DE CACAO
Capacidad de 12 kilos
Tambor en acero al carbón
Base en hierro
Forrada en acero inoxidable
muestreo
Enfriador con revolvedor
Blower
Tablero de controles
Termocupula
Pintura electrostática
Manejo de temperatura para altas y mínimas manual
Quemadores a gas
Rodachines
Mirilla</t>
  </si>
  <si>
    <t>bultos de Calcio x 50 kilos para ganado</t>
  </si>
  <si>
    <t>CAL AGRICOLA
ENMIENDA INORGANICA DE SUELOS
POLVO SECO
USO AGRICOLA
CALCIO SOLUBLE EN HC1 (CaO) 48.0%</t>
  </si>
  <si>
    <t>Kit de mobiliario para salón de belleza para juego de manicure y pedicure</t>
  </si>
  <si>
    <t>Compuesto por: juego de manicure con las siguientes características: mesa enchapada en formica, 3 cajones laterales, mesón superior en vidrio. Y dos sillas con estructura metálica, rodachines y tapizadas en espuma de alta densidad. Y juego de pedicure con las siguientes características: mueble modular base madera y silla tapizada en espuma de alta densidad, poceta en porcelana con su respectiva grifería y silla auxiliar.</t>
  </si>
  <si>
    <t>TOTAL COMPONENTE TECNICO</t>
  </si>
  <si>
    <t>Nota 1: El oferente debe garantizar la entrega de los insumos y elementos del componente técnico en cualquiera de los 116 Municipios del Departamento de Cundinamarca según programación y cronograma de la Secretaría de la Mujer y Equidad de Género haciendo firmar actas de recibido por parte de las beneficiarias. 
Nota 2: En los casos que se requiea la Secretaría de la mujer y equidad de genero podra solicitar añadir un item o producto adicional para el cual se tendran en cuenta 3 cotizaciones y contará con la ejecucuión presupuestal y la aprobación del comite tecnico y un representande del operador y la secretaría de la mujer. 
Nota 3: El oferente debe realizar la organziación de un evento protocolario para la entrega del algunos insumos en la Gobernación de Cundinamarca, previa revisión por parte de la Secretaria de la Mujer y Equidad de Género.
Nota 5: Al momento de la entrega de los insumo de fertilizantes el oferente debe aportar el registro ICA del insumo para su comercialización, cumpliendo con la normativa establecida en la Resolución 150 de 2003 y normativas posteriores, especialmente la Resolución 002713 de 2016, para lo cual se requiere una ficha técnica del producto. Esta ficha técnica debe seguir los lineamientos de la Guía 2 del ICA, que detalla la información necesaria sobre la composición, uso y seguridad del fertilizante.
Nota 6: Para la entrega de los alimentos de concentrado el oferente debe aportar la ficha técnica de cada alimento donde detalle la composición específica del producto, incluyendo sus ingredientes.</t>
  </si>
  <si>
    <t>Investigación de mercado (no SECOP - sin proceso público encontrado): Tierragro - Fertilizante Nutrimon 10-20-30-1-1 bulto x 50kg. https://www.tierragro.com/products/10-20-30-1-1-bulto-x-50-kg | Nota: fertilizantes agrícolas están excluidos de IVA en Colombia (Art. 424 E.T.), se asume IVA=0</t>
  </si>
  <si>
    <t>LINK DE LA INVESTIGACION</t>
  </si>
  <si>
    <t>https://www.condustrial.com.co/fumigadoras-equipos-agricolas-jardineria-condustrial/283-fumigadora-estacionaria-a-gasolina-4t</t>
  </si>
  <si>
    <t>Agrofácil - Invernadero Portátil Túnel 18x3x2m (misma ficha técnica). https://agrofacil.co/products/invernadero-tunel-agrofacil-18-x-3-x-2m</t>
  </si>
  <si>
    <t>proceso público encontrado): Makfrio - Formadora de hamburguesa manual 13cm. https://makfrio.com/producto/formadora-de-hamburguesa-manual-13cm/</t>
  </si>
  <si>
    <t>vigente encontrado con esta referencia exacta): AZERO - Samovar Estándar 13L acero inox, marca ATOSA SE13L (misma ficha técnica exacta). https://azero.com.co/products/samovar-estandar-13-litros</t>
  </si>
  <si>
    <t>coadyuvante agrícola siliconado (misma descripción: mejora adherencia/humectación/dispersión de agroquímicos). Precio por unidad de 1L. https://croper.com/products/8004-sys-comet-1l-o-coadyuvante-agricola-sys-technologies-colombia | Nota: fertilizantes/coadyuvantes agrícolas y alimento balanceado para animales están excluidos de IVA en Colombia (Art. 424 E.T.), se asume IVA=0.</t>
  </si>
  <si>
    <t>Investigación de mercado (no SECOP - sin proceso público encontrado): Cooperativa de Caficultores Alto Occidente - Fertilizante 25-4-24 bulto. https://www.coopcaficultoresaltoccidente.com/es/ipaginas/ver/G2/10/venta-de-fertilizantes/ (precio de lista cooperativa, verificar si incluye IVA) | Nota: fertilizantes agrícolas están excluidos de IVA en Colombia (Art. 424 E.T.), se asume IVA=0.</t>
  </si>
  <si>
    <t>PRECIOS HISTORICOS</t>
  </si>
  <si>
    <t>Investigación de mercado (no SECOP - sin proceso público vigente con esta referencia exacta): EQUIPOX - Mesa de trabajo/artesa acero inoxidable 100x60cm (mixta 430/304), referencia de mercado más cercana a calibre 22 satinado. https://www.equipox.com.co/product-page/mesa-de-trabajo-en-acero-inoxidable-100x60-precio-por-metro</t>
  </si>
  <si>
    <t>Investigación de mercado (no SECOP - sin proceso público vigente con esta referencia exacta): Badecol - Báscula de piso industrial bajo perfil 75x75cm, hasta 1 tonelada (capacidad más cercana a 1000kg/80x80cm de la ficha). https://www.badecol.com/products/bascula-de-piso-industrial-bajo-perfil-electronica-120mt-x-120mt</t>
  </si>
  <si>
    <t>Investigación de mercado (no SECOP - sin proceso público vigente con esta referencia exacta): Básculas Bacatá (Mercado Libre) - Balanza de mesa 40kg liquidadora gramera, marca ANKOR (misma marca y capacidad exacta de la ficha). https://www.tecnolinecolombia.com/MCO-1425025541-bascula-balanza-de-mesa-40-kg-liquidadora-gramera-ankor-_JM</t>
  </si>
  <si>
    <t>Investigación de mercado (no SECOP - sin proceso público vigente con esta referencia exacta): Los Victorinos - Binocular TASCO Essentials 10x50, prisma Porro, enfoque central (misma configuración óptica exacta). https://losvictorinos.co/products/binocular-tasco-essentials-10-50-porro-170150</t>
  </si>
  <si>
    <t>Investigación de mercado (no SECOP - sin proceso público vigente con esta referencia exacta): Croper/Soto SAS - Biotrituradora Ducati DWS65, motor 4T OHV 196cc 6.5HP gasolina, arranque retráctil manual (misma ficha técnica). https://croper.com/products/8430-biotrituradora-ducati-65-hp</t>
  </si>
  <si>
    <t>PRECIO MERCADO</t>
  </si>
  <si>
    <t xml:space="preserve">PRECIOS HISTORICOS </t>
  </si>
  <si>
    <t>https://www.homecenter.com.co/homecenter-co/product/3014498/cafetera-oster-perfect-brew-muele-dosifica-y-espuma/3014498/</t>
  </si>
  <si>
    <t>https://ecomaderasplasticas.com/producto/canastilla-fruver/</t>
  </si>
  <si>
    <t>Investigación de mercado (no SECOP - sin proceso público encontrado): Cooperativa de Caficultores Alto Occidente - Fertilizante 17-6-18-2 Nutrimon bulto. https://www.coopcaficultoresaltoccidente.com/es/ipaginas/ver/G2/10/venta-de-fertilizantes/ (precio de lista cooperativa, verificar si incluye IVA) | Nota: fertilizantes agrícolas están excluidos de IVA en Colombia (Art. 424 E.T.), se asume IVA=0.</t>
  </si>
  <si>
    <t>PRECIOS MERCADO</t>
  </si>
  <si>
    <t>https://www.megahobbies.co/productos/carpa-tienda-camping-automatica-impermeable-6-personas/
No hay resultados relevantes de SECOP II/datos abiertos para este ítem específico — no encontré un proceso de contratación pública con este producto exacto. Sí encontré el precio directo del fabricante/distribuidor Megahobbies, que coincide exactamente con la referencia solicitada.</t>
  </si>
  <si>
    <t xml:space="preserve">https://www.homecenter.com.co/homecenter-co/product/291189/carro-plegable-de-carga-2-en-1-ubermann/291189/ </t>
  </si>
  <si>
    <t xml:space="preserve">https://www.homecenter.com.co/homecenter-co/product/795099/chaleco-salvavidas-reglamentario-adulto/795099/ </t>
  </si>
  <si>
    <t>https://www.homecenter.com.co/homecenter-co/product/527105/cepillo-electrico-750w-stanley/527105/</t>
  </si>
  <si>
    <t xml:space="preserve">https://www.mercadolibre.com.co/colador-de-miel-filtro-de-miel-colador-de-doble-tamiz-con-ma/p/MCO2060558963?pdp_filters=item_id%3AMCO3493297170&amp;matt_tool=15401541#origin=share&amp;sid=share&amp;wid=MCO3493297170&amp;action=copy </t>
  </si>
  <si>
    <t xml:space="preserve">https://www.mercadolibre.com.co/premier-chocolate-refinador-pg503-8-l-entrega-inmediata/up/MCOU3520931731?offer_type=BEST_PRICE&amp;pdp_filters=item_id%3AMCO3266633986&amp;matt_tool=15401541#origin=share&amp;sid=share&amp;wid=MCO3266633986&amp;action=more </t>
  </si>
  <si>
    <t>https://suenosdesedacolombia.com/producto/colador-industrial-filtra-vino-leche-vegetal-zumos-queso/?srsltid=AfmBOoqynvoYJOWJnMSlZ28qgMoncc4F8JjqTG0EL74bMOetM2aJhLIL</t>
  </si>
  <si>
    <t xml:space="preserve">https://www.falabella.com.co/falabella-co/product/131654061/colchoneta-plegable-azul-de-camping-grande-180x100x5/131654062 </t>
  </si>
  <si>
    <t xml:space="preserve">https://share.google/YRhhLYmvIhLLZK0MZ </t>
  </si>
  <si>
    <t xml:space="preserve">https://www.mercadolibre.com.co/cortador-electrico-rotativo-para-tela-y-cuero-2400-rpm/up/MCOU3752403756 </t>
  </si>
  <si>
    <t xml:space="preserve">https://exhibirequipos.com/producto/cortadora-masa-panaderia-cuchillas-cromadas/ </t>
  </si>
  <si>
    <t xml:space="preserve">https://www.homecenter.com.co/homecenter-co/product/656779/cortadora-industrial-vertical-de-8-pulgadas-ms-t3c-con-led/656779/ </t>
  </si>
  <si>
    <t xml:space="preserve">https://www.mercadolibre.com.co/grabador-cortadora-laser-sculpfun-s9-90w-diy-41x42-3d-print/up/MCOU2404426972#polycard_client=search-desktop&amp;be_origin=backend&amp;search_layout=grid&amp;position=9&amp;type=product&amp;tracking_id=ba774f95-976a-4fe4-8be9-c288fe059d1c&amp;wid=MCO1037666066&amp;sid=search </t>
  </si>
  <si>
    <t xml:space="preserve">https://alosan.com.co/shop/criadoras/criadora-l6/ </t>
  </si>
  <si>
    <t xml:space="preserve">https://grupozingal.co/producto/refinadora-conchadora-de-bolas-para-20-kg-x-bache-ref-ch11/ </t>
  </si>
  <si>
    <t>https://grupozingal.co/producto/descremadoras-100-litros-x-hora-ref-l1/</t>
  </si>
  <si>
    <t>https://exhibirequipos.com/producto/despulpadora-frutas-2hp/</t>
  </si>
  <si>
    <t>https://www.mercadolibre.com.co/devanadora-enconadora-2-hilos/up/MCOU2434605970#polycard_client=search-desktop&amp;be_origin=backend&amp;search_layout=grid&amp;position=3&amp;type=product&amp;tracking_id=31062ad1-bd06-4c6d-97e7-6479bc8d9966&amp;wid=MCO625844080&amp;sid=search</t>
  </si>
  <si>
    <t xml:space="preserve">https://www.mercadolibre.com.co/dispensador-triple-cereal-granos-dulces-frutos-secos/up/MCOU3641552393#polycard_client=search-desktop&amp;be_origin=backend&amp;search_layout=grid&amp;position=31&amp;type=product&amp;tracking_id=ae526663-24c6-433f-81ad-2eb9bc2f4811&amp;wid=MCO3359116332&amp;sid=search </t>
  </si>
  <si>
    <t xml:space="preserve">https://www.falabella.com.co/falabella-co/product/151034922/dji-mini-3-fly-more-combo-rc-control-con-pantalla/151034923?fbclid=PAT01DUARzMnJleHRuA2FlbQIxMABzcnRjBmFwcF9pZA81NjcwNjczNDMzNTI0MjcAAaeKFl7Kg2EeRivyuzKXfIJIOAfluNY0HtNMly1TdRfS5kQ8jH265VJDfdstVA_aem_5gEctkq4ZtVBevqBQaunEw </t>
  </si>
  <si>
    <t>https://www.mercadolibre.com.co/embutidora-de-chorizos-electrica-15-litros-comercial/up/MCOU3107192833#polycard_client=search-desktop&amp;be_origin=backend&amp;search_layout=grid&amp;position=2&amp;type=product&amp;tracking_id=41176a9b-10c3-427b-80d4-6ae21f891b3e&amp;wid=MCO1565774667&amp;sid=search</t>
  </si>
  <si>
    <t xml:space="preserve">https://grupozingal.co/producto/empacadora-al-vacio-de-mesa-3-barras-de-sellado/ </t>
  </si>
  <si>
    <t>https://www.mercadolibre.com.co/escabiladero-de-producion-en-acero/up/MCOU2434168946#polycard_client=search-desktop&amp;be_origin=backend&amp;search_layout=grid&amp;position=9&amp;type=product&amp;tracking_id=726fdcdd-373a-4798-8123-15acdf3490ac&amp;wid=MCO595462934&amp;sid=search</t>
  </si>
  <si>
    <t xml:space="preserve">https://www.mercadolibre.com.co/estante-de-madera-blanco-rustico-para-joyeria-y-reposteria/up/MCOU2494153895#polycard_client=search-desktop&amp;be_origin=backend&amp;search_layout=grid&amp;position=6&amp;type=product&amp;tracking_id=236663ac-abe8-46d6-a881-20e57ec94e0c&amp;wid=MCO1449632797&amp;sid=search </t>
  </si>
  <si>
    <t xml:space="preserve">https://www.mercadolibre.com.co/estante-organizador-anaquel-solido-plastico-5-niveles-rimax/up/MCOU3044925720#polycard_client=recommendations_vip-pads-up&amp;reco_backend=recomm_platform_base_pads_ron_marketplace&amp;reco_model=fallback_productos-promocionados&amp;reco_client=vip-pads-up&amp;reco_item_pos=1&amp;reco_backend_type=low_level&amp;reco_id=84c4b06f-9b53-4c39-9221-18387b08b48c&amp;wid=MCO3511952516&amp;sid=recos&amp;is_advertising=true&amp;ad_domain=VIPDESKTOP_UP&amp;ad_position=2&amp;ad_click_id=NWM4OWI4MzMtMWM0Yi00NGFjLWE0ZjgtYThhNDFhMmVmOTlk </t>
  </si>
  <si>
    <t xml:space="preserve">https://www.mercadolibre.com.co/estante-metalico-8-repisas-capacidad-80-kg-58004-color-negro/p/MCO37757865?pdp_filters=item_id:MCO3753560978#polycard_client=recommendations_pdp-pads-up&amp;reco_backend=recomm_platform_base_pads_ron_MERGE&amp;reco_model=search_recos_backend_merge&amp;reco_client=pdp-pads-up&amp;reco_item_pos=0&amp;reco_backend_type=low_level&amp;reco_id=d2e2d874-de7e-4ef8-8f5a-f7f5c97af184&amp;wid=MCO3753560978&amp;sid=recos&amp;is_advertising=true&amp;ad_domain=PDPDESKTOP_UP&amp;ad_position=1&amp;ad_click_id=YzQ4YzIyYWUtYTYzNi00NTA4LWFkZjYtNTBlNzg0NzE5Zjk1 </t>
  </si>
  <si>
    <t xml:space="preserve">https://refrisander.com/producto/estufa-tamalera-triple-1-puesto/?srsltid=AfmBOoqqzM0nNxaH6LGy3coAT5n-WX1jW3OUd0RjE0AXB6J9hrJK-G9k </t>
  </si>
  <si>
    <t>https://concentradosdelnorte.com.co/producto/abono-31-8-8-potreros/</t>
  </si>
  <si>
    <t>https://distriladam.com/?gad_source=1&amp;gad_campaignid=22853097531&amp;gbraid=0AAAAApPpr3RcrB3Gu1FwztDt4zi7dHPtj&amp;gclid=CjwKCAjwxITRBhBYEiwA6mZm7XczurY7BJ_E4KasWmuivI3jNTwrCxj0ToduoNDxzhD97n7Wwax2TxoC5DIQAvD_BwE</t>
  </si>
  <si>
    <t xml:space="preserve">https://www.mercadolibre.com.co/perfume-truper-grafadora-recargable-unisex-250-ml-edt/up/MCOU2618076591#polycard_client=search-desktop&amp;be_origin=backend&amp;search_layout=grid&amp;position=20&amp;type=product&amp;float_highlight=last_units&amp;tracking_id=c6fae5db-e506-47e1-ad72-02ba4166e966&amp;wid=MCO600283366&amp;sid=search </t>
  </si>
  <si>
    <t xml:space="preserve">https://chocolatesarboldecacao.com.co/maquinaria/grageadora/ </t>
  </si>
  <si>
    <t xml:space="preserve">https://www.homecenter.com.co/homecenter-co/product/560106/horno-empotrable-electrico-60-cm-120-v/560106/ </t>
  </si>
  <si>
    <t>https://ideacerosymuebles.com/producto/horno-lechona-2-camaras/</t>
  </si>
  <si>
    <t xml:space="preserve">https://www.alkosto.com/horno-microondas-freidora-aire-whirlpool-10-pies-wm3911d/p/7501545588204 </t>
  </si>
  <si>
    <t xml:space="preserve">https://www.falabella.com.co/falabella-co/product/129810684/Impresora-Canon-Para-Fotografia-Selphy-Cp1500-Color-Negro./129810685 </t>
  </si>
  <si>
    <t>https://cursosphotoarts.com/products/epson-t3170-modificada-para-sublimacion</t>
  </si>
  <si>
    <t xml:space="preserve">https://orduzcolombia.com/producto/jn-600/ </t>
  </si>
  <si>
    <t xml:space="preserve">https://www.homecenter.com.co/homecenter-co/product/901483/juego-de-balcon-bistro-patio-exterior-3-piezas-madera-eucalipto-isla-natural/901483/ </t>
  </si>
  <si>
    <t xml:space="preserve">https://www.mercadolibre.com.co/bandejas-de-panaderia/up/MCOU2413816767#polycard_client=search-desktop&amp;be_origin=backend&amp;search_layout=grid&amp;position=6&amp;type=product&amp;tracking_id=1fbfa5ff-0a4d-4731-b44d-8d4e88d34f7b&amp;wid=MCO1482225129&amp;sid=search </t>
  </si>
  <si>
    <t xml:space="preserve">https://www.homecenter.com.co/homecenter-co/product/646371/kit-de-riego-por-goteo-para-arbustos-y-flores-con-temporizador-orbit-negro/646371/ </t>
  </si>
  <si>
    <t>https://www.falabella.com.co/falabella-co/product/72933266/Juego-de-Vajilla-Mica-4-Puestos-Vajilla-20-Pzas-Blanca-Canele/72933266</t>
  </si>
  <si>
    <t>https://www.mercadolibre.com.co/lampara-para-unas-uv-led-sun-s30-168w-profesional/up/MCOU3737015479#polycard_client=recommendations_vip-pads-up&amp;reco_backend=recomm_platform_base_pads_ron_marketplace&amp;reco_model=fallback_productos-promocionados&amp;reco_client=vip-pads-up&amp;reco_item_pos=0&amp;reco_backend_type=low_level&amp;reco_id=5c463228-3098-423c-8e1e-f9990d9fcb33&amp;wid=MCO3512052578&amp;sid=recos&amp;is_advertising=true&amp;ad_domain=VIPDESKTOP_UP&amp;ad_position=1&amp;ad_click_id=NmQ3ZWYxZjUtNWJkZS00NTg1LThhNWMtYmI1MGYzZjkwNTg5</t>
  </si>
  <si>
    <t xml:space="preserve">https://importacionesarturia.com/producto/canon-rf-75-300mm-f-4-5-6-canon-rf/?srsltid=AfmBOoqkzR7XYG1oKrEj9oDd4kRMlDgv7fAUGZWH5O44szbQHhp8gGOX&amp;fbclid=PAT01DUARzMQhleHRuA2FlbQIxMABzcnRjBmFwcF9pZA81NjcwNjczNDMzNTI0MjcAAaezB_s7C9K4N4mbPUfDD0GG1UbRRKkLf64PpqKtKEkUDnctBZkxIwxbaGerFg_aem_nDYoPZD_N7uUfMfHHDiNyg </t>
  </si>
  <si>
    <t>https://www.americafoodsolutions.co/tienda/fundidora-de-chocolate-doble-2-sabores-profesional/</t>
  </si>
  <si>
    <t xml:space="preserve">https://www.mercadolibre.com.co/maquina-selladora-termica-automatica-para-bolsas-plasticas/up/MCOU3548000414 </t>
  </si>
  <si>
    <t xml:space="preserve">https://www.mercadolibre.com.co/maquina-trituradora-picadora-de-hielo-industrial-grande-para-raspados-y-cholados-perfecta-para-tu-negocio-houzze-sun/p/MCO38482656#polycard_client=search-desktop&amp;be_origin=backend&amp;search_layout=grid&amp;position=7&amp;type=product&amp;tracking_id=352d4740-c8a6-4ae7-945f-f919e6a6b8cf&amp;wid=MCO1597798183&amp;sid=search </t>
  </si>
  <si>
    <t xml:space="preserve">https://www.homecenter.com.co/homecenter-co/product/909776/mesa-auxiliar-metalica-46x48cm-negra/909776/ </t>
  </si>
  <si>
    <t>https://carpasleon.com/</t>
  </si>
  <si>
    <t>https://www.falabella.com.co/falabella-co/product/73221262/Portatil-Lenovo-Ideapad-Slim-3-Intel-Core-i5-Serie-H-24GB-de-RAM-512GB-SSD-de-Almacenamiento-Windows-11-Pantalla-15.3-pulgadas-IP-Slim-3-Computador-Portatil/73221262</t>
  </si>
  <si>
    <t>https://www.tierragro.com/products/ponedoras-i-solla-nutricion-aves</t>
  </si>
  <si>
    <t>https://www.challenger.com.co/congeladorhorizontal/p?skuId=301&amp;srsltid=AfmBOopcrvVILWbi9MkCWdp6lgwNcFP_vMqIq0iXDUHjdYjW2q5_tlQL</t>
  </si>
  <si>
    <t xml:space="preserve">https://orduzcolombia.com/producto/ks810/ </t>
  </si>
  <si>
    <t xml:space="preserve">https://www.mercadolibre.com.co/freidora-industrial-a-gas-de-dos-puestos-o-2-tanques/up/MCOU3040545035 </t>
  </si>
  <si>
    <t xml:space="preserve">https://www.homecenter.com.co/homecenter-co/product/3010865/hidrolavadora-de-alta-presion-ghp-200-2000-psi-libras-300l-h-1700w-127v-bosch/3010865/ </t>
  </si>
  <si>
    <t>https://www.mercadolibre.com.co/horno-para--panaderia-3-camaras-visor-en-vidrio-termometro/up/MCOU2433375818#polycard_client=search-desktop&amp;be_origin=backend&amp;search_layout=grid&amp;position=15&amp;type=product&amp;tracking_id=906b6003-7788-4d1d-a5ef-edbe58d3b8a2&amp;wid=MCO521294132&amp;sid=search</t>
  </si>
  <si>
    <t>https://www.consmopcmayorista.com/</t>
  </si>
  <si>
    <t xml:space="preserve">https://www.rimax.com.co/combo1-comedor-eterna-42/p?skuId=197 </t>
  </si>
  <si>
    <t>https://www.mercadolibre.com.co/funnymoom-paquete-de-12-comederos-y-bebederos-para-aves-pequ/up/MCOU3901155089?pdp_filters=SHIPPING_ORIGIN%3A10215068#polycard_client=search-desktop&amp;be_origin=backend&amp;search_layout=grid&amp;position=35&amp;type=product&amp;tracking_id=b385afed-f488-4f2a-b797-1566e66b3f00&amp;wid=MCO1903760143&amp;sid=search</t>
  </si>
  <si>
    <t xml:space="preserve">https://www.tierragro.com/products/ponedoras-i-solla-nutricion-aves </t>
  </si>
  <si>
    <t>https://www.falabella.com.co/falabella-co/product/138341299/Juego-de-Ollas-11Pzs-acero-inoxidable-placa-de-induccion-KitchenAid/138341300</t>
  </si>
  <si>
    <t>https://www.mercadolibre.com.co/licuadora-industrial-en-acero-10-litros-alto-rendimiento/up/MCOU2504630284#polycard_client=search-desktop&amp;be_origin=backend&amp;search_layout=grid&amp;position=16&amp;type=product&amp;tracking_id=2b7a49e9-22d3-44bd-b69d-186e56c4e3e7&amp;wid=MCO1535643542&amp;sid=search</t>
  </si>
  <si>
    <t xml:space="preserve">https://www.alkosto.com/licuadora-oster-xtreme-mix-profesional-negro/p/053891175685 </t>
  </si>
  <si>
    <t>https://www.mercadolibre.com.co/deshidratador-de-alimentos-14-bandejas-con-control-de/up/MCOU3932360198#polycard_client=search-desktop&amp;be_origin=backend&amp;search_layout=grid&amp;position=12&amp;type=product&amp;tracking_id=8ad1c4ec-8fd5-4a86-a17a-94a94586a9ac&amp;wid=MCO3896754978&amp;sid=search</t>
  </si>
  <si>
    <t>https://www.mercadolibre.com.co/maquina--peladora-de-pollos--2hp-desplumadora-de-pollos-pavo/up/MCOU3783654153#polycard_client=search-desktop&amp;be_origin=backend&amp;search_layout=grid&amp;position=25&amp;type=product&amp;tracking_id=6d50005d-34f9-4771-aaf9-297536d317ea&amp;wid=MCO3560906536&amp;sid=search</t>
  </si>
  <si>
    <t>https://maquinasdeconfeccion.com/producto/maquina-plana-mecatronica-typical-gc0617d/</t>
  </si>
  <si>
    <t xml:space="preserve">https://www.homecenter.com.co/homecenter-co/product/675983/mesas-acero-90-x-100-x-50-con-entrepano/675983/  </t>
  </si>
  <si>
    <t>Investigación de mercado (no SECOP - sin proceso público vigente encontrado con esta referencia exacta): Villavo Express - Cerdo Engorde Línea Naranja bulto 40kg, ficha técnica IDÉNTICA (proteína 16% min, grasa 5% min, humedad 13% max, fibra 8% max, ceniza 9% max). https://villavoexpress.com/es/productos/cerdo-engorde-linea-naranja-bulto-40-kg | Nota: fertilizantes/coadyuvantes agrícolas y alimento balanceado para animales tiene un  IVA en Colombia (Art. 424 E.T.), se asume IVA=5%.</t>
  </si>
  <si>
    <t>IVA DEL 5%</t>
  </si>
  <si>
    <t>Engorde 40kg, misma ficha técnica). https://villavoexpress.com/es/productos/cerdo-engorde-linea-naranja-bulto-40-kg (alimento balanceado animal,  según lo establecido en el Estatuto Tributario para las preparaciones destinadas a la alimentación animal (partida arancelaria 23.09) IVA DEL 5%</t>
  </si>
  <si>
    <t>IVA 5%</t>
  </si>
  <si>
    <t>https://www.puffbogota.com/</t>
  </si>
  <si>
    <t>https://antioquenademaquinas.com/products/plana-mecatronica-typical?srsltid=AfmBOooxoY3S7TnNC4gNEbnXYYeAzMDwhnwAJRZxEVtH0CBTvmfzPLKD</t>
  </si>
  <si>
    <t>https://www.homecenter.com.co/homecenter-co/product/338610/mesa-plegable-portafolio-plastica-polietileno-244x70x73cm-taupe-lifetime/338610/</t>
  </si>
  <si>
    <t xml:space="preserve">https://www.mercadolibre.com.co/molino-electrico-tecno-industria-modelo-corona/up/MCOU2400565985?offer_type=BEST_PRICE&amp;pdp_filters=item_id%3AMCO1215348361&amp;matt_tool=15401541#origin=share&amp;sid=share&amp;wid=MCO1215348361&amp;action=more </t>
  </si>
  <si>
    <t>https://www.homecenter.com.co/homecenter-co/product/459295/molino-para-granos</t>
  </si>
  <si>
    <t xml:space="preserve">https://www.mercadolibre.com.co/maquina-picar-molino-carne-chorizo-embutidora-picadora/up/MCOU3879357171#polycard_client=search-desktop&amp;be_origin=backend&amp;search_layout=grid&amp;position=3&amp;type=product&amp;tracking_id=c25d7c3f-e3c2-4d51-96ff-06b30ee4d81a&amp;wid=MCO1889221679&amp;sid=search </t>
  </si>
  <si>
    <t>https://www.exito.com/motobomba-a-gasolina-9-hp-1500-lmin-de-4-pulgadas-autocebante-truper</t>
  </si>
  <si>
    <t>https://equipmaster.com.co/producto/motoazada-husqvarna-tf338-gasolina-65hp-ancho-de-trabajo-95cm/</t>
  </si>
  <si>
    <t>https://www.condustrial.com.co/motores-diesel-condustrial/42-motor-diesel-ecohorse-kd186fap1-2.html</t>
  </si>
  <si>
    <t>https://www.kalley.com.co/nevera-vitrina-kalley-frost-una-puerta-309-litros-k/p/7705946476805?fuente=google&amp;medio=cpc&amp;campaign=KALLEY_COL_PEF_CPC_SMART_SHOPPING_GENERAL_BOGOTA&amp;keyword=&amp;gad_source=1&amp;gad_campaignid=22422964714&amp;gbraid=0AAAAADNtrPsvd1Z60LPQJlsvmNNXFrhEZ&amp;gclid=CjwKCAjwt7XQBhBkEiwAtStppxcSvFTZUyGwwwC-7ofHuQScomLk-PARSkxQjsCvjGCkE7gc8q50wRoCnqEQAvD_BwE</t>
  </si>
  <si>
    <t>https://www.homecenter.com.co/homecenter-co/product/793388/nevera-no-frost-415-litros-negro-mabe-rmp415gcg/793388/</t>
  </si>
  <si>
    <t xml:space="preserve">https://casadelalicuadoraindustrial.com/tienda/linea-para-coccion/sartenes-y-ollas/olla-de-presion-en-aluminio-20-25-33-40-50-60-litros/ </t>
  </si>
  <si>
    <t>https://www.industrialtaylor.com.co/shop/0121-04032-41-olla-en-acero-inoxidable-40-lts-consome-induccion-ozti-7556?category=768</t>
  </si>
  <si>
    <t>https://aquaintegral.co/producto/peroxido-de-hidrogeno-al-50-x-30-kg/</t>
  </si>
  <si>
    <t xml:space="preserve">https://maquinasdeconfeccion.com/producto/plancha-original-silver-star-es85/ </t>
  </si>
  <si>
    <t xml:space="preserve">https://www.mercadolibre.com.co/brother-scanncut-sdx125egy-plotter-corte--escaner/up/MCOU2404164861#polycard_client=search-desktop&amp;be_origin=backend&amp;search_layout=grid&amp;position=43&amp;type=product&amp;tracking_id=b687a00e-f033-49aa-acef-fecfcc307216&amp;wid=MCO1031405627&amp;sid=search </t>
  </si>
  <si>
    <t xml:space="preserve">https://www.msacolombia.com/producto/procesador-de-vegetales-2/ </t>
  </si>
  <si>
    <t xml:space="preserve">https://www.alkosto.com/procesador-alimentos-kitchenaid-kfp0921cu-plateado/p/883049616025 </t>
  </si>
  <si>
    <t xml:space="preserve">https://www.mercadolibre.com.co/premier-refinador-cacao-10-l-entrega-inmediata/up/MCOU3770788756#polycard_client=search-desktop&amp;be_origin=backend&amp;search_layout=grid&amp;position=1&amp;type=product&amp;float_highlight=last_unit&amp;tracking_id=73e7a366-909a-428d-a5be-917cf91841d2&amp;wid=MCO1820311297&amp;sid=search  </t>
  </si>
  <si>
    <t xml:space="preserve">https://antioquenademaquinas.com/products/ribeteadora-triple-transporte-jontex-jt335 </t>
  </si>
  <si>
    <t>https://www.homecenter.com.co/homecenter-co/product/574759/manguera-super-reforzada-uso-rudo-de-100-metros-4-capas/574759/</t>
  </si>
  <si>
    <t>https://www.agrosavia.co/productos-y-servicios/oferta-tecnol%C3%B3gica/l%C3%ADnea-agr%C3%ADcola/cacao/maquinaria-equipos-instrumentos-y-herramientas/</t>
  </si>
  <si>
    <t xml:space="preserve"> </t>
  </si>
  <si>
    <t xml:space="preserve">https://www.homecenter.com.co/homecenter-co/product/299861/sierra-caladora-710w-500-3100-cpm-gst-75-e/299861/ </t>
  </si>
  <si>
    <t>https://www.homecenter.com.co/homecenter-co/product/680702/taladro-de-arbol-o-banco-con-velocidad-variable-750w-uy-uy-tlb16-uyustools/680702/</t>
  </si>
  <si>
    <t xml:space="preserve">https://www.homecenter.com.co/homecenter-co/product/135697/taladro-percutor-1-2-pulgada-800w-2600rpm-vvr/135697/?kid=dis_adi_1435636&amp;gad_source=1&amp;gad_campaignid=23616595358&amp;gbraid=0AAAAADt6wnpM3WUdk0XmUgcr6I2DTJCWi&amp;gclid=CjwKCAjwt7XQBhBkEiwAtStpp-6dYLwinLFeS1Md1O366xAfvGyTUNCg6AsLiJMOrHj_-aGt3foK9xoCxG8QAvD_BwE </t>
  </si>
  <si>
    <t xml:space="preserve">https://www.mercadolibre.com.co/taladro-revolvedor-de-pintura/up/MCOU2888170094#polycard_client=search-desktop&amp;be_origin=backend&amp;search_layout=grid&amp;position=23&amp;type=product&amp;tracking_id=b601acb9-ed75-4c92-9cfc-ce401fa7d4d9&amp;wid=MCO1515829361&amp;sid=search </t>
  </si>
  <si>
    <t xml:space="preserve">https://agrocolombiasas.com/producto/tanque-bebedero-para-almacenamiento-de-agua-500-l-delagua/  </t>
  </si>
  <si>
    <t xml:space="preserve">https://www.mercadolibre.com.co/tensamax-rf-monopolar-diatermia-capacitiva-y-resistiva/up/MCOU2883409303#polycard_client=search-desktop&amp;be_origin=backend&amp;search_layout=grid&amp;position=8&amp;type=product&amp;tracking_id=d8c09d26-a727-4994-9866-840fdc675a23&amp;wid=MCO2765194014&amp;sid=search </t>
  </si>
  <si>
    <t xml:space="preserve">https://www.mercadolibre.com.co/trilladora-de-cafe-pergamino-140-kgh-motor-3hp-110v/up/MCOU3972129711#polycard_client=search-desktop&amp;be_origin=backend&amp;search_layout=grid&amp;position=4&amp;type=product&amp;tracking_id </t>
  </si>
  <si>
    <t>https://bitcomerspro.com/tp-AlmacenMontano</t>
  </si>
  <si>
    <t>https://www.mercadolibre.com.co/turbina-aire-blower-37000-lth-aireador-peces-resun-gf370/up/MCOU2435376590?pdp_filters=item_id%3AMCO643016069&amp;matt_tool=15401541#origin=share&amp;sid=share&amp;wid=MCO643016069&amp;action=whatsapp</t>
  </si>
  <si>
    <t>https://www.homecenter.com.co/homecenter-co/product/444616/ventilador-samurai-turbo-silence-compact-3-en-1-3-velocidades-negro/444616/</t>
  </si>
  <si>
    <t>https://www.mercadolibre.com.co/vitrina-de-calefaccion-de-alimentos-76cm-ancho-3-niveles/p/MCO46925799</t>
  </si>
  <si>
    <t>https://imgcolombia.com/categoria-producto/vitrinas/</t>
  </si>
  <si>
    <t>https://exhibirequipos.com/producto/vitrina-refrigerada-pasteleria-2/?srsltid=AfmBOoqGJNv3f8qc32_u1dCMOgzGkZXUcbJt27tyQoeuIPRXZ817ZJ52</t>
  </si>
  <si>
    <t>https://refrisander.com/producto/vitrina-vertical-vidrio-de-6-lineas-100-cm-de-frente/?srsltid=AfmBOoqd_Sa0wlXYAX4TeeGlheCwLTcYuzEsGb-I0CLCSzj0AksBshj5</t>
  </si>
  <si>
    <t>Esdtudio de mercado 
https://www.cundinamarca.gov.co/wcm/connect/8a355554-7a3a-4805-848b-0fb039d5a54e/1.3%2BAnexo%2B3%2B-%2BEstudio%2Bde%2Bmercado%2B-%2BSM%2B-%2BLP%2B001%2B-%2B2021.pdf</t>
  </si>
  <si>
    <t>https://www.mercadolibre.com.co/medidor-digital-de-oxigeno-disuelto-para-acuicultura-y/up/MCOU3566613486#polycard_client=search-desktop&amp;be_origin=backend&amp;search_layout=grid&amp;position=3&amp;type=product&amp;tracking_id=0ac1ceb5-e4f8-4e20-a614-9bdcbd87d268&amp;wid=MCO1731862589&amp;sid=search</t>
  </si>
  <si>
    <t xml:space="preserve">https://www.mercadolibre.com.co/toldillo-o-carpa-para-labores-de-apicultura-3x3-mts/up/MCOU2595690795 </t>
  </si>
  <si>
    <t>tasa de intermediación del 25%</t>
  </si>
  <si>
    <r>
      <t xml:space="preserve">Nota 1: </t>
    </r>
    <r>
      <rPr>
        <sz val="16"/>
        <color theme="1"/>
        <rFont val="Arial"/>
        <family val="2"/>
      </rPr>
      <t xml:space="preserve">El oferente debe garantizar la entrega de los insumos y elementos del componente técnico en cualquiera de los 116 Municipios del Departamento de Cundinamarca según programación y cronograma de la Secretaría de la Mujer y Equidad de Género haciendo firmar actas de recibido por parte de las beneficiarias. 
</t>
    </r>
    <r>
      <rPr>
        <b/>
        <sz val="16"/>
        <color theme="1"/>
        <rFont val="Arial"/>
        <family val="2"/>
      </rPr>
      <t xml:space="preserve">Nota 2: </t>
    </r>
    <r>
      <rPr>
        <sz val="16"/>
        <color theme="1"/>
        <rFont val="Arial"/>
        <family val="2"/>
      </rPr>
      <t xml:space="preserve">En los casos que se requiea la Secretaría de la mujer y equidad de genero podra solicitar añadir un item o producto adicional para el cual se tendran en cuenta 3 cotizaciones y contará con la ejecucuión presupuestal y la aprobación del comite tecnico y un representande del operador y la secretaría de la mujer. 
</t>
    </r>
    <r>
      <rPr>
        <b/>
        <sz val="16"/>
        <color theme="1"/>
        <rFont val="Arial"/>
        <family val="2"/>
      </rPr>
      <t xml:space="preserve">Nota 3: </t>
    </r>
    <r>
      <rPr>
        <sz val="16"/>
        <color theme="1"/>
        <rFont val="Arial"/>
        <family val="2"/>
      </rPr>
      <t xml:space="preserve">El oferente debe realizar la organziación de un evento protocolario para la entrega del algunos insumos en la Gobernación de Cundinamarca, previa revisión por parte de la Secretaria de la Mujer y Equidad de Género.
</t>
    </r>
    <r>
      <rPr>
        <b/>
        <sz val="16"/>
        <color theme="1"/>
        <rFont val="Arial"/>
        <family val="2"/>
      </rPr>
      <t xml:space="preserve">Nota 5: </t>
    </r>
    <r>
      <rPr>
        <sz val="16"/>
        <color theme="1"/>
        <rFont val="Arial"/>
        <family val="2"/>
      </rPr>
      <t xml:space="preserve">Al momento de la entrega de los insumo de fertilizantes el oferente debe aportar el registro ICA del insumo para su comercialización, cumpliendo con la normativa establecida en la Resolución 150 de 2003 y normativas posteriores, especialmente la Resolución 002713 de 2016, para lo cual se requiere una ficha técnica del producto. Esta ficha técnica debe seguir los lineamientos de la Guía 2 del ICA, que detalla la información necesaria sobre la composición, uso y seguridad del fertilizante.
</t>
    </r>
    <r>
      <rPr>
        <b/>
        <sz val="16"/>
        <color theme="1"/>
        <rFont val="Arial"/>
        <family val="2"/>
      </rPr>
      <t>Nota 6:</t>
    </r>
    <r>
      <rPr>
        <sz val="16"/>
        <color theme="1"/>
        <rFont val="Arial"/>
        <family val="2"/>
      </rPr>
      <t xml:space="preserve"> Para la entrega de los alimentos de concentrado el oferente debe aportar la ficha técnica de cada alimento donde detalle la composición específica del producto, incluyendo sus ingredientes.</t>
    </r>
  </si>
  <si>
    <r>
      <rPr>
        <sz val="9"/>
        <rFont val="Microsoft Sans Serif"/>
        <family val="2"/>
      </rPr>
      <t>UNIDAD</t>
    </r>
  </si>
  <si>
    <r>
      <rPr>
        <sz val="9"/>
        <rFont val="Microsoft Sans Serif"/>
        <family val="2"/>
      </rPr>
      <t>Compuesto por: juego de manicure con las siguientes características: mesa enchapada en formica, 3 cajones laterales, mesón superior en vidrio. Y dos sillas con estructura metálica, rodachines y tapizadas en espuma de alta densidad. Y juego de pedicure con las siguientes características: mueble modular base madera y silla tapizada en espuma de alta densidad, poceta en porcelana con su respectiva grifería y silla auxiliar.</t>
    </r>
  </si>
  <si>
    <r>
      <rPr>
        <b/>
        <sz val="9"/>
        <rFont val="Arial"/>
        <family val="2"/>
      </rPr>
      <t>Kit de mobiliario para salón de belleza para juego de manicure y pedicure</t>
    </r>
  </si>
  <si>
    <r>
      <rPr>
        <sz val="9"/>
        <rFont val="Microsoft Sans Serif"/>
        <family val="2"/>
      </rPr>
      <t xml:space="preserve">CAL AGRICOLA
</t>
    </r>
    <r>
      <rPr>
        <sz val="9"/>
        <rFont val="Microsoft Sans Serif"/>
        <family val="2"/>
      </rPr>
      <t xml:space="preserve">ENMIENDA INORGANICA DE SUELOS POLVO SECO
</t>
    </r>
    <r>
      <rPr>
        <sz val="9"/>
        <rFont val="Microsoft Sans Serif"/>
        <family val="2"/>
      </rPr>
      <t xml:space="preserve">USO AGRICOLA
</t>
    </r>
    <r>
      <rPr>
        <sz val="9"/>
        <rFont val="Microsoft Sans Serif"/>
        <family val="2"/>
      </rPr>
      <t>CALCIO SOLUBLE EN HC1 (CaO) 48.0%</t>
    </r>
  </si>
  <si>
    <r>
      <rPr>
        <b/>
        <sz val="9"/>
        <rFont val="Arial"/>
        <family val="2"/>
      </rPr>
      <t>bultos de Calcio x 50 kilos para ganado</t>
    </r>
  </si>
  <si>
    <r>
      <rPr>
        <sz val="9"/>
        <rFont val="Microsoft Sans Serif"/>
        <family val="2"/>
      </rPr>
      <t xml:space="preserve">TOSTADORA DE CACAO
</t>
    </r>
    <r>
      <rPr>
        <sz val="9"/>
        <rFont val="Microsoft Sans Serif"/>
        <family val="2"/>
      </rPr>
      <t xml:space="preserve">Capacidad de 12 kilos Tambor en acero al carbón Base en hierro
</t>
    </r>
    <r>
      <rPr>
        <sz val="9"/>
        <rFont val="Microsoft Sans Serif"/>
        <family val="2"/>
      </rPr>
      <t xml:space="preserve">Forrada en acero inoxidable muestreo
</t>
    </r>
    <r>
      <rPr>
        <sz val="9"/>
        <rFont val="Microsoft Sans Serif"/>
        <family val="2"/>
      </rPr>
      <t xml:space="preserve">Enfriador con revolvedor Blower
</t>
    </r>
    <r>
      <rPr>
        <sz val="9"/>
        <rFont val="Microsoft Sans Serif"/>
        <family val="2"/>
      </rPr>
      <t xml:space="preserve">Tablero de controles Termocupula
</t>
    </r>
    <r>
      <rPr>
        <sz val="9"/>
        <rFont val="Microsoft Sans Serif"/>
        <family val="2"/>
      </rPr>
      <t xml:space="preserve">Pintura electrostática
</t>
    </r>
    <r>
      <rPr>
        <sz val="9"/>
        <rFont val="Microsoft Sans Serif"/>
        <family val="2"/>
      </rPr>
      <t xml:space="preserve">Manejo de temperatura para altas y mínimas manual Quemadores a gas
</t>
    </r>
    <r>
      <rPr>
        <sz val="9"/>
        <rFont val="Microsoft Sans Serif"/>
        <family val="2"/>
      </rPr>
      <t>Rodachines Mirilla</t>
    </r>
  </si>
  <si>
    <r>
      <rPr>
        <b/>
        <sz val="9"/>
        <rFont val="Arial"/>
        <family val="2"/>
      </rPr>
      <t>Tostadora de Cacao</t>
    </r>
  </si>
  <si>
    <r>
      <rPr>
        <sz val="9"/>
        <rFont val="Microsoft Sans Serif"/>
        <family val="2"/>
      </rPr>
      <t xml:space="preserve">Vitrina vertical Vidrio de 6 Líneas 100 CM de frente
</t>
    </r>
    <r>
      <rPr>
        <sz val="9"/>
        <rFont val="Microsoft Sans Serif"/>
        <family val="2"/>
      </rPr>
      <t xml:space="preserve">Vitrina Vertical Vidrio de 6 Líneas 1.00 MT de frente – VV-V-100X035 Vitrina práctica, elegante y funcional para tu negocio
</t>
    </r>
    <r>
      <rPr>
        <sz val="9"/>
        <rFont val="Microsoft Sans Serif"/>
        <family val="2"/>
      </rPr>
      <t xml:space="preserve">La vitrina vertical vidrio de 6 líneas 1.00 MT de frente es una solución ideal para negocios que buscan exhibir productos de forma ordenada, segura y atractiva. Fabricada en aluminio anodizado con vidrio templado de 4 mm, esta vitrina ofrece un diseño moderno, excelente visibilidad y alta resistencia al uso continuo en entornos comerciales.
</t>
    </r>
    <r>
      <rPr>
        <sz val="9"/>
        <rFont val="Microsoft Sans Serif"/>
        <family val="2"/>
      </rPr>
      <t>Gracias a sus dimensiones de 1.80 m de alto, 1.00 m de frente y 35 cm de fondo, la vitrina vertical vidrio de 6 líneas 1.00 MT de frente es perfecta para tiendas, farmacias, papelerías, locales de accesorios, y cualquier tipo de negocio que requiera mostrar productos de forma vertical, sin ocupar demasiado espacio en el área de atención al cliente.</t>
    </r>
  </si>
  <si>
    <r>
      <rPr>
        <b/>
        <sz val="9"/>
        <rFont val="Arial"/>
        <family val="2"/>
      </rPr>
      <t>Vitrina vertical con ruedas 1.80 Alto frente 1 metro y fondo de 35</t>
    </r>
  </si>
  <si>
    <r>
      <rPr>
        <sz val="9"/>
        <rFont val="Microsoft Sans Serif"/>
        <family val="2"/>
      </rPr>
      <t xml:space="preserve">Tipo de equipo: Vitrina refrigerada exhibidora para pastelería y repostería Uso: Conservación y exhibición de productos refrigerados
</t>
    </r>
    <r>
      <rPr>
        <sz val="9"/>
        <rFont val="Microsoft Sans Serif"/>
        <family val="2"/>
      </rPr>
      <t xml:space="preserve">Aplicaciones: tortas, postres, ponqués, cheesecakes, bebidas, repostería fina y productos lácteos
</t>
    </r>
    <r>
      <rPr>
        <sz val="9"/>
        <rFont val="Microsoft Sans Serif"/>
        <family val="2"/>
      </rPr>
      <t xml:space="preserve">Sistema de refrigeración: forzado por aire (ventilación interna) Temperatura de trabajo: 2°C a 8°C
</t>
    </r>
    <r>
      <rPr>
        <sz val="9"/>
        <rFont val="Microsoft Sans Serif"/>
        <family val="2"/>
      </rPr>
      <t xml:space="preserve">Tipo de refrigerante: R134a o R404A (según versión) Voltaje: 110 V
</t>
    </r>
    <r>
      <rPr>
        <sz val="9"/>
        <rFont val="Microsoft Sans Serif"/>
        <family val="2"/>
      </rPr>
      <t xml:space="preserve">Frecuencia: 60 Hz
</t>
    </r>
    <r>
      <rPr>
        <sz val="9"/>
        <rFont val="Microsoft Sans Serif"/>
        <family val="2"/>
      </rPr>
      <t xml:space="preserve">Potencia eléctrica: 350–800 W (según tamaño y configuración) Consumo energético: medio comercial
</t>
    </r>
    <r>
      <rPr>
        <sz val="9"/>
        <rFont val="Microsoft Sans Serif"/>
        <family val="2"/>
      </rPr>
      <t xml:space="preserve">Compresor: hermético de refrigeración comercial Control de temperatura: digital electrónico
</t>
    </r>
    <r>
      <rPr>
        <sz val="9"/>
        <rFont val="Microsoft Sans Serif"/>
        <family val="2"/>
      </rPr>
      <t xml:space="preserve">Sistema de descongelación: automático o semiautomático (según modelo) Iluminación interna: LED blanca de exhibición
</t>
    </r>
    <r>
      <rPr>
        <sz val="9"/>
        <rFont val="Microsoft Sans Serif"/>
        <family val="2"/>
      </rPr>
      <t xml:space="preserve">Tipo de exhibición: frontal panorámica en vidrio Vidrio frontal: templado curvo o recto de seguridad
</t>
    </r>
    <r>
      <rPr>
        <sz val="9"/>
        <rFont val="Microsoft Sans Serif"/>
        <family val="2"/>
      </rPr>
      <t xml:space="preserve">Material estructural: acero inoxidable y lámina pintada electrostáticamente Entrepaños: vidrio templado ajustable
</t>
    </r>
    <r>
      <rPr>
        <sz val="9"/>
        <rFont val="Microsoft Sans Serif"/>
        <family val="2"/>
      </rPr>
      <t xml:space="preserve">Número de niveles: 2 a 4 niveles (según versión) Acceso: puertas traseras corredizas de vidrio
</t>
    </r>
    <r>
      <rPr>
        <sz val="9"/>
        <rFont val="Microsoft Sans Serif"/>
        <family val="2"/>
      </rPr>
      <t xml:space="preserve">Sistema de circulación: ventiladores internos de distribución uniforme Tipo de condensación: ventilada Largo: 120 – 150 cm
</t>
    </r>
    <r>
      <rPr>
        <sz val="9"/>
        <rFont val="Microsoft Sans Serif"/>
        <family val="2"/>
      </rPr>
      <t xml:space="preserve">Ancho: 65 – 80 cm
</t>
    </r>
    <r>
      <rPr>
        <sz val="9"/>
        <rFont val="Microsoft Sans Serif"/>
        <family val="2"/>
      </rPr>
      <t xml:space="preserve">Alto: 120 – 140 cm
</t>
    </r>
    <r>
      <rPr>
        <sz val="9"/>
        <rFont val="Microsoft Sans Serif"/>
        <family val="2"/>
      </rPr>
      <t xml:space="preserve">Capacidad interna: 250 – 500 litros
</t>
    </r>
    <r>
      <rPr>
        <sz val="9"/>
        <rFont val="Microsoft Sans Serif"/>
        <family val="2"/>
      </rPr>
      <t>Peso aproximado: 90 – 180 kg</t>
    </r>
  </si>
  <si>
    <r>
      <rPr>
        <b/>
        <sz val="9"/>
        <rFont val="Arial"/>
        <family val="2"/>
      </rPr>
      <t>Vitrina mostrador refrigerada para pastelería</t>
    </r>
  </si>
  <si>
    <r>
      <rPr>
        <sz val="9"/>
        <rFont val="Microsoft Sans Serif"/>
        <family val="2"/>
      </rPr>
      <t xml:space="preserve">Mostrador en aluminio con dos entrepaños de vidrio, rodachines integrados; si bien la medida es de 150 cm de ancho, el diseño puede adaptarse a 100 cm
</t>
    </r>
    <r>
      <rPr>
        <sz val="9"/>
        <rFont val="Microsoft Sans Serif"/>
        <family val="2"/>
      </rPr>
      <t>frente  x 110 cm alto x 40 cm fondo</t>
    </r>
  </si>
  <si>
    <r>
      <rPr>
        <b/>
        <sz val="9"/>
        <rFont val="Arial"/>
        <family val="2"/>
      </rPr>
      <t xml:space="preserve">Vitrina horizontal Mostrador 1.50 X
</t>
    </r>
    <r>
      <rPr>
        <b/>
        <sz val="9"/>
        <rFont val="Arial"/>
        <family val="2"/>
      </rPr>
      <t>1.10 X 40</t>
    </r>
  </si>
  <si>
    <r>
      <rPr>
        <sz val="9"/>
        <rFont val="Microsoft Sans Serif"/>
        <family val="2"/>
      </rPr>
      <t xml:space="preserve">Tipo de equipo: vitrina calentadora exhibidora de alimentos Uso principal:
</t>
    </r>
    <r>
      <rPr>
        <sz val="9"/>
        <rFont val="Microsoft Sans Serif"/>
        <family val="2"/>
      </rPr>
      <t xml:space="preserve">Conservación de temperatura Exhibición de productos alimenticios Venta directa al público
</t>
    </r>
    <r>
      <rPr>
        <sz val="9"/>
        <rFont val="Microsoft Sans Serif"/>
        <family val="2"/>
      </rPr>
      <t xml:space="preserve">Aplicación: Restaurantes, Cafeterías, Panaderías, Comidas rápidas, Puntos de venta gastronómicos, Casinos y autoservicios
</t>
    </r>
    <r>
      <rPr>
        <sz val="9"/>
        <rFont val="Microsoft Sans Serif"/>
        <family val="2"/>
      </rPr>
      <t xml:space="preserve">Tipo de funcionamiento: eléctrico
</t>
    </r>
    <r>
      <rPr>
        <sz val="9"/>
        <rFont val="Microsoft Sans Serif"/>
        <family val="2"/>
      </rPr>
      <t xml:space="preserve">Sistema de calentamiento: resistencias eléctricas internas Niveles de exhibición: 3 bandejas / 3 niveles
</t>
    </r>
    <r>
      <rPr>
        <sz val="9"/>
        <rFont val="Microsoft Sans Serif"/>
        <family val="2"/>
      </rPr>
      <t xml:space="preserve">Material estructural:
</t>
    </r>
    <r>
      <rPr>
        <sz val="9"/>
        <rFont val="Microsoft Sans Serif"/>
        <family val="2"/>
      </rPr>
      <t xml:space="preserve">Acero inoxidable
</t>
    </r>
    <r>
      <rPr>
        <sz val="9"/>
        <rFont val="Microsoft Sans Serif"/>
        <family val="2"/>
      </rPr>
      <t xml:space="preserve">Vidrio templado transparente Tipo de puertas:
</t>
    </r>
    <r>
      <rPr>
        <sz val="9"/>
        <rFont val="Microsoft Sans Serif"/>
        <family val="2"/>
      </rPr>
      <t xml:space="preserve">Acceso posterior para operador
</t>
    </r>
    <r>
      <rPr>
        <sz val="9"/>
        <rFont val="Microsoft Sans Serif"/>
        <family val="2"/>
      </rPr>
      <t xml:space="preserve">Sistema corredizo o abatible según versión comercial Control de temperatura: termostato ajustable
</t>
    </r>
    <r>
      <rPr>
        <sz val="9"/>
        <rFont val="Microsoft Sans Serif"/>
        <family val="2"/>
      </rPr>
      <t xml:space="preserve">Rango de temperatura aproximado:
</t>
    </r>
    <r>
      <rPr>
        <sz val="9"/>
        <rFont val="Microsoft Sans Serif"/>
        <family val="2"/>
      </rPr>
      <t xml:space="preserve">30 °C – 85 °C
</t>
    </r>
    <r>
      <rPr>
        <sz val="9"/>
        <rFont val="Microsoft Sans Serif"/>
        <family val="2"/>
      </rPr>
      <t xml:space="preserve">Algunas versiones alcanzan hasta 110 °C Distribución térmica:
</t>
    </r>
    <r>
      <rPr>
        <sz val="9"/>
        <rFont val="Microsoft Sans Serif"/>
        <family val="2"/>
      </rPr>
      <t xml:space="preserve">Calor uniforme por circulación interna Conservación prolongada de alimentos preparados Voltaje: 110 V
</t>
    </r>
    <r>
      <rPr>
        <sz val="9"/>
        <rFont val="Microsoft Sans Serif"/>
        <family val="2"/>
      </rPr>
      <t xml:space="preserve">Frecuencia: 60 Hz Potencia aproximada:
</t>
    </r>
    <r>
      <rPr>
        <sz val="9"/>
        <rFont val="Microsoft Sans Serif"/>
        <family val="2"/>
      </rPr>
      <t xml:space="preserve">800 – 1200 W (según versión y fabricante) Iluminación interna: sí
</t>
    </r>
    <r>
      <rPr>
        <sz val="9"/>
        <rFont val="Microsoft Sans Serif"/>
        <family val="2"/>
      </rPr>
      <t xml:space="preserve">Tipo de iluminación: LED o lámpara interna de exhibición Visibilidad: Frontal, Laterales en vidrio, Exhibición panorámica
</t>
    </r>
    <r>
      <rPr>
        <sz val="9"/>
        <rFont val="Microsoft Sans Serif"/>
        <family val="2"/>
      </rPr>
      <t xml:space="preserve">Material de bandejas: Acero inoxidable cromado, Rejillas metálicas removibles Nivel de uso: Comercial, Semiindustrial
</t>
    </r>
    <r>
      <rPr>
        <sz val="9"/>
        <rFont val="Microsoft Sans Serif"/>
        <family val="2"/>
      </rPr>
      <t>Limpieza: Bandejas desmontables Superficies lisas sanitarias</t>
    </r>
  </si>
  <si>
    <r>
      <rPr>
        <b/>
        <sz val="9"/>
        <rFont val="Arial"/>
        <family val="2"/>
      </rPr>
      <t>Vitrina De Calefaccion De Alimentos 76cm Ancho 3 Niveles</t>
    </r>
  </si>
  <si>
    <r>
      <rPr>
        <sz val="9"/>
        <rFont val="Microsoft Sans Serif"/>
        <family val="2"/>
      </rPr>
      <t xml:space="preserve">Tipo de producto: ventilador multifuncional 3 en 1 Uso principal:
</t>
    </r>
    <r>
      <rPr>
        <sz val="9"/>
        <rFont val="Microsoft Sans Serif"/>
        <family val="2"/>
      </rPr>
      <t xml:space="preserve">Ventilación de espacios interiores Circulación de aire
</t>
    </r>
    <r>
      <rPr>
        <sz val="9"/>
        <rFont val="Microsoft Sans Serif"/>
        <family val="2"/>
      </rPr>
      <t xml:space="preserve">Refrescamiento residencial y comercial Configuración 3 en 1:
</t>
    </r>
    <r>
      <rPr>
        <sz val="9"/>
        <rFont val="Microsoft Sans Serif"/>
        <family val="2"/>
      </rPr>
      <t xml:space="preserve">Ventilador de pedestal Ventilador de mesa Ventilador de pared Color: negro
</t>
    </r>
    <r>
      <rPr>
        <sz val="9"/>
        <rFont val="Microsoft Sans Serif"/>
        <family val="2"/>
      </rPr>
      <t xml:space="preserve">Número de velocidades: 3 velocidades
</t>
    </r>
    <r>
      <rPr>
        <sz val="9"/>
        <rFont val="Microsoft Sans Serif"/>
        <family val="2"/>
      </rPr>
      <t xml:space="preserve">Tecnología: Turbo Silence (alto flujo de aire con menor nivel de ruido) Tipo de aspas: aspas aerodinámicas de alto rendimiento
</t>
    </r>
    <r>
      <rPr>
        <sz val="9"/>
        <rFont val="Microsoft Sans Serif"/>
        <family val="2"/>
      </rPr>
      <t xml:space="preserve">Número de aspas: 6 aspas
</t>
    </r>
    <r>
      <rPr>
        <sz val="9"/>
        <rFont val="Microsoft Sans Serif"/>
        <family val="2"/>
      </rPr>
      <t xml:space="preserve">Diámetro aproximado de hélice: 16 pulgadas (40 cm) Oscilación horizontal automática: sí
</t>
    </r>
    <r>
      <rPr>
        <sz val="9"/>
        <rFont val="Microsoft Sans Serif"/>
        <family val="2"/>
      </rPr>
      <t xml:space="preserve">Inclinación ajustable: sí
</t>
    </r>
    <r>
      <rPr>
        <sz val="9"/>
        <rFont val="Microsoft Sans Serif"/>
        <family val="2"/>
      </rPr>
      <t xml:space="preserve">Altura regulable: sí (modo pedestal)
</t>
    </r>
    <r>
      <rPr>
        <sz val="9"/>
        <rFont val="Microsoft Sans Serif"/>
        <family val="2"/>
      </rPr>
      <t xml:space="preserve">Rejilla de protección: metálica de seguridad Sistema de control: selector manual de velocidades Potencia aproximada: 65–75 W
</t>
    </r>
    <r>
      <rPr>
        <sz val="9"/>
        <rFont val="Microsoft Sans Serif"/>
        <family val="2"/>
      </rPr>
      <t xml:space="preserve">Voltaje: 110–120 V
</t>
    </r>
    <r>
      <rPr>
        <sz val="9"/>
        <rFont val="Microsoft Sans Serif"/>
        <family val="2"/>
      </rPr>
      <t xml:space="preserve">Frecuencia: 60 Hz
</t>
    </r>
    <r>
      <rPr>
        <sz val="9"/>
        <rFont val="Microsoft Sans Serif"/>
        <family val="2"/>
      </rPr>
      <t xml:space="preserve">Tipo de motor: eléctrico de alto desempeño con bajo nivel sonoro Uso interior: sí
</t>
    </r>
    <r>
      <rPr>
        <sz val="9"/>
        <rFont val="Microsoft Sans Serif"/>
        <family val="2"/>
      </rPr>
      <t>Ensamble: modular para diferentes configuraciones de instalación Garantía comercial: generalmente 2 años (según distribuidor)</t>
    </r>
  </si>
  <si>
    <r>
      <rPr>
        <b/>
        <sz val="9"/>
        <rFont val="Arial"/>
        <family val="2"/>
      </rPr>
      <t>Ventilador turbo 3 velocidades</t>
    </r>
  </si>
  <si>
    <r>
      <rPr>
        <sz val="9"/>
        <rFont val="Microsoft Sans Serif"/>
        <family val="2"/>
      </rPr>
      <t xml:space="preserve">Tipo de equipo: Blower / turbina de aire para acuicultura Potencia: 370 W (≈ 0.5 HP)
</t>
    </r>
    <r>
      <rPr>
        <sz val="9"/>
        <rFont val="Microsoft Sans Serif"/>
        <family val="2"/>
      </rPr>
      <t xml:space="preserve">Voltaje: 110 V / 220 V (según versión) Frecuencia: 50/60 Hz
</t>
    </r>
    <r>
      <rPr>
        <sz val="9"/>
        <rFont val="Microsoft Sans Serif"/>
        <family val="2"/>
      </rPr>
      <t xml:space="preserve">Caudal de aire: 37.000 – 37.200 L/h (≈ 620 L/min) Presión máxima: 10 kPa
</t>
    </r>
    <r>
      <rPr>
        <sz val="9"/>
        <rFont val="Microsoft Sans Serif"/>
        <family val="2"/>
      </rPr>
      <t xml:space="preserve">Tipo de motor: eléctrico de inducción
</t>
    </r>
    <r>
      <rPr>
        <sz val="9"/>
        <rFont val="Microsoft Sans Serif"/>
        <family val="2"/>
      </rPr>
      <t xml:space="preserve">Material de carcasa: aluminio (disipación de calor) Nivel de ruido: bajo (diseño de uso continuo)
</t>
    </r>
    <r>
      <rPr>
        <sz val="9"/>
        <rFont val="Microsoft Sans Serif"/>
        <family val="2"/>
      </rPr>
      <t xml:space="preserve">Sistema de salida: múltiple (aprox. 14 a 20 salidas según configuración) Diámetro de salida principal: 38 mm (≈ 1 1/4”)Largo: 37 – 37.5 cm
</t>
    </r>
    <r>
      <rPr>
        <sz val="9"/>
        <rFont val="Microsoft Sans Serif"/>
        <family val="2"/>
      </rPr>
      <t xml:space="preserve">Ancho: 25 cm
</t>
    </r>
    <r>
      <rPr>
        <sz val="9"/>
        <rFont val="Microsoft Sans Serif"/>
        <family val="2"/>
      </rPr>
      <t xml:space="preserve">Alto: 26 cm
</t>
    </r>
    <r>
      <rPr>
        <sz val="9"/>
        <rFont val="Microsoft Sans Serif"/>
        <family val="2"/>
      </rPr>
      <t xml:space="preserve">Peso: 12 – 12.5 kg
</t>
    </r>
    <r>
      <rPr>
        <sz val="9"/>
        <rFont val="Microsoft Sans Serif"/>
        <family val="2"/>
      </rPr>
      <t>Tipo de diseño: compacto industrial tipo soplador lateral</t>
    </r>
  </si>
  <si>
    <r>
      <rPr>
        <b/>
        <sz val="9"/>
        <rFont val="Arial"/>
        <family val="2"/>
      </rPr>
      <t>Turbina Aire Blower</t>
    </r>
  </si>
  <si>
    <r>
      <rPr>
        <sz val="9"/>
        <rFont val="Microsoft Sans Serif"/>
        <family val="2"/>
      </rPr>
      <t xml:space="preserve">Máquina de corte por sistema de troquel, de accionamiento manual, con regulación de la altura de corte. Permite cortar materiales (piel, cuero, sintético, papel, vinilo, neolite, microporosa, odena, combos, etc.) . Máquina troqueladora plato circular, ideal para pequeñas producciones o trabajos de artesanía; Altura de la plancha ajustable para utilizar diferentes tipos de suajes y/o materiales; Base de hierro fundido, estructura reforzada y diseñada para soportar la presión ideal de trabajo. Sistema de corte mecánico con palanca. Troqueladora manual para cuero confiables, rápidos y de fácil uso. Máquina de cortar a troquel
</t>
    </r>
    <r>
      <rPr>
        <sz val="9"/>
        <rFont val="Microsoft Sans Serif"/>
        <family val="2"/>
      </rPr>
      <t>manual.</t>
    </r>
  </si>
  <si>
    <r>
      <rPr>
        <b/>
        <sz val="9"/>
        <rFont val="Arial"/>
        <family val="2"/>
      </rPr>
      <t>Troqueladora manual industrial para calzado</t>
    </r>
  </si>
  <si>
    <r>
      <rPr>
        <sz val="9"/>
        <rFont val="Microsoft Sans Serif"/>
        <family val="2"/>
      </rPr>
      <t xml:space="preserve">Tipo de máquina: Trilladora / descascaradora de café pergamino seco Capacidad de producción: 140 kg/h
</t>
    </r>
    <r>
      <rPr>
        <sz val="9"/>
        <rFont val="Microsoft Sans Serif"/>
        <family val="2"/>
      </rPr>
      <t xml:space="preserve">Tipo de proceso: Trilla mecánica (remoción de cascarilla del café pergamino) Motor: Eléctrico 3 HP
</t>
    </r>
    <r>
      <rPr>
        <sz val="9"/>
        <rFont val="Microsoft Sans Serif"/>
        <family val="2"/>
      </rPr>
      <t xml:space="preserve">Voltaje: 110 V (monofásico)
</t>
    </r>
    <r>
      <rPr>
        <sz val="9"/>
        <rFont val="Microsoft Sans Serif"/>
        <family val="2"/>
      </rPr>
      <t xml:space="preserve">Sistema de funcionamiento: Rodillos o sistema interno de fricción + separación de cascarilla
</t>
    </r>
    <r>
      <rPr>
        <sz val="9"/>
        <rFont val="Microsoft Sans Serif"/>
        <family val="2"/>
      </rPr>
      <t xml:space="preserve">Sistema de separación: salida de grano + salida de cisco (cascarilla) Tolva de alimentación: metálica superior
</t>
    </r>
    <r>
      <rPr>
        <sz val="9"/>
        <rFont val="Microsoft Sans Serif"/>
        <family val="2"/>
      </rPr>
      <t xml:space="preserve">Material estructural: acero al carbón / acero industrial
</t>
    </r>
    <r>
      <rPr>
        <sz val="9"/>
        <rFont val="Microsoft Sans Serif"/>
        <family val="2"/>
      </rPr>
      <t xml:space="preserve">Sistema de limpieza: ventilador o expulsión mecánica de cascarilla Transmisión: sistema de banda o poleas (según versión)Altura: 120 – 140 cm Largo: 70 – 80 cm
</t>
    </r>
    <r>
      <rPr>
        <sz val="9"/>
        <rFont val="Microsoft Sans Serif"/>
        <family val="2"/>
      </rPr>
      <t xml:space="preserve">Ancho: 55 – 70 cm
</t>
    </r>
    <r>
      <rPr>
        <sz val="9"/>
        <rFont val="Microsoft Sans Serif"/>
        <family val="2"/>
      </rPr>
      <t>Peso aproximado: 70 – 90 kg Estructura: base metálica reforzada</t>
    </r>
  </si>
  <si>
    <r>
      <rPr>
        <b/>
        <sz val="9"/>
        <rFont val="Arial"/>
        <family val="2"/>
      </rPr>
      <t>Trilladora de café</t>
    </r>
  </si>
  <si>
    <r>
      <rPr>
        <sz val="9"/>
        <rFont val="Microsoft Sans Serif"/>
        <family val="2"/>
      </rPr>
      <t xml:space="preserve">Tipo de producto: Carpa protectora / toldillo para apicultura
</t>
    </r>
    <r>
      <rPr>
        <sz val="9"/>
        <rFont val="Microsoft Sans Serif"/>
        <family val="2"/>
      </rPr>
      <t xml:space="preserve">Uso principal: Protección en manejo de colmenas y labores de campo Dimensiones generales: 3 m × 3 m × 3 m
</t>
    </r>
    <r>
      <rPr>
        <sz val="9"/>
        <rFont val="Microsoft Sans Serif"/>
        <family val="2"/>
      </rPr>
      <t xml:space="preserve">Área cubierta: 9 m² Altura: 3 m
</t>
    </r>
    <r>
      <rPr>
        <sz val="9"/>
        <rFont val="Microsoft Sans Serif"/>
        <family val="2"/>
      </rPr>
      <t xml:space="preserve">Forma: Cuadrada tipo carpa cerrada
</t>
    </r>
    <r>
      <rPr>
        <sz val="9"/>
        <rFont val="Microsoft Sans Serif"/>
        <family val="2"/>
      </rPr>
      <t xml:space="preserve">Material de estructura: Soportes con puntos de sujeción (6 puntos de anclaje) Material de cubierta: Tela tipo malla (mosquitero industrial)
</t>
    </r>
    <r>
      <rPr>
        <sz val="9"/>
        <rFont val="Microsoft Sans Serif"/>
        <family val="2"/>
      </rPr>
      <t xml:space="preserve">Color: Blanco
</t>
    </r>
    <r>
      <rPr>
        <sz val="9"/>
        <rFont val="Microsoft Sans Serif"/>
        <family val="2"/>
      </rPr>
      <t xml:space="preserve">Tipo de ventilación: Alta (malla transpirable anti-insectos) Tipo de cierre: Abierto tipo toldillo (sin sellado hermético)
</t>
    </r>
    <r>
      <rPr>
        <sz val="9"/>
        <rFont val="Microsoft Sans Serif"/>
        <family val="2"/>
      </rPr>
      <t xml:space="preserve">Resistencia climática: Protección básica contra insectos y polvo (no impermeable total)
</t>
    </r>
    <r>
      <rPr>
        <sz val="9"/>
        <rFont val="Microsoft Sans Serif"/>
        <family val="2"/>
      </rPr>
      <t xml:space="preserve">Peso aproximado: Ligero (estructura portátil, ~3–8 kg estimado según materiales)
</t>
    </r>
    <r>
      <rPr>
        <sz val="9"/>
        <rFont val="Microsoft Sans Serif"/>
        <family val="2"/>
      </rPr>
      <t xml:space="preserve">Tipo de armado: Manual, estructura desmontable Uso recomendado:
</t>
    </r>
    <r>
      <rPr>
        <sz val="9"/>
        <rFont val="Microsoft Sans Serif"/>
        <family val="2"/>
      </rPr>
      <t xml:space="preserve">Manejo de abejas sin contacto directo Revisión de colmenas
</t>
    </r>
    <r>
      <rPr>
        <sz val="9"/>
        <rFont val="Microsoft Sans Serif"/>
        <family val="2"/>
      </rPr>
      <t xml:space="preserve">Extracción de cuadros Protección del apicultor
</t>
    </r>
    <r>
      <rPr>
        <sz val="9"/>
        <rFont val="Microsoft Sans Serif"/>
        <family val="2"/>
      </rPr>
      <t xml:space="preserve">Nivel de protección: Alta contra insectos / baja contra lluvia o viento fuerte Tipo de instalación: Exterior en terreno plano
</t>
    </r>
    <r>
      <rPr>
        <sz val="9"/>
        <rFont val="Microsoft Sans Serif"/>
        <family val="2"/>
      </rPr>
      <t>Fabricación: Nacional (Colombia)</t>
    </r>
  </si>
  <si>
    <r>
      <rPr>
        <b/>
        <sz val="9"/>
        <rFont val="Arial"/>
        <family val="2"/>
      </rPr>
      <t>Toldo o carpa de extracción de miel en campo</t>
    </r>
  </si>
  <si>
    <r>
      <rPr>
        <sz val="9"/>
        <rFont val="Microsoft Sans Serif"/>
        <family val="2"/>
      </rPr>
      <t xml:space="preserve">Tipo de equipo: Sistema de sublimación y estampado multifuncional Componentes del kit:
</t>
    </r>
    <r>
      <rPr>
        <sz val="9"/>
        <rFont val="Microsoft Sans Serif"/>
        <family val="2"/>
      </rPr>
      <t xml:space="preserve">Termofijadora 11 en 1
</t>
    </r>
    <r>
      <rPr>
        <sz val="9"/>
        <rFont val="Microsoft Sans Serif"/>
        <family val="2"/>
      </rPr>
      <t xml:space="preserve">Impresora Epson EcoTank L3210 (inyección de tinta continua) Resma de papel para sublimación
</t>
    </r>
    <r>
      <rPr>
        <sz val="9"/>
        <rFont val="Microsoft Sans Serif"/>
        <family val="2"/>
      </rPr>
      <t xml:space="preserve">Potencia de la termofijadora: 1400 W Voltaje: 110 V / 220 V (bivoltaje)
</t>
    </r>
    <r>
      <rPr>
        <sz val="9"/>
        <rFont val="Microsoft Sans Serif"/>
        <family val="2"/>
      </rPr>
      <t xml:space="preserve">Tipo de operación: Manual / semiautomática
</t>
    </r>
    <r>
      <rPr>
        <sz val="9"/>
        <rFont val="Microsoft Sans Serif"/>
        <family val="2"/>
      </rPr>
      <t xml:space="preserve">Sistema de control: Digital (temperatura y tiempo ajustables) Rango de temperatura: 32°C – 250°C (aprox. hasta 400°F) Rango de tiempo: 0 – 999 segundos
</t>
    </r>
    <r>
      <rPr>
        <sz val="9"/>
        <rFont val="Microsoft Sans Serif"/>
        <family val="2"/>
      </rPr>
      <t xml:space="preserve">Área de trabajo principal (planchado plano): 38 × 38 cm Sistema de presión: Manual con ajuste mecánico
</t>
    </r>
    <r>
      <rPr>
        <sz val="9"/>
        <rFont val="Microsoft Sans Serif"/>
        <family val="2"/>
      </rPr>
      <t xml:space="preserve">Giro del brazo: 180° giratorio Estructura: Metálica reforzada
</t>
    </r>
    <r>
      <rPr>
        <sz val="9"/>
        <rFont val="Microsoft Sans Serif"/>
        <family val="2"/>
      </rPr>
      <t>Material de placas: aluminio + recubrimiento teflonado/silicona</t>
    </r>
  </si>
  <si>
    <r>
      <rPr>
        <b/>
        <sz val="9"/>
        <rFont val="Arial"/>
        <family val="2"/>
      </rPr>
      <t>Termofijadora 11 en 1 más Impresora para DTF a color</t>
    </r>
  </si>
  <si>
    <r>
      <rPr>
        <sz val="9"/>
        <rFont val="Microsoft Sans Serif"/>
        <family val="2"/>
      </rPr>
      <t>Sector Comercial (Tiendas, Misceláneas, peluquerías, SPA, entre otras)</t>
    </r>
  </si>
  <si>
    <r>
      <rPr>
        <b/>
        <sz val="9"/>
        <rFont val="Arial"/>
        <family val="2"/>
      </rPr>
      <t>Tensamax Rf Monopolar Diatermia Capacitiva Y Resistiva</t>
    </r>
  </si>
  <si>
    <r>
      <rPr>
        <sz val="9"/>
        <rFont val="Microsoft Sans Serif"/>
        <family val="2"/>
      </rPr>
      <t xml:space="preserve">Tipo de producto: Televisor Smart TV Tamaño de pantalla: 55” (139 cm)
</t>
    </r>
    <r>
      <rPr>
        <sz val="9"/>
        <rFont val="Microsoft Sans Serif"/>
        <family val="2"/>
      </rPr>
      <t xml:space="preserve">Resolución: 4K UHD (3840 × 2160)
</t>
    </r>
    <r>
      <rPr>
        <sz val="9"/>
        <rFont val="Microsoft Sans Serif"/>
        <family val="2"/>
      </rPr>
      <t xml:space="preserve">Tecnología de panel: QLED (colores mejorados con puntos cuánticos) Sistema operativo: Google TV
</t>
    </r>
    <r>
      <rPr>
        <sz val="9"/>
        <rFont val="Microsoft Sans Serif"/>
        <family val="2"/>
      </rPr>
      <t xml:space="preserve">Tasa de refresco: 60 Hz Potencia de audio: 20 W
</t>
    </r>
    <r>
      <rPr>
        <sz val="9"/>
        <rFont val="Microsoft Sans Serif"/>
        <family val="2"/>
      </rPr>
      <t xml:space="preserve">HDR: compatible con formatos como Dolby Vision (según versión regional) Conectividad: WiFi, Bluetooth, HDMI, USB, Ethernet
</t>
    </r>
    <r>
      <rPr>
        <sz val="9"/>
        <rFont val="Microsoft Sans Serif"/>
        <family val="2"/>
      </rPr>
      <t xml:space="preserve">Puertos HDMI: hasta 3 Puertos USB: 1
</t>
    </r>
    <r>
      <rPr>
        <sz val="9"/>
        <rFont val="Microsoft Sans Serif"/>
        <family val="2"/>
      </rPr>
      <t>Diseño: Pantalla plana, biseles delgados Color: Negro</t>
    </r>
  </si>
  <si>
    <r>
      <rPr>
        <b/>
        <sz val="9"/>
        <rFont val="Arial"/>
        <family val="2"/>
      </rPr>
      <t>Televisor 55 pulgadas smartv 4 k</t>
    </r>
  </si>
  <si>
    <r>
      <rPr>
        <sz val="9"/>
        <rFont val="Microsoft Sans Serif"/>
        <family val="2"/>
      </rPr>
      <t xml:space="preserve">Tipo de producto: Tanque de almacenamiento de agua Capacidad: 2000 litros
</t>
    </r>
    <r>
      <rPr>
        <sz val="9"/>
        <rFont val="Microsoft Sans Serif"/>
        <family val="2"/>
      </rPr>
      <t xml:space="preserve">Material: Polietileno de alta densidad (100% virgen)
</t>
    </r>
    <r>
      <rPr>
        <sz val="9"/>
        <rFont val="Microsoft Sans Serif"/>
        <family val="2"/>
      </rPr>
      <t xml:space="preserve">Tecnología: Bi-capa (capa interna apta para agua potable + externa con protección UV)
</t>
    </r>
    <r>
      <rPr>
        <sz val="9"/>
        <rFont val="Microsoft Sans Serif"/>
        <family val="2"/>
      </rPr>
      <t xml:space="preserve">Protección: Bloqueo de rayos UV para evitar algas y bacterias Color: Negro exterior (según versión más común)
</t>
    </r>
    <r>
      <rPr>
        <sz val="9"/>
        <rFont val="Microsoft Sans Serif"/>
        <family val="2"/>
      </rPr>
      <t xml:space="preserve">Altura aproximada: 1.55 m – 1.91 m (según fabricante) Diámetro aproximado: 1.52 m – 1.56 m
</t>
    </r>
    <r>
      <rPr>
        <sz val="9"/>
        <rFont val="Microsoft Sans Serif"/>
        <family val="2"/>
      </rPr>
      <t xml:space="preserve">Incluye: tapa superior + conexiones de entrada, salida y rebose Normativa: NTC 4384 (según versión comercial)
</t>
    </r>
    <r>
      <rPr>
        <sz val="9"/>
        <rFont val="Microsoft Sans Serif"/>
        <family val="2"/>
      </rPr>
      <t xml:space="preserve">Uso recomendado:
</t>
    </r>
    <r>
      <rPr>
        <sz val="9"/>
        <rFont val="Microsoft Sans Serif"/>
        <family val="2"/>
      </rPr>
      <t xml:space="preserve">Residencial Agropecuario Industrial ligero
</t>
    </r>
    <r>
      <rPr>
        <sz val="9"/>
        <rFont val="Microsoft Sans Serif"/>
        <family val="2"/>
      </rPr>
      <t xml:space="preserve">Temperatura de uso: agua fría (no apto para líquidos calientes o químicos agresivos)
</t>
    </r>
    <r>
      <rPr>
        <sz val="9"/>
        <rFont val="Microsoft Sans Serif"/>
        <family val="2"/>
      </rPr>
      <t>Instalación: sobre superficie plana, rígida y nivelada Mantenimiento: limpieza periódica interna y control de sedimentos Durabilidad: alta (resistente a intemperie y rayos solares)</t>
    </r>
  </si>
  <si>
    <r>
      <rPr>
        <b/>
        <sz val="9"/>
        <rFont val="Arial"/>
        <family val="2"/>
      </rPr>
      <t>Tanque plástico para almacenamiento de agua, capacidad de 2,000 litros.</t>
    </r>
  </si>
  <si>
    <r>
      <rPr>
        <sz val="9"/>
        <rFont val="Microsoft Sans Serif"/>
        <family val="2"/>
      </rPr>
      <t xml:space="preserve">Tipo de producto: tanque bebedero pecuario para almacenamiento y suministro de agua
</t>
    </r>
    <r>
      <rPr>
        <sz val="9"/>
        <rFont val="Microsoft Sans Serif"/>
        <family val="2"/>
      </rPr>
      <t xml:space="preserve">Capacidad nominal: 500 litros Uso principal:
</t>
    </r>
    <r>
      <rPr>
        <sz val="9"/>
        <rFont val="Microsoft Sans Serif"/>
        <family val="2"/>
      </rPr>
      <t xml:space="preserve">Abastecimiento de agua para animales Almacenamiento de agua en fincas Sistemas pecuarios
</t>
    </r>
    <r>
      <rPr>
        <sz val="9"/>
        <rFont val="Microsoft Sans Serif"/>
        <family val="2"/>
      </rPr>
      <t xml:space="preserve">Actividades agropecuarias Aplicación:
</t>
    </r>
    <r>
      <rPr>
        <sz val="9"/>
        <rFont val="Microsoft Sans Serif"/>
        <family val="2"/>
      </rPr>
      <t xml:space="preserve">Ganadería bovina Equinos
</t>
    </r>
    <r>
      <rPr>
        <sz val="9"/>
        <rFont val="Microsoft Sans Serif"/>
        <family val="2"/>
      </rPr>
      <t xml:space="preserve">Ovinos Caprinos Porcicultura
</t>
    </r>
    <r>
      <rPr>
        <sz val="9"/>
        <rFont val="Microsoft Sans Serif"/>
        <family val="2"/>
      </rPr>
      <t xml:space="preserve">Sistemas rurales de producción animal
</t>
    </r>
    <r>
      <rPr>
        <sz val="9"/>
        <rFont val="Microsoft Sans Serif"/>
        <family val="2"/>
      </rPr>
      <t xml:space="preserve">Material de fabricación: polietileno de alta densidad (PEAD) Tipo de construcción: rotomoldeado de una sola pieza Color comercial: negro
</t>
    </r>
    <r>
      <rPr>
        <sz val="9"/>
        <rFont val="Microsoft Sans Serif"/>
        <family val="2"/>
      </rPr>
      <t xml:space="preserve">Protección UV: sí Resistencia a intemperie: alta
</t>
    </r>
    <r>
      <rPr>
        <sz val="9"/>
        <rFont val="Microsoft Sans Serif"/>
        <family val="2"/>
      </rPr>
      <t xml:space="preserve">Resistencia a corrosión: total frente a humedad y ambientes rurales Uso exterior: sí
</t>
    </r>
    <r>
      <rPr>
        <sz val="9"/>
        <rFont val="Microsoft Sans Serif"/>
        <family val="2"/>
      </rPr>
      <t xml:space="preserve">Superficie interna: lisa para facilitar limpieza Tipo de instalación: superficie o piso firme
</t>
    </r>
    <r>
      <rPr>
        <sz val="9"/>
        <rFont val="Microsoft Sans Serif"/>
        <family val="2"/>
      </rPr>
      <t xml:space="preserve">Sistema de llenado: conexión externa para suministro de agua Compatibilidad:
</t>
    </r>
    <r>
      <rPr>
        <sz val="9"/>
        <rFont val="Microsoft Sans Serif"/>
        <family val="2"/>
      </rPr>
      <t xml:space="preserve">Flotadores automáticos Redes hidráulicas rurales Sistemas por gravedad Bombeo agrícola
</t>
    </r>
    <r>
      <rPr>
        <sz val="9"/>
        <rFont val="Microsoft Sans Serif"/>
        <family val="2"/>
      </rPr>
      <t xml:space="preserve">Uso alimentario para animales: sí Mantenimiento:
</t>
    </r>
    <r>
      <rPr>
        <sz val="9"/>
        <rFont val="Microsoft Sans Serif"/>
        <family val="2"/>
      </rPr>
      <t xml:space="preserve">Lavado periódico Desinfección interna
</t>
    </r>
    <r>
      <rPr>
        <sz val="9"/>
        <rFont val="Microsoft Sans Serif"/>
        <family val="2"/>
      </rPr>
      <t>Revisión de conexiones hidráulicas</t>
    </r>
  </si>
  <si>
    <r>
      <rPr>
        <b/>
        <sz val="9"/>
        <rFont val="Arial"/>
        <family val="2"/>
      </rPr>
      <t>Tanque bebedero de agua 500 L, delagua</t>
    </r>
  </si>
  <si>
    <r>
      <rPr>
        <sz val="9"/>
        <rFont val="Microsoft Sans Serif"/>
        <family val="2"/>
      </rPr>
      <t xml:space="preserve">Tipo de equipo: Taladro mezclador / revolvedor de pintura Potencia: 1010 W
</t>
    </r>
    <r>
      <rPr>
        <sz val="9"/>
        <rFont val="Microsoft Sans Serif"/>
        <family val="2"/>
      </rPr>
      <t xml:space="preserve">Voltaje: 110 V – 60 Hz Velocidad sin carga: 620 RPM
</t>
    </r>
    <r>
      <rPr>
        <sz val="9"/>
        <rFont val="Microsoft Sans Serif"/>
        <family val="2"/>
      </rPr>
      <t xml:space="preserve">Sistema de trabajo: Mezcla por hélice helicoidal Longitud del mezclador: 54 cm
</t>
    </r>
    <r>
      <rPr>
        <sz val="9"/>
        <rFont val="Microsoft Sans Serif"/>
        <family val="2"/>
      </rPr>
      <t xml:space="preserve">Diámetro del eje: 12 mm aprox. Material del cabezal: Acero reforzado
</t>
    </r>
    <r>
      <rPr>
        <sz val="9"/>
        <rFont val="Microsoft Sans Serif"/>
        <family val="2"/>
      </rPr>
      <t xml:space="preserve">Tipo de uso: Industrial ligero / construcción / pintura Aplicaciones:
</t>
    </r>
    <r>
      <rPr>
        <sz val="9"/>
        <rFont val="Microsoft Sans Serif"/>
        <family val="2"/>
      </rPr>
      <t xml:space="preserve">Pintura
</t>
    </r>
    <r>
      <rPr>
        <sz val="9"/>
        <rFont val="Microsoft Sans Serif"/>
        <family val="2"/>
      </rPr>
      <t xml:space="preserve">Pegantes (pegacor, adhesivos cerámicos) Mortero ligero
</t>
    </r>
    <r>
      <rPr>
        <sz val="9"/>
        <rFont val="Microsoft Sans Serif"/>
        <family val="2"/>
      </rPr>
      <t xml:space="preserve">Resinas y mezclas densas
</t>
    </r>
    <r>
      <rPr>
        <sz val="9"/>
        <rFont val="Microsoft Sans Serif"/>
        <family val="2"/>
      </rPr>
      <t xml:space="preserve">Sistema de agarre: Empuñadura tipo taladro con gatillo continuo Función de trabajo: Mezcla continua de alta viscosidad
</t>
    </r>
    <r>
      <rPr>
        <sz val="9"/>
        <rFont val="Microsoft Sans Serif"/>
        <family val="2"/>
      </rPr>
      <t xml:space="preserve">Peso aproximado: 3–5 kg Nivel de ruido: Medio–alto
</t>
    </r>
    <r>
      <rPr>
        <sz val="9"/>
        <rFont val="Microsoft Sans Serif"/>
        <family val="2"/>
      </rPr>
      <t xml:space="preserve">Mantenimiento: Limpieza inmediata del eje tras uso para evitar endurecimiento de material
</t>
    </r>
    <r>
      <rPr>
        <sz val="9"/>
        <rFont val="Microsoft Sans Serif"/>
        <family val="2"/>
      </rPr>
      <t>Seguridad: Bloqueo de gatillo para uso continuo</t>
    </r>
  </si>
  <si>
    <r>
      <rPr>
        <b/>
        <sz val="9"/>
        <rFont val="Arial"/>
        <family val="2"/>
      </rPr>
      <t>Taladro revolvedor de pintura</t>
    </r>
  </si>
  <si>
    <r>
      <rPr>
        <sz val="9"/>
        <rFont val="Microsoft Sans Serif"/>
        <family val="2"/>
      </rPr>
      <t xml:space="preserve">Tipo de herramienta: Taladro percutor eléctrico Potencia: 800 W
</t>
    </r>
    <r>
      <rPr>
        <sz val="9"/>
        <rFont val="Microsoft Sans Serif"/>
        <family val="2"/>
      </rPr>
      <t xml:space="preserve">Voltaje: 110 V
</t>
    </r>
    <r>
      <rPr>
        <sz val="9"/>
        <rFont val="Microsoft Sans Serif"/>
        <family val="2"/>
      </rPr>
      <t xml:space="preserve">Velocidad: hasta 2600 RPM (variable)
</t>
    </r>
    <r>
      <rPr>
        <sz val="9"/>
        <rFont val="Microsoft Sans Serif"/>
        <family val="2"/>
      </rPr>
      <t xml:space="preserve">Función: Rotación + percusión (impacto para pared) Mandril: 1/2” (13 mm)
</t>
    </r>
    <r>
      <rPr>
        <sz val="9"/>
        <rFont val="Microsoft Sans Serif"/>
        <family val="2"/>
      </rPr>
      <t xml:space="preserve">Reversible: Sí (giro izquierda/derecha)
</t>
    </r>
    <r>
      <rPr>
        <sz val="9"/>
        <rFont val="Microsoft Sans Serif"/>
        <family val="2"/>
      </rPr>
      <t xml:space="preserve">Tipo de uso: Doméstico avanzado / profesional ligero Material compatible:
</t>
    </r>
    <r>
      <rPr>
        <sz val="9"/>
        <rFont val="Microsoft Sans Serif"/>
        <family val="2"/>
      </rPr>
      <t xml:space="preserve">Concreto Ladrillo Madera Metal
</t>
    </r>
    <r>
      <rPr>
        <sz val="9"/>
        <rFont val="Microsoft Sans Serif"/>
        <family val="2"/>
      </rPr>
      <t xml:space="preserve">Sistema de control: Velocidad variable (VVR) Empuñadura: lateral auxiliar incluida
</t>
    </r>
    <r>
      <rPr>
        <sz val="9"/>
        <rFont val="Microsoft Sans Serif"/>
        <family val="2"/>
      </rPr>
      <t xml:space="preserve">Guía de profundidad: incluida Alimentación: eléctrica con cable Peso aproximado: ~2.2 kg Aplicaciones:
</t>
    </r>
    <r>
      <rPr>
        <sz val="9"/>
        <rFont val="Microsoft Sans Serif"/>
        <family val="2"/>
      </rPr>
      <t>Instalación de anclajes Perforación de paredes Montaje de estructuras livianas Carpintería básica</t>
    </r>
  </si>
  <si>
    <r>
      <rPr>
        <b/>
        <sz val="9"/>
        <rFont val="Arial"/>
        <family val="2"/>
      </rPr>
      <t>Taladro percutor</t>
    </r>
  </si>
  <si>
    <r>
      <rPr>
        <sz val="9"/>
        <rFont val="Microsoft Sans Serif"/>
        <family val="2"/>
      </rPr>
      <t xml:space="preserve">Tipo de equipo: Taladro de árbol / taladro de banco estacionario Potencia: 750 W
</t>
    </r>
    <r>
      <rPr>
        <sz val="9"/>
        <rFont val="Microsoft Sans Serif"/>
        <family val="2"/>
      </rPr>
      <t xml:space="preserve">Voltaje: 110 V – 60 Hz
</t>
    </r>
    <r>
      <rPr>
        <sz val="9"/>
        <rFont val="Microsoft Sans Serif"/>
        <family val="2"/>
      </rPr>
      <t xml:space="preserve">Velocidad: 740 – 3140 RPM (variable por sistema de poleas) Mandril: 16 mm
</t>
    </r>
    <r>
      <rPr>
        <sz val="9"/>
        <rFont val="Microsoft Sans Serif"/>
        <family val="2"/>
      </rPr>
      <t xml:space="preserve">Profundidad máxima de perforación: ~80 mm
</t>
    </r>
    <r>
      <rPr>
        <sz val="9"/>
        <rFont val="Microsoft Sans Serif"/>
        <family val="2"/>
      </rPr>
      <t xml:space="preserve">Sistema de transmisión: Correa/poleas con ajuste de velocidades Material de estructura: Hierro fundido
</t>
    </r>
    <r>
      <rPr>
        <sz val="9"/>
        <rFont val="Microsoft Sans Serif"/>
        <family val="2"/>
      </rPr>
      <t xml:space="preserve">Mesa de trabajo: Ajustable e inclinable Diámetro de columna: ~72 mm
</t>
    </r>
    <r>
      <rPr>
        <sz val="9"/>
        <rFont val="Microsoft Sans Serif"/>
        <family val="2"/>
      </rPr>
      <t xml:space="preserve">Altura total: ~84 cm
</t>
    </r>
    <r>
      <rPr>
        <sz val="9"/>
        <rFont val="Microsoft Sans Serif"/>
        <family val="2"/>
      </rPr>
      <t xml:space="preserve">Tipo de uso: Industrial / taller / carpintería y metalmecánica ligera Sistema de encendido: Interruptor de seguridad
</t>
    </r>
    <r>
      <rPr>
        <sz val="9"/>
        <rFont val="Microsoft Sans Serif"/>
        <family val="2"/>
      </rPr>
      <t>Precisión: Alta para perforación vertical controlada Peso aproximado: 40–50 kg</t>
    </r>
  </si>
  <si>
    <r>
      <rPr>
        <b/>
        <sz val="9"/>
        <rFont val="Arial"/>
        <family val="2"/>
      </rPr>
      <t>TALADRO DE ARBOL</t>
    </r>
  </si>
  <si>
    <r>
      <rPr>
        <sz val="9"/>
        <rFont val="Microsoft Sans Serif"/>
        <family val="2"/>
      </rPr>
      <t xml:space="preserve">Tipo de herramienta: Sierra caladora eléctrica Potencia: 710 W
</t>
    </r>
    <r>
      <rPr>
        <sz val="9"/>
        <rFont val="Microsoft Sans Serif"/>
        <family val="2"/>
      </rPr>
      <t xml:space="preserve">Voltaje: 110–120 V
</t>
    </r>
    <r>
      <rPr>
        <sz val="9"/>
        <rFont val="Microsoft Sans Serif"/>
        <family val="2"/>
      </rPr>
      <t xml:space="preserve">Velocidad variable: 500 – 3100 CPM (carreras por minuto) Profundidad de corte en madera: hasta 75 mm Profundidad de corte en acero: ~10 mm
</t>
    </r>
    <r>
      <rPr>
        <sz val="9"/>
        <rFont val="Microsoft Sans Serif"/>
        <family val="2"/>
      </rPr>
      <t xml:space="preserve">Profundidad de corte en aluminio: ~20 mm Longitud de carrera: 20 mm
</t>
    </r>
    <r>
      <rPr>
        <sz val="9"/>
        <rFont val="Microsoft Sans Serif"/>
        <family val="2"/>
      </rPr>
      <t xml:space="preserve">Sistema de hoja: Encaje tipo T (cambio rápido SDS) Peso aproximado: 2.5 kg
</t>
    </r>
    <r>
      <rPr>
        <sz val="9"/>
        <rFont val="Microsoft Sans Serif"/>
        <family val="2"/>
      </rPr>
      <t xml:space="preserve">Tipo de uso: Profesional / industrial ligero Alimentación: Eléctrica con cable
</t>
    </r>
    <r>
      <rPr>
        <sz val="9"/>
        <rFont val="Microsoft Sans Serif"/>
        <family val="2"/>
      </rPr>
      <t xml:space="preserve">Sistema de soplado: Sí, mantiene la línea de corte visible Ajuste de velocidad: Electrónico variable
</t>
    </r>
    <r>
      <rPr>
        <sz val="9"/>
        <rFont val="Microsoft Sans Serif"/>
        <family val="2"/>
      </rPr>
      <t xml:space="preserve">Ángulo de corte: hasta 45° (biselado)
</t>
    </r>
    <r>
      <rPr>
        <sz val="9"/>
        <rFont val="Microsoft Sans Serif"/>
        <family val="2"/>
      </rPr>
      <t>Material compatible: madera, metal, plástico, MDF, laminados Sistema de seguridad: Bloqueo de encendido y protección de viruta</t>
    </r>
  </si>
  <si>
    <r>
      <rPr>
        <b/>
        <sz val="9"/>
        <rFont val="Arial"/>
        <family val="2"/>
      </rPr>
      <t>Sierra Caladora</t>
    </r>
  </si>
  <si>
    <r>
      <rPr>
        <sz val="9"/>
        <rFont val="Microsoft Sans Serif"/>
        <family val="2"/>
      </rPr>
      <t xml:space="preserve">Secador de secado solar de 6mx2m con capacidad de 18@ de cacao- Base en polietileno de alta densidad y estructura en madera certificada proveniente de plantaciones forestales- Cama en malla plástica y entramado en poliamida plástica que evita la oxidación y problemas de contaminación cruzada- Cubierta en tela Laminar de 140 gr/m2, tuberia 3/4" de alta presión con adición de dióxido de titanio (TiO2) que incrementa la durabilidad y la resistencia a los
</t>
    </r>
    <r>
      <rPr>
        <sz val="9"/>
        <rFont val="Microsoft Sans Serif"/>
        <family val="2"/>
      </rPr>
      <t>daños causados por los rayos UV y elementos de unión a la medida.</t>
    </r>
  </si>
  <si>
    <r>
      <rPr>
        <b/>
        <sz val="9"/>
        <rFont val="Arial"/>
        <family val="2"/>
      </rPr>
      <t>SECADOR SOLAR HIBRIDO PARA CACAO 6X2 CUBIERTA TELA LAMINAD</t>
    </r>
  </si>
  <si>
    <r>
      <rPr>
        <sz val="9"/>
        <rFont val="Microsoft Sans Serif"/>
        <family val="2"/>
      </rPr>
      <t xml:space="preserve">Tipo de producto: manguera reforzada para uso rudo Uso principal:
</t>
    </r>
    <r>
      <rPr>
        <sz val="9"/>
        <rFont val="Microsoft Sans Serif"/>
        <family val="2"/>
      </rPr>
      <t xml:space="preserve">Riego agrícola Jardinería Limpieza industrial Construcción
</t>
    </r>
    <r>
      <rPr>
        <sz val="9"/>
        <rFont val="Microsoft Sans Serif"/>
        <family val="2"/>
      </rPr>
      <t xml:space="preserve">Uso doméstico intensivo
</t>
    </r>
    <r>
      <rPr>
        <sz val="9"/>
        <rFont val="Microsoft Sans Serif"/>
        <family val="2"/>
      </rPr>
      <t xml:space="preserve">Material principal: PVC reforzado de alta resistencia Número de capas: 4 capas
</t>
    </r>
    <r>
      <rPr>
        <sz val="9"/>
        <rFont val="Microsoft Sans Serif"/>
        <family val="2"/>
      </rPr>
      <t xml:space="preserve">Tecnología: sistema antitorceduras (anti-kink)
</t>
    </r>
    <r>
      <rPr>
        <sz val="9"/>
        <rFont val="Microsoft Sans Serif"/>
        <family val="2"/>
      </rPr>
      <t xml:space="preserve">Refuerzo interno: tejido radial tramado de 12 hilos resistente a alta presión Diámetro interno: 1/2 pulgada (13 mm)
</t>
    </r>
    <r>
      <rPr>
        <sz val="9"/>
        <rFont val="Microsoft Sans Serif"/>
        <family val="2"/>
      </rPr>
      <t xml:space="preserve">Longitud total: 100 metros Espesor de pared:
</t>
    </r>
    <r>
      <rPr>
        <sz val="9"/>
        <rFont val="Microsoft Sans Serif"/>
        <family val="2"/>
      </rPr>
      <t xml:space="preserve">2 mm
</t>
    </r>
    <r>
      <rPr>
        <sz val="9"/>
        <rFont val="Microsoft Sans Serif"/>
        <family val="2"/>
      </rPr>
      <t xml:space="preserve">algunas fichas comerciales reportan 2.2 mm Presión de trabajo: 17 kg/cm² (17 kgf/cm²) Peso por metro:
</t>
    </r>
    <r>
      <rPr>
        <sz val="9"/>
        <rFont val="Microsoft Sans Serif"/>
        <family val="2"/>
      </rPr>
      <t xml:space="preserve">136 g/m
</t>
    </r>
    <r>
      <rPr>
        <sz val="9"/>
        <rFont val="Microsoft Sans Serif"/>
        <family val="2"/>
      </rPr>
      <t xml:space="preserve">algunas fichas reportan 140 g/m Color principal: rojo
</t>
    </r>
    <r>
      <rPr>
        <sz val="9"/>
        <rFont val="Microsoft Sans Serif"/>
        <family val="2"/>
      </rPr>
      <t xml:space="preserve">Tipo de suministro: rollo continuo Incluye conexiones: no
</t>
    </r>
    <r>
      <rPr>
        <sz val="9"/>
        <rFont val="Microsoft Sans Serif"/>
        <family val="2"/>
      </rPr>
      <t xml:space="preserve">Garantía: 1 año
</t>
    </r>
    <r>
      <rPr>
        <sz val="9"/>
        <rFont val="Microsoft Sans Serif"/>
        <family val="2"/>
      </rPr>
      <t xml:space="preserve">Fabricación: PVC flexible reforzado para trabajo pesado Resistencia:
</t>
    </r>
    <r>
      <rPr>
        <sz val="9"/>
        <rFont val="Microsoft Sans Serif"/>
        <family val="2"/>
      </rPr>
      <t xml:space="preserve">Alta presión Torceduras Abrasión moderada
</t>
    </r>
    <r>
      <rPr>
        <sz val="9"/>
        <rFont val="Microsoft Sans Serif"/>
        <family val="2"/>
      </rPr>
      <t>Uso continuo exterior</t>
    </r>
  </si>
  <si>
    <r>
      <rPr>
        <b/>
        <sz val="9"/>
        <rFont val="Arial"/>
        <family val="2"/>
      </rPr>
      <t>Rollos x 100 metros de manguera de alta presión cometida</t>
    </r>
  </si>
  <si>
    <r>
      <rPr>
        <sz val="9"/>
        <rFont val="Microsoft Sans Serif"/>
        <family val="2"/>
      </rPr>
      <t xml:space="preserve">Tipo de equipo: máquina ribeteadora industrial de codo cilíndricoUso principal: ribeteado, costura y acabado de materiales medianos, pesados y extra pesados Aplicación: Marroquinería, Bolsos, Morrales, Maletas, Calzado, Tapicería, Artículos de cuero, Lona, Materiales sintéticos y recubiertos
</t>
    </r>
    <r>
      <rPr>
        <sz val="9"/>
        <rFont val="Microsoft Sans Serif"/>
        <family val="2"/>
      </rPr>
      <t xml:space="preserve">Tipo de puntada: recta industrial
</t>
    </r>
    <r>
      <rPr>
        <sz val="9"/>
        <rFont val="Microsoft Sans Serif"/>
        <family val="2"/>
      </rPr>
      <t xml:space="preserve">Sistema de arrastre: triple transporte (triple arrastre) Diente
</t>
    </r>
    <r>
      <rPr>
        <sz val="9"/>
        <rFont val="Microsoft Sans Serif"/>
        <family val="2"/>
      </rPr>
      <t xml:space="preserve">Aguja Prensatela
</t>
    </r>
    <r>
      <rPr>
        <sz val="9"/>
        <rFont val="Microsoft Sans Serif"/>
        <family val="2"/>
      </rPr>
      <t xml:space="preserve">Tipo de plataforma: cilíndrica (codo)
</t>
    </r>
    <r>
      <rPr>
        <sz val="9"/>
        <rFont val="Microsoft Sans Serif"/>
        <family val="2"/>
      </rPr>
      <t xml:space="preserve">Diámetro de la plataforma cilíndrica: 45–46 mm Número de agujas: 1
</t>
    </r>
    <r>
      <rPr>
        <sz val="9"/>
        <rFont val="Microsoft Sans Serif"/>
        <family val="2"/>
      </rPr>
      <t xml:space="preserve">Número de hilos: 2
</t>
    </r>
    <r>
      <rPr>
        <sz val="9"/>
        <rFont val="Microsoft Sans Serif"/>
        <family val="2"/>
      </rPr>
      <t xml:space="preserve">Sistema de gancho: gancho grande industrial Tipo de aguja:
</t>
    </r>
    <r>
      <rPr>
        <sz val="9"/>
        <rFont val="Microsoft Sans Serif"/>
        <family val="2"/>
      </rPr>
      <t xml:space="preserve">DP×17 134-35
</t>
    </r>
    <r>
      <rPr>
        <sz val="9"/>
        <rFont val="Microsoft Sans Serif"/>
        <family val="2"/>
      </rPr>
      <t xml:space="preserve">134-35LR (según material) Calibre de agujas compatible:
</t>
    </r>
    <r>
      <rPr>
        <sz val="9"/>
        <rFont val="Microsoft Sans Serif"/>
        <family val="2"/>
      </rPr>
      <t xml:space="preserve">No. 100–180 según espesor de material Longitud máxima de puntada:
</t>
    </r>
    <r>
      <rPr>
        <sz val="9"/>
        <rFont val="Microsoft Sans Serif"/>
        <family val="2"/>
      </rPr>
      <t xml:space="preserve">5 mm
</t>
    </r>
    <r>
      <rPr>
        <sz val="9"/>
        <rFont val="Microsoft Sans Serif"/>
        <family val="2"/>
      </rPr>
      <t xml:space="preserve">hasta 5.5 mm
</t>
    </r>
    <r>
      <rPr>
        <sz val="9"/>
        <rFont val="Microsoft Sans Serif"/>
        <family val="2"/>
      </rPr>
      <t xml:space="preserve">algunas configuraciones reportan hasta 8 mm Altura del prensatela:
</t>
    </r>
    <r>
      <rPr>
        <sz val="9"/>
        <rFont val="Microsoft Sans Serif"/>
        <family val="2"/>
      </rPr>
      <t xml:space="preserve">estándar: 8–10 mm máxima elevación: 16 mm Velocidad máxima:
</t>
    </r>
    <r>
      <rPr>
        <sz val="9"/>
        <rFont val="Microsoft Sans Serif"/>
        <family val="2"/>
      </rPr>
      <t xml:space="preserve">1.800–2.500 puntadas por minuto (ppm) según configuración del motor Motor: Servo motor ahorrador, Motor mecánico industrial (según versión comercial)
</t>
    </r>
    <r>
      <rPr>
        <sz val="9"/>
        <rFont val="Microsoft Sans Serif"/>
        <family val="2"/>
      </rPr>
      <t xml:space="preserve">Potencia: 550 W
</t>
    </r>
    <r>
      <rPr>
        <sz val="9"/>
        <rFont val="Microsoft Sans Serif"/>
        <family val="2"/>
      </rPr>
      <t xml:space="preserve">versiones comerciales entre 750–800 W Voltaje: 110 V
</t>
    </r>
    <r>
      <rPr>
        <sz val="9"/>
        <rFont val="Microsoft Sans Serif"/>
        <family val="2"/>
      </rPr>
      <t xml:space="preserve">Control de velocidad: regulable mediante servo motor
</t>
    </r>
    <r>
      <rPr>
        <sz val="9"/>
        <rFont val="Microsoft Sans Serif"/>
        <family val="2"/>
      </rPr>
      <t xml:space="preserve">Sistema de lubricación: Manual , Semi automática (según versión), Sistema de reversa: sí
</t>
    </r>
    <r>
      <rPr>
        <sz val="9"/>
        <rFont val="Microsoft Sans Serif"/>
        <family val="2"/>
      </rPr>
      <t xml:space="preserve">Tipo de trabajo: Mediano,  Pesado, Extra pesado
</t>
    </r>
    <r>
      <rPr>
        <sz val="9"/>
        <rFont val="Microsoft Sans Serif"/>
        <family val="2"/>
      </rPr>
      <t xml:space="preserve">Espesor máximo de hilo: hasta calibre 20 para trabajo pesado
</t>
    </r>
    <r>
      <rPr>
        <sz val="9"/>
        <rFont val="Microsoft Sans Serif"/>
        <family val="2"/>
      </rPr>
      <t>Incluye: Mesa industrial, Herraje, Portaconos, Agujas, Aceite, Accesorios básicos de instalación</t>
    </r>
  </si>
  <si>
    <r>
      <rPr>
        <b/>
        <sz val="9"/>
        <rFont val="Arial"/>
        <family val="2"/>
      </rPr>
      <t>Ribeteadora Triple Transporte</t>
    </r>
  </si>
  <si>
    <r>
      <rPr>
        <sz val="9"/>
        <rFont val="Microsoft Sans Serif"/>
        <family val="2"/>
      </rPr>
      <t xml:space="preserve">Tipo de producto: fertilizante químico complejo granular NPK Fórmula: 17-6-18-2
</t>
    </r>
    <r>
      <rPr>
        <sz val="9"/>
        <rFont val="Microsoft Sans Serif"/>
        <family val="2"/>
      </rPr>
      <t xml:space="preserve">Presentación comercial: 50 kg Estado físico: granular
</t>
    </r>
    <r>
      <rPr>
        <sz val="9"/>
        <rFont val="Microsoft Sans Serif"/>
        <family val="2"/>
      </rPr>
      <t xml:space="preserve">Uso principal: fertilización de cultivos con alta demanda de nitrógeno y potasio Aplicación: al suelo, localizado, al voleo o en algunos sistemas de fertirriego según manejo técnico
</t>
    </r>
    <r>
      <rPr>
        <sz val="9"/>
        <rFont val="Microsoft Sans Serif"/>
        <family val="2"/>
      </rPr>
      <t xml:space="preserve">Color: gris a café granular
</t>
    </r>
    <r>
      <rPr>
        <sz val="9"/>
        <rFont val="Microsoft Sans Serif"/>
        <family val="2"/>
      </rPr>
      <t xml:space="preserve">Apariencia: gránulos homogéneos de alta fluidez, tratados contra apelmazamiento
</t>
    </r>
    <r>
      <rPr>
        <sz val="9"/>
        <rFont val="Microsoft Sans Serif"/>
        <family val="2"/>
      </rPr>
      <t>Solubilidad: alta disponibilidad de nutrientes para rápida absorción por el cultivo</t>
    </r>
  </si>
  <si>
    <r>
      <rPr>
        <b/>
        <sz val="9"/>
        <rFont val="Arial"/>
        <family val="2"/>
      </rPr>
      <t>REMITAL (17-6-18-2) E x 50 kg CTU</t>
    </r>
  </si>
  <si>
    <r>
      <rPr>
        <sz val="9"/>
        <rFont val="Microsoft Sans Serif"/>
        <family val="2"/>
      </rPr>
      <t xml:space="preserve">Tipo de equipo: Refinador / melanger de cacao (chocolate grinder) Capacidad: 10 litros (≈ hasta 4–5 kg de cacao o mezcla)  Potencia: 200 W
</t>
    </r>
    <r>
      <rPr>
        <sz val="9"/>
        <rFont val="Microsoft Sans Serif"/>
        <family val="2"/>
      </rPr>
      <t xml:space="preserve">Voltaje: 110 V (según versión)
</t>
    </r>
    <r>
      <rPr>
        <sz val="9"/>
        <rFont val="Microsoft Sans Serif"/>
        <family val="2"/>
      </rPr>
      <t xml:space="preserve">Sistema de molienda: Rodillos de piedra natural sobre base giratoria Velocidad de trabajo: ~120–140 RPM (lento para refinado fino) Temperatura máxima de operación: ~70 °C
</t>
    </r>
    <r>
      <rPr>
        <sz val="9"/>
        <rFont val="Microsoft Sans Serif"/>
        <family val="2"/>
      </rPr>
      <t xml:space="preserve">Tipo de operación: Continua (hasta 24–72 horas según carga)
</t>
    </r>
    <r>
      <rPr>
        <sz val="9"/>
        <rFont val="Microsoft Sans Serif"/>
        <family val="2"/>
      </rPr>
      <t xml:space="preserve">Materiales en contacto: Piedra natural + tambor metálico grado alimenticio Sistema de descarga: Basculante (tilting) para vaciado fácil
</t>
    </r>
    <r>
      <rPr>
        <sz val="9"/>
        <rFont val="Microsoft Sans Serif"/>
        <family val="2"/>
      </rPr>
      <t xml:space="preserve">Uso recomendado:
</t>
    </r>
    <r>
      <rPr>
        <sz val="9"/>
        <rFont val="Microsoft Sans Serif"/>
        <family val="2"/>
      </rPr>
      <t xml:space="preserve">Chocolate artesanal Pasta de cacao
</t>
    </r>
    <r>
      <rPr>
        <sz val="9"/>
        <rFont val="Microsoft Sans Serif"/>
        <family val="2"/>
      </rPr>
      <t xml:space="preserve">Mantequillas de frutos secos Licor de cacao
</t>
    </r>
    <r>
      <rPr>
        <sz val="9"/>
        <rFont val="Microsoft Sans Serif"/>
        <family val="2"/>
      </rPr>
      <t xml:space="preserve">Nivel de refinado: Partículas &lt; 20 micrones
</t>
    </r>
    <r>
      <rPr>
        <sz val="9"/>
        <rFont val="Microsoft Sans Serif"/>
        <family val="2"/>
      </rPr>
      <t xml:space="preserve">Accesorios: Raspador, soporte de piedras, vaso medidor (según kit) Mantenimiento: Limpieza profunda del tambor y piedras después de cada uso Uso industrial: Microindustria / chocolatería artesanal
</t>
    </r>
    <r>
      <rPr>
        <sz val="9"/>
        <rFont val="Microsoft Sans Serif"/>
        <family val="2"/>
      </rPr>
      <t>Nivel de ruido: Bajo–medio Consumo energético: Bajo</t>
    </r>
  </si>
  <si>
    <r>
      <rPr>
        <b/>
        <sz val="9"/>
        <rFont val="Arial"/>
        <family val="2"/>
      </rPr>
      <t>Refinador de cacao de 10 litros</t>
    </r>
  </si>
  <si>
    <r>
      <rPr>
        <sz val="9"/>
        <rFont val="Microsoft Sans Serif"/>
        <family val="2"/>
      </rPr>
      <t xml:space="preserve">Procesador de Alimentos Especificaciones Características Técnicas Potencia
</t>
    </r>
    <r>
      <rPr>
        <sz val="9"/>
        <rFont val="Microsoft Sans Serif"/>
        <family val="2"/>
      </rPr>
      <t xml:space="preserve">250 w
</t>
    </r>
    <r>
      <rPr>
        <sz val="9"/>
        <rFont val="Microsoft Sans Serif"/>
        <family val="2"/>
      </rPr>
      <t xml:space="preserve">Voltaje
</t>
    </r>
    <r>
      <rPr>
        <sz val="9"/>
        <rFont val="Microsoft Sans Serif"/>
        <family val="2"/>
      </rPr>
      <t xml:space="preserve">Rango entre 110 V y 120 V Capacidad
</t>
    </r>
    <r>
      <rPr>
        <sz val="9"/>
        <rFont val="Microsoft Sans Serif"/>
        <family val="2"/>
      </rPr>
      <t xml:space="preserve">9  Tazas
</t>
    </r>
    <r>
      <rPr>
        <sz val="9"/>
        <rFont val="Microsoft Sans Serif"/>
        <family val="2"/>
      </rPr>
      <t xml:space="preserve">No. Velocidades 3  Velocidades No. Aspas
</t>
    </r>
    <r>
      <rPr>
        <sz val="9"/>
        <rFont val="Microsoft Sans Serif"/>
        <family val="2"/>
      </rPr>
      <t xml:space="preserve">2  Aspas Características Físicas Tonalidad de Color Plateado
</t>
    </r>
    <r>
      <rPr>
        <sz val="9"/>
        <rFont val="Microsoft Sans Serif"/>
        <family val="2"/>
      </rPr>
      <t>Almacenamiento del Cable Externo Enrollable  Material de la Cuchilla Acero inoxidable</t>
    </r>
  </si>
  <si>
    <r>
      <rPr>
        <b/>
        <sz val="9"/>
        <rFont val="Arial"/>
        <family val="2"/>
      </rPr>
      <t>Procesadora de Alimentos</t>
    </r>
  </si>
  <si>
    <r>
      <rPr>
        <sz val="9"/>
        <rFont val="Microsoft Sans Serif"/>
        <family val="2"/>
      </rPr>
      <t xml:space="preserve">Tipo de equipo: Procesador industrial de vegetales y alimentos
</t>
    </r>
    <r>
      <rPr>
        <sz val="9"/>
        <rFont val="Microsoft Sans Serif"/>
        <family val="2"/>
      </rPr>
      <t xml:space="preserve">Uso principal: corte, rallado, tajado y cubicado de vegetales y alimentos Aplicación: Restaurantes, Cocinas industriales, Casinos, Hoteles Procesamiento agroindustrial
</t>
    </r>
    <r>
      <rPr>
        <sz val="9"/>
        <rFont val="Microsoft Sans Serif"/>
        <family val="2"/>
      </rPr>
      <t xml:space="preserve">Producción de alimentos Emprendimientos gastronómicos
</t>
    </r>
    <r>
      <rPr>
        <sz val="9"/>
        <rFont val="Microsoft Sans Serif"/>
        <family val="2"/>
      </rPr>
      <t xml:space="preserve">Sistema de operación: eléctrico de alimentación continua Material de fabricación: acero inoxidable grado alimenticio Cuchillas: acero inoxidable de alta resistencia
</t>
    </r>
    <r>
      <rPr>
        <sz val="9"/>
        <rFont val="Microsoft Sans Serif"/>
        <family val="2"/>
      </rPr>
      <t xml:space="preserve">Sistema de transmisión: correa de transmisión industrial reforzada Voltaje: 110 V monofásico
</t>
    </r>
    <r>
      <rPr>
        <sz val="9"/>
        <rFont val="Microsoft Sans Serif"/>
        <family val="2"/>
      </rPr>
      <t xml:space="preserve">Frecuencia: 60 Hz
</t>
    </r>
    <r>
      <rPr>
        <sz val="9"/>
        <rFont val="Microsoft Sans Serif"/>
        <family val="2"/>
      </rPr>
      <t xml:space="preserve">Potencia aproximada: 550 W – 3/4 HP Nivel de ruido: bajo durante operación
</t>
    </r>
    <r>
      <rPr>
        <sz val="9"/>
        <rFont val="Microsoft Sans Serif"/>
        <family val="2"/>
      </rPr>
      <t xml:space="preserve">Capacidad de producción aproximada: 70 kg/h (según tipo de corte y producto procesado)
</t>
    </r>
    <r>
      <rPr>
        <sz val="9"/>
        <rFont val="Microsoft Sans Serif"/>
        <family val="2"/>
      </rPr>
      <t xml:space="preserve">Capacidad máxima recomendada de trabajo: hasta 200 kg por día Sistema de alimentación: tolva superior de carga continua
</t>
    </r>
    <r>
      <rPr>
        <sz val="9"/>
        <rFont val="Microsoft Sans Serif"/>
        <family val="2"/>
      </rPr>
      <t xml:space="preserve">Tipo de procesamiento:
</t>
    </r>
    <r>
      <rPr>
        <sz val="9"/>
        <rFont val="Microsoft Sans Serif"/>
        <family val="2"/>
      </rPr>
      <t xml:space="preserve">Tajar Rallar Picar
</t>
    </r>
    <r>
      <rPr>
        <sz val="9"/>
        <rFont val="Microsoft Sans Serif"/>
        <family val="2"/>
      </rPr>
      <t xml:space="preserve">Cortar en julianas
</t>
    </r>
    <r>
      <rPr>
        <sz val="9"/>
        <rFont val="Microsoft Sans Serif"/>
        <family val="2"/>
      </rPr>
      <t xml:space="preserve">Cubicar (con discos adicionales) Accesorios incluidos:
</t>
    </r>
    <r>
      <rPr>
        <sz val="9"/>
        <rFont val="Microsoft Sans Serif"/>
        <family val="2"/>
      </rPr>
      <t xml:space="preserve">2 discos de corte/tajado
</t>
    </r>
    <r>
      <rPr>
        <sz val="9"/>
        <rFont val="Microsoft Sans Serif"/>
        <family val="2"/>
      </rPr>
      <t xml:space="preserve">3 discos de rallado Discos opcionales:
</t>
    </r>
    <r>
      <rPr>
        <sz val="9"/>
        <rFont val="Microsoft Sans Serif"/>
        <family val="2"/>
      </rPr>
      <t xml:space="preserve">Juliana
</t>
    </r>
    <r>
      <rPr>
        <sz val="9"/>
        <rFont val="Microsoft Sans Serif"/>
        <family val="2"/>
      </rPr>
      <t xml:space="preserve">Papa francesa Cubos
</t>
    </r>
    <r>
      <rPr>
        <sz val="9"/>
        <rFont val="Microsoft Sans Serif"/>
        <family val="2"/>
      </rPr>
      <t xml:space="preserve">Rebanado especializado
</t>
    </r>
    <r>
      <rPr>
        <sz val="9"/>
        <rFont val="Microsoft Sans Serif"/>
        <family val="2"/>
      </rPr>
      <t xml:space="preserve">Sistema de limpieza: desmontaje rápido para lavado y sanitización Construcción sanitaria: apta para procesamiento alimentario
</t>
    </r>
    <r>
      <rPr>
        <sz val="9"/>
        <rFont val="Microsoft Sans Serif"/>
        <family val="2"/>
      </rPr>
      <t>Nivel de producción: comercial, semiindustrial e industrial liviano Garantía reportada: 1 año</t>
    </r>
  </si>
  <si>
    <r>
      <rPr>
        <b/>
        <sz val="9"/>
        <rFont val="Arial"/>
        <family val="2"/>
      </rPr>
      <t>Pocesador industrial de vegetales</t>
    </r>
  </si>
  <si>
    <r>
      <rPr>
        <sz val="9"/>
        <rFont val="Microsoft Sans Serif"/>
        <family val="2"/>
      </rPr>
      <t xml:space="preserve">Tipo de equipo: Plotter de corte digital + escáner integrado Sistema de corte: Cuchilla automática con sensor de material Grosor máximo de corte: hasta 3 mm (materiales flexibles) Ancho máximo de corte: 30 cm
</t>
    </r>
    <r>
      <rPr>
        <sz val="9"/>
        <rFont val="Microsoft Sans Serif"/>
        <family val="2"/>
      </rPr>
      <t xml:space="preserve">Escáner integrado: Sí Resolución del escáner: 600 DPI Pantalla: LCD táctil de 5”
</t>
    </r>
    <r>
      <rPr>
        <sz val="9"/>
        <rFont val="Microsoft Sans Serif"/>
        <family val="2"/>
      </rPr>
      <t xml:space="preserve">Diseños incorporados: 682 patrones + fuentes + quilt designs Conectividad: USB + conexión inalámbrica (WiFi)
</t>
    </r>
    <r>
      <rPr>
        <sz val="9"/>
        <rFont val="Microsoft Sans Serif"/>
        <family val="2"/>
      </rPr>
      <t xml:space="preserve">Uso sin computador: Sí (funcionamiento autónomo) Formatos compatibles: SVG / FCM / PHX Materiales compatibles:
</t>
    </r>
    <r>
      <rPr>
        <sz val="9"/>
        <rFont val="Microsoft Sans Serif"/>
        <family val="2"/>
      </rPr>
      <t xml:space="preserve">Vinilo adhesivo Cartulina
</t>
    </r>
    <r>
      <rPr>
        <sz val="9"/>
        <rFont val="Microsoft Sans Serif"/>
        <family val="2"/>
      </rPr>
      <t xml:space="preserve">Tela
</t>
    </r>
    <r>
      <rPr>
        <sz val="9"/>
        <rFont val="Microsoft Sans Serif"/>
        <family val="2"/>
      </rPr>
      <t xml:space="preserve">Goma EVA Foam delgado
</t>
    </r>
    <r>
      <rPr>
        <sz val="9"/>
        <rFont val="Microsoft Sans Serif"/>
        <family val="2"/>
      </rPr>
      <t xml:space="preserve">Área de trabajo: aprox. 12” x 12” estándar
</t>
    </r>
    <r>
      <rPr>
        <sz val="9"/>
        <rFont val="Microsoft Sans Serif"/>
        <family val="2"/>
      </rPr>
      <t>Accesorios incluidos: cuchilla, tapete de corte, espátula (según kit)</t>
    </r>
  </si>
  <si>
    <r>
      <rPr>
        <b/>
        <sz val="9"/>
        <rFont val="Arial"/>
        <family val="2"/>
      </rPr>
      <t>Ploter de corte mas escaner</t>
    </r>
  </si>
  <si>
    <r>
      <rPr>
        <sz val="9"/>
        <rFont val="Microsoft Sans Serif"/>
        <family val="2"/>
      </rPr>
      <t xml:space="preserve">Tipo de equipo: Plancha industrial de vaporPotencia: 1000 W Voltaje: 110–120 V
</t>
    </r>
    <r>
      <rPr>
        <sz val="9"/>
        <rFont val="Microsoft Sans Serif"/>
        <family val="2"/>
      </rPr>
      <t xml:space="preserve">Sistema de vapor: Alimentación por gravedad (tanque externo) Capacidad del tanque: 4 litros
</t>
    </r>
    <r>
      <rPr>
        <sz val="9"/>
        <rFont val="Microsoft Sans Serif"/>
        <family val="2"/>
      </rPr>
      <t xml:space="preserve">Material de suela: Aluminio anodizado / acero inoxidable antiadherente Control de temperatura: Termostato ajustable por dial
</t>
    </r>
    <r>
      <rPr>
        <sz val="9"/>
        <rFont val="Microsoft Sans Serif"/>
        <family val="2"/>
      </rPr>
      <t xml:space="preserve">Emisión de vapor: Activación por pulsador en el mango Longitud de manguera: ~2 metros
</t>
    </r>
    <r>
      <rPr>
        <sz val="9"/>
        <rFont val="Microsoft Sans Serif"/>
        <family val="2"/>
      </rPr>
      <t xml:space="preserve">Peso aproximado: 2.1 – 2.3 kg (sin agua)
</t>
    </r>
    <r>
      <rPr>
        <sz val="9"/>
        <rFont val="Microsoft Sans Serif"/>
        <family val="2"/>
      </rPr>
      <t xml:space="preserve">Uso recomendado: Hasta 8 horas diarias en talleres de confección Accesorios incluidos:
</t>
    </r>
    <r>
      <rPr>
        <sz val="9"/>
        <rFont val="Microsoft Sans Serif"/>
        <family val="2"/>
      </rPr>
      <t xml:space="preserve">Tanque de agua Manguera de silicona
</t>
    </r>
    <r>
      <rPr>
        <sz val="9"/>
        <rFont val="Microsoft Sans Serif"/>
        <family val="2"/>
      </rPr>
      <t xml:space="preserve">Base de apoyo resistente al calor Zapata de teflón (según kit) Mineral/desmineralizador de agua
</t>
    </r>
    <r>
      <rPr>
        <sz val="9"/>
        <rFont val="Microsoft Sans Serif"/>
        <family val="2"/>
      </rPr>
      <t xml:space="preserve">Material del mango: Uretano o silicona ergonómica Tipo de uso: Industrial ligero / profesional textil Aplicaciones:
</t>
    </r>
    <r>
      <rPr>
        <sz val="9"/>
        <rFont val="Microsoft Sans Serif"/>
        <family val="2"/>
      </rPr>
      <t xml:space="preserve">Confección de prendas Sastrería
</t>
    </r>
    <r>
      <rPr>
        <sz val="9"/>
        <rFont val="Microsoft Sans Serif"/>
        <family val="2"/>
      </rPr>
      <t xml:space="preserve">Tintorerías Acabados textiles
</t>
    </r>
    <r>
      <rPr>
        <sz val="9"/>
        <rFont val="Microsoft Sans Serif"/>
        <family val="2"/>
      </rPr>
      <t>Sistema de seguridad: Control térmico automático</t>
    </r>
  </si>
  <si>
    <r>
      <rPr>
        <b/>
        <sz val="9"/>
        <rFont val="Arial"/>
        <family val="2"/>
      </rPr>
      <t>Plancha industrial</t>
    </r>
  </si>
  <si>
    <r>
      <rPr>
        <sz val="9"/>
        <rFont val="Microsoft Sans Serif"/>
        <family val="2"/>
      </rPr>
      <t xml:space="preserve">Tipo de equipo: Plancha asadora industrial a gas Potencia térmica: 36.000 BTU/h
</t>
    </r>
    <r>
      <rPr>
        <sz val="9"/>
        <rFont val="Microsoft Sans Serif"/>
        <family val="2"/>
      </rPr>
      <t xml:space="preserve">Sistema de calentamiento: Quemadores a gas de alta eficiencia Tipo de encendido: Electrónico
</t>
    </r>
    <r>
      <rPr>
        <sz val="9"/>
        <rFont val="Microsoft Sans Serif"/>
        <family val="2"/>
      </rPr>
      <t xml:space="preserve">Control de temperatura: Termostático regulable (hasta ~300 °C) Superficie de cocción: Placa metálica plana industrial
</t>
    </r>
    <r>
      <rPr>
        <sz val="9"/>
        <rFont val="Microsoft Sans Serif"/>
        <family val="2"/>
      </rPr>
      <t xml:space="preserve">Material: Acero de alta resistencia
</t>
    </r>
    <r>
      <rPr>
        <sz val="9"/>
        <rFont val="Microsoft Sans Serif"/>
        <family val="2"/>
      </rPr>
      <t xml:space="preserve">Dimensiones aproximadas: 50 × 50 × 55 cm (según versión del fabricante) Sistema de seguridad: Salpicadero en 3 lados para control de grasa y residuos Recolector de grasa: Bandeja inferior desmontable
</t>
    </r>
    <r>
      <rPr>
        <sz val="9"/>
        <rFont val="Microsoft Sans Serif"/>
        <family val="2"/>
      </rPr>
      <t xml:space="preserve">Tipo de uso: Comercial / industrial ligero Aplicaciones:
</t>
    </r>
    <r>
      <rPr>
        <sz val="9"/>
        <rFont val="Microsoft Sans Serif"/>
        <family val="2"/>
      </rPr>
      <t xml:space="preserve">Restaurantes
</t>
    </r>
    <r>
      <rPr>
        <sz val="9"/>
        <rFont val="Microsoft Sans Serif"/>
        <family val="2"/>
      </rPr>
      <t xml:space="preserve">Puestos de comida rápida Cafeterías
</t>
    </r>
    <r>
      <rPr>
        <sz val="9"/>
        <rFont val="Microsoft Sans Serif"/>
        <family val="2"/>
      </rPr>
      <t xml:space="preserve">Asaderos
</t>
    </r>
    <r>
      <rPr>
        <sz val="9"/>
        <rFont val="Microsoft Sans Serif"/>
        <family val="2"/>
      </rPr>
      <t xml:space="preserve">Consumo: Gas GLP o natural (según instalación) Sistema de limpieza: Bandeja extraíble + superficie lisa Nivel de producción: Alto rendimiento continuo
</t>
    </r>
    <r>
      <rPr>
        <sz val="9"/>
        <rFont val="Microsoft Sans Serif"/>
        <family val="2"/>
      </rPr>
      <t>Peso aproximado: 20–35 kg Instalación: Requiere conexión a gas</t>
    </r>
  </si>
  <si>
    <r>
      <rPr>
        <b/>
        <sz val="9"/>
        <rFont val="Arial"/>
        <family val="2"/>
      </rPr>
      <t>Plancha asadora a gas</t>
    </r>
  </si>
  <si>
    <r>
      <rPr>
        <sz val="9"/>
        <rFont val="Microsoft Sans Serif"/>
        <family val="2"/>
      </rPr>
      <t>Peroxido de Hidrogeno al 50% X 37 kl</t>
    </r>
  </si>
  <si>
    <r>
      <rPr>
        <b/>
        <sz val="9"/>
        <rFont val="Arial"/>
        <family val="2"/>
      </rPr>
      <t>Peroxido de Hidrogeno al 50% X 37 kl</t>
    </r>
  </si>
  <si>
    <r>
      <rPr>
        <sz val="9"/>
        <rFont val="Microsoft Sans Serif"/>
        <family val="2"/>
      </rPr>
      <t xml:space="preserve">Tipo de equipo: Medidor digital de oxígeno disuelto (DO)
</t>
    </r>
    <r>
      <rPr>
        <sz val="9"/>
        <rFont val="Microsoft Sans Serif"/>
        <family val="2"/>
      </rPr>
      <t xml:space="preserve">Principio de medición: Sonda polarográfica con membrana intercambiable Rango de medición:
</t>
    </r>
    <r>
      <rPr>
        <sz val="9"/>
        <rFont val="Microsoft Sans Serif"/>
        <family val="2"/>
      </rPr>
      <t xml:space="preserve">Oxígeno disuelto: 0 a 20 mg/L
</t>
    </r>
    <r>
      <rPr>
        <sz val="9"/>
        <rFont val="Microsoft Sans Serif"/>
        <family val="2"/>
      </rPr>
      <t xml:space="preserve">Saturación de oxígeno: 0 a 100%
</t>
    </r>
    <r>
      <rPr>
        <sz val="9"/>
        <rFont val="Microsoft Sans Serif"/>
        <family val="2"/>
      </rPr>
      <t>Resolución: 0.1 mg/L / 0.1% O</t>
    </r>
    <r>
      <rPr>
        <sz val="9"/>
        <rFont val="Cambria Math"/>
        <family val="1"/>
      </rPr>
      <t xml:space="preserve">₂ </t>
    </r>
    <r>
      <rPr>
        <sz val="9"/>
        <rFont val="Microsoft Sans Serif"/>
        <family val="2"/>
      </rPr>
      <t xml:space="preserve">Precisión: ±0.4 mg/L (aprox.)
</t>
    </r>
    <r>
      <rPr>
        <sz val="9"/>
        <rFont val="Microsoft Sans Serif"/>
        <family val="2"/>
      </rPr>
      <t xml:space="preserve">Compensación de temperatura: Automática (ATC)
</t>
    </r>
    <r>
      <rPr>
        <sz val="9"/>
        <rFont val="Microsoft Sans Serif"/>
        <family val="2"/>
      </rPr>
      <t xml:space="preserve">Rango de temperatura de operación: 0 °C a 50 °C (aprox.) Pantalla: LCD digital de 3½ dígitos
</t>
    </r>
    <r>
      <rPr>
        <sz val="9"/>
        <rFont val="Microsoft Sans Serif"/>
        <family val="2"/>
      </rPr>
      <t xml:space="preserve">Sonda: Tipo polarográfica reemplazable con cable de medición Calibración: Manual (ajuste en aire saturado y cero) Alimentación: Batería DC interna
</t>
    </r>
    <r>
      <rPr>
        <sz val="9"/>
        <rFont val="Microsoft Sans Serif"/>
        <family val="2"/>
      </rPr>
      <t xml:space="preserve">Material del sensor: Membrana de teflón + electrodo interno Uso recomendado:
</t>
    </r>
    <r>
      <rPr>
        <sz val="9"/>
        <rFont val="Microsoft Sans Serif"/>
        <family val="2"/>
      </rPr>
      <t xml:space="preserve">Acuicultura (estanques, piscicultura) Laboratorios de calidad de agua Agricultura y riego tecnificado Control ambiental
</t>
    </r>
    <r>
      <rPr>
        <sz val="9"/>
        <rFont val="Microsoft Sans Serif"/>
        <family val="2"/>
      </rPr>
      <t xml:space="preserve">Aplicaciones: Medición de oxígeno en agua dulce y salada
</t>
    </r>
    <r>
      <rPr>
        <sz val="9"/>
        <rFont val="Microsoft Sans Serif"/>
        <family val="2"/>
      </rPr>
      <t xml:space="preserve">Accesorios incluidos: Sonda, solución electrolítica, membranas de repuesto, manual
</t>
    </r>
    <r>
      <rPr>
        <sz val="9"/>
        <rFont val="Microsoft Sans Serif"/>
        <family val="2"/>
      </rPr>
      <t xml:space="preserve">Portabilidad: Equipo portátil de campo
</t>
    </r>
    <r>
      <rPr>
        <sz val="9"/>
        <rFont val="Microsoft Sans Serif"/>
        <family val="2"/>
      </rPr>
      <t>Mantenimiento: Cambio de membrana y electrolito periódicamente</t>
    </r>
  </si>
  <si>
    <r>
      <rPr>
        <b/>
        <sz val="9"/>
        <rFont val="Arial"/>
        <family val="2"/>
      </rPr>
      <t>Oxímetro</t>
    </r>
  </si>
  <si>
    <r>
      <rPr>
        <sz val="9"/>
        <rFont val="Microsoft Sans Serif"/>
        <family val="2"/>
      </rPr>
      <t xml:space="preserve">Tipo de producto: Olla industrial / profesional de consomé Capacidad: 40 litros (aprox. 37,5 L útiles según ficha técnica) Material: Acero inoxidable + base tricapa (acero + aluminio) Diámetro: 40 cm
</t>
    </r>
    <r>
      <rPr>
        <sz val="9"/>
        <rFont val="Microsoft Sans Serif"/>
        <family val="2"/>
      </rPr>
      <t xml:space="preserve">Profundidad: 32 cm
</t>
    </r>
    <r>
      <rPr>
        <sz val="9"/>
        <rFont val="Microsoft Sans Serif"/>
        <family val="2"/>
      </rPr>
      <t xml:space="preserve">Tipo de base: Encapsulada (distribución uniforme del calor) Compatibilidad: Gas, eléctrica e inducción
</t>
    </r>
    <r>
      <rPr>
        <sz val="9"/>
        <rFont val="Microsoft Sans Serif"/>
        <family val="2"/>
      </rPr>
      <t xml:space="preserve">Uso recomendado:
</t>
    </r>
    <r>
      <rPr>
        <sz val="9"/>
        <rFont val="Microsoft Sans Serif"/>
        <family val="2"/>
      </rPr>
      <t xml:space="preserve">Cocinas industriales Restaurantes
</t>
    </r>
    <r>
      <rPr>
        <sz val="9"/>
        <rFont val="Microsoft Sans Serif"/>
        <family val="2"/>
      </rPr>
      <t xml:space="preserve">Preparación de sopas, caldos, consomés y alimentos a gran volumen Tipo de calentamiento: Alta eficiencia térmica por base multicapa Acabado: Acero inoxidable pulido
</t>
    </r>
    <r>
      <rPr>
        <sz val="9"/>
        <rFont val="Microsoft Sans Serif"/>
        <family val="2"/>
      </rPr>
      <t xml:space="preserve">Tapa: Incluida (según configuración estándar del fabricante) Mantenimiento: Limpieza con detergentes neutros y secado para evitar manchas de agua
</t>
    </r>
    <r>
      <rPr>
        <sz val="9"/>
        <rFont val="Microsoft Sans Serif"/>
        <family val="2"/>
      </rPr>
      <t xml:space="preserve">Resistencia: Alta durabilidad en uso continuo profesional
</t>
    </r>
    <r>
      <rPr>
        <sz val="9"/>
        <rFont val="Microsoft Sans Serif"/>
        <family val="2"/>
      </rPr>
      <t>Peso aproximado: Medio–alto (depende del espesor del acero)</t>
    </r>
  </si>
  <si>
    <r>
      <rPr>
        <b/>
        <sz val="9"/>
        <rFont val="Arial"/>
        <family val="2"/>
      </rPr>
      <t>Olla en acero inoxidable de 40 Litros</t>
    </r>
  </si>
  <si>
    <r>
      <rPr>
        <sz val="9"/>
        <rFont val="Microsoft Sans Serif"/>
        <family val="2"/>
      </rPr>
      <t xml:space="preserve">Tipo de producto: Olla de presión industrial Capacidad: 20 litros
</t>
    </r>
    <r>
      <rPr>
        <sz val="9"/>
        <rFont val="Microsoft Sans Serif"/>
        <family val="2"/>
      </rPr>
      <t xml:space="preserve">Material: Aluminio de alta resistencia térmica Sistema de cocción: Presión interna controlada
</t>
    </r>
    <r>
      <rPr>
        <sz val="9"/>
        <rFont val="Microsoft Sans Serif"/>
        <family val="2"/>
      </rPr>
      <t xml:space="preserve">Tipo de cierre: Tapa hermética con sistema de seguridad Sistemas de seguridad:
</t>
    </r>
    <r>
      <rPr>
        <sz val="9"/>
        <rFont val="Microsoft Sans Serif"/>
        <family val="2"/>
      </rPr>
      <t xml:space="preserve">Válvula de liberación de presión Regulador de presión
</t>
    </r>
    <r>
      <rPr>
        <sz val="9"/>
        <rFont val="Microsoft Sans Serif"/>
        <family val="2"/>
      </rPr>
      <t xml:space="preserve">Sistema de bloqueo de seguridad en tapa
</t>
    </r>
    <r>
      <rPr>
        <sz val="9"/>
        <rFont val="Microsoft Sans Serif"/>
        <family val="2"/>
      </rPr>
      <t xml:space="preserve">Tipo de uso: Industrial / comercial / institucional
</t>
    </r>
    <r>
      <rPr>
        <sz val="9"/>
        <rFont val="Microsoft Sans Serif"/>
        <family val="2"/>
      </rPr>
      <t xml:space="preserve">Fuente de calor compatible: Gas, eléctrico o estufas industriales Distribución de calor: Uniforme por base de aluminio
</t>
    </r>
    <r>
      <rPr>
        <sz val="9"/>
        <rFont val="Microsoft Sans Serif"/>
        <family val="2"/>
      </rPr>
      <t xml:space="preserve">Tiempo de cocción: Reducido hasta 60–70% frente a cocción tradicional Mango: Ergonómico resistente al calor
</t>
    </r>
    <r>
      <rPr>
        <sz val="9"/>
        <rFont val="Microsoft Sans Serif"/>
        <family val="2"/>
      </rPr>
      <t xml:space="preserve">Peso aproximado: 3–6 kg
</t>
    </r>
    <r>
      <rPr>
        <sz val="9"/>
        <rFont val="Microsoft Sans Serif"/>
        <family val="2"/>
      </rPr>
      <t xml:space="preserve">Dimensiones aproximadas: 35–45 cm de diámetro (según fabricante) Aplicaciones:
</t>
    </r>
    <r>
      <rPr>
        <sz val="9"/>
        <rFont val="Microsoft Sans Serif"/>
        <family val="2"/>
      </rPr>
      <t xml:space="preserve">Cocinas industriales Restaurantes
</t>
    </r>
    <r>
      <rPr>
        <sz val="9"/>
        <rFont val="Microsoft Sans Serif"/>
        <family val="2"/>
      </rPr>
      <t xml:space="preserve">Preparación de sopas, granos, carnes y legumbres
</t>
    </r>
    <r>
      <rPr>
        <sz val="9"/>
        <rFont val="Microsoft Sans Serif"/>
        <family val="2"/>
      </rPr>
      <t xml:space="preserve">Mantenimiento: Limpieza de válvulas, empaques y revisión del sello de presión Nivel de presión: Alto (uso controlado)
</t>
    </r>
    <r>
      <rPr>
        <sz val="9"/>
        <rFont val="Microsoft Sans Serif"/>
        <family val="2"/>
      </rPr>
      <t>Nivel de riesgo: Medio si no se opera correctamente Durabilidad: Alta con mantenimiento adecuado</t>
    </r>
  </si>
  <si>
    <r>
      <rPr>
        <b/>
        <sz val="9"/>
        <rFont val="Arial"/>
        <family val="2"/>
      </rPr>
      <t>Olla de presion 20 litros en aluminio</t>
    </r>
  </si>
  <si>
    <r>
      <rPr>
        <sz val="9"/>
        <rFont val="Microsoft Sans Serif"/>
        <family val="2"/>
      </rPr>
      <t xml:space="preserve">Tipo de producto: Nevera doméstica No Frost Capacidad total: 415 litros (aprox. 394 L netos)
</t>
    </r>
    <r>
      <rPr>
        <sz val="9"/>
        <rFont val="Microsoft Sans Serif"/>
        <family val="2"/>
      </rPr>
      <t xml:space="preserve">Sistema de enfriamiento: No Frost (sin formación de escarcha) Tipo de refrigeración: Compresor convencional
</t>
    </r>
    <r>
      <rPr>
        <sz val="9"/>
        <rFont val="Microsoft Sans Serif"/>
        <family val="2"/>
      </rPr>
      <t xml:space="preserve">Voltaje: 115 V / 60 Hz
</t>
    </r>
    <r>
      <rPr>
        <sz val="9"/>
        <rFont val="Microsoft Sans Serif"/>
        <family val="2"/>
      </rPr>
      <t xml:space="preserve">Consumo energético: ~30.3 kWh/mes (alta eficiencia) Número de puertas: 2 (con congelador superior) Material de bandejas: Vidrio templado
</t>
    </r>
    <r>
      <rPr>
        <sz val="9"/>
        <rFont val="Microsoft Sans Serif"/>
        <family val="2"/>
      </rPr>
      <t xml:space="preserve">Iluminación: LED interna
</t>
    </r>
    <r>
      <rPr>
        <sz val="9"/>
        <rFont val="Microsoft Sans Serif"/>
        <family val="2"/>
      </rPr>
      <t xml:space="preserve">Control de temperatura: Manual (perilla) Dispensador de agua: Sí (tanque removible ~2 L)
</t>
    </r>
    <r>
      <rPr>
        <sz val="9"/>
        <rFont val="Microsoft Sans Serif"/>
        <family val="2"/>
      </rPr>
      <t xml:space="preserve">Sistema de aire: Distribución interna tipo “Total Fresh Flow” Refrigerante: R600a (ecológico)
</t>
    </r>
    <r>
      <rPr>
        <sz val="9"/>
        <rFont val="Microsoft Sans Serif"/>
        <family val="2"/>
      </rPr>
      <t xml:space="preserve">Dimensiones:
</t>
    </r>
    <r>
      <rPr>
        <sz val="9"/>
        <rFont val="Microsoft Sans Serif"/>
        <family val="2"/>
      </rPr>
      <t xml:space="preserve">Alto: 173 cm
</t>
    </r>
    <r>
      <rPr>
        <sz val="9"/>
        <rFont val="Microsoft Sans Serif"/>
        <family val="2"/>
      </rPr>
      <t xml:space="preserve">Ancho: 67 cm
</t>
    </r>
    <r>
      <rPr>
        <sz val="9"/>
        <rFont val="Microsoft Sans Serif"/>
        <family val="2"/>
      </rPr>
      <t xml:space="preserve">Profundidad: 68.4 cm Peso aproximado: 62 kg
</t>
    </r>
    <r>
      <rPr>
        <sz val="9"/>
        <rFont val="Microsoft Sans Serif"/>
        <family val="2"/>
      </rPr>
      <t xml:space="preserve">Tipo de uso: Doméstico (hogar medio–grande)
</t>
    </r>
    <r>
      <rPr>
        <sz val="9"/>
        <rFont val="Microsoft Sans Serif"/>
        <family val="2"/>
      </rPr>
      <t>Nivel de ruido: Medio (propio de compresor estándar) Mantenimiento: Limpieza interna periódica y revisión de sellos</t>
    </r>
  </si>
  <si>
    <r>
      <rPr>
        <b/>
        <sz val="9"/>
        <rFont val="Arial"/>
        <family val="2"/>
      </rPr>
      <t>Nevera vertical  No Freost 415 Litros</t>
    </r>
  </si>
  <si>
    <r>
      <rPr>
        <sz val="9"/>
        <rFont val="Microsoft Sans Serif"/>
        <family val="2"/>
      </rPr>
      <t xml:space="preserve">Tipo de producto: Nevera vitrina / exhibidor vertical Capacidad total: 309 litros
</t>
    </r>
    <r>
      <rPr>
        <sz val="9"/>
        <rFont val="Microsoft Sans Serif"/>
        <family val="2"/>
      </rPr>
      <t xml:space="preserve">Sistema de enfriamiento: Frost (enfriamiento por ventilación interna) Tipo de compresor: Convencional
</t>
    </r>
    <r>
      <rPr>
        <sz val="9"/>
        <rFont val="Microsoft Sans Serif"/>
        <family val="2"/>
      </rPr>
      <t xml:space="preserve">Voltaje: 110 – 120 V
</t>
    </r>
    <r>
      <rPr>
        <sz val="9"/>
        <rFont val="Microsoft Sans Serif"/>
        <family val="2"/>
      </rPr>
      <t xml:space="preserve">Consumo energético: ~99 kWh/mes Diseño: Vertical con puerta de vidrio Número de puertas: 1
</t>
    </r>
    <r>
      <rPr>
        <sz val="9"/>
        <rFont val="Microsoft Sans Serif"/>
        <family val="2"/>
      </rPr>
      <t xml:space="preserve">Dimensiones: 59.5 cm (ancho) × 172.2 cm (alto) × 59.8 cm (profundidad) Iluminación: LED interior
</t>
    </r>
    <r>
      <rPr>
        <sz val="9"/>
        <rFont val="Microsoft Sans Serif"/>
        <family val="2"/>
      </rPr>
      <t xml:space="preserve">Sistema de ventilación: Ventilador interno para distribución del frío Control de temperatura: Manual interno ajustable
</t>
    </r>
    <r>
      <rPr>
        <sz val="9"/>
        <rFont val="Microsoft Sans Serif"/>
        <family val="2"/>
      </rPr>
      <t xml:space="preserve">Uso recomendado: Comercial (tiendas, cafeterías, restaurantes, minimarkets) Material de bandejas: Rejillas metálicas ajustables
</t>
    </r>
    <r>
      <rPr>
        <sz val="9"/>
        <rFont val="Microsoft Sans Serif"/>
        <family val="2"/>
      </rPr>
      <t xml:space="preserve">Refrigerante: Ecológico (según línea Frost del fabricante) Tipo de almacenamiento: Exhibición visible de productos Nivel de ruido: Medio (propio de compresor comercial)
</t>
    </r>
    <r>
      <rPr>
        <sz val="9"/>
        <rFont val="Microsoft Sans Serif"/>
        <family val="2"/>
      </rPr>
      <t>Peso aproximado: ~45–55 kg (según configuración estándar del modelo) Mantenimiento: Limpieza interna periódica y revisión de ventilación Función principal: Conservación y exhibición de bebidas y alimentos</t>
    </r>
  </si>
  <si>
    <r>
      <rPr>
        <b/>
        <sz val="9"/>
        <rFont val="Arial"/>
        <family val="2"/>
      </rPr>
      <t>Nevera exhibidora vertical de una puerta en vidrio capacidad 309 litros</t>
    </r>
  </si>
  <si>
    <r>
      <rPr>
        <sz val="9"/>
        <rFont val="Microsoft Sans Serif"/>
        <family val="2"/>
      </rPr>
      <t xml:space="preserve">Tipo de equipo: Motor diésel estacionario Potencia: 10 HP
</t>
    </r>
    <r>
      <rPr>
        <sz val="9"/>
        <rFont val="Microsoft Sans Serif"/>
        <family val="2"/>
      </rPr>
      <t xml:space="preserve">Cilindrada: 418 cc
</t>
    </r>
    <r>
      <rPr>
        <sz val="9"/>
        <rFont val="Microsoft Sans Serif"/>
        <family val="2"/>
      </rPr>
      <t xml:space="preserve">RPM: 3600 rpm
</t>
    </r>
    <r>
      <rPr>
        <sz val="9"/>
        <rFont val="Microsoft Sans Serif"/>
        <family val="2"/>
      </rPr>
      <t xml:space="preserve">Tipo de motor: 4 tiempos OHV Sistema de arranque: Manual retráctil Combustible: Diésel
</t>
    </r>
    <r>
      <rPr>
        <sz val="9"/>
        <rFont val="Microsoft Sans Serif"/>
        <family val="2"/>
      </rPr>
      <t xml:space="preserve">Consumo aproximado: 2.2 L/h Capacidad de aceite: 5.5 L Sistema de aire: Filtro doble Tipo de eje: Rosca/cuña 1” Peso: ~48 kg
</t>
    </r>
    <r>
      <rPr>
        <sz val="9"/>
        <rFont val="Microsoft Sans Serif"/>
        <family val="2"/>
      </rPr>
      <t xml:space="preserve">Material: Bloque metálico industrial reforzado Sistema de lubricación: Presurizado
</t>
    </r>
    <r>
      <rPr>
        <sz val="9"/>
        <rFont val="Microsoft Sans Serif"/>
        <family val="2"/>
      </rPr>
      <t xml:space="preserve">Uso recomendado:
</t>
    </r>
    <r>
      <rPr>
        <sz val="9"/>
        <rFont val="Microsoft Sans Serif"/>
        <family val="2"/>
      </rPr>
      <t xml:space="preserve">Motobombas Maquinaria agrícola Trapiches Mezcladoras
</t>
    </r>
    <r>
      <rPr>
        <sz val="9"/>
        <rFont val="Microsoft Sans Serif"/>
        <family val="2"/>
      </rPr>
      <t xml:space="preserve">Equipos de construcción liviana Sistema de enfriamiento: Aire forzado
</t>
    </r>
    <r>
      <rPr>
        <sz val="9"/>
        <rFont val="Microsoft Sans Serif"/>
        <family val="2"/>
      </rPr>
      <t xml:space="preserve">Nivel de mantenimiento: Medio (cambios de aceite, filtro y limpieza periódica) Nivel de ruido: Alto (propio de motores diésel monocilíndricos)
</t>
    </r>
    <r>
      <rPr>
        <sz val="9"/>
        <rFont val="Microsoft Sans Serif"/>
        <family val="2"/>
      </rPr>
      <t>Tipo de operación: Trabajo continuo industrial ligero</t>
    </r>
  </si>
  <si>
    <r>
      <rPr>
        <b/>
        <sz val="9"/>
        <rFont val="Arial"/>
        <family val="2"/>
      </rPr>
      <t>MOTOR DIESEL - 10HP</t>
    </r>
  </si>
  <si>
    <r>
      <rPr>
        <sz val="9"/>
        <rFont val="Microsoft Sans Serif"/>
        <family val="2"/>
      </rPr>
      <t xml:space="preserve">Tipo de equipo: Motoazada agrícola de gasolina
</t>
    </r>
    <r>
      <rPr>
        <sz val="9"/>
        <rFont val="Microsoft Sans Serif"/>
        <family val="2"/>
      </rPr>
      <t xml:space="preserve">Uso principal: preparación, remoción y aireación de suelos agrícolas Aplicación:
</t>
    </r>
    <r>
      <rPr>
        <sz val="9"/>
        <rFont val="Microsoft Sans Serif"/>
        <family val="2"/>
      </rPr>
      <t xml:space="preserve">Huertas
</t>
    </r>
    <r>
      <rPr>
        <sz val="9"/>
        <rFont val="Microsoft Sans Serif"/>
        <family val="2"/>
      </rPr>
      <t xml:space="preserve">Cultivos agrícolas Invernaderos Parcelas
</t>
    </r>
    <r>
      <rPr>
        <sz val="9"/>
        <rFont val="Microsoft Sans Serif"/>
        <family val="2"/>
      </rPr>
      <t xml:space="preserve">Jardinería de gran escala Producción agropecuaria
</t>
    </r>
    <r>
      <rPr>
        <sz val="9"/>
        <rFont val="Microsoft Sans Serif"/>
        <family val="2"/>
      </rPr>
      <t xml:space="preserve">Tipo de motor: gasolina de 4 tiempos Potencia del motor: 6.5 HP
</t>
    </r>
    <r>
      <rPr>
        <sz val="9"/>
        <rFont val="Microsoft Sans Serif"/>
        <family val="2"/>
      </rPr>
      <t xml:space="preserve">Cilindraje aproximado: 212 cm³
</t>
    </r>
    <r>
      <rPr>
        <sz val="9"/>
        <rFont val="Microsoft Sans Serif"/>
        <family val="2"/>
      </rPr>
      <t xml:space="preserve">Sistema de arranque: manual retráctil (cuerda) Combustible: gasolina
</t>
    </r>
    <r>
      <rPr>
        <sz val="9"/>
        <rFont val="Microsoft Sans Serif"/>
        <family val="2"/>
      </rPr>
      <t xml:space="preserve">Capacidad del tanque de combustible: 4.8 litros (aprox.)
</t>
    </r>
    <r>
      <rPr>
        <sz val="9"/>
        <rFont val="Microsoft Sans Serif"/>
        <family val="2"/>
      </rPr>
      <t xml:space="preserve">Sistema de transmisión: mecánica por cadena y caja de engranajes reforzada Tipo de embrague: mecánico
</t>
    </r>
    <r>
      <rPr>
        <sz val="9"/>
        <rFont val="Microsoft Sans Serif"/>
        <family val="2"/>
      </rPr>
      <t xml:space="preserve">Número de velocidades:
</t>
    </r>
    <r>
      <rPr>
        <sz val="9"/>
        <rFont val="Microsoft Sans Serif"/>
        <family val="2"/>
      </rPr>
      <t xml:space="preserve">2 velocidades hacia adelante 1 velocidad reversa
</t>
    </r>
    <r>
      <rPr>
        <sz val="9"/>
        <rFont val="Microsoft Sans Serif"/>
        <family val="2"/>
      </rPr>
      <t xml:space="preserve">Ancho máximo de trabajo: 95 cm Profundidad máxima de trabajo: 30 cm
</t>
    </r>
    <r>
      <rPr>
        <sz val="9"/>
        <rFont val="Microsoft Sans Serif"/>
        <family val="2"/>
      </rPr>
      <t xml:space="preserve">Número de cuchillas/fresas: múltiples cuchillas de acero templado para labranza Diámetro de las cuchillas: ≈ 36 cm
</t>
    </r>
    <r>
      <rPr>
        <sz val="9"/>
        <rFont val="Microsoft Sans Serif"/>
        <family val="2"/>
      </rPr>
      <t xml:space="preserve">Material de cuchillas: acero de alta resistencia Manillar: ajustable en altura y lateralmente
</t>
    </r>
    <r>
      <rPr>
        <sz val="9"/>
        <rFont val="Microsoft Sans Serif"/>
        <family val="2"/>
      </rPr>
      <t xml:space="preserve">Sistema de transporte: rueda frontal de apoyo y desplazamiento Tipo de operación: operador caminando detrás del equipo
</t>
    </r>
    <r>
      <rPr>
        <sz val="9"/>
        <rFont val="Microsoft Sans Serif"/>
        <family val="2"/>
      </rPr>
      <t xml:space="preserve">Nivel de uso: agrícola, comercial y semiprofesional Construcción: chasis metálico reforzado
</t>
    </r>
    <r>
      <rPr>
        <sz val="9"/>
        <rFont val="Microsoft Sans Serif"/>
        <family val="2"/>
      </rPr>
      <t xml:space="preserve">Color: naranja y negro característico de Husqvarna
</t>
    </r>
    <r>
      <rPr>
        <sz val="9"/>
        <rFont val="Microsoft Sans Serif"/>
        <family val="2"/>
      </rPr>
      <t>Mantenimiento: cambios periódicos de aceite, limpieza de filtro y revisión de transmisión</t>
    </r>
  </si>
  <si>
    <r>
      <rPr>
        <b/>
        <sz val="9"/>
        <rFont val="Arial"/>
        <family val="2"/>
      </rPr>
      <t>Motocultor a Gasolina</t>
    </r>
  </si>
  <si>
    <r>
      <rPr>
        <sz val="9"/>
        <rFont val="Microsoft Sans Serif"/>
        <family val="2"/>
      </rPr>
      <t xml:space="preserve">Tipo de equipo: Motobomba autocebante a gasolina Potencia del motor: 9 HP (≈6.700 W)
</t>
    </r>
    <r>
      <rPr>
        <sz val="9"/>
        <rFont val="Microsoft Sans Serif"/>
        <family val="2"/>
      </rPr>
      <t xml:space="preserve">Cilindrada: 270 cc
</t>
    </r>
    <r>
      <rPr>
        <sz val="9"/>
        <rFont val="Microsoft Sans Serif"/>
        <family val="2"/>
      </rPr>
      <t xml:space="preserve">Tipo de motor: 4 tiempos OHV (válvulas a la cabeza) Combustible: Gasolina
</t>
    </r>
    <r>
      <rPr>
        <sz val="9"/>
        <rFont val="Microsoft Sans Serif"/>
        <family val="2"/>
      </rPr>
      <t xml:space="preserve">Caudal máximo: 1.500 L/min
</t>
    </r>
    <r>
      <rPr>
        <sz val="9"/>
        <rFont val="Microsoft Sans Serif"/>
        <family val="2"/>
      </rPr>
      <t xml:space="preserve">Diámetro de entrada/salida: 4” (100 mm) Altura máxima de bombeo: 25 m Profundidad máxima de succión: 5 m Capacidad del tanque de combustible: 5.2 L Autonomía aproximada: ~1.9 a 2 horas Velocidad del motor: 3.650 – 3.700 rpm
</t>
    </r>
    <r>
      <rPr>
        <sz val="9"/>
        <rFont val="Microsoft Sans Serif"/>
        <family val="2"/>
      </rPr>
      <t xml:space="preserve">Sistema de arranque: Manual (cuerda retráctil) Material del cuerpo: Aluminio con impulsor de hierro Estructura: Chasis tubular de uso rudo
</t>
    </r>
    <r>
      <rPr>
        <sz val="9"/>
        <rFont val="Microsoft Sans Serif"/>
        <family val="2"/>
      </rPr>
      <t xml:space="preserve">Tipo de fluido: Agua limpia Sistema: Autocebante
</t>
    </r>
    <r>
      <rPr>
        <sz val="9"/>
        <rFont val="Microsoft Sans Serif"/>
        <family val="2"/>
      </rPr>
      <t xml:space="preserve">Peso aproximado: 40–43 kg Dimensiones: ~44 × 51 × 62 cm Uso recomendado:
</t>
    </r>
    <r>
      <rPr>
        <sz val="9"/>
        <rFont val="Microsoft Sans Serif"/>
        <family val="2"/>
      </rPr>
      <t xml:space="preserve">Riego agrícola Construcción Trasvase de agua
</t>
    </r>
    <r>
      <rPr>
        <sz val="9"/>
        <rFont val="Microsoft Sans Serif"/>
        <family val="2"/>
      </rPr>
      <t xml:space="preserve">Sistemas de bombeo en campo Seguridad: Sensor de bajo nivel de aceite
</t>
    </r>
    <r>
      <rPr>
        <sz val="9"/>
        <rFont val="Microsoft Sans Serif"/>
        <family val="2"/>
      </rPr>
      <t>Mantenimiento: Cambio de aceite, limpieza de filtro y revisión de bujía Nivel de uso: Industrial / agroindustrial pesado</t>
    </r>
  </si>
  <si>
    <r>
      <rPr>
        <b/>
        <sz val="9"/>
        <rFont val="Arial"/>
        <family val="2"/>
      </rPr>
      <t>Motobomba a gasolina</t>
    </r>
  </si>
  <si>
    <r>
      <rPr>
        <sz val="9"/>
        <rFont val="Microsoft Sans Serif"/>
        <family val="2"/>
      </rPr>
      <t xml:space="preserve">Tipo de equipo: Picadora de carne eléctrica industrial + embutidora Funciones: Molienda de carne + embutido de chorizo/salchicha (2 en 1) Potencia del motor: 1.5 HP (aprox. 1000–1200 W)
</t>
    </r>
    <r>
      <rPr>
        <sz val="9"/>
        <rFont val="Microsoft Sans Serif"/>
        <family val="2"/>
      </rPr>
      <t xml:space="preserve">Voltaje: 110 V
</t>
    </r>
    <r>
      <rPr>
        <sz val="9"/>
        <rFont val="Microsoft Sans Serif"/>
        <family val="2"/>
      </rPr>
      <t xml:space="preserve">Material de estructura: Acero inoxidable grado alimenticio
</t>
    </r>
    <r>
      <rPr>
        <sz val="9"/>
        <rFont val="Microsoft Sans Serif"/>
        <family val="2"/>
      </rPr>
      <t xml:space="preserve">Sistema de molienda: Tornillo sinfín con discos perforados intercambiables Velocidad de trabajo: Alta (producción continua)
</t>
    </r>
    <r>
      <rPr>
        <sz val="9"/>
        <rFont val="Microsoft Sans Serif"/>
        <family val="2"/>
      </rPr>
      <t xml:space="preserve">Capacidad de producción: Media–alta (uso comercial) Tipo de alimentación: Manual por bandeja superior
</t>
    </r>
    <r>
      <rPr>
        <sz val="9"/>
        <rFont val="Microsoft Sans Serif"/>
        <family val="2"/>
      </rPr>
      <t xml:space="preserve">Sistema de embutido: Tubos plásticos/metal para diferentes calibres de chorizo Accesorios: Placas de molienda + embudos embutidores
</t>
    </r>
    <r>
      <rPr>
        <sz val="9"/>
        <rFont val="Microsoft Sans Serif"/>
        <family val="2"/>
      </rPr>
      <t xml:space="preserve">Tipo de uso: Carnicerías, restaurantes, emprendimientos de embutidos Sistema de seguridad: Interruptor ON/OFF protegido
</t>
    </r>
    <r>
      <rPr>
        <sz val="9"/>
        <rFont val="Microsoft Sans Serif"/>
        <family val="2"/>
      </rPr>
      <t xml:space="preserve">Base: Estructura fija antideslizante
</t>
    </r>
    <r>
      <rPr>
        <sz val="9"/>
        <rFont val="Microsoft Sans Serif"/>
        <family val="2"/>
      </rPr>
      <t xml:space="preserve">Dimensiones aproximadas: 40–60 cm de largo (según modelo) Peso aproximado: 15–30 kg
</t>
    </r>
    <r>
      <rPr>
        <sz val="9"/>
        <rFont val="Microsoft Sans Serif"/>
        <family val="2"/>
      </rPr>
      <t xml:space="preserve">Nivel de ruido: Medio–alto
</t>
    </r>
    <r>
      <rPr>
        <sz val="9"/>
        <rFont val="Microsoft Sans Serif"/>
        <family val="2"/>
      </rPr>
      <t xml:space="preserve">Mantenimiento: Desarme y limpieza de tornillo, discos y cuchillas después de uso
</t>
    </r>
    <r>
      <rPr>
        <sz val="9"/>
        <rFont val="Microsoft Sans Serif"/>
        <family val="2"/>
      </rPr>
      <t xml:space="preserve">Higiene: Piezas desmontables para lavado
</t>
    </r>
    <r>
      <rPr>
        <sz val="9"/>
        <rFont val="Microsoft Sans Serif"/>
        <family val="2"/>
      </rPr>
      <t>Aplicaciones: Carne de res, cerdo, pollo y mezclas para embutidos Ventajas técnicas: Procesamiento rápido, doble función, alto rendimiento Limitaciones: Requiere limpieza constante para evitar residuos y oxidación</t>
    </r>
  </si>
  <si>
    <r>
      <rPr>
        <b/>
        <sz val="9"/>
        <rFont val="Arial"/>
        <family val="2"/>
      </rPr>
      <t>Molino para carnes con embutidor</t>
    </r>
  </si>
  <si>
    <r>
      <rPr>
        <sz val="9"/>
        <rFont val="Microsoft Sans Serif"/>
        <family val="2"/>
      </rPr>
      <t xml:space="preserve">Tipo de equipo: Molino eléctrico para granos Potencia del motor: 1 HP
</t>
    </r>
    <r>
      <rPr>
        <sz val="9"/>
        <rFont val="Microsoft Sans Serif"/>
        <family val="2"/>
      </rPr>
      <t xml:space="preserve">Velocidad del motor: 1730 RPM (aprox.) Voltaje: 110 V
</t>
    </r>
    <r>
      <rPr>
        <sz val="9"/>
        <rFont val="Microsoft Sans Serif"/>
        <family val="2"/>
      </rPr>
      <t xml:space="preserve">Capacidad de producción: 60 – 70 kg/h
</t>
    </r>
    <r>
      <rPr>
        <sz val="9"/>
        <rFont val="Microsoft Sans Serif"/>
        <family val="2"/>
      </rPr>
      <t xml:space="preserve">Material de estructura: Hierro con pintura electrostática Tolva: Acero inoxidable
</t>
    </r>
    <r>
      <rPr>
        <sz val="9"/>
        <rFont val="Microsoft Sans Serif"/>
        <family val="2"/>
      </rPr>
      <t xml:space="preserve">Sistema de alimentación: Manual por tolva superior Tipo de molienda: Discos / sistema tipo Corona Uso recomendado: Industrial liviano y comercial Aplicaciones:
</t>
    </r>
    <r>
      <rPr>
        <sz val="9"/>
        <rFont val="Microsoft Sans Serif"/>
        <family val="2"/>
      </rPr>
      <t xml:space="preserve">Maíz Café Arroz
</t>
    </r>
    <r>
      <rPr>
        <sz val="9"/>
        <rFont val="Microsoft Sans Serif"/>
        <family val="2"/>
      </rPr>
      <t xml:space="preserve">Granos secos
</t>
    </r>
    <r>
      <rPr>
        <sz val="9"/>
        <rFont val="Microsoft Sans Serif"/>
        <family val="2"/>
      </rPr>
      <t xml:space="preserve">Yuca y productos blandos (según configuración) Dimensiones aproximadas: 40 × 50 × 100 cm Peso aproximado: 40 kg
</t>
    </r>
    <r>
      <rPr>
        <sz val="9"/>
        <rFont val="Microsoft Sans Serif"/>
        <family val="2"/>
      </rPr>
      <t xml:space="preserve">Tipo de transmisión: Directa por motor eléctrico Sistema de soporte: Chumaceras
</t>
    </r>
    <r>
      <rPr>
        <sz val="9"/>
        <rFont val="Microsoft Sans Serif"/>
        <family val="2"/>
      </rPr>
      <t xml:space="preserve">Accesorios: Bandejas recolectoras plásticas
</t>
    </r>
    <r>
      <rPr>
        <sz val="9"/>
        <rFont val="Microsoft Sans Serif"/>
        <family val="2"/>
      </rPr>
      <t xml:space="preserve">Tipo de uso: Continuo intermitente (producción pequeña y mediana) Mantenimiento: Limpieza de cámara de molienda y revisión de discos Nivel de ruido: Medio–alto
</t>
    </r>
    <r>
      <rPr>
        <sz val="9"/>
        <rFont val="Microsoft Sans Serif"/>
        <family val="2"/>
      </rPr>
      <t xml:space="preserve">Seguridad: Carcasa metálica cerrada en zona de molienda Garantía: Aproximadamente 6 meses (según vendedor) Características técnicas clave, Este molino está diseñado para: Producción constante de harinas y moliendas básicas
</t>
    </r>
    <r>
      <rPr>
        <sz val="9"/>
        <rFont val="Microsoft Sans Serif"/>
        <family val="2"/>
      </rPr>
      <t>Uso en emprendimientos agroindustriales pequeños Procesamiento rápido de granos secos sin refinado fino</t>
    </r>
  </si>
  <si>
    <r>
      <rPr>
        <b/>
        <sz val="9"/>
        <rFont val="Arial"/>
        <family val="2"/>
      </rPr>
      <t>Molino electrico para granos</t>
    </r>
  </si>
  <si>
    <r>
      <rPr>
        <sz val="9"/>
        <rFont val="Microsoft Sans Serif"/>
        <family val="2"/>
      </rPr>
      <t xml:space="preserve">Tipo de equipo: Molino eléctrico para granos Potencia: 735 W
</t>
    </r>
    <r>
      <rPr>
        <sz val="9"/>
        <rFont val="Microsoft Sans Serif"/>
        <family val="2"/>
      </rPr>
      <t xml:space="preserve">Voltaje: 110 V / 220 V (según versión) Capacidad de carga: hasta ~30 kg por proceso
</t>
    </r>
    <r>
      <rPr>
        <sz val="9"/>
        <rFont val="Microsoft Sans Serif"/>
        <family val="2"/>
      </rPr>
      <t xml:space="preserve">Material de estructura: Hierro con pintura electrostática Sistema de alimentación: Eléctrico
</t>
    </r>
    <r>
      <rPr>
        <sz val="9"/>
        <rFont val="Microsoft Sans Serif"/>
        <family val="2"/>
      </rPr>
      <t xml:space="preserve">Uso recomendado: Industrial liviano / comercial Aplicaciones:
</t>
    </r>
    <r>
      <rPr>
        <sz val="9"/>
        <rFont val="Microsoft Sans Serif"/>
        <family val="2"/>
      </rPr>
      <t xml:space="preserve">Maíz Café Arroz
</t>
    </r>
    <r>
      <rPr>
        <sz val="9"/>
        <rFont val="Microsoft Sans Serif"/>
        <family val="2"/>
      </rPr>
      <t xml:space="preserve">Granos secos en general
</t>
    </r>
    <r>
      <rPr>
        <sz val="9"/>
        <rFont val="Microsoft Sans Serif"/>
        <family val="2"/>
      </rPr>
      <t xml:space="preserve">Dimensiones aproximadas: 40 × 60 cm (base industrial compacta) Sistema de trabajo: Molienda por discos o cuchillas internas (según configuración)
</t>
    </r>
    <r>
      <rPr>
        <sz val="9"/>
        <rFont val="Microsoft Sans Serif"/>
        <family val="2"/>
      </rPr>
      <t xml:space="preserve">Tipo de tolva: Alimentación superior
</t>
    </r>
    <r>
      <rPr>
        <sz val="9"/>
        <rFont val="Microsoft Sans Serif"/>
        <family val="2"/>
      </rPr>
      <t xml:space="preserve">Seguridad: Protección contra sobrecalentamiento Mantenimiento: Limpieza periódica de cámara de molienda Nivel de ruido: Medio–alto (motor industrial)
</t>
    </r>
    <r>
      <rPr>
        <sz val="9"/>
        <rFont val="Microsoft Sans Serif"/>
        <family val="2"/>
      </rPr>
      <t xml:space="preserve">Estructura: Metálica fija, resistente a uso continuo Garantía: Aproximadamente 12 meses (según vendedor)
</t>
    </r>
    <r>
      <rPr>
        <sz val="9"/>
        <rFont val="Microsoft Sans Serif"/>
        <family val="2"/>
      </rPr>
      <t xml:space="preserve">Características técnicas clave, Este molino está diseñado para: Procesar grandes cantidades de grano en poco tiempo
</t>
    </r>
    <r>
      <rPr>
        <sz val="9"/>
        <rFont val="Microsoft Sans Serif"/>
        <family val="2"/>
      </rPr>
      <t xml:space="preserve">Uso continuo en negocios pequeños y medianos Trabajo rudo en cocina industrial o agroindustria
</t>
    </r>
    <r>
      <rPr>
        <sz val="9"/>
        <rFont val="Microsoft Sans Serif"/>
        <family val="2"/>
      </rPr>
      <t>Su ventaja principal es la durabilidad y capacidad de molienda constante, aunque no es un molino de precisión fina tipo laboratorio.</t>
    </r>
  </si>
  <si>
    <r>
      <rPr>
        <b/>
        <sz val="9"/>
        <rFont val="Arial"/>
        <family val="2"/>
      </rPr>
      <t>Molino Eléctrico para café  Tecno Industrial</t>
    </r>
  </si>
  <si>
    <r>
      <rPr>
        <sz val="9"/>
        <rFont val="Microsoft Sans Serif"/>
        <family val="2"/>
      </rPr>
      <t xml:space="preserve">Tipo de producto: Mesa plegable tipo portafolio
</t>
    </r>
    <r>
      <rPr>
        <sz val="9"/>
        <rFont val="Microsoft Sans Serif"/>
        <family val="2"/>
      </rPr>
      <t xml:space="preserve">Material de superficie: Polietileno de alta densidad (HDPE) Estructura: Acero con recubrimiento en pintura electrostática Dimensiones:
</t>
    </r>
    <r>
      <rPr>
        <sz val="9"/>
        <rFont val="Microsoft Sans Serif"/>
        <family val="2"/>
      </rPr>
      <t xml:space="preserve">Largo: 244 cm
</t>
    </r>
    <r>
      <rPr>
        <sz val="9"/>
        <rFont val="Microsoft Sans Serif"/>
        <family val="2"/>
      </rPr>
      <t xml:space="preserve">Ancho: 70 cm
</t>
    </r>
    <r>
      <rPr>
        <sz val="9"/>
        <rFont val="Microsoft Sans Serif"/>
        <family val="2"/>
      </rPr>
      <t xml:space="preserve">Alto: 73 cm
</t>
    </r>
    <r>
      <rPr>
        <sz val="9"/>
        <rFont val="Microsoft Sans Serif"/>
        <family val="2"/>
      </rPr>
      <t xml:space="preserve">Sistema de plegado: Tipo maleta (se dobla por la mitad) Color: Taupe
</t>
    </r>
    <r>
      <rPr>
        <sz val="9"/>
        <rFont val="Microsoft Sans Serif"/>
        <family val="2"/>
      </rPr>
      <t xml:space="preserve">Uso recomendado: Eventos, catering, ferias, hogar, exteriores e interiores Capacidad de carga: Alta (uso estructural para carga distribuida, aprox. 80 kg o más según modelo)
</t>
    </r>
    <r>
      <rPr>
        <sz val="9"/>
        <rFont val="Microsoft Sans Serif"/>
        <family val="2"/>
      </rPr>
      <t xml:space="preserve">Resistencia del material:
</t>
    </r>
    <r>
      <rPr>
        <sz val="9"/>
        <rFont val="Microsoft Sans Serif"/>
        <family val="2"/>
      </rPr>
      <t xml:space="preserve">Resistente a rayos UV Resistente a manchas Resistente a corrosión
</t>
    </r>
    <r>
      <rPr>
        <sz val="9"/>
        <rFont val="Microsoft Sans Serif"/>
        <family val="2"/>
      </rPr>
      <t xml:space="preserve">Apta para uso exterior e interior
</t>
    </r>
    <r>
      <rPr>
        <sz val="9"/>
        <rFont val="Microsoft Sans Serif"/>
        <family val="2"/>
      </rPr>
      <t xml:space="preserve">Tipo de superficie: Lisa, lavable y no porosa
</t>
    </r>
    <r>
      <rPr>
        <sz val="9"/>
        <rFont val="Microsoft Sans Serif"/>
        <family val="2"/>
      </rPr>
      <t xml:space="preserve">Sistema de patas: Tubulares metálicas abatibles con bloqueo automático Peso aproximado: 20–22 kg
</t>
    </r>
    <r>
      <rPr>
        <sz val="9"/>
        <rFont val="Microsoft Sans Serif"/>
        <family val="2"/>
      </rPr>
      <t xml:space="preserve">Transporte: Asa integrada para modo portafolio
</t>
    </r>
    <r>
      <rPr>
        <sz val="9"/>
        <rFont val="Microsoft Sans Serif"/>
        <family val="2"/>
      </rPr>
      <t xml:space="preserve">Mantenimiento: Limpieza con paño húmedo, sin químicos abrasivos Tipo de uso: Doméstico, comercial ligero y eventos
</t>
    </r>
    <r>
      <rPr>
        <sz val="9"/>
        <rFont val="Microsoft Sans Serif"/>
        <family val="2"/>
      </rPr>
      <t xml:space="preserve">Estabilidad: Alta gracias a estructura metálica reforzada  Vida útil: Alta bajo uso moderado y correcto almacenamiento Características técnicas clave
</t>
    </r>
    <r>
      <rPr>
        <sz val="9"/>
        <rFont val="Microsoft Sans Serif"/>
        <family val="2"/>
      </rPr>
      <t>Diseño plegable tipo maleta para transporte rápido Superficie en HDPE resistente a impactos y clima Estructura metálica anticorrosiva para uso exterior Formato largo ideal para banquetes o trabajo continuo Fácil almacenamiento por sistema plegable</t>
    </r>
  </si>
  <si>
    <r>
      <rPr>
        <b/>
        <sz val="9"/>
        <rFont val="Arial"/>
        <family val="2"/>
      </rPr>
      <t>Mesa plegable portafolio basica polietileno</t>
    </r>
  </si>
  <si>
    <r>
      <rPr>
        <sz val="9"/>
        <rFont val="Microsoft Sans Serif"/>
        <family val="2"/>
      </rPr>
      <t xml:space="preserve">Tipo de producto: Mesa de corte para confección textil Dimensiones del módulo: 120 × 180 cm
</t>
    </r>
    <r>
      <rPr>
        <sz val="9"/>
        <rFont val="Microsoft Sans Serif"/>
        <family val="2"/>
      </rPr>
      <t xml:space="preserve">Altura: 90 cm (ergonómica para trabajo de pie)
</t>
    </r>
    <r>
      <rPr>
        <sz val="9"/>
        <rFont val="Microsoft Sans Serif"/>
        <family val="2"/>
      </rPr>
      <t xml:space="preserve">Material de superficie: MDF / melamina de 18 mm (una cara blanca o lisa según versión)
</t>
    </r>
    <r>
      <rPr>
        <sz val="9"/>
        <rFont val="Microsoft Sans Serif"/>
        <family val="2"/>
      </rPr>
      <t xml:space="preserve">Estructura: Metálica tubular reforzada
</t>
    </r>
    <r>
      <rPr>
        <sz val="9"/>
        <rFont val="Microsoft Sans Serif"/>
        <family val="2"/>
      </rPr>
      <t xml:space="preserve">Acabado de estructura: Pintura electrostática anticorrosiva Tipo de diseño: Modular tipo americano
</t>
    </r>
    <r>
      <rPr>
        <sz val="9"/>
        <rFont val="Microsoft Sans Serif"/>
        <family val="2"/>
      </rPr>
      <t xml:space="preserve">Sistema de armado: Desarmable con tornillería industrial
</t>
    </r>
    <r>
      <rPr>
        <sz val="9"/>
        <rFont val="Microsoft Sans Serif"/>
        <family val="2"/>
      </rPr>
      <t xml:space="preserve">Nivel de estabilidad: Alto (estructura rígida para corte de precisión) Uso principal: Corte de telas en talleres de confección Aplicaciones:
</t>
    </r>
    <r>
      <rPr>
        <sz val="9"/>
        <rFont val="Microsoft Sans Serif"/>
        <family val="2"/>
      </rPr>
      <t xml:space="preserve">Industria textil Sastrería
</t>
    </r>
    <r>
      <rPr>
        <sz val="9"/>
        <rFont val="Microsoft Sans Serif"/>
        <family val="2"/>
      </rPr>
      <t xml:space="preserve">Producción de prendas Cortes en rollo de tela
</t>
    </r>
    <r>
      <rPr>
        <sz val="9"/>
        <rFont val="Microsoft Sans Serif"/>
        <family val="2"/>
      </rPr>
      <t xml:space="preserve">Capacidad de carga: Alta (apta para soporte de rollos de tela y material pesado) Tipo de superficie: Plana, rígida y continua
</t>
    </r>
    <r>
      <rPr>
        <sz val="9"/>
        <rFont val="Microsoft Sans Serif"/>
        <family val="2"/>
      </rPr>
      <t xml:space="preserve">Resistencia: Uso industrial continuo
</t>
    </r>
    <r>
      <rPr>
        <sz val="9"/>
        <rFont val="Microsoft Sans Serif"/>
        <family val="2"/>
      </rPr>
      <t xml:space="preserve">Mantenimiento: Limpieza con paño seco o húmedo, evitar humedad prolongada en MDF
</t>
    </r>
    <r>
      <rPr>
        <sz val="9"/>
        <rFont val="Microsoft Sans Serif"/>
        <family val="2"/>
      </rPr>
      <t xml:space="preserve">Accesorios opcionales: Pesas de sujeción para tela (según proveedor) Vida útil: Alta con uso en interiores controlados
</t>
    </r>
    <r>
      <rPr>
        <sz val="9"/>
        <rFont val="Microsoft Sans Serif"/>
        <family val="2"/>
      </rPr>
      <t xml:space="preserve">Características técnicas clave
</t>
    </r>
    <r>
      <rPr>
        <sz val="9"/>
        <rFont val="Microsoft Sans Serif"/>
        <family val="2"/>
      </rPr>
      <t xml:space="preserve">Superficie amplia para corte continuo de tela
</t>
    </r>
    <r>
      <rPr>
        <sz val="9"/>
        <rFont val="Microsoft Sans Serif"/>
        <family val="2"/>
      </rPr>
      <t>Altura estándar industrial para ergonomía en confección Estructura metálica estable para evitar vibración en el corte Diseño modular (permite ampliación del área de trabajo) Ideal para producción textil en serie</t>
    </r>
  </si>
  <si>
    <r>
      <rPr>
        <b/>
        <sz val="9"/>
        <rFont val="Arial"/>
        <family val="2"/>
      </rPr>
      <t>Mesa o módulo para corte de 120 x180 Cms.</t>
    </r>
  </si>
  <si>
    <r>
      <rPr>
        <sz val="9"/>
        <rFont val="Microsoft Sans Serif"/>
        <family val="2"/>
      </rPr>
      <t xml:space="preserve">Tipo de producto: Mesa de trabajo / estantería industrial Material principal: Acero estructural
</t>
    </r>
    <r>
      <rPr>
        <sz val="9"/>
        <rFont val="Microsoft Sans Serif"/>
        <family val="2"/>
      </rPr>
      <t xml:space="preserve">Acabado: Pintura electrostática anticorrosiva Dimensiones generales:
</t>
    </r>
    <r>
      <rPr>
        <sz val="9"/>
        <rFont val="Microsoft Sans Serif"/>
        <family val="2"/>
      </rPr>
      <t xml:space="preserve">Alto: 90 cm
</t>
    </r>
    <r>
      <rPr>
        <sz val="9"/>
        <rFont val="Microsoft Sans Serif"/>
        <family val="2"/>
      </rPr>
      <t xml:space="preserve">Ancho: 100 cm
</t>
    </r>
    <r>
      <rPr>
        <sz val="9"/>
        <rFont val="Microsoft Sans Serif"/>
        <family val="2"/>
      </rPr>
      <t xml:space="preserve">Fondo: 50 cm
</t>
    </r>
    <r>
      <rPr>
        <sz val="9"/>
        <rFont val="Microsoft Sans Serif"/>
        <family val="2"/>
      </rPr>
      <t xml:space="preserve">Estructura: Tubular metálica reforzada
</t>
    </r>
    <r>
      <rPr>
        <sz val="9"/>
        <rFont val="Microsoft Sans Serif"/>
        <family val="2"/>
      </rPr>
      <t xml:space="preserve">Superficie superior: Placa metálica rígida de trabajo
</t>
    </r>
    <r>
      <rPr>
        <sz val="9"/>
        <rFont val="Microsoft Sans Serif"/>
        <family val="2"/>
      </rPr>
      <t xml:space="preserve">Nivel inferior: Entrepaño (repisa inferior de almacenamiento) Tipo de uso: Industrial, comercial y doméstico pesado Capacidad de carga: Alta (aprox. 100–200 kg distribuido) Tipo de montaje: Desarmable / armado con tornillería Estabilidad: Patas reforzadas con travesaños
</t>
    </r>
    <r>
      <rPr>
        <sz val="9"/>
        <rFont val="Microsoft Sans Serif"/>
        <family val="2"/>
      </rPr>
      <t xml:space="preserve">Resistencia: Uso intensivo, resistente a impactos moderados Aplicaciones:
</t>
    </r>
    <r>
      <rPr>
        <sz val="9"/>
        <rFont val="Microsoft Sans Serif"/>
        <family val="2"/>
      </rPr>
      <t xml:space="preserve">Talleres
</t>
    </r>
    <r>
      <rPr>
        <sz val="9"/>
        <rFont val="Microsoft Sans Serif"/>
        <family val="2"/>
      </rPr>
      <t xml:space="preserve">Cocinas industriales Almacenamiento de herramientas Procesos agroindustriales
</t>
    </r>
    <r>
      <rPr>
        <sz val="9"/>
        <rFont val="Microsoft Sans Serif"/>
        <family val="2"/>
      </rPr>
      <t xml:space="preserve">Tipo de superficie: Lisa metálica resistente
</t>
    </r>
    <r>
      <rPr>
        <sz val="9"/>
        <rFont val="Microsoft Sans Serif"/>
        <family val="2"/>
      </rPr>
      <t xml:space="preserve">Mantenimiento: Limpieza con paño seco o húmedo, evitar corrosión prolongada Peso aproximado: 15–30 kg
</t>
    </r>
    <r>
      <rPr>
        <sz val="9"/>
        <rFont val="Microsoft Sans Serif"/>
        <family val="2"/>
      </rPr>
      <t xml:space="preserve">Vida útil: Alta con mantenimiento adecuado Características técnicas clave:
</t>
    </r>
    <r>
      <rPr>
        <sz val="9"/>
        <rFont val="Microsoft Sans Serif"/>
        <family val="2"/>
      </rPr>
      <t>Estructura rígida tipo industrial Espacio inferior para organización Superficie de trabajo multiuso</t>
    </r>
  </si>
  <si>
    <r>
      <rPr>
        <b/>
        <sz val="9"/>
        <rFont val="Arial"/>
        <family val="2"/>
      </rPr>
      <t>Mesa de trabajo en acero inxidable 90 x 100 x 50</t>
    </r>
  </si>
  <si>
    <r>
      <rPr>
        <sz val="9"/>
        <rFont val="Microsoft Sans Serif"/>
        <family val="2"/>
      </rPr>
      <t xml:space="preserve">Tipo de producto: Mesa auxiliar / mesa lateral
</t>
    </r>
    <r>
      <rPr>
        <sz val="9"/>
        <rFont val="Microsoft Sans Serif"/>
        <family val="2"/>
      </rPr>
      <t xml:space="preserve">Uso: Hogar (sala, habitación, oficina o espacios reducidos) Material principal: Estructura metálica
</t>
    </r>
    <r>
      <rPr>
        <sz val="9"/>
        <rFont val="Microsoft Sans Serif"/>
        <family val="2"/>
      </rPr>
      <t xml:space="preserve">Acabado: Pintura electrostática color negro Forma: Cuadrada
</t>
    </r>
    <r>
      <rPr>
        <sz val="9"/>
        <rFont val="Microsoft Sans Serif"/>
        <family val="2"/>
      </rPr>
      <t xml:space="preserve">Dimensiones:
</t>
    </r>
    <r>
      <rPr>
        <sz val="9"/>
        <rFont val="Microsoft Sans Serif"/>
        <family val="2"/>
      </rPr>
      <t xml:space="preserve">Ancho: 46 cm
</t>
    </r>
    <r>
      <rPr>
        <sz val="9"/>
        <rFont val="Microsoft Sans Serif"/>
        <family val="2"/>
      </rPr>
      <t xml:space="preserve">Fondo: 48 cm
</t>
    </r>
    <r>
      <rPr>
        <sz val="9"/>
        <rFont val="Microsoft Sans Serif"/>
        <family val="2"/>
      </rPr>
      <t xml:space="preserve">Alto: aprox. 45–50 cm (según diseño estándar del modelo) Peso aproximado: 3–6 kg
</t>
    </r>
    <r>
      <rPr>
        <sz val="9"/>
        <rFont val="Microsoft Sans Serif"/>
        <family val="2"/>
      </rPr>
      <t xml:space="preserve">Tipo de estructura: Tubular metálica
</t>
    </r>
    <r>
      <rPr>
        <sz val="9"/>
        <rFont val="Microsoft Sans Serif"/>
        <family val="2"/>
      </rPr>
      <t xml:space="preserve">Tipo de superficie: Plana rígida (tablero superior resistente) Capacidad de carga: Media (aprox. 10–20 kg según uso) Sistema de armado: Desarmable / ensamblaje con tornillería
</t>
    </r>
    <r>
      <rPr>
        <sz val="9"/>
        <rFont val="Microsoft Sans Serif"/>
        <family val="2"/>
      </rPr>
      <t xml:space="preserve">Uso recomendado: Mesa de apoyo, decoración, soporte de objetos livianos Estilo: Minimalista / industrial
</t>
    </r>
    <r>
      <rPr>
        <sz val="9"/>
        <rFont val="Microsoft Sans Serif"/>
        <family val="2"/>
      </rPr>
      <t xml:space="preserve">Resistencia: Uso interior, resistencia moderada a humedad Mantenimiento: Limpieza con paño seco o húmedo Estabilidad: Base de cuatro apoyos metálicos
</t>
    </r>
    <r>
      <rPr>
        <sz val="9"/>
        <rFont val="Microsoft Sans Serif"/>
        <family val="2"/>
      </rPr>
      <t xml:space="preserve">Tipo de instalación: Piso, sin fijación
</t>
    </r>
    <r>
      <rPr>
        <sz val="9"/>
        <rFont val="Microsoft Sans Serif"/>
        <family val="2"/>
      </rPr>
      <t xml:space="preserve">Aplicaciones: Sala, habitaciones, oficinas, balcones cubiertos Características técnicas clave,Diseño compacto para espacios pequeños Estructura metálica resistente a uso diario
</t>
    </r>
    <r>
      <rPr>
        <sz val="9"/>
        <rFont val="Microsoft Sans Serif"/>
        <family val="2"/>
      </rPr>
      <t xml:space="preserve">Superficie estable para objetos decorativos o funcionales Fácil de mover por su bajo peso
</t>
    </r>
    <r>
      <rPr>
        <sz val="9"/>
        <rFont val="Microsoft Sans Serif"/>
        <family val="2"/>
      </rPr>
      <t>Uso multifuncional (mesa auxiliar, lateral o soporte)</t>
    </r>
  </si>
  <si>
    <r>
      <rPr>
        <b/>
        <sz val="9"/>
        <rFont val="Arial"/>
        <family val="2"/>
      </rPr>
      <t>Mesa auxiliar metalica 46X48</t>
    </r>
  </si>
  <si>
    <r>
      <rPr>
        <sz val="9"/>
        <rFont val="Microsoft Sans Serif"/>
        <family val="2"/>
      </rPr>
      <t xml:space="preserve">Tipo de equipo: Trituradora / picadora de hielo industrial Línea: Afeitador de hielo / máquina de raspados Modelo: Industrial (variantes según publicación) Potencia del motor: 350 W
</t>
    </r>
    <r>
      <rPr>
        <sz val="9"/>
        <rFont val="Microsoft Sans Serif"/>
        <family val="2"/>
      </rPr>
      <t xml:space="preserve">Voltaje: 110 V
</t>
    </r>
    <r>
      <rPr>
        <sz val="9"/>
        <rFont val="Microsoft Sans Serif"/>
        <family val="2"/>
      </rPr>
      <t xml:space="preserve">Frecuencia: 60 Hz
</t>
    </r>
    <r>
      <rPr>
        <sz val="9"/>
        <rFont val="Microsoft Sans Serif"/>
        <family val="2"/>
      </rPr>
      <t xml:space="preserve">Velocidad de rotación: ~2.500 RPM
</t>
    </r>
    <r>
      <rPr>
        <sz val="9"/>
        <rFont val="Microsoft Sans Serif"/>
        <family val="2"/>
      </rPr>
      <t xml:space="preserve">Capacidad de producción: 440 lb/h (≈200 kg/h aprox.) Material estructural: Acero inoxidable
</t>
    </r>
    <r>
      <rPr>
        <sz val="9"/>
        <rFont val="Microsoft Sans Serif"/>
        <family val="2"/>
      </rPr>
      <t xml:space="preserve">Sistema de corte: Cuchillas dobles de acero inoxidable Tipo de operación: Eléctrica con interruptor ON/OFF
</t>
    </r>
    <r>
      <rPr>
        <sz val="9"/>
        <rFont val="Microsoft Sans Serif"/>
        <family val="2"/>
      </rPr>
      <t xml:space="preserve">Sistema de seguridad: Interruptor protegido contra salpicaduras Tipo de alimentación de hielo: Manual por tolva superior
</t>
    </r>
    <r>
      <rPr>
        <sz val="9"/>
        <rFont val="Microsoft Sans Serif"/>
        <family val="2"/>
      </rPr>
      <t xml:space="preserve">Tipo de salida: Hielo raspado fino (tipo nieve / granizado)
</t>
    </r>
    <r>
      <rPr>
        <sz val="9"/>
        <rFont val="Microsoft Sans Serif"/>
        <family val="2"/>
      </rPr>
      <t xml:space="preserve">Uso recomendado: Raspados, cholados, granizados, cócteles, postres Aplicaciones: Negocios de comidas rápidas, cafeterías, bares, heladerías Mantenimiento: Limpieza de cuchillas y tolva después de uso
</t>
    </r>
    <r>
      <rPr>
        <sz val="9"/>
        <rFont val="Microsoft Sans Serif"/>
        <family val="2"/>
      </rPr>
      <t xml:space="preserve">Nivel de producción: Medio–alto (uso comercial continuo)
</t>
    </r>
    <r>
      <rPr>
        <sz val="9"/>
        <rFont val="Microsoft Sans Serif"/>
        <family val="2"/>
      </rPr>
      <t xml:space="preserve">Peso aproximado: 8–10 kg (según versión estándar de este modelo) Dimensiones aproximadas: 30–40 cm alto × 20–30 cm ancho × 25–35 cm fondo Estructura: Compacta de mostrador (counter top)
</t>
    </r>
    <r>
      <rPr>
        <sz val="9"/>
        <rFont val="Microsoft Sans Serif"/>
        <family val="2"/>
      </rPr>
      <t xml:space="preserve">Nivel de ruido: Medio
</t>
    </r>
    <r>
      <rPr>
        <sz val="9"/>
        <rFont val="Microsoft Sans Serif"/>
        <family val="2"/>
      </rPr>
      <t xml:space="preserve">Ventajas técnicas: Alta velocidad de producción, corte fino uniforme, bajo consumo energético
</t>
    </r>
    <r>
      <rPr>
        <sz val="9"/>
        <rFont val="Microsoft Sans Serif"/>
        <family val="2"/>
      </rPr>
      <t xml:space="preserve">Limitaciones: Requiere alimentación constante de hielo y limpieza frecuente para evitar acumulación
</t>
    </r>
    <r>
      <rPr>
        <sz val="9"/>
        <rFont val="Microsoft Sans Serif"/>
        <family val="2"/>
      </rPr>
      <t xml:space="preserve">Características técnicas claveEste equipo está diseñado para transformar hielo en nieve o granizado de forma continua, permitiendo:
</t>
    </r>
    <r>
      <rPr>
        <sz val="9"/>
        <rFont val="Microsoft Sans Serif"/>
        <family val="2"/>
      </rPr>
      <t>Producción rápida para ventas en mostrador Textura uniforme para bebidas y postres Operación sencilla sin configuración compleja Uso eficiente en negocios pequeños y medianos</t>
    </r>
  </si>
  <si>
    <r>
      <rPr>
        <b/>
        <sz val="9"/>
        <rFont val="Arial"/>
        <family val="2"/>
      </rPr>
      <t>Maquina trituradora picadora de hielo</t>
    </r>
  </si>
  <si>
    <r>
      <rPr>
        <sz val="9"/>
        <rFont val="Microsoft Sans Serif"/>
        <family val="2"/>
      </rPr>
      <t xml:space="preserve">Tipo de equipo: Selladora térmica automática de banda continua Tipo de operación: Semiautomática / automática continua Voltaje: 220 V (aprox. según ficha del fabricante)
</t>
    </r>
    <r>
      <rPr>
        <sz val="9"/>
        <rFont val="Microsoft Sans Serif"/>
        <family val="2"/>
      </rPr>
      <t xml:space="preserve">Potencia: ~700 W
</t>
    </r>
    <r>
      <rPr>
        <sz val="9"/>
        <rFont val="Microsoft Sans Serif"/>
        <family val="2"/>
      </rPr>
      <t xml:space="preserve">Material de sellado: Bolsas plásticas, papel aluminizado, CPP, PE, entre otros Sistema de sellado: Banda de calentamiento continuo
</t>
    </r>
    <r>
      <rPr>
        <sz val="9"/>
        <rFont val="Microsoft Sans Serif"/>
        <family val="2"/>
      </rPr>
      <t xml:space="preserve">Tipo de sellado: Horizontal
</t>
    </r>
    <r>
      <rPr>
        <sz val="9"/>
        <rFont val="Microsoft Sans Serif"/>
        <family val="2"/>
      </rPr>
      <t xml:space="preserve">Velocidad de sellado: Ajustable (aprox. 0–12 m/min según configuración) Control de temperatura: Regulable mediante panel
</t>
    </r>
    <r>
      <rPr>
        <sz val="9"/>
        <rFont val="Microsoft Sans Serif"/>
        <family val="2"/>
      </rPr>
      <t xml:space="preserve">Rango de temperatura: Ajustable según tipo de material (aprox. 0–300 °C en equipos de este tipo)
</t>
    </r>
    <r>
      <rPr>
        <sz val="9"/>
        <rFont val="Microsoft Sans Serif"/>
        <family val="2"/>
      </rPr>
      <t xml:space="preserve">Espesor de sellado: Adaptable según presión y temperatura
</t>
    </r>
    <r>
      <rPr>
        <sz val="9"/>
        <rFont val="Microsoft Sans Serif"/>
        <family val="2"/>
      </rPr>
      <t xml:space="preserve">Ancho de sellado: ~6–12 mm (dependiendo de configuración del rodillo) Material de estructura: Acero y aleaciones metálicas industriales Sistema de arrastre: Rodillos motorizados
</t>
    </r>
    <r>
      <rPr>
        <sz val="9"/>
        <rFont val="Microsoft Sans Serif"/>
        <family val="2"/>
      </rPr>
      <t xml:space="preserve">Sistema de enfriamiento: Enfriamiento por presión posterior al sellado Tipo de bolsas compatibles: Bolsas plásticas, metalizadas, kraft laminado Panel de control: Digital/analógico según versión
</t>
    </r>
    <r>
      <rPr>
        <sz val="9"/>
        <rFont val="Microsoft Sans Serif"/>
        <family val="2"/>
      </rPr>
      <t xml:space="preserve">Peso aproximado: ~15–20 kg
</t>
    </r>
    <r>
      <rPr>
        <sz val="9"/>
        <rFont val="Microsoft Sans Serif"/>
        <family val="2"/>
      </rPr>
      <t xml:space="preserve">Dimensiones aproximadas: 80 × 40 × 30 cm Tipo de uso: Industrial ligero y comercial
</t>
    </r>
    <r>
      <rPr>
        <sz val="9"/>
        <rFont val="Microsoft Sans Serif"/>
        <family val="2"/>
      </rPr>
      <t xml:space="preserve">Aplicaciones: Empaque de alimentos, granos, café, harina, productos farmacéuticos y cosméticos
</t>
    </r>
    <r>
      <rPr>
        <sz val="9"/>
        <rFont val="Microsoft Sans Serif"/>
        <family val="2"/>
      </rPr>
      <t xml:space="preserve">Sistema de corte: No integrado en todas las versiones (dependiente del modelo) Mantenimiento: Limpieza de rodillos y revisión de resistencia térmica
</t>
    </r>
    <r>
      <rPr>
        <sz val="9"/>
        <rFont val="Microsoft Sans Serif"/>
        <family val="2"/>
      </rPr>
      <t xml:space="preserve">Ventajas técnicas: Sellado continuo, alta velocidad de producción, temperatura estable
</t>
    </r>
    <r>
      <rPr>
        <sz val="9"/>
        <rFont val="Microsoft Sans Serif"/>
        <family val="2"/>
      </rPr>
      <t xml:space="preserve">Limitaciones: Requiere calibración según tipo de bolsa y espesor Características técnicas clave,Este tipo de selladora se usa para empaque de producción continua, donde se necesita:
</t>
    </r>
    <r>
      <rPr>
        <sz val="9"/>
        <rFont val="Microsoft Sans Serif"/>
        <family val="2"/>
      </rPr>
      <t xml:space="preserve">Sellar grandes volúmenes de bolsas
</t>
    </r>
    <r>
      <rPr>
        <sz val="9"/>
        <rFont val="Microsoft Sans Serif"/>
        <family val="2"/>
      </rPr>
      <t>Mantener uniformidad en temperatura y presión Reducir tiempo de empaque en líneas de producción</t>
    </r>
  </si>
  <si>
    <r>
      <rPr>
        <b/>
        <sz val="9"/>
        <rFont val="Arial"/>
        <family val="2"/>
      </rPr>
      <t>Máquina Selladora Térmica Automática Para Bolsas Plásticas</t>
    </r>
  </si>
  <si>
    <r>
      <rPr>
        <sz val="9"/>
        <rFont val="Microsoft Sans Serif"/>
        <family val="2"/>
      </rPr>
      <t xml:space="preserve">Tipo de equipo: Fundidora / mantenedora de chocolate profesional Sistema: Doble depósito independiente (2 sabores simultáneos) Tipo de calentamiento: Calor seco (sin baño María)
</t>
    </r>
    <r>
      <rPr>
        <sz val="9"/>
        <rFont val="Microsoft Sans Serif"/>
        <family val="2"/>
      </rPr>
      <t xml:space="preserve">Material de depósitos: Acero inoxidable grado alimenticio
</t>
    </r>
    <r>
      <rPr>
        <sz val="9"/>
        <rFont val="Microsoft Sans Serif"/>
        <family val="2"/>
      </rPr>
      <t xml:space="preserve">Capacidad: 2 recipientes GN 1/6 (aprox. 1–2 kg por tanque, según densidad del chocolate)
</t>
    </r>
    <r>
      <rPr>
        <sz val="9"/>
        <rFont val="Microsoft Sans Serif"/>
        <family val="2"/>
      </rPr>
      <t xml:space="preserve">Rango de temperatura: 20 °C a 90 °C
</t>
    </r>
    <r>
      <rPr>
        <sz val="9"/>
        <rFont val="Microsoft Sans Serif"/>
        <family val="2"/>
      </rPr>
      <t xml:space="preserve">Control de temperatura: Termostato regulable independiente Potencia: 150 W
</t>
    </r>
    <r>
      <rPr>
        <sz val="9"/>
        <rFont val="Microsoft Sans Serif"/>
        <family val="2"/>
      </rPr>
      <t xml:space="preserve">Voltaje: 110 V / 220 V (según versión) Tipo de control: Manual por perillas
</t>
    </r>
    <r>
      <rPr>
        <sz val="9"/>
        <rFont val="Microsoft Sans Serif"/>
        <family val="2"/>
      </rPr>
      <t xml:space="preserve">Sistema de funcionamiento: Mantenimiento continuo de fluidez del chocolate Sistema de limpieza: Depósitos desmontables
</t>
    </r>
    <r>
      <rPr>
        <sz val="9"/>
        <rFont val="Microsoft Sans Serif"/>
        <family val="2"/>
      </rPr>
      <t xml:space="preserve">Tipo de uso: Comercial (heladerías, chocolaterías, cafeterías)
</t>
    </r>
    <r>
      <rPr>
        <sz val="9"/>
        <rFont val="Microsoft Sans Serif"/>
        <family val="2"/>
      </rPr>
      <t xml:space="preserve">Aplicaciones: Chocolate líquido para toppings, conos, waffles, postres, frutas Diseño: Doble tanque para dos sabores simultáneos (ej. chocolate blanco y oscuro)
</t>
    </r>
    <r>
      <rPr>
        <sz val="9"/>
        <rFont val="Microsoft Sans Serif"/>
        <family val="2"/>
      </rPr>
      <t xml:space="preserve">Estructura: Acero inoxidable y base metálica compacta Dimensiones aproximadas: 18 × 45 × 22 cm
</t>
    </r>
    <r>
      <rPr>
        <sz val="9"/>
        <rFont val="Microsoft Sans Serif"/>
        <family val="2"/>
      </rPr>
      <t xml:space="preserve">Peso aproximado: 5–6 kg
</t>
    </r>
    <r>
      <rPr>
        <sz val="9"/>
        <rFont val="Microsoft Sans Serif"/>
        <family val="2"/>
      </rPr>
      <t xml:space="preserve">Consumo energético: Bajo consumo eléctrico continuo Ventajas técnicas:
</t>
    </r>
    <r>
      <rPr>
        <sz val="9"/>
        <rFont val="Microsoft Sans Serif"/>
        <family val="2"/>
      </rPr>
      <t xml:space="preserve">Trabajo continuo sin recalentamiento Evita cristalización del chocolate
</t>
    </r>
    <r>
      <rPr>
        <sz val="9"/>
        <rFont val="Microsoft Sans Serif"/>
        <family val="2"/>
      </rPr>
      <t xml:space="preserve">Permite servicio simultáneo de dos sabores
</t>
    </r>
    <r>
      <rPr>
        <sz val="9"/>
        <rFont val="Microsoft Sans Serif"/>
        <family val="2"/>
      </rPr>
      <t xml:space="preserve">Limitaciones: No realiza templado industrial (solo funde y mantiene temperatura)
</t>
    </r>
    <r>
      <rPr>
        <sz val="9"/>
        <rFont val="Microsoft Sans Serif"/>
        <family val="2"/>
      </rPr>
      <t>Mantenimiento: Limpieza diaria de depósitos para evitar residuos sólidos</t>
    </r>
  </si>
  <si>
    <r>
      <rPr>
        <b/>
        <sz val="9"/>
        <rFont val="Arial"/>
        <family val="2"/>
      </rPr>
      <t>Máquina Profesional para Calentar/Temperar Chocolate</t>
    </r>
  </si>
  <si>
    <r>
      <rPr>
        <sz val="9"/>
        <rFont val="Microsoft Sans Serif"/>
        <family val="2"/>
      </rPr>
      <t xml:space="preserve">Tipo de equipo: Máquina plana industrial de costura recta Tipo de sistema: Mecatrónica (motor direct drive integrado) Tipo de puntada: Pespunte recto (puntada 301)
</t>
    </r>
    <r>
      <rPr>
        <sz val="9"/>
        <rFont val="Microsoft Sans Serif"/>
        <family val="2"/>
      </rPr>
      <t xml:space="preserve">Número de agujas: 1
</t>
    </r>
    <r>
      <rPr>
        <sz val="9"/>
        <rFont val="Microsoft Sans Serif"/>
        <family val="2"/>
      </rPr>
      <t xml:space="preserve">Sistema de arrastre: Triple transporte (diente + pie + barra de aguja) Velocidad máxima: 2.000 – 2.500 puntadas por minuto
</t>
    </r>
    <r>
      <rPr>
        <sz val="9"/>
        <rFont val="Microsoft Sans Serif"/>
        <family val="2"/>
      </rPr>
      <t xml:space="preserve">Longitud de puntada: Hasta 8 mm
</t>
    </r>
    <r>
      <rPr>
        <sz val="9"/>
        <rFont val="Microsoft Sans Serif"/>
        <family val="2"/>
      </rPr>
      <t xml:space="preserve">Tipo de aguja: DPx17 (material pesado)
</t>
    </r>
    <r>
      <rPr>
        <sz val="9"/>
        <rFont val="Microsoft Sans Serif"/>
        <family val="2"/>
      </rPr>
      <t xml:space="preserve">Altura de levantamiento del prensatelas: 6.5 mm (manual) / hasta 13–14 mm (rodillera)
</t>
    </r>
    <r>
      <rPr>
        <sz val="9"/>
        <rFont val="Microsoft Sans Serif"/>
        <family val="2"/>
      </rPr>
      <t xml:space="preserve">Sistema de lubricación: Automática por bomba de aceite Motor: Servo motor integrado (550W–800W según versión) Voltaje: 110V o 220V (según configuración industrial) Gancho: Horizontal grande (heavy duty)
</t>
    </r>
    <r>
      <rPr>
        <sz val="9"/>
        <rFont val="Microsoft Sans Serif"/>
        <family val="2"/>
      </rPr>
      <t xml:space="preserve">Tipo de material: Pesado (cuero, lona, vinilo, tapicería, PVC, textiles técnicos) Sistema de control: Ajuste electrónico de velocidad + posicionador de aguja Iluminación: LED integrada en área de trabajo
</t>
    </r>
    <r>
      <rPr>
        <sz val="9"/>
        <rFont val="Microsoft Sans Serif"/>
        <family val="2"/>
      </rPr>
      <t xml:space="preserve">Tipo de estructura: Cabezal metálico industrial con mesa y bancada Consumo energético: Bajo (tecnología servo)
</t>
    </r>
    <r>
      <rPr>
        <sz val="9"/>
        <rFont val="Microsoft Sans Serif"/>
        <family val="2"/>
      </rPr>
      <t xml:space="preserve">Nivel de ruido: Bajo–medio
</t>
    </r>
    <r>
      <rPr>
        <sz val="9"/>
        <rFont val="Microsoft Sans Serif"/>
        <family val="2"/>
      </rPr>
      <t xml:space="preserve">Peso del cabezal: Aproximadamente 35–60 kg
</t>
    </r>
    <r>
      <rPr>
        <sz val="9"/>
        <rFont val="Microsoft Sans Serif"/>
        <family val="2"/>
      </rPr>
      <t xml:space="preserve">Dimensiones del sistema completo: Aproximadamente 120 × 55 × 110 cm (con mesa)
</t>
    </r>
    <r>
      <rPr>
        <sz val="9"/>
        <rFont val="Microsoft Sans Serif"/>
        <family val="2"/>
      </rPr>
      <t xml:space="preserve">Tipo de uso: Industrial pesado / marroquinería / tapicería / confección técnica Características técnicas clave,Este modelo se caracteriza por:
</t>
    </r>
    <r>
      <rPr>
        <sz val="9"/>
        <rFont val="Microsoft Sans Serif"/>
        <family val="2"/>
      </rPr>
      <t xml:space="preserve">Triple arrastre real, ideal para materiales difíciles Alta estabilidad de puntada en materiales gruesos
</t>
    </r>
    <r>
      <rPr>
        <sz val="9"/>
        <rFont val="Microsoft Sans Serif"/>
        <family val="2"/>
      </rPr>
      <t>Motor servo integrado (ahorro energético y menor ruido) Capacidad de costura de materiales técnicos (cuero, lona, PVC) Precisión en puntadas largas hasta 8 mm</t>
    </r>
  </si>
  <si>
    <r>
      <rPr>
        <b/>
        <sz val="9"/>
        <rFont val="Arial"/>
        <family val="2"/>
      </rPr>
      <t>Máquina plana triple transporte MECATRÓNICA</t>
    </r>
  </si>
  <si>
    <r>
      <rPr>
        <sz val="9"/>
        <rFont val="Microsoft Sans Serif"/>
        <family val="2"/>
      </rPr>
      <t xml:space="preserve">TIPO: Plana USO: Industrial
</t>
    </r>
    <r>
      <rPr>
        <sz val="9"/>
        <rFont val="Microsoft Sans Serif"/>
        <family val="2"/>
      </rPr>
      <t xml:space="preserve">MOTOR: Electrónica PUNTADA: Costura Recta AGUJAS: 1
</t>
    </r>
    <r>
      <rPr>
        <sz val="9"/>
        <rFont val="Microsoft Sans Serif"/>
        <family val="2"/>
      </rPr>
      <t xml:space="preserve">HILOS: 2 VOLTAJE: 110V POTENCIA: 550W
</t>
    </r>
    <r>
      <rPr>
        <sz val="9"/>
        <rFont val="Microsoft Sans Serif"/>
        <family val="2"/>
      </rPr>
      <t>ACCESORIOS: Portaconos- Agujas- Aceite MONTAJE: Tabla y Herraje Incluido</t>
    </r>
  </si>
  <si>
    <r>
      <rPr>
        <b/>
        <sz val="9"/>
        <rFont val="Arial"/>
        <family val="2"/>
      </rPr>
      <t>Maquina Plana Electrónica Digital con sistema de remate y corte al inicio y final para Trabajo pesado Tabla y Herraje Incluido</t>
    </r>
  </si>
  <si>
    <r>
      <rPr>
        <sz val="9"/>
        <rFont val="Microsoft Sans Serif"/>
        <family val="2"/>
      </rPr>
      <t xml:space="preserve">Tipo de equipo: Máquina desplumadora / peladora de aves Potencia del motor: 2 HP (≈1500 W)
</t>
    </r>
    <r>
      <rPr>
        <sz val="9"/>
        <rFont val="Microsoft Sans Serif"/>
        <family val="2"/>
      </rPr>
      <t xml:space="preserve">Tipo de alimentación: Eléctrica Voltaje: 110 V
</t>
    </r>
    <r>
      <rPr>
        <sz val="9"/>
        <rFont val="Microsoft Sans Serif"/>
        <family val="2"/>
      </rPr>
      <t xml:space="preserve">Frecuencia: 60 Hz
</t>
    </r>
    <r>
      <rPr>
        <sz val="9"/>
        <rFont val="Microsoft Sans Serif"/>
        <family val="2"/>
      </rPr>
      <t xml:space="preserve">Velocidad del motor: ~240 RPM
</t>
    </r>
    <r>
      <rPr>
        <sz val="9"/>
        <rFont val="Microsoft Sans Serif"/>
        <family val="2"/>
      </rPr>
      <t xml:space="preserve">Material del tambor: Acero inoxidable (SS 430) Diámetro del tambor: 50 cm
</t>
    </r>
    <r>
      <rPr>
        <sz val="9"/>
        <rFont val="Microsoft Sans Serif"/>
        <family val="2"/>
      </rPr>
      <t xml:space="preserve">Capacidad de carga: 2 a 4 pollos simultáneamente Tiempo de desplumado: 10 a 30 segundos por ciclo
</t>
    </r>
    <r>
      <rPr>
        <sz val="9"/>
        <rFont val="Microsoft Sans Serif"/>
        <family val="2"/>
      </rPr>
      <t xml:space="preserve">Sistema de trabajo: Rotación del tambor con dedos de caucho
</t>
    </r>
    <r>
      <rPr>
        <sz val="9"/>
        <rFont val="Microsoft Sans Serif"/>
        <family val="2"/>
      </rPr>
      <t xml:space="preserve">Número de dedos desplumadores: ~100 unidades (según configuración estándar)
</t>
    </r>
    <r>
      <rPr>
        <sz val="9"/>
        <rFont val="Microsoft Sans Serif"/>
        <family val="2"/>
      </rPr>
      <t xml:space="preserve">Tipo de estructura: Base metálica fija industrial Sistema de operación: Interruptor eléctrico ON/OFF
</t>
    </r>
    <r>
      <rPr>
        <sz val="9"/>
        <rFont val="Microsoft Sans Serif"/>
        <family val="2"/>
      </rPr>
      <t xml:space="preserve">Sistema de lavado: Requiere agua en funcionamiento para remoción de plumas Tipo de uso: Agroindustrial / avícola
</t>
    </r>
    <r>
      <rPr>
        <sz val="9"/>
        <rFont val="Microsoft Sans Serif"/>
        <family val="2"/>
      </rPr>
      <t xml:space="preserve">Aplicaciones: Pollos, pavos, patos y aves de corral
</t>
    </r>
    <r>
      <rPr>
        <sz val="9"/>
        <rFont val="Microsoft Sans Serif"/>
        <family val="2"/>
      </rPr>
      <t xml:space="preserve">Espesor del tambor: Acero inoxidable industrial resistente a corrosión Sistema de seguridad: Interruptor protegido contra salpicaduras
</t>
    </r>
    <r>
      <rPr>
        <sz val="9"/>
        <rFont val="Microsoft Sans Serif"/>
        <family val="2"/>
      </rPr>
      <t xml:space="preserve">Nivel de producción: Medio a alto (procesamiento continuo) Dimensiones aproximadas: 50–70 cm diámetro × 80–90 cm alto total Peso aproximado: 50–80 kg
</t>
    </r>
    <r>
      <rPr>
        <sz val="9"/>
        <rFont val="Microsoft Sans Serif"/>
        <family val="2"/>
      </rPr>
      <t xml:space="preserve">Tipo de mantenimiento: Limpieza posterior a uso, revisión de dedos de caucho Consumo energético: Alto por motor de inducción
</t>
    </r>
    <r>
      <rPr>
        <sz val="9"/>
        <rFont val="Microsoft Sans Serif"/>
        <family val="2"/>
      </rPr>
      <t xml:space="preserve">Ventajas técnicas: Alta velocidad de desplumado, reducción de mano de obra, proceso uniforme
</t>
    </r>
    <r>
      <rPr>
        <sz val="9"/>
        <rFont val="Microsoft Sans Serif"/>
        <family val="2"/>
      </rPr>
      <t>Limitaciones: Requiere escaldado previo del ave para mejor eficiencia Materiales adicionales: Rodillos de caucho alimentario resistentes al desgaste</t>
    </r>
  </si>
  <si>
    <r>
      <rPr>
        <b/>
        <sz val="9"/>
        <rFont val="Arial"/>
        <family val="2"/>
      </rPr>
      <t>Maquina peladora de pollos</t>
    </r>
  </si>
  <si>
    <r>
      <rPr>
        <sz val="9"/>
        <rFont val="Microsoft Sans Serif"/>
        <family val="2"/>
      </rPr>
      <t xml:space="preserve">Voltaje 120V Color Plateado
</t>
    </r>
    <r>
      <rPr>
        <sz val="9"/>
        <rFont val="Microsoft Sans Serif"/>
        <family val="2"/>
      </rPr>
      <t xml:space="preserve">Peso y dimensiones
</t>
    </r>
    <r>
      <rPr>
        <sz val="9"/>
        <rFont val="Microsoft Sans Serif"/>
        <family val="2"/>
      </rPr>
      <t xml:space="preserve">Largo x Altura x Ancho 38 cm x 52 cm x 34 cm Peso 10 kg
</t>
    </r>
    <r>
      <rPr>
        <sz val="9"/>
        <rFont val="Microsoft Sans Serif"/>
        <family val="2"/>
      </rPr>
      <t xml:space="preserve">Otros
</t>
    </r>
    <r>
      <rPr>
        <sz val="9"/>
        <rFont val="Microsoft Sans Serif"/>
        <family val="2"/>
      </rPr>
      <t xml:space="preserve">Frecuencia 60 Hz
</t>
    </r>
    <r>
      <rPr>
        <sz val="9"/>
        <rFont val="Microsoft Sans Serif"/>
        <family val="2"/>
      </rPr>
      <t xml:space="preserve">Tipo de alimentación Corriente doméstica Materiales Acero inoxidable
</t>
    </r>
    <r>
      <rPr>
        <sz val="9"/>
        <rFont val="Microsoft Sans Serif"/>
        <family val="2"/>
      </rPr>
      <t xml:space="preserve">Alimentos recomendados Fruta Cantidad de niveles 14 Cantidad de bandejas 14 Potencia 1.200 W  Temperatura mínima 21,11 °C Temperatura máxima 87,77 °C Con termostato Sí
</t>
    </r>
    <r>
      <rPr>
        <sz val="9"/>
        <rFont val="Microsoft Sans Serif"/>
        <family val="2"/>
      </rPr>
      <t xml:space="preserve">Con timer Sí Es industrial Sí
</t>
    </r>
    <r>
      <rPr>
        <sz val="9"/>
        <rFont val="Microsoft Sans Serif"/>
        <family val="2"/>
      </rPr>
      <t xml:space="preserve">Es libre de BPA Sí Incluye accesorios Sí
</t>
    </r>
    <r>
      <rPr>
        <sz val="9"/>
        <rFont val="Microsoft Sans Serif"/>
        <family val="2"/>
      </rPr>
      <t>Accesorios incluidos Recetario</t>
    </r>
  </si>
  <si>
    <r>
      <rPr>
        <b/>
        <sz val="9"/>
        <rFont val="Arial"/>
        <family val="2"/>
      </rPr>
      <t>Máquina Industrial  Deshidratadora De Alimentos, 14 Bandejas De Acero</t>
    </r>
  </si>
  <si>
    <r>
      <rPr>
        <sz val="9"/>
        <rFont val="Microsoft Sans Serif"/>
        <family val="2"/>
      </rPr>
      <t xml:space="preserve">INFORMACIÓN TÉCNICA
</t>
    </r>
    <r>
      <rPr>
        <sz val="9"/>
        <rFont val="Microsoft Sans Serif"/>
        <family val="2"/>
      </rPr>
      <t xml:space="preserve">TIPO Fileteadora - Overlock USO Industrial
</t>
    </r>
    <r>
      <rPr>
        <sz val="9"/>
        <rFont val="Microsoft Sans Serif"/>
        <family val="2"/>
      </rPr>
      <t xml:space="preserve">MOTOR Mecatrónica MARCA Kingter MODELO KT 757D
</t>
    </r>
    <r>
      <rPr>
        <sz val="9"/>
        <rFont val="Microsoft Sans Serif"/>
        <family val="2"/>
      </rPr>
      <t xml:space="preserve">PUNTADA Puntada de Seguridad AGUJAS 2
</t>
    </r>
    <r>
      <rPr>
        <sz val="9"/>
        <rFont val="Microsoft Sans Serif"/>
        <family val="2"/>
      </rPr>
      <t xml:space="preserve">HILOS 5 VOLTAJE 110V POTENCIA 550W
</t>
    </r>
    <r>
      <rPr>
        <sz val="9"/>
        <rFont val="Microsoft Sans Serif"/>
        <family val="2"/>
      </rPr>
      <t>ACCESORIOS Portaconos- Agujas- Aceite MONTAJE Tabla y Herraje Incluido</t>
    </r>
  </si>
  <si>
    <r>
      <rPr>
        <b/>
        <sz val="9"/>
        <rFont val="Arial"/>
        <family val="2"/>
      </rPr>
      <t>Maquina Fileteadora Mecatrónica (Trabajo pesado)</t>
    </r>
  </si>
  <si>
    <r>
      <rPr>
        <sz val="9"/>
        <rFont val="Microsoft Sans Serif"/>
        <family val="2"/>
      </rPr>
      <t xml:space="preserve">Tipo de equipo: Máquina de bordado electrónica / computarizada Tipo de cabezal: 1 cabezal (monocabezal)
</t>
    </r>
    <r>
      <rPr>
        <sz val="9"/>
        <rFont val="Microsoft Sans Serif"/>
        <family val="2"/>
      </rPr>
      <t xml:space="preserve">Área máxima de bordado: 100 × 100 mm (4” × 4”) Tipo de conectividad: LAN inalámbrica (WiFi)
</t>
    </r>
    <r>
      <rPr>
        <sz val="9"/>
        <rFont val="Microsoft Sans Serif"/>
        <family val="2"/>
      </rPr>
      <t xml:space="preserve">Funciones de conectividad: Transferencia de archivos desde PC sin USB mediante software Design Database Transfer
</t>
    </r>
    <r>
      <rPr>
        <sz val="9"/>
        <rFont val="Microsoft Sans Serif"/>
        <family val="2"/>
      </rPr>
      <t xml:space="preserve">Aplicación compatible: Artspira (creación y envío de diseños desde móvil) Diseños integrados: 135 patrones
</t>
    </r>
    <r>
      <rPr>
        <sz val="9"/>
        <rFont val="Microsoft Sans Serif"/>
        <family val="2"/>
      </rPr>
      <t xml:space="preserve">Fuentes de bordado: 10 estilos de letra incorporados Pantalla: LCD a color de 3.7”
</t>
    </r>
    <r>
      <rPr>
        <sz val="9"/>
        <rFont val="Microsoft Sans Serif"/>
        <family val="2"/>
      </rPr>
      <t xml:space="preserve">Velocidad de bordado: hasta 400 puntadas por minuto (ppm) Tipo de enhebrado: sistema avanzado de enhebrado automático Cortador de hilo: automático
</t>
    </r>
    <r>
      <rPr>
        <sz val="9"/>
        <rFont val="Microsoft Sans Serif"/>
        <family val="2"/>
      </rPr>
      <t xml:space="preserve">Sistema de tensión: automático
</t>
    </r>
    <r>
      <rPr>
        <sz val="9"/>
        <rFont val="Microsoft Sans Serif"/>
        <family val="2"/>
      </rPr>
      <t xml:space="preserve">Tipo de bastidor incluido: 10 × 10 cm
</t>
    </r>
    <r>
      <rPr>
        <sz val="9"/>
        <rFont val="Microsoft Sans Serif"/>
        <family val="2"/>
      </rPr>
      <t xml:space="preserve">Memoria interna: Sí (almacenamiento de diseños) Puerto USB: Sí (para carga de diseños adicionales) Sistema de aguja: cambio manual con guía integrada
</t>
    </r>
    <r>
      <rPr>
        <sz val="9"/>
        <rFont val="Microsoft Sans Serif"/>
        <family val="2"/>
      </rPr>
      <t xml:space="preserve">Tipo de uso: doméstico y semi-profesional (emprendimientos pequeños) Material de estructura: carcasa plástica industrial reforzada
</t>
    </r>
    <r>
      <rPr>
        <sz val="9"/>
        <rFont val="Microsoft Sans Serif"/>
        <family val="2"/>
      </rPr>
      <t xml:space="preserve">Consumo eléctrico: 110 V
</t>
    </r>
    <r>
      <rPr>
        <sz val="9"/>
        <rFont val="Microsoft Sans Serif"/>
        <family val="2"/>
      </rPr>
      <t xml:space="preserve">Interfaz: botones + pantalla táctil LCD
</t>
    </r>
    <r>
      <rPr>
        <sz val="9"/>
        <rFont val="Microsoft Sans Serif"/>
        <family val="2"/>
      </rPr>
      <t xml:space="preserve">Tipo de diseño soportado: archivos de bordado (.pes y compatibles Brother) Sistema de posicionamiento: función drag &amp; drop en pantalla
</t>
    </r>
    <r>
      <rPr>
        <sz val="9"/>
        <rFont val="Microsoft Sans Serif"/>
        <family val="2"/>
      </rPr>
      <t xml:space="preserve">Iluminación: LED integrada en área de trabajo Dimensiones aproximadas: 41 × 19 × 30 cm Peso aproximado: 7–8 kg
</t>
    </r>
    <r>
      <rPr>
        <sz val="9"/>
        <rFont val="Microsoft Sans Serif"/>
        <family val="2"/>
      </rPr>
      <t xml:space="preserve">Accesorios incluidos: bastidor, agujas, bobinas, tijeras, destornillador, kit básico de bordado
</t>
    </r>
    <r>
      <rPr>
        <sz val="9"/>
        <rFont val="Microsoft Sans Serif"/>
        <family val="2"/>
      </rPr>
      <t xml:space="preserve">Aplicaciones: personalización de ropa, logos, parches, textiles decorativos Beneficios técnicos: automatización del bordado, conectividad inalámbrica y facilidad de uso
</t>
    </r>
    <r>
      <rPr>
        <sz val="9"/>
        <rFont val="Microsoft Sans Serif"/>
        <family val="2"/>
      </rPr>
      <t xml:space="preserve">Limitación técnica: área de bordado pequeña (4x4”), no industrial de gran formato
</t>
    </r>
    <r>
      <rPr>
        <sz val="9"/>
        <rFont val="Microsoft Sans Serif"/>
        <family val="2"/>
      </rPr>
      <t>Mantenimiento: limpieza periódica de área de aguja y bobina</t>
    </r>
  </si>
  <si>
    <r>
      <rPr>
        <b/>
        <sz val="9"/>
        <rFont val="Arial"/>
        <family val="2"/>
      </rPr>
      <t>Maquina bordadora casera familiar</t>
    </r>
  </si>
  <si>
    <r>
      <rPr>
        <sz val="9"/>
        <rFont val="Microsoft Sans Serif"/>
        <family val="2"/>
      </rPr>
      <t xml:space="preserve">Tipo de equipo: Licuadora profesional / doméstica de alto rendimiento Potencia del motor: 1500 W
</t>
    </r>
    <r>
      <rPr>
        <sz val="9"/>
        <rFont val="Microsoft Sans Serif"/>
        <family val="2"/>
      </rPr>
      <t xml:space="preserve">Voltaje: 127 V
</t>
    </r>
    <r>
      <rPr>
        <sz val="9"/>
        <rFont val="Microsoft Sans Serif"/>
        <family val="2"/>
      </rPr>
      <t xml:space="preserve">Capacidad del vaso: 2 litros
</t>
    </r>
    <r>
      <rPr>
        <sz val="9"/>
        <rFont val="Microsoft Sans Serif"/>
        <family val="2"/>
      </rPr>
      <t xml:space="preserve">Material del vaso: Vidrio Boroclass resistente a altas temperaturas Material de la base: Plástico reforzado
</t>
    </r>
    <r>
      <rPr>
        <sz val="9"/>
        <rFont val="Microsoft Sans Serif"/>
        <family val="2"/>
      </rPr>
      <t xml:space="preserve">Tipo de cuchillas: Acero inoxidable con tecnología Titanium Blade Número de aspas: 6 aspas
</t>
    </r>
    <r>
      <rPr>
        <sz val="9"/>
        <rFont val="Microsoft Sans Serif"/>
        <family val="2"/>
      </rPr>
      <t xml:space="preserve">Velocidades: 3 velocidades + función de pulso
</t>
    </r>
    <r>
      <rPr>
        <sz val="9"/>
        <rFont val="Microsoft Sans Serif"/>
        <family val="2"/>
      </rPr>
      <t xml:space="preserve">Tipo de motor: Motor reversible (giro en ambos sentidos) Sistema de acople: Acople metálico reforzado
</t>
    </r>
    <r>
      <rPr>
        <sz val="9"/>
        <rFont val="Microsoft Sans Serif"/>
        <family val="2"/>
      </rPr>
      <t xml:space="preserve">Sistema de control: Manual por perillas Tipo de alimentación: Eléctrica directa
</t>
    </r>
    <r>
      <rPr>
        <sz val="9"/>
        <rFont val="Microsoft Sans Serif"/>
        <family val="2"/>
      </rPr>
      <t xml:space="preserve">Dimensiones aproximadas: 40.3 cm alto × 28.5 cm ancho × 24.5 cm fondo Peso aproximado: 4.5 – 5.5 kg
</t>
    </r>
    <r>
      <rPr>
        <sz val="9"/>
        <rFont val="Microsoft Sans Serif"/>
        <family val="2"/>
      </rPr>
      <t xml:space="preserve">Tipo de uso: Doméstico intensivo / semiprofesional
</t>
    </r>
    <r>
      <rPr>
        <sz val="9"/>
        <rFont val="Microsoft Sans Serif"/>
        <family val="2"/>
      </rPr>
      <t xml:space="preserve">Funciones principales: Licuar, triturar, moler, hacer puré y smoothies Material de cuchillas: Acero inoxidable de alta resistencia
</t>
    </r>
    <r>
      <rPr>
        <sz val="9"/>
        <rFont val="Microsoft Sans Serif"/>
        <family val="2"/>
      </rPr>
      <t xml:space="preserve">Sistema de trituración: Multinivel (diseño escalonado de cuchillas) Nivel de ruido: Medio-alto (motor de alta potencia)
</t>
    </r>
    <r>
      <rPr>
        <sz val="9"/>
        <rFont val="Microsoft Sans Serif"/>
        <family val="2"/>
      </rPr>
      <t xml:space="preserve">Sistema de seguridad: Bloqueo de vaso y base antideslizante Accesorios incluidos: Vaso principal con tapa hermética Mantenimiento: Desarme de cuchillas para limpieza  Garantía: 12 meses
</t>
    </r>
    <r>
      <rPr>
        <sz val="9"/>
        <rFont val="Microsoft Sans Serif"/>
        <family val="2"/>
      </rPr>
      <t xml:space="preserve">Características técnicas destacadas
</t>
    </r>
    <r>
      <rPr>
        <sz val="9"/>
        <rFont val="Microsoft Sans Serif"/>
        <family val="2"/>
      </rPr>
      <t xml:space="preserve">Alta potencia (1500W) para alimentos duros Vaso de vidrio resistente a líquidos calientes Motor reversible para mejor flujo de mezcla
</t>
    </r>
    <r>
      <rPr>
        <sz val="9"/>
        <rFont val="Microsoft Sans Serif"/>
        <family val="2"/>
      </rPr>
      <t xml:space="preserve">Acople metálico reforzado para mayor durabilidad
</t>
    </r>
    <r>
      <rPr>
        <sz val="9"/>
        <rFont val="Microsoft Sans Serif"/>
        <family val="2"/>
      </rPr>
      <t>Apta para trituración de hielo, granos y alimentos densos</t>
    </r>
  </si>
  <si>
    <r>
      <rPr>
        <b/>
        <sz val="9"/>
        <rFont val="Arial"/>
        <family val="2"/>
      </rPr>
      <t>Licuadora profesonal 2 Litros</t>
    </r>
  </si>
  <si>
    <r>
      <rPr>
        <sz val="9"/>
        <rFont val="Microsoft Sans Serif"/>
        <family val="2"/>
      </rPr>
      <t xml:space="preserve">Licuadora industrial de 10 litros Elaborada totalmente en acero Vaso redondo 1 hp.
</t>
    </r>
    <r>
      <rPr>
        <sz val="9"/>
        <rFont val="Microsoft Sans Serif"/>
        <family val="2"/>
      </rPr>
      <t xml:space="preserve">Potencia: 1 W Características principales: Capacidad Total 12L
</t>
    </r>
    <r>
      <rPr>
        <sz val="9"/>
        <rFont val="Microsoft Sans Serif"/>
        <family val="2"/>
      </rPr>
      <t xml:space="preserve">Tipo de alimentación Manual Especificaciones
</t>
    </r>
    <r>
      <rPr>
        <sz val="9"/>
        <rFont val="Microsoft Sans Serif"/>
        <family val="2"/>
      </rPr>
      <t xml:space="preserve">Potencia 1W
</t>
    </r>
    <r>
      <rPr>
        <sz val="9"/>
        <rFont val="Microsoft Sans Serif"/>
        <family val="2"/>
      </rPr>
      <t xml:space="preserve">Cantidad de velocidades 1 Características de la estructura Material de la Jarra  Acero Características generales Línea Industrial
</t>
    </r>
    <r>
      <rPr>
        <sz val="9"/>
        <rFont val="Microsoft Sans Serif"/>
        <family val="2"/>
      </rPr>
      <t>Modelo Li10Lts Cantidad accesorios 1 Color Plateado</t>
    </r>
  </si>
  <si>
    <r>
      <rPr>
        <b/>
        <sz val="9"/>
        <rFont val="Arial"/>
        <family val="2"/>
      </rPr>
      <t>Licuadora Industrial En Acero 10 Litros Alto Rendimiento</t>
    </r>
  </si>
  <si>
    <r>
      <rPr>
        <sz val="9"/>
        <rFont val="Microsoft Sans Serif"/>
        <family val="2"/>
      </rPr>
      <t xml:space="preserve">RF75 300mm F/4-5.6. Full Frame | f/4-5.6 a f/32-45 Compatible con APS-C equivalente a 120 – 480mm Teleobjetivo zoom ligero
</t>
    </r>
    <r>
      <rPr>
        <sz val="9"/>
        <rFont val="Microsoft Sans Serif"/>
        <family val="2"/>
      </rPr>
      <t>Motor de enfoque automático de CC Recubrimiento Super Spectra Distancia mínima de enfoque de 4,9′ Diafragma de 7 hojas</t>
    </r>
  </si>
  <si>
    <r>
      <rPr>
        <b/>
        <sz val="9"/>
        <rFont val="Arial"/>
        <family val="2"/>
      </rPr>
      <t>Lente teleobjetivo RF</t>
    </r>
  </si>
  <si>
    <r>
      <rPr>
        <sz val="9"/>
        <rFont val="Microsoft Sans Serif"/>
        <family val="2"/>
      </rPr>
      <t xml:space="preserve">Tipo de equipo: Lámpara UV/LED para uñas Potencia: 168 W
</t>
    </r>
    <r>
      <rPr>
        <sz val="9"/>
        <rFont val="Microsoft Sans Serif"/>
        <family val="2"/>
      </rPr>
      <t xml:space="preserve">Tipo de luz: Dual UV + LED
</t>
    </r>
    <r>
      <rPr>
        <sz val="9"/>
        <rFont val="Microsoft Sans Serif"/>
        <family val="2"/>
      </rPr>
      <t xml:space="preserve">Número de LEDs: 42 unidades (distribución interna uniforme) Voltaje: 110 V
</t>
    </r>
    <r>
      <rPr>
        <sz val="9"/>
        <rFont val="Microsoft Sans Serif"/>
        <family val="2"/>
      </rPr>
      <t xml:space="preserve">Frecuencia: 50/60 Hz
</t>
    </r>
    <r>
      <rPr>
        <sz val="9"/>
        <rFont val="Microsoft Sans Serif"/>
        <family val="2"/>
      </rPr>
      <t xml:space="preserve">Tipo de sensor: Sensor infrarrojo automático (encendido al detectar mano/pie) Temporizador: 30 s / 60 s / 90 s / 120 s
</t>
    </r>
    <r>
      <rPr>
        <sz val="9"/>
        <rFont val="Microsoft Sans Serif"/>
        <family val="2"/>
      </rPr>
      <t xml:space="preserve">Tipo de uso: Manos y pies
</t>
    </r>
    <r>
      <rPr>
        <sz val="9"/>
        <rFont val="Microsoft Sans Serif"/>
        <family val="2"/>
      </rPr>
      <t xml:space="preserve">Material: Carcasa en plástico ABS resistente al calor
</t>
    </r>
    <r>
      <rPr>
        <sz val="9"/>
        <rFont val="Microsoft Sans Serif"/>
        <family val="2"/>
      </rPr>
      <t xml:space="preserve">Tipo de esmaltes compatibles: Gel UV, gel LED, polygel, builder gel, top coat Base: Removible (facilita uso en pedicura)
</t>
    </r>
    <r>
      <rPr>
        <sz val="9"/>
        <rFont val="Microsoft Sans Serif"/>
        <family val="2"/>
      </rPr>
      <t xml:space="preserve">Pantalla: Display digital LED Longitud de onda: 365 nm + 405 nm
</t>
    </r>
    <r>
      <rPr>
        <sz val="9"/>
        <rFont val="Microsoft Sans Serif"/>
        <family val="2"/>
      </rPr>
      <t xml:space="preserve">Sistema de secado: Fotopolimerización por luz UV/LED Vida útil de LEDs: Aproximadamente 50.000 horas Dimensiones aproximadas: 22 × 20 × 11 cm
</t>
    </r>
    <r>
      <rPr>
        <sz val="9"/>
        <rFont val="Microsoft Sans Serif"/>
        <family val="2"/>
      </rPr>
      <t xml:space="preserve">Peso aproximado: 0.7 – 1 kg
</t>
    </r>
    <r>
      <rPr>
        <sz val="9"/>
        <rFont val="Microsoft Sans Serif"/>
        <family val="2"/>
      </rPr>
      <t xml:space="preserve">Tipo de alimentación: Corriente eléctrica directa
</t>
    </r>
    <r>
      <rPr>
        <sz val="9"/>
        <rFont val="Microsoft Sans Serif"/>
        <family val="2"/>
      </rPr>
      <t xml:space="preserve">Diseño: Tipo cabina semicerrada con distribución de luz envolvente Uso recomendado: Profesional y doméstico
</t>
    </r>
    <r>
      <rPr>
        <sz val="9"/>
        <rFont val="Microsoft Sans Serif"/>
        <family val="2"/>
      </rPr>
      <t xml:space="preserve">Aplicación: Secado rápido de esmaltes en gel
</t>
    </r>
    <r>
      <rPr>
        <sz val="9"/>
        <rFont val="Microsoft Sans Serif"/>
        <family val="2"/>
      </rPr>
      <t xml:space="preserve">Ventajas técnicas: Secado uniforme, reducción de tiempo de curado, compatibilidad amplia con geles
</t>
    </r>
    <r>
      <rPr>
        <sz val="9"/>
        <rFont val="Microsoft Sans Serif"/>
        <family val="2"/>
      </rPr>
      <t xml:space="preserve">Sistema de seguridad: Protección contra sobrecalentamiento (según diseño estándar del modelo)
</t>
    </r>
    <r>
      <rPr>
        <sz val="9"/>
        <rFont val="Microsoft Sans Serif"/>
        <family val="2"/>
      </rPr>
      <t>Mantenimiento: Limpieza superficial con paño seco o ligeramente húmedo Durabilidad: Alta para uso frecuente en salones</t>
    </r>
  </si>
  <si>
    <r>
      <rPr>
        <b/>
        <sz val="9"/>
        <rFont val="Arial"/>
        <family val="2"/>
      </rPr>
      <t>Lampara uv/led para uñas semipermanentes</t>
    </r>
  </si>
  <si>
    <r>
      <rPr>
        <sz val="9"/>
        <rFont val="Microsoft Sans Serif"/>
        <family val="2"/>
      </rPr>
      <t xml:space="preserve">Tipo de equipo: Proyector multimedia / videoproyector Tecnología de proyección: DLP (Digital Light Processing) Resolución nativa: SVGA (800 × 600)
</t>
    </r>
    <r>
      <rPr>
        <sz val="9"/>
        <rFont val="Microsoft Sans Serif"/>
        <family val="2"/>
      </rPr>
      <t xml:space="preserve">Resolución soportada: Hasta Full HD (1920 × 1080) Brillo: 4500 lúmenes ANSI
</t>
    </r>
    <r>
      <rPr>
        <sz val="9"/>
        <rFont val="Microsoft Sans Serif"/>
        <family val="2"/>
      </rPr>
      <t xml:space="preserve">Relación de contraste: 12.500:1
</t>
    </r>
    <r>
      <rPr>
        <sz val="9"/>
        <rFont val="Microsoft Sans Serif"/>
        <family val="2"/>
      </rPr>
      <t xml:space="preserve">Fuente de luz: Lámpara UHP de 240 W Vida útil de lámpara:
</t>
    </r>
    <r>
      <rPr>
        <sz val="9"/>
        <rFont val="Microsoft Sans Serif"/>
        <family val="2"/>
      </rPr>
      <t xml:space="preserve">Normal: ~4.000 horas
</t>
    </r>
    <r>
      <rPr>
        <sz val="9"/>
        <rFont val="Microsoft Sans Serif"/>
        <family val="2"/>
      </rPr>
      <t xml:space="preserve">Modo eco: hasta 12.000 horas Tamaño de proyección: 30” a 300”
</t>
    </r>
    <r>
      <rPr>
        <sz val="9"/>
        <rFont val="Microsoft Sans Serif"/>
        <family val="2"/>
      </rPr>
      <t xml:space="preserve">Relación de tiro (throw ratio): 1.94 – 2.16 Distancia de proyección: 1.18 m a 13.17 m Zoom óptico: 1.1x
</t>
    </r>
    <r>
      <rPr>
        <sz val="9"/>
        <rFont val="Microsoft Sans Serif"/>
        <family val="2"/>
      </rPr>
      <t xml:space="preserve">Zoom digital: hasta 2.0x
</t>
    </r>
    <r>
      <rPr>
        <sz val="9"/>
        <rFont val="Microsoft Sans Serif"/>
        <family val="2"/>
      </rPr>
      <t xml:space="preserve">Corrección trapezoidal: Vertical ±40° Tipo de lente: f = 21.85 – 24.01 mm Apertura: f/2.42 – 2.53
</t>
    </r>
    <r>
      <rPr>
        <sz val="9"/>
        <rFont val="Microsoft Sans Serif"/>
        <family val="2"/>
      </rPr>
      <t xml:space="preserve">Entradas:
</t>
    </r>
    <r>
      <rPr>
        <sz val="9"/>
        <rFont val="Microsoft Sans Serif"/>
        <family val="2"/>
      </rPr>
      <t xml:space="preserve">2 × HDMI
</t>
    </r>
    <r>
      <rPr>
        <sz val="9"/>
        <rFont val="Microsoft Sans Serif"/>
        <family val="2"/>
      </rPr>
      <t xml:space="preserve">1 × VGA (D-Sub)
</t>
    </r>
    <r>
      <rPr>
        <sz val="9"/>
        <rFont val="Microsoft Sans Serif"/>
        <family val="2"/>
      </rPr>
      <t xml:space="preserve">1 × audio 3.5 mm RS-232
</t>
    </r>
    <r>
      <rPr>
        <sz val="9"/>
        <rFont val="Microsoft Sans Serif"/>
        <family val="2"/>
      </rPr>
      <t xml:space="preserve">USB-A (alimentación 5V/1.5A) Salidas:
</t>
    </r>
    <r>
      <rPr>
        <sz val="9"/>
        <rFont val="Microsoft Sans Serif"/>
        <family val="2"/>
      </rPr>
      <t xml:space="preserve">Audio 3.5 mm Monitor out VGA
</t>
    </r>
    <r>
      <rPr>
        <sz val="9"/>
        <rFont val="Microsoft Sans Serif"/>
        <family val="2"/>
      </rPr>
      <t xml:space="preserve">Altavoz integrado: 3 W mono Consumo de energía: ~295 W Voltaje: 100–240 V AC
</t>
    </r>
    <r>
      <rPr>
        <sz val="9"/>
        <rFont val="Microsoft Sans Serif"/>
        <family val="2"/>
      </rPr>
      <t xml:space="preserve">Nivel de ruido: 25–34 dB Peso: 2.7 kg
</t>
    </r>
    <r>
      <rPr>
        <sz val="9"/>
        <rFont val="Microsoft Sans Serif"/>
        <family val="2"/>
      </rPr>
      <t xml:space="preserve">Dimensiones: 309 × 115 × 234 mm Tipo de instalación: Sobremesa o techo
</t>
    </r>
    <r>
      <rPr>
        <sz val="9"/>
        <rFont val="Microsoft Sans Serif"/>
        <family val="2"/>
      </rPr>
      <t xml:space="preserve">Uso recomendado: Salones, aulas, oficinas, proyección en espacios con luz ambiente
</t>
    </r>
    <r>
      <rPr>
        <sz val="9"/>
        <rFont val="Microsoft Sans Serif"/>
        <family val="2"/>
      </rPr>
      <t xml:space="preserve">Beneficios técnicos: Alto brillo para ambientes iluminados, gran tamaño de proyección y conectividad múltiple
</t>
    </r>
    <r>
      <rPr>
        <sz val="9"/>
        <rFont val="Microsoft Sans Serif"/>
        <family val="2"/>
      </rPr>
      <t>Limitación técnica: Resolución SVGA (no Full HD nativo, solo soportado escalado)</t>
    </r>
  </si>
  <si>
    <r>
      <rPr>
        <b/>
        <sz val="9"/>
        <rFont val="Arial"/>
        <family val="2"/>
      </rPr>
      <t>Kit proyector semi profesional videobeam</t>
    </r>
  </si>
  <si>
    <r>
      <rPr>
        <sz val="9"/>
        <rFont val="Microsoft Sans Serif"/>
        <family val="2"/>
      </rPr>
      <t xml:space="preserve">Tipo de producto: Juego de vajilla / set de mesa Número de piezas: 20 piezas
</t>
    </r>
    <r>
      <rPr>
        <sz val="9"/>
        <rFont val="Microsoft Sans Serif"/>
        <family val="2"/>
      </rPr>
      <t xml:space="preserve">Número de puestos: 4 personas Material: Cerámica / porcelana Forma: Redonda
</t>
    </r>
    <r>
      <rPr>
        <sz val="9"/>
        <rFont val="Microsoft Sans Serif"/>
        <family val="2"/>
      </rPr>
      <t xml:space="preserve">Color: Blanco Canele
</t>
    </r>
    <r>
      <rPr>
        <sz val="9"/>
        <rFont val="Microsoft Sans Serif"/>
        <family val="2"/>
      </rPr>
      <t xml:space="preserve">Tipo de fabricación: Industrial País de origen: Brasil Incluye:
</t>
    </r>
    <r>
      <rPr>
        <sz val="9"/>
        <rFont val="Microsoft Sans Serif"/>
        <family val="2"/>
      </rPr>
      <t xml:space="preserve">4 platos llanos (26 cm)
</t>
    </r>
    <r>
      <rPr>
        <sz val="9"/>
        <rFont val="Microsoft Sans Serif"/>
        <family val="2"/>
      </rPr>
      <t xml:space="preserve">4 platos hondos (23 cm)
</t>
    </r>
    <r>
      <rPr>
        <sz val="9"/>
        <rFont val="Microsoft Sans Serif"/>
        <family val="2"/>
      </rPr>
      <t xml:space="preserve">4 platos de postre (18 cm)
</t>
    </r>
    <r>
      <rPr>
        <sz val="9"/>
        <rFont val="Microsoft Sans Serif"/>
        <family val="2"/>
      </rPr>
      <t xml:space="preserve">4 tazas (200 ml) con platillos (15 cm) Apto para microondas: Sí
</t>
    </r>
    <r>
      <rPr>
        <sz val="9"/>
        <rFont val="Microsoft Sans Serif"/>
        <family val="2"/>
      </rPr>
      <t xml:space="preserve">Apto para lavavajillas: Sí
</t>
    </r>
    <r>
      <rPr>
        <sz val="9"/>
        <rFont val="Microsoft Sans Serif"/>
        <family val="2"/>
      </rPr>
      <t xml:space="preserve">Uso recomendado: Doméstico
</t>
    </r>
    <r>
      <rPr>
        <sz val="9"/>
        <rFont val="Microsoft Sans Serif"/>
        <family val="2"/>
      </rPr>
      <t xml:space="preserve">Tipo de superficie: Esmaltada cerámica
</t>
    </r>
    <r>
      <rPr>
        <sz val="9"/>
        <rFont val="Microsoft Sans Serif"/>
        <family val="2"/>
      </rPr>
      <t xml:space="preserve">Resistencia térmica: Apto para calentamiento en microondas sin deformación Resistencia química: Compatible con detergentes domésticos
</t>
    </r>
    <r>
      <rPr>
        <sz val="9"/>
        <rFont val="Microsoft Sans Serif"/>
        <family val="2"/>
      </rPr>
      <t xml:space="preserve">Sistema de fabricación: Moldeo y cocción cerámica industrial Mantenimiento: Lavado manual o lavavajillas, evitar choques térmicos Vida útil: Alta si se evita impacto o cambios bruscos de temperatura Aplicación: Servicio de mesa para comidas diarias
</t>
    </r>
    <r>
      <rPr>
        <sz val="9"/>
        <rFont val="Microsoft Sans Serif"/>
        <family val="2"/>
      </rPr>
      <t>Beneficios técnicos: Superficie higiénica, no porosa, fácil limpieza y buena retención térmica de alimentos</t>
    </r>
  </si>
  <si>
    <r>
      <rPr>
        <b/>
        <sz val="9"/>
        <rFont val="Arial"/>
        <family val="2"/>
      </rPr>
      <t>Kit Juego de vajilla de 4 puestos - minimo 20 piezas</t>
    </r>
  </si>
  <si>
    <r>
      <rPr>
        <sz val="9"/>
        <rFont val="Microsoft Sans Serif"/>
        <family val="2"/>
      </rPr>
      <t xml:space="preserve">Tipo de producto: Kit de riego por goteo automático
</t>
    </r>
    <r>
      <rPr>
        <sz val="9"/>
        <rFont val="Microsoft Sans Serif"/>
        <family val="2"/>
      </rPr>
      <t xml:space="preserve">Tipo de sistema: Riego por goteo programable con temporizador Función principal: Automatización del riego en jardines, arbustos y flores Sistema de control: Temporizador digital programable
</t>
    </r>
    <r>
      <rPr>
        <sz val="9"/>
        <rFont val="Microsoft Sans Serif"/>
        <family val="2"/>
      </rPr>
      <t xml:space="preserve">Tipo de instalación: Conexión directa a grifo
</t>
    </r>
    <r>
      <rPr>
        <sz val="9"/>
        <rFont val="Microsoft Sans Serif"/>
        <family val="2"/>
      </rPr>
      <t xml:space="preserve">Tiempo de instalación: Aproximadamente 15 minutos Material del sistema: Plástico técnico resistente a intemperie Color: Negro
</t>
    </r>
    <r>
      <rPr>
        <sz val="9"/>
        <rFont val="Microsoft Sans Serif"/>
        <family val="2"/>
      </rPr>
      <t xml:space="preserve">Dimensiones del empaque: 42 cm × 42 cm × 10 cm Tipo de uso: Residencial y jardinería doméstica
</t>
    </r>
    <r>
      <rPr>
        <sz val="9"/>
        <rFont val="Microsoft Sans Serif"/>
        <family val="2"/>
      </rPr>
      <t xml:space="preserve">Aplicaciones: Jardines, macetas, arbustos, zonas verdes pequeñas y medianas Eficiencia hídrica: Ahorro de agua de hasta 70% frente a riego tradicional Sistema de riego: Goteo localizado en raíces
</t>
    </r>
    <r>
      <rPr>
        <sz val="9"/>
        <rFont val="Microsoft Sans Serif"/>
        <family val="2"/>
      </rPr>
      <t xml:space="preserve">Modo de operación: Automático y programable por intervalos Compatibilidad: Conexión estándar a mangueras de jardín
</t>
    </r>
    <r>
      <rPr>
        <sz val="9"/>
        <rFont val="Microsoft Sans Serif"/>
        <family val="2"/>
      </rPr>
      <t xml:space="preserve">Fuente de energía del temporizador: Batería (tipo común en programadores de riego)
</t>
    </r>
    <r>
      <rPr>
        <sz val="9"/>
        <rFont val="Microsoft Sans Serif"/>
        <family val="2"/>
      </rPr>
      <t xml:space="preserve">Presión de trabajo: Baja presión para sistemas de goteo Tipo de flujo: Goteo controlado y constante
</t>
    </r>
    <r>
      <rPr>
        <sz val="9"/>
        <rFont val="Microsoft Sans Serif"/>
        <family val="2"/>
      </rPr>
      <t xml:space="preserve">Componentes incluidos: Mangueras, conectores, goteros y temporizador (según kit estándar Orbit)
</t>
    </r>
    <r>
      <rPr>
        <sz val="9"/>
        <rFont val="Microsoft Sans Serif"/>
        <family val="2"/>
      </rPr>
      <t xml:space="preserve">Sistema de programación: Frecuencia y duración de riego ajustables Material de mangueras: Polietileno flexible
</t>
    </r>
    <r>
      <rPr>
        <sz val="9"/>
        <rFont val="Microsoft Sans Serif"/>
        <family val="2"/>
      </rPr>
      <t xml:space="preserve">Mantenimiento: Limpieza de goteros y revisión de obstrucciones Ventajas técnicas: Riego automatizado, ahorro de agua y uniformidad en hidratación
</t>
    </r>
    <r>
      <rPr>
        <sz val="9"/>
        <rFont val="Microsoft Sans Serif"/>
        <family val="2"/>
      </rPr>
      <t xml:space="preserve">Limitaciones: Dependencia de presión constante de agua y mantenimiento
</t>
    </r>
    <r>
      <rPr>
        <sz val="9"/>
        <rFont val="Microsoft Sans Serif"/>
        <family val="2"/>
      </rPr>
      <t>periódico del sistema</t>
    </r>
  </si>
  <si>
    <r>
      <rPr>
        <b/>
        <sz val="9"/>
        <rFont val="Arial"/>
        <family val="2"/>
      </rPr>
      <t>Kit De Riego Por Goteo Para Arbustos Y Flores Con Temporizador Orbit</t>
    </r>
  </si>
  <si>
    <r>
      <rPr>
        <sz val="9"/>
        <rFont val="Microsoft Sans Serif"/>
        <family val="2"/>
      </rPr>
      <t xml:space="preserve">Tipo de producto: Juego de ollas / batería de cocina Número de piezas: 11 piezas
</t>
    </r>
    <r>
      <rPr>
        <sz val="9"/>
        <rFont val="Microsoft Sans Serif"/>
        <family val="2"/>
      </rPr>
      <t xml:space="preserve">Material principal: Acero inoxidable
</t>
    </r>
    <r>
      <rPr>
        <sz val="9"/>
        <rFont val="Microsoft Sans Serif"/>
        <family val="2"/>
      </rPr>
      <t xml:space="preserve">Compatibilidad: Cocinas de inducción, gas y eléctricas Tipo de acabado: Acero inoxidable cepillado Antiadherente: No
</t>
    </r>
    <r>
      <rPr>
        <sz val="9"/>
        <rFont val="Microsoft Sans Serif"/>
        <family val="2"/>
      </rPr>
      <t xml:space="preserve">Material de tapas: Vidrio templado Mango: Acero inoxidable
</t>
    </r>
    <r>
      <rPr>
        <sz val="9"/>
        <rFont val="Microsoft Sans Serif"/>
        <family val="2"/>
      </rPr>
      <t xml:space="preserve">Apto para lavavajillas: Sí Libre de PFOA: Sí
</t>
    </r>
    <r>
      <rPr>
        <sz val="9"/>
        <rFont val="Microsoft Sans Serif"/>
        <family val="2"/>
      </rPr>
      <t xml:space="preserve">Tipo de fabricación: Industrial País de origen: Tailandia
</t>
    </r>
    <r>
      <rPr>
        <sz val="9"/>
        <rFont val="Microsoft Sans Serif"/>
        <family val="2"/>
      </rPr>
      <t xml:space="preserve">Distribuidor: Meyer Colombia S.A.S. Garantía: 1 año
</t>
    </r>
    <r>
      <rPr>
        <sz val="9"/>
        <rFont val="Microsoft Sans Serif"/>
        <family val="2"/>
      </rPr>
      <t xml:space="preserve">Dimensiones y capacidades (aproximadas por set) Dimensiones del set: 36 cm × 62 cm × 28 cm Capacidad de piezas principales:
</t>
    </r>
    <r>
      <rPr>
        <sz val="9"/>
        <rFont val="Microsoft Sans Serif"/>
        <family val="2"/>
      </rPr>
      <t xml:space="preserve">Olla grande: ~5.7 L Perol mediano: ~2.8 L Perol pequeño: ~1.4 L
</t>
    </r>
    <r>
      <rPr>
        <sz val="9"/>
        <rFont val="Microsoft Sans Serif"/>
        <family val="2"/>
      </rPr>
      <t>Sartén mediana: ~20–28 cm diámetro Bandeja/vaporera incluida: ~3.5 L</t>
    </r>
  </si>
  <si>
    <r>
      <rPr>
        <b/>
        <sz val="9"/>
        <rFont val="Arial"/>
        <family val="2"/>
      </rPr>
      <t>Kit de ollas 11 piezas - Acero inoxidable</t>
    </r>
  </si>
  <si>
    <r>
      <rPr>
        <sz val="9"/>
        <rFont val="Microsoft Sans Serif"/>
        <family val="2"/>
      </rPr>
      <t>Compuesto por: dos sillas para peluquería con las siguientes características: base hidráulica, estructura metálica, cabecero ajustable asiento y espaldar en espuma de alta densidad y tapizado, reposapiés. Y dos tocadores con las siguientes características: tocador tipo camerino enchapado en formica, espejo en cristal, 6 cajones laterales y 3 superiores, mesón superior en vidrio.</t>
    </r>
  </si>
  <si>
    <r>
      <rPr>
        <b/>
        <sz val="9"/>
        <rFont val="Arial"/>
        <family val="2"/>
      </rPr>
      <t>Kit de mobiliario para peluquería y/o salón de belleza</t>
    </r>
  </si>
  <si>
    <r>
      <rPr>
        <sz val="9"/>
        <rFont val="Microsoft Sans Serif"/>
        <family val="2"/>
      </rPr>
      <t xml:space="preserve">24 Tejas ZINC ondulada, de acero galvanizado con recubrimiento Aluminio+Zinc+Silicio, dimensiones 3,048 m de largo × 0,80 m de ancho, espesor 0,17 mm (calibre 35).  2 rollos malla Hexagonal de 1.50 X 36  DE ALAMBRE GALVANIZADO 1 1/4" PARA AVICULTURA, 2 Rollos de polisombra medidas de 4 metros de ancho por 50 metros de largo, 12 KIT comederos y
</t>
    </r>
    <r>
      <rPr>
        <sz val="9"/>
        <rFont val="Microsoft Sans Serif"/>
        <family val="2"/>
      </rPr>
      <t>bebederos para pollos</t>
    </r>
  </si>
  <si>
    <r>
      <rPr>
        <b/>
        <sz val="9"/>
        <rFont val="Arial"/>
        <family val="2"/>
      </rPr>
      <t>KIT de Gallinas ponedoras</t>
    </r>
  </si>
  <si>
    <r>
      <rPr>
        <sz val="9"/>
        <rFont val="Microsoft Sans Serif"/>
        <family val="2"/>
      </rPr>
      <t xml:space="preserve">Tipo de producto: Kit de comederos y bebederos para aves Presentación: Paquete múltiple (12 unidades en total) Configuración: Incluye comederos + bebederos para aves pequeñas Capacidad por bebedero: 1.5 L aprox.
</t>
    </r>
    <r>
      <rPr>
        <sz val="9"/>
        <rFont val="Microsoft Sans Serif"/>
        <family val="2"/>
      </rPr>
      <t xml:space="preserve">Material: Plástico de alta resistencia (polipropileno / ABS según lote) Color: Rojo (principal)
</t>
    </r>
    <r>
      <rPr>
        <sz val="9"/>
        <rFont val="Microsoft Sans Serif"/>
        <family val="2"/>
      </rPr>
      <t xml:space="preserve">Tipo de montaje: Piso / base directa en criadora o galpón Sistema de funcionamiento: Manual (no automático)
</t>
    </r>
    <r>
      <rPr>
        <sz val="9"/>
        <rFont val="Microsoft Sans Serif"/>
        <family val="2"/>
      </rPr>
      <t xml:space="preserve">Sistema de agua: Salida por gravedad o válvula básica según diseño del bebedero
</t>
    </r>
    <r>
      <rPr>
        <sz val="9"/>
        <rFont val="Microsoft Sans Serif"/>
        <family val="2"/>
      </rPr>
      <t xml:space="preserve">Sistema de alimentación: Tolva con orificios de dispensación controlada Capacidad de uso: Alimentación de hasta 20–30 polluelos simultáneamente (según densidad)
</t>
    </r>
    <r>
      <rPr>
        <sz val="9"/>
        <rFont val="Microsoft Sans Serif"/>
        <family val="2"/>
      </rPr>
      <t xml:space="preserve">Diseño de seguridad: Bordes anti-ahogamiento en bebederos Sistema anti-desperdicio: Orificios individuales de alimentación
</t>
    </r>
    <r>
      <rPr>
        <sz val="9"/>
        <rFont val="Microsoft Sans Serif"/>
        <family val="2"/>
      </rPr>
      <t xml:space="preserve">Compatibilidad: Pollos, pollitos, codornices, patos pequeños y aves de corral Uso recomendado: Cría inicial, levante y criadoras avícolas
</t>
    </r>
    <r>
      <rPr>
        <sz val="9"/>
        <rFont val="Microsoft Sans Serif"/>
        <family val="2"/>
      </rPr>
      <t xml:space="preserve">Aplicaciones: Granjas, incubadoras, criaderos domésticos y producción avícola Dimensiones del bebedero: 6.9 × 5.6 × 1.2 in (≈ 17.5 × 14.2 × 3 cm)
</t>
    </r>
    <r>
      <rPr>
        <sz val="9"/>
        <rFont val="Microsoft Sans Serif"/>
        <family val="2"/>
      </rPr>
      <t xml:space="preserve">Dimensiones del comedero: 7.9 × 3.5 × 2.6 in (≈ 20 × 9 × 6.5 cm) Sistema de instalación: Colocación directa en el suelo Mantenimiento: Limpieza manual y desinfección periódica Resistencia: Uso liviano, resistencia a impactos moderados
</t>
    </r>
    <r>
      <rPr>
        <sz val="9"/>
        <rFont val="Microsoft Sans Serif"/>
        <family val="2"/>
      </rPr>
      <t xml:space="preserve">Ventajas técnicas: Bajo costo, fácil limpieza, distribución eficiente de alimento y agua
</t>
    </r>
    <r>
      <rPr>
        <sz val="9"/>
        <rFont val="Microsoft Sans Serif"/>
        <family val="2"/>
      </rPr>
      <t>Limitaciones: No es sistema automático ni de alta producción industrial Vida útil: Media, dependiendo del uso y exposición al sol</t>
    </r>
  </si>
  <si>
    <r>
      <rPr>
        <b/>
        <sz val="9"/>
        <rFont val="Arial"/>
        <family val="2"/>
      </rPr>
      <t>KIT de bebederos y comederos X 12</t>
    </r>
  </si>
  <si>
    <r>
      <rPr>
        <sz val="9"/>
        <rFont val="Microsoft Sans Serif"/>
        <family val="2"/>
      </rPr>
      <t xml:space="preserve">Kit de Barberia compuesto por: una máquina profesional para corte de cabello motor giratorio capacidad 6000 rpm, 6 peines y protector de cuchilla, patillera profesional, 3 capas de barberia, 1 tijera microdentada metálica, 1 tijera entresacadora metálica, 1 barbera mango metálico con caja de 5 cuchillas.
</t>
    </r>
    <r>
      <rPr>
        <sz val="9"/>
        <rFont val="Microsoft Sans Serif"/>
        <family val="2"/>
      </rPr>
      <t>Maquina shaiper y Juego de 10 peinillas en material pvc diferentes formas.</t>
    </r>
  </si>
  <si>
    <r>
      <rPr>
        <b/>
        <sz val="9"/>
        <rFont val="Arial"/>
        <family val="2"/>
      </rPr>
      <t>KIT DE BARBERIA</t>
    </r>
  </si>
  <si>
    <r>
      <rPr>
        <sz val="9"/>
        <rFont val="Microsoft Sans Serif"/>
        <family val="2"/>
      </rPr>
      <t>Plancha para cabello profesional con placas giratorias en material Nano Titanium, temperatura graduable de hasta 250 °C. Secador profesional con motor de 2.000 W, control de velocidad de hasta 6 posiciones. Capa impermeable resistente medidas aproximadas 110x140 cm. Cepillo en cerámica tamaño 2 ½ pulgadas. Juego de 6 peines diferentes tamaños y formas. Y Rizadora de cabello profesional</t>
    </r>
  </si>
  <si>
    <r>
      <rPr>
        <b/>
        <sz val="9"/>
        <rFont val="Arial"/>
        <family val="2"/>
      </rPr>
      <t>Kit de accesorios para peluqueria</t>
    </r>
  </si>
  <si>
    <r>
      <rPr>
        <sz val="9"/>
        <rFont val="Microsoft Sans Serif"/>
        <family val="2"/>
      </rPr>
      <t>Mesas y sillas plasticas, las sillas con brazos ergonomicos, Profundidad 80.5 cm, ancho 80.5 cm y altura 72.5</t>
    </r>
  </si>
  <si>
    <r>
      <rPr>
        <b/>
        <sz val="9"/>
        <rFont val="Arial"/>
        <family val="2"/>
      </rPr>
      <t>Kit compuesto por 1 Mesa y 4 Sillas plasticas</t>
    </r>
  </si>
  <si>
    <r>
      <rPr>
        <sz val="9"/>
        <rFont val="Microsoft Sans Serif"/>
        <family val="2"/>
      </rPr>
      <t xml:space="preserve">Tipo de producto: Bandejas industriales para panadería y repostería
</t>
    </r>
    <r>
      <rPr>
        <sz val="9"/>
        <rFont val="Microsoft Sans Serif"/>
        <family val="2"/>
      </rPr>
      <t xml:space="preserve">Uso principal: horneado, enfriamiento, almacenamiento y manipulación de productos de panificación
</t>
    </r>
    <r>
      <rPr>
        <sz val="9"/>
        <rFont val="Microsoft Sans Serif"/>
        <family val="2"/>
      </rPr>
      <t xml:space="preserve">Aplicación:
</t>
    </r>
    <r>
      <rPr>
        <sz val="9"/>
        <rFont val="Microsoft Sans Serif"/>
        <family val="2"/>
      </rPr>
      <t xml:space="preserve">Panadería Pastelería Repostería Galletería
</t>
    </r>
    <r>
      <rPr>
        <sz val="9"/>
        <rFont val="Microsoft Sans Serif"/>
        <family val="2"/>
      </rPr>
      <t xml:space="preserve">Producción alimentaria comercial
</t>
    </r>
    <r>
      <rPr>
        <sz val="9"/>
        <rFont val="Microsoft Sans Serif"/>
        <family val="2"/>
      </rPr>
      <t xml:space="preserve">Material principal: aluminio industrial de grado alimenticio Tipo de construcción: lámina metálica doblada y reforzada Forma: rectangular
</t>
    </r>
    <r>
      <rPr>
        <sz val="9"/>
        <rFont val="Microsoft Sans Serif"/>
        <family val="2"/>
      </rPr>
      <t xml:space="preserve">Superficie: lisa
</t>
    </r>
    <r>
      <rPr>
        <sz val="9"/>
        <rFont val="Microsoft Sans Serif"/>
        <family val="2"/>
      </rPr>
      <t xml:space="preserve">Acabado: aluminio natural
</t>
    </r>
    <r>
      <rPr>
        <sz val="9"/>
        <rFont val="Microsoft Sans Serif"/>
        <family val="2"/>
      </rPr>
      <t xml:space="preserve">Resistencia térmica: apta para hornos de panadería y repostería Compatibilidad: hornos industriales, semindustriales y escabiladeros estándar Uso alimentario: sí
</t>
    </r>
    <r>
      <rPr>
        <sz val="9"/>
        <rFont val="Microsoft Sans Serif"/>
        <family val="2"/>
      </rPr>
      <t xml:space="preserve">Resistencia a corrosión: alta en condiciones normales de trabajo alimentario Reutilizable: sí
</t>
    </r>
    <r>
      <rPr>
        <sz val="9"/>
        <rFont val="Microsoft Sans Serif"/>
        <family val="2"/>
      </rPr>
      <t>Limpieza: manual con detergentes aptos para alimentos</t>
    </r>
  </si>
  <si>
    <r>
      <rPr>
        <b/>
        <sz val="9"/>
        <rFont val="Arial"/>
        <family val="2"/>
      </rPr>
      <t>kit Bandejas De Panadería x 12 unidades</t>
    </r>
  </si>
  <si>
    <r>
      <rPr>
        <sz val="9"/>
        <rFont val="Microsoft Sans Serif"/>
        <family val="2"/>
      </rPr>
      <t>Ese juego viene con una mesa de Madera en Pino 55cm x 55cm Sellado y Lacado, Cuatro Puff en Madera de pino de 33cm X 33cm. Con su base , Igual tono de pintura y tapizado en espuma rígida, y cuero, para Bar</t>
    </r>
  </si>
  <si>
    <r>
      <rPr>
        <b/>
        <sz val="9"/>
        <rFont val="Arial"/>
        <family val="2"/>
      </rPr>
      <t>JUEGO DE MESA Y PUFF.</t>
    </r>
  </si>
  <si>
    <r>
      <rPr>
        <sz val="9"/>
        <rFont val="Microsoft Sans Serif"/>
        <family val="2"/>
      </rPr>
      <t xml:space="preserve">Tipo de producto: Juego de balcón / set bistró de exterior Configuración: 3 piezas (2 sillas + 1 mesa)
</t>
    </r>
    <r>
      <rPr>
        <sz val="9"/>
        <rFont val="Microsoft Sans Serif"/>
        <family val="2"/>
      </rPr>
      <t xml:space="preserve">Material principal: Madera de eucalipto Acabado: Natural
</t>
    </r>
    <r>
      <rPr>
        <sz val="9"/>
        <rFont val="Microsoft Sans Serif"/>
        <family val="2"/>
      </rPr>
      <t xml:space="preserve">Uso: Exterior (balcón, terraza, patio) Número de personas: 2
</t>
    </r>
    <r>
      <rPr>
        <sz val="9"/>
        <rFont val="Microsoft Sans Serif"/>
        <family val="2"/>
      </rPr>
      <t xml:space="preserve">Tipo de estructura: Mobiliario ligero de exterior
</t>
    </r>
    <r>
      <rPr>
        <sz val="9"/>
        <rFont val="Microsoft Sans Serif"/>
        <family val="2"/>
      </rPr>
      <t xml:space="preserve">Tipo de asiento: Sillas individuales con apoyabrazos Dimensiones de sillas: 77,4 × 70 × 68,5 cm aprox. Dimensiones de mesa: 75 × 75 × 35 cm aprox.
</t>
    </r>
    <r>
      <rPr>
        <sz val="9"/>
        <rFont val="Microsoft Sans Serif"/>
        <family val="2"/>
      </rPr>
      <t xml:space="preserve">Material del tapiz (si aplica): Poliéster en cojines Tipo de armado: Requiere ensamblaje básico Nivel de dificultad de armado: Bajo
</t>
    </r>
    <r>
      <rPr>
        <sz val="9"/>
        <rFont val="Microsoft Sans Serif"/>
        <family val="2"/>
      </rPr>
      <t xml:space="preserve">Peso aproximado del conjunto: 20–25 kg aprox.
</t>
    </r>
    <r>
      <rPr>
        <sz val="9"/>
        <rFont val="Microsoft Sans Serif"/>
        <family val="2"/>
      </rPr>
      <t xml:space="preserve">Resistencia: Uso exterior con protección contra humedad y sol (no exposición extrema)
</t>
    </r>
    <r>
      <rPr>
        <sz val="9"/>
        <rFont val="Microsoft Sans Serif"/>
        <family val="2"/>
      </rPr>
      <t xml:space="preserve">Tipo de mantenimiento: Limpieza con paño seco o ligeramente húmedo Uso recomendado: Descanso, café, espacios decorativos exteriores Estilo: Natural / contemporáneo
</t>
    </r>
    <r>
      <rPr>
        <sz val="9"/>
        <rFont val="Microsoft Sans Serif"/>
        <family val="2"/>
      </rPr>
      <t xml:space="preserve">Garantía: 1 año (según ficha Homecenter) País de origen: Vietnam
</t>
    </r>
    <r>
      <rPr>
        <sz val="9"/>
        <rFont val="Microsoft Sans Serif"/>
        <family val="2"/>
      </rPr>
      <t xml:space="preserve">Características técnicas: Estructura en madera sólida tratada para exterior, diseño compacto para espacios pequeños y estabilidad en superficies planas Recomendación de uso: Evitar exposición prolongada a lluvia directa y rayos
</t>
    </r>
    <r>
      <rPr>
        <sz val="9"/>
        <rFont val="Microsoft Sans Serif"/>
        <family val="2"/>
      </rPr>
      <t>UV sin protección</t>
    </r>
  </si>
  <si>
    <r>
      <rPr>
        <b/>
        <sz val="9"/>
        <rFont val="Arial"/>
        <family val="2"/>
      </rPr>
      <t>Juego De Balcón / Bistro / Patio Exterior 3 Piezas Madera Eucalipto Isla Natural</t>
    </r>
  </si>
  <si>
    <r>
      <rPr>
        <sz val="9"/>
        <rFont val="Microsoft Sans Serif"/>
        <family val="2"/>
      </rPr>
      <t xml:space="preserve">Tipo de equipo: Cortadora vertical industrial para tela
</t>
    </r>
    <r>
      <rPr>
        <sz val="9"/>
        <rFont val="Microsoft Sans Serif"/>
        <family val="2"/>
      </rPr>
      <t xml:space="preserve">Uso principal: corte recto de múltiples capas de tela en procesos de confección Aplicación: talleres de confección, fábricas textiles, producción de prendas, marroquinería y corte industrial de materiales flexibles
</t>
    </r>
    <r>
      <rPr>
        <sz val="9"/>
        <rFont val="Microsoft Sans Serif"/>
        <family val="2"/>
      </rPr>
      <t xml:space="preserve">Tipo de corte: vertical recto de alta precisión Sistema de operación: manual guiada por operador Tipo de cuchilla: cuchilla vertical recta industrial Tamaño de cuchilla: 6 pulgadas (≈ 15,24 cm)
</t>
    </r>
    <r>
      <rPr>
        <sz val="9"/>
        <rFont val="Microsoft Sans Serif"/>
        <family val="2"/>
      </rPr>
      <t xml:space="preserve">Capacidad máxima de corte: hasta 110–130 mm de altura de material (según densidad del textil)
</t>
    </r>
    <r>
      <rPr>
        <sz val="9"/>
        <rFont val="Microsoft Sans Serif"/>
        <family val="2"/>
      </rPr>
      <t xml:space="preserve">Materiales compatibles:
</t>
    </r>
    <r>
      <rPr>
        <sz val="9"/>
        <rFont val="Microsoft Sans Serif"/>
        <family val="2"/>
      </rPr>
      <t xml:space="preserve">Algodón Poliéster Drill Jean
</t>
    </r>
    <r>
      <rPr>
        <sz val="9"/>
        <rFont val="Microsoft Sans Serif"/>
        <family val="2"/>
      </rPr>
      <t xml:space="preserve">Lona liviana Tela sintética Tejidos planos
</t>
    </r>
    <r>
      <rPr>
        <sz val="9"/>
        <rFont val="Microsoft Sans Serif"/>
        <family val="2"/>
      </rPr>
      <t xml:space="preserve">Materiales textiles multicapa
</t>
    </r>
    <r>
      <rPr>
        <sz val="9"/>
        <rFont val="Microsoft Sans Serif"/>
        <family val="2"/>
      </rPr>
      <t xml:space="preserve">Sistema de afilado: automático incorporado Mecanismo de afilado: piedras abrasivas integradas Potencia del motor: 550 W (aprox.)
</t>
    </r>
    <r>
      <rPr>
        <sz val="9"/>
        <rFont val="Microsoft Sans Serif"/>
        <family val="2"/>
      </rPr>
      <t xml:space="preserve">Tipo de motor: eléctrico industrial de alta velocidad Voltaje: 110 V o 220 V (según configuración) Frecuencia: 60 Hz
</t>
    </r>
    <r>
      <rPr>
        <sz val="9"/>
        <rFont val="Microsoft Sans Serif"/>
        <family val="2"/>
      </rPr>
      <t xml:space="preserve">Velocidad de operación: alta velocidad industrial para producción continua Base de apoyo: metálica con desplazamiento sobre mesa de corte Sistema de seguridad: protector de cuchilla y guía frontal
</t>
    </r>
    <r>
      <rPr>
        <sz val="9"/>
        <rFont val="Microsoft Sans Serif"/>
        <family val="2"/>
      </rPr>
      <t xml:space="preserve">Material estructural: aluminio industrial y acero reforzado Nivel de producción: comercial, semiindustrial e industrial
</t>
    </r>
    <r>
      <rPr>
        <sz val="9"/>
        <rFont val="Microsoft Sans Serif"/>
        <family val="2"/>
      </rPr>
      <t>Lubricación: sistema de mantenimiento periódico para componentes móviles Ergonomía: empuñadura superior para control manual del corte</t>
    </r>
  </si>
  <si>
    <r>
      <rPr>
        <b/>
        <sz val="9"/>
        <rFont val="Arial"/>
        <family val="2"/>
      </rPr>
      <t>JARETEADORA Industrial</t>
    </r>
  </si>
  <si>
    <r>
      <rPr>
        <sz val="9"/>
        <rFont val="Microsoft Sans Serif"/>
        <family val="2"/>
      </rPr>
      <t xml:space="preserve">Tipo de equipo: Incubadora automática de aves de corral Capacidad: 264 huevos de gallina (aprox.)
</t>
    </r>
    <r>
      <rPr>
        <sz val="9"/>
        <rFont val="Microsoft Sans Serif"/>
        <family val="2"/>
      </rPr>
      <t xml:space="preserve">Tipo de control: Microcomputador automático Funciones automáticas:
</t>
    </r>
    <r>
      <rPr>
        <sz val="9"/>
        <rFont val="Microsoft Sans Serif"/>
        <family val="2"/>
      </rPr>
      <t xml:space="preserve">Control de temperatura Control de humedad
</t>
    </r>
    <r>
      <rPr>
        <sz val="9"/>
        <rFont val="Microsoft Sans Serif"/>
        <family val="2"/>
      </rPr>
      <t xml:space="preserve">Volteo automático de huevos
</t>
    </r>
    <r>
      <rPr>
        <sz val="9"/>
        <rFont val="Microsoft Sans Serif"/>
        <family val="2"/>
      </rPr>
      <t xml:space="preserve">Rango de temperatura: 30 °C a 39.5 °C
</t>
    </r>
    <r>
      <rPr>
        <sz val="9"/>
        <rFont val="Microsoft Sans Serif"/>
        <family val="2"/>
      </rPr>
      <t xml:space="preserve">Precisión de temperatura: ±0.1 °C (según estándares de este tipo de equipos automáticos)
</t>
    </r>
    <r>
      <rPr>
        <sz val="9"/>
        <rFont val="Microsoft Sans Serif"/>
        <family val="2"/>
      </rPr>
      <t xml:space="preserve">Sistema de humedad: Control automático con sensores internos
</t>
    </r>
    <r>
      <rPr>
        <sz val="9"/>
        <rFont val="Microsoft Sans Serif"/>
        <family val="2"/>
      </rPr>
      <t xml:space="preserve">Sistema de volteo: Inclinación automática de huevos a intervalos programados Alimentación eléctrica: 220 V / 60 Hz
</t>
    </r>
    <r>
      <rPr>
        <sz val="9"/>
        <rFont val="Microsoft Sans Serif"/>
        <family val="2"/>
      </rPr>
      <t xml:space="preserve">Potencia: 700 W aprox.
</t>
    </r>
    <r>
      <rPr>
        <sz val="9"/>
        <rFont val="Microsoft Sans Serif"/>
        <family val="2"/>
      </rPr>
      <t xml:space="preserve">Tipo de estructura: Cámara cerrada con bandejas internas múltiples Material estructural: Acero metálico reforzado y componentes plásticos industriales
</t>
    </r>
    <r>
      <rPr>
        <sz val="9"/>
        <rFont val="Microsoft Sans Serif"/>
        <family val="2"/>
      </rPr>
      <t xml:space="preserve">Sistema de ventilación: Circulación interna forzada de aire Pantalla de control: Panel digital LED
</t>
    </r>
    <r>
      <rPr>
        <sz val="9"/>
        <rFont val="Microsoft Sans Serif"/>
        <family val="2"/>
      </rPr>
      <t xml:space="preserve">Sistema de alarma: Alertas por temperatura y humedad (según configuración estándar del modelo)
</t>
    </r>
    <r>
      <rPr>
        <sz val="9"/>
        <rFont val="Microsoft Sans Serif"/>
        <family val="2"/>
      </rPr>
      <t xml:space="preserve">Distribución interna: Bandejas multi-nivel para incubación simultánea Tipo de uso: Industrial / semi-industrial avícola
</t>
    </r>
    <r>
      <rPr>
        <sz val="9"/>
        <rFont val="Microsoft Sans Serif"/>
        <family val="2"/>
      </rPr>
      <t xml:space="preserve">Aplicaciones: Incubación de huevos de gallina, pato, codorniz y otras aves Sistema de seguridad: Control automático de variaciones térmicas  Consumo energético: Bajo consumo relativo para operación continua Dimensiones aproximadas: 70–80 cm largo × 50–60 cm ancho × 80–100 cm alto (estimado según formato 264 huevos)
</t>
    </r>
    <r>
      <rPr>
        <sz val="9"/>
        <rFont val="Microsoft Sans Serif"/>
        <family val="2"/>
      </rPr>
      <t xml:space="preserve">Peso aproximado: 30–45 kg
</t>
    </r>
    <r>
      <rPr>
        <sz val="9"/>
        <rFont val="Microsoft Sans Serif"/>
        <family val="2"/>
      </rPr>
      <t xml:space="preserve">Material de carcasa: Acero galvanizado o recubrimiento industrial Sistema de incubación: Ambiente cerrado con control microclimático
</t>
    </r>
    <r>
      <rPr>
        <sz val="9"/>
        <rFont val="Microsoft Sans Serif"/>
        <family val="2"/>
      </rPr>
      <t xml:space="preserve">Ventajas técnicas: Alta tasa de eclosión, automatización completa y operación continua
</t>
    </r>
    <r>
      <rPr>
        <sz val="9"/>
        <rFont val="Microsoft Sans Serif"/>
        <family val="2"/>
      </rPr>
      <t>Beneficios productivos: Optimización de nacimientos, reducción de mano de obra y control preciso del proceso</t>
    </r>
  </si>
  <si>
    <r>
      <rPr>
        <b/>
        <sz val="9"/>
        <rFont val="Arial"/>
        <family val="2"/>
      </rPr>
      <t>Incubadora  de  huevos de aves de corral para  264 HUEVOS</t>
    </r>
  </si>
  <si>
    <r>
      <rPr>
        <sz val="9"/>
        <rFont val="Microsoft Sans Serif"/>
        <family val="2"/>
      </rPr>
      <t xml:space="preserve">Tipo de equipo: Plotter / impresora de gran formato modificada para sublimación Tipo de modificación: Conversión a sublimación con sistema de tinta continua (CISS)
</t>
    </r>
    <r>
      <rPr>
        <sz val="9"/>
        <rFont val="Microsoft Sans Serif"/>
        <family val="2"/>
      </rPr>
      <t xml:space="preserve">Tecnología de impresión: Inyección de tinta PrecisionCore MicroTFP Tipo de tinta: Sublimación base agua (CMYK)
</t>
    </r>
    <r>
      <rPr>
        <sz val="9"/>
        <rFont val="Microsoft Sans Serif"/>
        <family val="2"/>
      </rPr>
      <t xml:space="preserve">Ancho máximo de impresión: 24 pulgadas (≈ 61 cm) Resolución máxima: Hasta 2400 × 1200 dpi  Tamaño de gota: Aproximadamente 4 picolitros
</t>
    </r>
    <r>
      <rPr>
        <sz val="9"/>
        <rFont val="Microsoft Sans Serif"/>
        <family val="2"/>
      </rPr>
      <t xml:space="preserve">Velocidad de impresión: Hasta 34 segundos por hoja A1 en modo rápido Sistema de alimentación: Rollos y hojas sueltas
</t>
    </r>
    <r>
      <rPr>
        <sz val="9"/>
        <rFont val="Microsoft Sans Serif"/>
        <family val="2"/>
      </rPr>
      <t xml:space="preserve">Formatos compatibles: A4, A3, A2, A1 y rollo continuo Pantalla: LCD táctil a color de 4.3”
</t>
    </r>
    <r>
      <rPr>
        <sz val="9"/>
        <rFont val="Microsoft Sans Serif"/>
        <family val="2"/>
      </rPr>
      <t xml:space="preserve">Conectividad: WiFi, WiFi Direct, USB 2.0, Ethernet Sistema operativo compatible: Windows y macOS Tipo de uso: Industrial ligero / emprendimiento textil
</t>
    </r>
    <r>
      <rPr>
        <sz val="9"/>
        <rFont val="Microsoft Sans Serif"/>
        <family val="2"/>
      </rPr>
      <t xml:space="preserve">Aplicaciones: Sublimación en textiles, camisetas, mugs, gorras, cojines, banners y productos personalizados
</t>
    </r>
    <r>
      <rPr>
        <sz val="9"/>
        <rFont val="Microsoft Sans Serif"/>
        <family val="2"/>
      </rPr>
      <t xml:space="preserve">Sistema de tinta: Tanques recargables (modificación no original de fábrica) Tipo de cabezal: Epson PrecisionCore (uso original para gráficos técnicos) Voltaje: 110–240 V (según adaptador)
</t>
    </r>
    <r>
      <rPr>
        <sz val="9"/>
        <rFont val="Microsoft Sans Serif"/>
        <family val="2"/>
      </rPr>
      <t xml:space="preserve">Consumo energético: Bajo consumo (≈ 28 W en operación) Dimensiones aproximadas: 97 × 50 × 23 cm
</t>
    </r>
    <r>
      <rPr>
        <sz val="9"/>
        <rFont val="Microsoft Sans Serif"/>
        <family val="2"/>
      </rPr>
      <t xml:space="preserve">Peso aproximado: 27 kg
</t>
    </r>
    <r>
      <rPr>
        <sz val="9"/>
        <rFont val="Microsoft Sans Serif"/>
        <family val="2"/>
      </rPr>
      <t xml:space="preserve">Sistema de corte: Cortador automático integrado Tipo de operación: Semiautomática
</t>
    </r>
    <r>
      <rPr>
        <sz val="9"/>
        <rFont val="Microsoft Sans Serif"/>
        <family val="2"/>
      </rPr>
      <t xml:space="preserve">Nivel de producción: Medio (emprendimientos y talleres) Compatibilidad de software: Drivers Epson + RIP (según configuración) Tipo de instalación: Sobremesa o base de taller
</t>
    </r>
    <r>
      <rPr>
        <sz val="9"/>
        <rFont val="Microsoft Sans Serif"/>
        <family val="2"/>
      </rPr>
      <t xml:space="preserve">Mantenimiento requerido: Alto (limpieza frecuente de cabezal por uso de tinta sublimática)
</t>
    </r>
    <r>
      <rPr>
        <sz val="9"/>
        <rFont val="Microsoft Sans Serif"/>
        <family val="2"/>
      </rPr>
      <t xml:space="preserve">Riesgos técnicos: Posible desajuste de color, pérdida de garantía y necesidad de perfiles ICC personalizados
</t>
    </r>
    <r>
      <rPr>
        <sz val="9"/>
        <rFont val="Microsoft Sans Serif"/>
        <family val="2"/>
      </rPr>
      <t xml:space="preserve">Beneficios técnicos: Bajo costo por impresión, alta calidad de color y formato ancho profesional
</t>
    </r>
    <r>
      <rPr>
        <sz val="9"/>
        <rFont val="Microsoft Sans Serif"/>
        <family val="2"/>
      </rPr>
      <t xml:space="preserve">Ventajas: Versatilidad, impresión continua y escalabilidad para negocio de
</t>
    </r>
    <r>
      <rPr>
        <sz val="9"/>
        <rFont val="Microsoft Sans Serif"/>
        <family val="2"/>
      </rPr>
      <t>sublimaciónal</t>
    </r>
  </si>
  <si>
    <r>
      <rPr>
        <b/>
        <sz val="9"/>
        <rFont val="Arial"/>
        <family val="2"/>
      </rPr>
      <t>Impresora para sublimación termofijadora tamaño de impresión A3</t>
    </r>
  </si>
  <si>
    <r>
      <rPr>
        <sz val="9"/>
        <rFont val="Microsoft Sans Serif"/>
        <family val="2"/>
      </rPr>
      <t xml:space="preserve">Tipo de equipo: Impresora fotográfica compacta
</t>
    </r>
    <r>
      <rPr>
        <sz val="9"/>
        <rFont val="Microsoft Sans Serif"/>
        <family val="2"/>
      </rPr>
      <t xml:space="preserve">Tecnología de impresión: Sublimación de tinta (dye-sublimation) Resolución de impresión: Hasta 300 × 300 dpi
</t>
    </r>
    <r>
      <rPr>
        <sz val="9"/>
        <rFont val="Microsoft Sans Serif"/>
        <family val="2"/>
      </rPr>
      <t xml:space="preserve">Tamaño de impresión: Postcard 4×6” (≈ 10 × 15 cm)
</t>
    </r>
    <r>
      <rPr>
        <sz val="9"/>
        <rFont val="Microsoft Sans Serif"/>
        <family val="2"/>
      </rPr>
      <t xml:space="preserve">Tipo de papel compatible: Papel fotográfico Canon KP series / RP series Sistema de tinta: Cartucho de tinta por sublimación (color CMY) Conectividad: WiFi, WiFi Direct, USB, tarjeta SD
</t>
    </r>
    <r>
      <rPr>
        <sz val="9"/>
        <rFont val="Microsoft Sans Serif"/>
        <family val="2"/>
      </rPr>
      <t xml:space="preserve">Compatibilidad: Android, iOS, Windows y macOS Pantalla: LCD inclinable de 3.5” aprox.
</t>
    </r>
    <r>
      <rPr>
        <sz val="9"/>
        <rFont val="Microsoft Sans Serif"/>
        <family val="2"/>
      </rPr>
      <t xml:space="preserve">Velocidad de impresión: ~41 segundos por foto (4×6”) Tipo de alimentación: Adaptador AC
</t>
    </r>
    <r>
      <rPr>
        <sz val="9"/>
        <rFont val="Microsoft Sans Serif"/>
        <family val="2"/>
      </rPr>
      <t xml:space="preserve">Voltaje: 100–240 V (adaptador)
</t>
    </r>
    <r>
      <rPr>
        <sz val="9"/>
        <rFont val="Microsoft Sans Serif"/>
        <family val="2"/>
      </rPr>
      <t xml:space="preserve">Consumo energético: Bajo consumo en impresión fotográfica
</t>
    </r>
    <r>
      <rPr>
        <sz val="9"/>
        <rFont val="Microsoft Sans Serif"/>
        <family val="2"/>
      </rPr>
      <t xml:space="preserve">Formato de archivo compatible: JPEG, PNG y otros formatos comunes Funciones móviles: Impresión desde app Canon SELPHY Photo Layout Ajustes de impresión: Corrección de color, brillo, filtros y bordes Capacidad de bandeja: Hasta 18 hojas (según tipo de papel)
</t>
    </r>
    <r>
      <rPr>
        <sz val="9"/>
        <rFont val="Microsoft Sans Serif"/>
        <family val="2"/>
      </rPr>
      <t xml:space="preserve">Tipo de uso: Doméstico y fotográfico personal Material del equipo: Plástico ABS de alta resistencia Dimensiones aproximadas: 18 × 13 × 6 cm
</t>
    </r>
    <r>
      <rPr>
        <sz val="9"/>
        <rFont val="Microsoft Sans Serif"/>
        <family val="2"/>
      </rPr>
      <t xml:space="preserve">Peso aproximado: 0.85–1.0 kg
</t>
    </r>
    <r>
      <rPr>
        <sz val="9"/>
        <rFont val="Microsoft Sans Serif"/>
        <family val="2"/>
      </rPr>
      <t xml:space="preserve">Tipo de impresión: Transferencia térmica por sublimación (3 pasadas de color + capa protectora)
</t>
    </r>
    <r>
      <rPr>
        <sz val="9"/>
        <rFont val="Microsoft Sans Serif"/>
        <family val="2"/>
      </rPr>
      <t xml:space="preserve">Durabilidad de impresión: Alta resistencia al agua, huellas y decoloración Sistema de acabado: Laminado protector automático (coating) Aplicaciones: Fotografías personales, eventos, recuerdos, álbumes y decoración
</t>
    </r>
    <r>
      <rPr>
        <sz val="9"/>
        <rFont val="Microsoft Sans Serif"/>
        <family val="2"/>
      </rPr>
      <t xml:space="preserve">Beneficios técnicos: Alta calidad fotográfica tipo laboratorio, portabilidad y conexión inalámbrica
</t>
    </r>
    <r>
      <rPr>
        <sz val="9"/>
        <rFont val="Microsoft Sans Serif"/>
        <family val="2"/>
      </rPr>
      <t xml:space="preserve">Mantenimiento: Limpieza básica del rodillo y uso exclusivo de consumibles originales
</t>
    </r>
    <r>
      <rPr>
        <sz val="9"/>
        <rFont val="Microsoft Sans Serif"/>
        <family val="2"/>
      </rPr>
      <t>Ventajas técnicas: No usa tinta líquida, impresiones resistentes y consistentes</t>
    </r>
  </si>
  <si>
    <r>
      <rPr>
        <b/>
        <sz val="9"/>
        <rFont val="Arial"/>
        <family val="2"/>
      </rPr>
      <t>Impresora para fotografia</t>
    </r>
  </si>
  <si>
    <r>
      <rPr>
        <sz val="9"/>
        <rFont val="Microsoft Sans Serif"/>
        <family val="2"/>
      </rPr>
      <t xml:space="preserve">Tipo de equipo: Impresora multifuncional (4 en 1)
</t>
    </r>
    <r>
      <rPr>
        <sz val="9"/>
        <rFont val="Microsoft Sans Serif"/>
        <family val="2"/>
      </rPr>
      <t xml:space="preserve">Tecnología de impresión: Inyección de tinta PrecisionCore Heat-Free Resolución máxima: 4800 × 1200 dpi
</t>
    </r>
    <r>
      <rPr>
        <sz val="9"/>
        <rFont val="Microsoft Sans Serif"/>
        <family val="2"/>
      </rPr>
      <t xml:space="preserve">Velocidad de impresión:
</t>
    </r>
    <r>
      <rPr>
        <sz val="9"/>
        <rFont val="Microsoft Sans Serif"/>
        <family val="2"/>
      </rPr>
      <t xml:space="preserve">17 ppm ISO (negro)
</t>
    </r>
    <r>
      <rPr>
        <sz val="9"/>
        <rFont val="Microsoft Sans Serif"/>
        <family val="2"/>
      </rPr>
      <t xml:space="preserve">9.5 ppm ISO (color)
</t>
    </r>
    <r>
      <rPr>
        <sz val="9"/>
        <rFont val="Microsoft Sans Serif"/>
        <family val="2"/>
      </rPr>
      <t xml:space="preserve">Hasta 37 ppm (modo rápido)
</t>
    </r>
    <r>
      <rPr>
        <sz val="9"/>
        <rFont val="Microsoft Sans Serif"/>
        <family val="2"/>
      </rPr>
      <t xml:space="preserve">Tipo de tinta: Pigmentada DURABrite Ultra
</t>
    </r>
    <r>
      <rPr>
        <sz val="9"/>
        <rFont val="Microsoft Sans Serif"/>
        <family val="2"/>
      </rPr>
      <t xml:space="preserve">Sistema de tinta: Tanques recargables EcoTank (botellas) Rendimiento de tinta:
</t>
    </r>
    <r>
      <rPr>
        <sz val="9"/>
        <rFont val="Microsoft Sans Serif"/>
        <family val="2"/>
      </rPr>
      <t xml:space="preserve">Hasta 7.500 páginas negro Hasta 6.000 páginas color
</t>
    </r>
    <r>
      <rPr>
        <sz val="9"/>
        <rFont val="Microsoft Sans Serif"/>
        <family val="2"/>
      </rPr>
      <t xml:space="preserve">Ciclo mensual recomendado: 1.500 páginas Ciclo mensual máximo: 20.000 páginas Funciones: Impresión, copia, escaneo y fax Alimentador automático (ADF): 35 hojas Capacidad de papel: 250 hojas
</t>
    </r>
    <r>
      <rPr>
        <sz val="9"/>
        <rFont val="Microsoft Sans Serif"/>
        <family val="2"/>
      </rPr>
      <t xml:space="preserve">Dúplex automático: Sí (impresión a doble cara) Tamaño de papel: A4, carta, legal y formatos variados Escáner: CIS plano + ADF
</t>
    </r>
    <r>
      <rPr>
        <sz val="9"/>
        <rFont val="Microsoft Sans Serif"/>
        <family val="2"/>
      </rPr>
      <t xml:space="preserve">Resolución del escáner: 1200 × 2400 dpi Fax: Sí (hasta 33.6 kbps)
</t>
    </r>
    <r>
      <rPr>
        <sz val="9"/>
        <rFont val="Microsoft Sans Serif"/>
        <family val="2"/>
      </rPr>
      <t xml:space="preserve">Conectividad: WiFi, WiFi Direct, Ethernet, USB Pantalla: LCD a color (aprox. 2.4”)
</t>
    </r>
    <r>
      <rPr>
        <sz val="9"/>
        <rFont val="Microsoft Sans Serif"/>
        <family val="2"/>
      </rPr>
      <t xml:space="preserve">Sistema operativo compatible: Windows y macOS Consumo de energía: aprox. 12 W en operación Voltaje: 110–120 V / 220 V según región Dimensiones: 34.6 × 37.5 × 34.7 cm
</t>
    </r>
    <r>
      <rPr>
        <sz val="9"/>
        <rFont val="Microsoft Sans Serif"/>
        <family val="2"/>
      </rPr>
      <t xml:space="preserve">Peso: 7.3 kg
</t>
    </r>
    <r>
      <rPr>
        <sz val="9"/>
        <rFont val="Microsoft Sans Serif"/>
        <family val="2"/>
      </rPr>
      <t xml:space="preserve">Nivel de ruido: ~38 dB
</t>
    </r>
    <r>
      <rPr>
        <sz val="9"/>
        <rFont val="Microsoft Sans Serif"/>
        <family val="2"/>
      </rPr>
      <t xml:space="preserve">Tipo de uso: Oficina, hogar, pequeñas empresas
</t>
    </r>
    <r>
      <rPr>
        <sz val="9"/>
        <rFont val="Microsoft Sans Serif"/>
        <family val="2"/>
      </rPr>
      <t xml:space="preserve">Material de impresión: Papel común, sobres y papeles especiales  Beneficios técnicos: Bajo costo por página, alta productividad y conectividad completa
</t>
    </r>
    <r>
      <rPr>
        <sz val="9"/>
        <rFont val="Microsoft Sans Serif"/>
        <family val="2"/>
      </rPr>
      <t>Ventajas clave: impresión rápida sin cartuchos, sistema antifugas EcoTank y mantenimiento reducido</t>
    </r>
  </si>
  <si>
    <r>
      <rPr>
        <b/>
        <sz val="9"/>
        <rFont val="Arial"/>
        <family val="2"/>
      </rPr>
      <t>Impresora multifunción a color</t>
    </r>
  </si>
  <si>
    <r>
      <rPr>
        <sz val="9"/>
        <rFont val="Microsoft Sans Serif"/>
        <family val="2"/>
      </rPr>
      <t xml:space="preserve">Tipo de equipo: Horno microondas multifunción Capacidad: 1.0 pies cúbicos (≈ 29 litros)
</t>
    </r>
    <r>
      <rPr>
        <sz val="9"/>
        <rFont val="Microsoft Sans Serif"/>
        <family val="2"/>
      </rPr>
      <t xml:space="preserve">Tipo de funciones: 4 en 1 (microondas, AirFry, convección y grill/dorado) Potencia de cocción: 1200 W
</t>
    </r>
    <r>
      <rPr>
        <sz val="9"/>
        <rFont val="Microsoft Sans Serif"/>
        <family val="2"/>
      </rPr>
      <t xml:space="preserve">Voltaje: 110–120 V
</t>
    </r>
    <r>
      <rPr>
        <sz val="9"/>
        <rFont val="Microsoft Sans Serif"/>
        <family val="2"/>
      </rPr>
      <t xml:space="preserve">Frecuencia: 60 Hz
</t>
    </r>
    <r>
      <rPr>
        <sz val="9"/>
        <rFont val="Microsoft Sans Serif"/>
        <family val="2"/>
      </rPr>
      <t xml:space="preserve">Tipo de panel: Digital táctil (LED)
</t>
    </r>
    <r>
      <rPr>
        <sz val="9"/>
        <rFont val="Microsoft Sans Serif"/>
        <family val="2"/>
      </rPr>
      <t xml:space="preserve">Número de programas automáticos: Más de 20 Niveles de cocción: 7 niveles
</t>
    </r>
    <r>
      <rPr>
        <sz val="9"/>
        <rFont val="Microsoft Sans Serif"/>
        <family val="2"/>
      </rPr>
      <t xml:space="preserve">Tipo de instalación: Sobremesa (no empotrable)
</t>
    </r>
    <r>
      <rPr>
        <sz val="9"/>
        <rFont val="Microsoft Sans Serif"/>
        <family val="2"/>
      </rPr>
      <t xml:space="preserve">Dimensiones: 53.9 cm ancho × 30 cm alto × 46.2 cm profundidad Peso: 19 kg
</t>
    </r>
    <r>
      <rPr>
        <sz val="9"/>
        <rFont val="Microsoft Sans Serif"/>
        <family val="2"/>
      </rPr>
      <t xml:space="preserve">Material interior: Acero inoxidable Plato giratorio: Sí
</t>
    </r>
    <r>
      <rPr>
        <sz val="9"/>
        <rFont val="Microsoft Sans Serif"/>
        <family val="2"/>
      </rPr>
      <t xml:space="preserve">Sistema de convección: Sí (ventilación de aire caliente)
</t>
    </r>
    <r>
      <rPr>
        <sz val="9"/>
        <rFont val="Microsoft Sans Serif"/>
        <family val="2"/>
      </rPr>
      <t xml:space="preserve">Función AirFry: Sí (cocción con aire caliente tipo freidora sin aceite) Función grill: Sí (dorado y gratinado)
</t>
    </r>
    <r>
      <rPr>
        <sz val="9"/>
        <rFont val="Microsoft Sans Serif"/>
        <family val="2"/>
      </rPr>
      <t xml:space="preserve">Función Auto Cook: Sí
</t>
    </r>
    <r>
      <rPr>
        <sz val="9"/>
        <rFont val="Microsoft Sans Serif"/>
        <family val="2"/>
      </rPr>
      <t xml:space="preserve">Sensor cooking: Sí (ajuste automático de cocción) Iluminación interna: Sí
</t>
    </r>
    <r>
      <rPr>
        <sz val="9"/>
        <rFont val="Microsoft Sans Serif"/>
        <family val="2"/>
      </rPr>
      <t xml:space="preserve">Tipo de puerta: Manija frontal con visor Color: Gris / plateado brillante
</t>
    </r>
    <r>
      <rPr>
        <sz val="9"/>
        <rFont val="Microsoft Sans Serif"/>
        <family val="2"/>
      </rPr>
      <t xml:space="preserve">Sistema de limpieza: Función de limpieza por vapor (Auto Clean)
</t>
    </r>
    <r>
      <rPr>
        <sz val="9"/>
        <rFont val="Microsoft Sans Serif"/>
        <family val="2"/>
      </rPr>
      <t xml:space="preserve">Accesorios incluidos: Bandeja AirFry, bandeja de hornear, rack de convección y rack de grill
</t>
    </r>
    <r>
      <rPr>
        <sz val="9"/>
        <rFont val="Microsoft Sans Serif"/>
        <family val="2"/>
      </rPr>
      <t xml:space="preserve">Material de cavidad: Acero inoxidable Tipo de uso: Doméstico
</t>
    </r>
    <r>
      <rPr>
        <sz val="9"/>
        <rFont val="Microsoft Sans Serif"/>
        <family val="2"/>
      </rPr>
      <t xml:space="preserve">Aplicaciones: Cocción, recalentado, horneado, dorado y fritura por aire Beneficios técnicos: Cocción rápida, reducción de aceite, multifuncionalidad en un solo equipo
</t>
    </r>
    <r>
      <rPr>
        <sz val="9"/>
        <rFont val="Microsoft Sans Serif"/>
        <family val="2"/>
      </rPr>
      <t>Sistema de seguridad: Apagado automático por control electrónico Garantía: 1 año fabricante</t>
    </r>
  </si>
  <si>
    <r>
      <rPr>
        <b/>
        <sz val="9"/>
        <rFont val="Arial"/>
        <family val="2"/>
      </rPr>
      <t>Horno Microondas y Freidora de Aire</t>
    </r>
  </si>
  <si>
    <r>
      <rPr>
        <sz val="9"/>
        <rFont val="Microsoft Sans Serif"/>
        <family val="2"/>
      </rPr>
      <t xml:space="preserve">Fabricación total parte interna y externa en lámina cold rolled calibre 22, pintado con esmalte gris martillado, con bocelaría y puertas en acero inoxidable Ref.
</t>
    </r>
    <r>
      <rPr>
        <sz val="9"/>
        <rFont val="Microsoft Sans Serif"/>
        <family val="2"/>
      </rPr>
      <t xml:space="preserve">430.
</t>
    </r>
    <r>
      <rPr>
        <sz val="9"/>
        <rFont val="Microsoft Sans Serif"/>
        <family val="2"/>
      </rPr>
      <t xml:space="preserve">Para lata de 1.10 mt x 45 cm, en cámara 1.12 mt x 48 cm x 30 cm de alto en boca libre. Medidas externas: 63 cm de frente x 1.25 mt de ancho x 1.50 mt de alto.
</t>
    </r>
    <r>
      <rPr>
        <sz val="9"/>
        <rFont val="Microsoft Sans Serif"/>
        <family val="2"/>
      </rPr>
      <t xml:space="preserve">Incluye 2 latas en lámina cold rolled.
</t>
    </r>
    <r>
      <rPr>
        <sz val="9"/>
        <rFont val="Microsoft Sans Serif"/>
        <family val="2"/>
      </rPr>
      <t>2 válvulas de seguridad marca Humcar con perilla en aluminio</t>
    </r>
  </si>
  <si>
    <r>
      <rPr>
        <b/>
        <sz val="9"/>
        <rFont val="Arial"/>
        <family val="2"/>
      </rPr>
      <t>HORNO LECHONERO 2 BANDEJAS</t>
    </r>
  </si>
  <si>
    <r>
      <rPr>
        <sz val="9"/>
        <rFont val="Microsoft Sans Serif"/>
        <family val="2"/>
      </rPr>
      <t xml:space="preserve">Tipo de equipo: Horno eléctrico empotrable
</t>
    </r>
    <r>
      <rPr>
        <sz val="9"/>
        <rFont val="Microsoft Sans Serif"/>
        <family val="2"/>
      </rPr>
      <t xml:space="preserve">Tipo de instalación: Empotrable (cocina modular) Ancho: 60 cm
</t>
    </r>
    <r>
      <rPr>
        <sz val="9"/>
        <rFont val="Microsoft Sans Serif"/>
        <family val="2"/>
      </rPr>
      <t xml:space="preserve">Alto: 62 cm
</t>
    </r>
    <r>
      <rPr>
        <sz val="9"/>
        <rFont val="Microsoft Sans Serif"/>
        <family val="2"/>
      </rPr>
      <t xml:space="preserve">Profundidad: 51 cm
</t>
    </r>
    <r>
      <rPr>
        <sz val="9"/>
        <rFont val="Microsoft Sans Serif"/>
        <family val="2"/>
      </rPr>
      <t xml:space="preserve">Dimensiones de encastre: 53.6 × 60 × 48.5 cm Capacidad interna: 67 litros
</t>
    </r>
    <r>
      <rPr>
        <sz val="9"/>
        <rFont val="Microsoft Sans Serif"/>
        <family val="2"/>
      </rPr>
      <t xml:space="preserve">Tipo de alimentación: Eléctrica Voltaje: 120 V
</t>
    </r>
    <r>
      <rPr>
        <sz val="9"/>
        <rFont val="Microsoft Sans Serif"/>
        <family val="2"/>
      </rPr>
      <t xml:space="preserve">Potencia nominal: 930 W
</t>
    </r>
    <r>
      <rPr>
        <sz val="9"/>
        <rFont val="Microsoft Sans Serif"/>
        <family val="2"/>
      </rPr>
      <t xml:space="preserve">Tipo de panel: Manual (perillas)
</t>
    </r>
    <r>
      <rPr>
        <sz val="9"/>
        <rFont val="Microsoft Sans Serif"/>
        <family val="2"/>
      </rPr>
      <t xml:space="preserve">Rango de temperatura: 160 °C – 280 °C
</t>
    </r>
    <r>
      <rPr>
        <sz val="9"/>
        <rFont val="Microsoft Sans Serif"/>
        <family val="2"/>
      </rPr>
      <t xml:space="preserve">Funciones principales: Hornear, calentar, dorar y gratinar
</t>
    </r>
    <r>
      <rPr>
        <sz val="9"/>
        <rFont val="Microsoft Sans Serif"/>
        <family val="2"/>
      </rPr>
      <t xml:space="preserve">Sistema de cocción: Resistencias eléctricas superiores e inferiores Número de rejillas: 1
</t>
    </r>
    <r>
      <rPr>
        <sz val="9"/>
        <rFont val="Microsoft Sans Serif"/>
        <family val="2"/>
      </rPr>
      <t xml:space="preserve">Temporizador: Sí, programable con aviso sonoro Grill: Sí (gratina y dora superficies)
</t>
    </r>
    <r>
      <rPr>
        <sz val="9"/>
        <rFont val="Microsoft Sans Serif"/>
        <family val="2"/>
      </rPr>
      <t xml:space="preserve">Convección: No
</t>
    </r>
    <r>
      <rPr>
        <sz val="9"/>
        <rFont val="Microsoft Sans Serif"/>
        <family val="2"/>
      </rPr>
      <t xml:space="preserve">Material de puerta: Vidrio templado con visor
</t>
    </r>
    <r>
      <rPr>
        <sz val="9"/>
        <rFont val="Microsoft Sans Serif"/>
        <family val="2"/>
      </rPr>
      <t xml:space="preserve">Sistema de limpieza: Vidrio desmontable y puerta removible para mantenimiento
</t>
    </r>
    <r>
      <rPr>
        <sz val="9"/>
        <rFont val="Microsoft Sans Serif"/>
        <family val="2"/>
      </rPr>
      <t xml:space="preserve">Iluminación interna: Sí Tipo de uso: Doméstico País de origen: Colombia
</t>
    </r>
    <r>
      <rPr>
        <sz val="9"/>
        <rFont val="Microsoft Sans Serif"/>
        <family val="2"/>
      </rPr>
      <t xml:space="preserve">Eficiencia energética: No especificada en ficha base (uso doméstico estándar) Sistema de seguridad: Apagado automático del gratinador por temporizador Accesorios incluidos: Manual de usuario y entrepaño
</t>
    </r>
    <r>
      <rPr>
        <sz val="9"/>
        <rFont val="Microsoft Sans Serif"/>
        <family val="2"/>
      </rPr>
      <t xml:space="preserve">Mantenimiento: Limpieza interna de cavidad y retiro de residuos de grasa Aplicaciones: Panadería casera, repostería, asados y cocina general Beneficios técnicos: Cocción uniforme, control manual directo y alta capacidad interna
</t>
    </r>
    <r>
      <rPr>
        <sz val="9"/>
        <rFont val="Microsoft Sans Serif"/>
        <family val="2"/>
      </rPr>
      <t>Ventajas técnicas: Diseño empotrable, buen volumen útil (67 L) y funciones básicas completas para uso residencial.</t>
    </r>
  </si>
  <si>
    <r>
      <rPr>
        <b/>
        <sz val="9"/>
        <rFont val="Arial"/>
        <family val="2"/>
      </rPr>
      <t>Horno Empotrable Eléctrico 60 cm 120 V</t>
    </r>
  </si>
  <si>
    <r>
      <rPr>
        <sz val="9"/>
        <rFont val="Microsoft Sans Serif"/>
        <family val="2"/>
      </rPr>
      <t xml:space="preserve">Tipo de equipo: Horno para panadería industrial Configuración: 3 cámaras independientes
</t>
    </r>
    <r>
      <rPr>
        <sz val="9"/>
        <rFont val="Microsoft Sans Serif"/>
        <family val="2"/>
      </rPr>
      <t xml:space="preserve">Tipo de operación: Gas (multigas)
</t>
    </r>
    <r>
      <rPr>
        <sz val="9"/>
        <rFont val="Microsoft Sans Serif"/>
        <family val="2"/>
      </rPr>
      <t xml:space="preserve">Tipo de cocción: Mixta (convección natural por cámara)
</t>
    </r>
    <r>
      <rPr>
        <sz val="9"/>
        <rFont val="Microsoft Sans Serif"/>
        <family val="2"/>
      </rPr>
      <t xml:space="preserve">Número de niveles: 3 cámaras con 1 bandeja por cámara (aprox.)
</t>
    </r>
    <r>
      <rPr>
        <sz val="9"/>
        <rFont val="Microsoft Sans Serif"/>
        <family val="2"/>
      </rPr>
      <t xml:space="preserve">Material estructural: Acero al carbón con frente en acero inoxidable (según fabricante)
</t>
    </r>
    <r>
      <rPr>
        <sz val="9"/>
        <rFont val="Microsoft Sans Serif"/>
        <family val="2"/>
      </rPr>
      <t xml:space="preserve">Tipo de puerta: Puertas con visor en vidrio templado
</t>
    </r>
    <r>
      <rPr>
        <sz val="9"/>
        <rFont val="Microsoft Sans Serif"/>
        <family val="2"/>
      </rPr>
      <t xml:space="preserve">Sistema de control de temperatura: Termómetro analógico integrado Rango de temperatura: 79 °C a 350 °C
</t>
    </r>
    <r>
      <rPr>
        <sz val="9"/>
        <rFont val="Microsoft Sans Serif"/>
        <family val="2"/>
      </rPr>
      <t xml:space="preserve">Tipo de instalación: Piso (estructura fija) Dimensiones aproximadas:
</t>
    </r>
    <r>
      <rPr>
        <sz val="9"/>
        <rFont val="Microsoft Sans Serif"/>
        <family val="2"/>
      </rPr>
      <t xml:space="preserve">Alto: 1.30–1.35 m
</t>
    </r>
    <r>
      <rPr>
        <sz val="9"/>
        <rFont val="Microsoft Sans Serif"/>
        <family val="2"/>
      </rPr>
      <t xml:space="preserve">Ancho: 60 cm
</t>
    </r>
    <r>
      <rPr>
        <sz val="9"/>
        <rFont val="Microsoft Sans Serif"/>
        <family val="2"/>
      </rPr>
      <t xml:space="preserve">Profundidad: 80 cm
</t>
    </r>
    <r>
      <rPr>
        <sz val="9"/>
        <rFont val="Microsoft Sans Serif"/>
        <family val="2"/>
      </rPr>
      <t xml:space="preserve">Capacidad interna: Bandejas de aproximadamente 65 × 45 cm por cámara Sistema de combustión: Quemadores a gas por cámara
</t>
    </r>
    <r>
      <rPr>
        <sz val="9"/>
        <rFont val="Microsoft Sans Serif"/>
        <family val="2"/>
      </rPr>
      <t xml:space="preserve">Distribución de calor: Independiente por cámara
</t>
    </r>
    <r>
      <rPr>
        <sz val="9"/>
        <rFont val="Microsoft Sans Serif"/>
        <family val="2"/>
      </rPr>
      <t xml:space="preserve">Tipo de aislamiento: Fibra térmica interna (según fabricante) Peso aproximado: 80–120 kg
</t>
    </r>
    <r>
      <rPr>
        <sz val="9"/>
        <rFont val="Microsoft Sans Serif"/>
        <family val="2"/>
      </rPr>
      <t xml:space="preserve">Tipo de uso: Panadería, repostería y negocios de alimentos
</t>
    </r>
    <r>
      <rPr>
        <sz val="9"/>
        <rFont val="Microsoft Sans Serif"/>
        <family val="2"/>
      </rPr>
      <t xml:space="preserve">Aplicaciones: Pan, galletas, tortas, masas horneadas y productos artesanales Sistema de seguridad: Control manual de gas y regulación de llama
</t>
    </r>
    <r>
      <rPr>
        <sz val="9"/>
        <rFont val="Microsoft Sans Serif"/>
        <family val="2"/>
      </rPr>
      <t xml:space="preserve">Ventajas técnicas: Cocción simultánea en múltiples cámaras, ahorro de tiempo de producción
</t>
    </r>
    <r>
      <rPr>
        <sz val="9"/>
        <rFont val="Microsoft Sans Serif"/>
        <family val="2"/>
      </rPr>
      <t xml:space="preserve">Mantenimiento: Limpieza interna de cámaras y revisión periódica de quemadores
</t>
    </r>
    <r>
      <rPr>
        <sz val="9"/>
        <rFont val="Microsoft Sans Serif"/>
        <family val="2"/>
      </rPr>
      <t xml:space="preserve">Beneficios operativos: Producción continua, control visual del horneado y estabilidad térmica
</t>
    </r>
    <r>
      <rPr>
        <sz val="9"/>
        <rFont val="Microsoft Sans Serif"/>
        <family val="2"/>
      </rPr>
      <t>Material de aislamiento: Lana/fibra térmica resistente a altas temperaturas Sistema de ventilación: Natural por cámara</t>
    </r>
  </si>
  <si>
    <r>
      <rPr>
        <b/>
        <sz val="9"/>
        <rFont val="Arial"/>
        <family val="2"/>
      </rPr>
      <t>Horno electrico para panadería, 3 Camaras</t>
    </r>
  </si>
  <si>
    <r>
      <rPr>
        <sz val="9"/>
        <rFont val="Microsoft Sans Serif"/>
        <family val="2"/>
      </rPr>
      <t xml:space="preserve">Tipo de equipo: Hidrolavadora de alta presión eléctrica Potencia del motor: 1700 W
</t>
    </r>
    <r>
      <rPr>
        <sz val="9"/>
        <rFont val="Microsoft Sans Serif"/>
        <family val="2"/>
      </rPr>
      <t xml:space="preserve">Voltaje: 127 V
</t>
    </r>
    <r>
      <rPr>
        <sz val="9"/>
        <rFont val="Microsoft Sans Serif"/>
        <family val="2"/>
      </rPr>
      <t xml:space="preserve">Frecuencia: 60 Hz
</t>
    </r>
    <r>
      <rPr>
        <sz val="9"/>
        <rFont val="Microsoft Sans Serif"/>
        <family val="2"/>
      </rPr>
      <t xml:space="preserve">Presión máxima: 2000 PSI (≈138 bar) Presión de trabajo: 92 bar aprox.
</t>
    </r>
    <r>
      <rPr>
        <sz val="9"/>
        <rFont val="Microsoft Sans Serif"/>
        <family val="2"/>
      </rPr>
      <t xml:space="preserve">Caudal máximo: 300 L/h (≈5 L/min) Sistema de bomba: Placa oscilante Tipo de motor: Motor universal eléctrico
</t>
    </r>
    <r>
      <rPr>
        <sz val="9"/>
        <rFont val="Microsoft Sans Serif"/>
        <family val="2"/>
      </rPr>
      <t xml:space="preserve">Material de la bomba: Componentes metálicos y polímeros de alta resistencia Sistema de filtración: Doble filtrado de agua integrado
</t>
    </r>
    <r>
      <rPr>
        <sz val="9"/>
        <rFont val="Microsoft Sans Serif"/>
        <family val="2"/>
      </rPr>
      <t xml:space="preserve">Longitud de manguera: 6 m
</t>
    </r>
    <r>
      <rPr>
        <sz val="9"/>
        <rFont val="Microsoft Sans Serif"/>
        <family val="2"/>
      </rPr>
      <t xml:space="preserve">Sistema de pistones: Triple pistón en acero inoxidable (según versión Bosch Professional)
</t>
    </r>
    <r>
      <rPr>
        <sz val="9"/>
        <rFont val="Microsoft Sans Serif"/>
        <family val="2"/>
      </rPr>
      <t xml:space="preserve">Tipo de alimentación: Eléctrica directa  Nivel de ruido: Aproximadamente 74–80 dB
</t>
    </r>
    <r>
      <rPr>
        <sz val="9"/>
        <rFont val="Microsoft Sans Serif"/>
        <family val="2"/>
      </rPr>
      <t xml:space="preserve">Sistema de conexión: Acoples rápidos para accesorios
</t>
    </r>
    <r>
      <rPr>
        <sz val="9"/>
        <rFont val="Microsoft Sans Serif"/>
        <family val="2"/>
      </rPr>
      <t xml:space="preserve">Accesorios incluidos: Pistola, lanza, boquilla turbo, boquilla regulable, aplicador de detergente, filtro y manguera
</t>
    </r>
    <r>
      <rPr>
        <sz val="9"/>
        <rFont val="Microsoft Sans Serif"/>
        <family val="2"/>
      </rPr>
      <t xml:space="preserve">Dimensiones aproximadas: 76 cm alto × 31 cm ancho × 33 cm largo Peso aproximado: 8 kg
</t>
    </r>
    <r>
      <rPr>
        <sz val="9"/>
        <rFont val="Microsoft Sans Serif"/>
        <family val="2"/>
      </rPr>
      <t xml:space="preserve">Tipo de uso: Doméstico y semiprofesional
</t>
    </r>
    <r>
      <rPr>
        <sz val="9"/>
        <rFont val="Microsoft Sans Serif"/>
        <family val="2"/>
      </rPr>
      <t xml:space="preserve">Aplicaciones: Lavado de vehículos, fachadas, patios, pisos y herramientas Sistema de seguridad: Protección contra sobrecalentamiento y filtrado de partículas
</t>
    </r>
    <r>
      <rPr>
        <sz val="9"/>
        <rFont val="Microsoft Sans Serif"/>
        <family val="2"/>
      </rPr>
      <t xml:space="preserve">Movilidad: Asa plegable para transporte Tipo de instalación: Portátil
</t>
    </r>
    <r>
      <rPr>
        <sz val="9"/>
        <rFont val="Microsoft Sans Serif"/>
        <family val="2"/>
      </rPr>
      <t xml:space="preserve">Beneficios técnicos: Alta presión constante, ahorro de agua y limpieza profunda sin esfuerzo manual
</t>
    </r>
    <r>
      <rPr>
        <sz val="9"/>
        <rFont val="Microsoft Sans Serif"/>
        <family val="2"/>
      </rPr>
      <t>Mantenimiento: Limpieza de filtro y revisión periódica de manguera y boquillas</t>
    </r>
  </si>
  <si>
    <r>
      <rPr>
        <b/>
        <sz val="9"/>
        <rFont val="Arial"/>
        <family val="2"/>
      </rPr>
      <t>Hidrolavadora de alta presión</t>
    </r>
  </si>
  <si>
    <r>
      <rPr>
        <sz val="9"/>
        <rFont val="Microsoft Sans Serif"/>
        <family val="2"/>
      </rPr>
      <t xml:space="preserve">Tipo de equipo: Grageadora / bañadora industrial
</t>
    </r>
    <r>
      <rPr>
        <sz val="9"/>
        <rFont val="Microsoft Sans Serif"/>
        <family val="2"/>
      </rPr>
      <t xml:space="preserve">Material estructural: Acero inoxidable 304 (grado alimenticio) Sistema de operación: Eléctrico industrial
</t>
    </r>
    <r>
      <rPr>
        <sz val="9"/>
        <rFont val="Microsoft Sans Serif"/>
        <family val="2"/>
      </rPr>
      <t xml:space="preserve">Voltaje: 110 V
</t>
    </r>
    <r>
      <rPr>
        <sz val="9"/>
        <rFont val="Microsoft Sans Serif"/>
        <family val="2"/>
      </rPr>
      <t xml:space="preserve">Sistema de control: Panel electrónico de velocidad Control térmico: Termorregulador integrado en panel
</t>
    </r>
    <r>
      <rPr>
        <sz val="9"/>
        <rFont val="Microsoft Sans Serif"/>
        <family val="2"/>
      </rPr>
      <t xml:space="preserve">Sistema de aire: Inyección de aire controlado para enfriamiento del proceso Función principal: Recubrimiento uniforme de productos alimenticios (grageado) Tipo de tambor: Bombo giratorio en acero inoxidable
</t>
    </r>
    <r>
      <rPr>
        <sz val="9"/>
        <rFont val="Microsoft Sans Serif"/>
        <family val="2"/>
      </rPr>
      <t xml:space="preserve">Velocidad: Ajustable electrónicamente según proceso
</t>
    </r>
    <r>
      <rPr>
        <sz val="9"/>
        <rFont val="Microsoft Sans Serif"/>
        <family val="2"/>
      </rPr>
      <t xml:space="preserve">Capacidad de producción: 5 kg, 8 kg, 20 kg y hasta 30 kg por lote Tipo de proceso: Grageado por rotación y aplicación en capas
</t>
    </r>
    <r>
      <rPr>
        <sz val="9"/>
        <rFont val="Microsoft Sans Serif"/>
        <family val="2"/>
      </rPr>
      <t xml:space="preserve">Sistema de secado/enfriamiento: Aire controlado para cristalización del recubrimiento
</t>
    </r>
    <r>
      <rPr>
        <sz val="9"/>
        <rFont val="Microsoft Sans Serif"/>
        <family val="2"/>
      </rPr>
      <t xml:space="preserve">Motor: Potencia variable según capacidad del equipo Tipo de uso: Industrial y semi-industrial
</t>
    </r>
    <r>
      <rPr>
        <sz val="9"/>
        <rFont val="Microsoft Sans Serif"/>
        <family val="2"/>
      </rPr>
      <t xml:space="preserve">Aplicaciones: Chocolatería, confitería, frutos secos, caramelizados y recubrimientos
</t>
    </r>
    <r>
      <rPr>
        <sz val="9"/>
        <rFont val="Microsoft Sans Serif"/>
        <family val="2"/>
      </rPr>
      <t xml:space="preserve">Sistema de carga: Manual por lotes (batch) Sistema de descarga: Volcado del tambor
</t>
    </r>
    <r>
      <rPr>
        <sz val="9"/>
        <rFont val="Microsoft Sans Serif"/>
        <family val="2"/>
      </rPr>
      <t xml:space="preserve">Estructura: Base metálica reforzada para estabilidad
</t>
    </r>
    <r>
      <rPr>
        <sz val="9"/>
        <rFont val="Microsoft Sans Serif"/>
        <family val="2"/>
      </rPr>
      <t xml:space="preserve">Material en contacto con alimentos: Acero inoxidable sanitario
</t>
    </r>
    <r>
      <rPr>
        <sz val="9"/>
        <rFont val="Microsoft Sans Serif"/>
        <family val="2"/>
      </rPr>
      <t xml:space="preserve">Beneficios técnicos: Control preciso del recubrimiento, uniformidad del producto y reducción de tiempos de proceso
</t>
    </r>
    <r>
      <rPr>
        <sz val="9"/>
        <rFont val="Microsoft Sans Serif"/>
        <family val="2"/>
      </rPr>
      <t xml:space="preserve">Mantenimiento: Limpieza fácil en acero inoxidable y mantenimiento preventivo básico
</t>
    </r>
    <r>
      <rPr>
        <sz val="9"/>
        <rFont val="Microsoft Sans Serif"/>
        <family val="2"/>
      </rPr>
      <t xml:space="preserve">Uso recomendado: Producción de chocolates, almendras, maní, frutas secas y confitería industrial
</t>
    </r>
    <r>
      <rPr>
        <sz val="9"/>
        <rFont val="Microsoft Sans Serif"/>
        <family val="2"/>
      </rPr>
      <t>Ventajas técnicas: Alta precisión en capas, control de temperatura y eficiencia en producción continua.</t>
    </r>
  </si>
  <si>
    <r>
      <rPr>
        <b/>
        <sz val="9"/>
        <rFont val="Arial"/>
        <family val="2"/>
      </rPr>
      <t>Grageadora-bañadora</t>
    </r>
  </si>
  <si>
    <r>
      <rPr>
        <sz val="9"/>
        <rFont val="Microsoft Sans Serif"/>
        <family val="2"/>
      </rPr>
      <t xml:space="preserve">Tipo de producto: Perfume / Eau de Toilette (EDT) Presentación: Frasco atomizador recargable Capacidad: 250 ml
</t>
    </r>
    <r>
      <rPr>
        <sz val="9"/>
        <rFont val="Microsoft Sans Serif"/>
        <family val="2"/>
      </rPr>
      <t xml:space="preserve">Tipo de envase: Spray / atomizador recargable Tipo de fragancia: Unisex
</t>
    </r>
    <r>
      <rPr>
        <sz val="9"/>
        <rFont val="Microsoft Sans Serif"/>
        <family val="2"/>
      </rPr>
      <t xml:space="preserve">Concentración: Eau de Toilette (EDT) Uso: Personal / corporal
</t>
    </r>
    <r>
      <rPr>
        <sz val="9"/>
        <rFont val="Microsoft Sans Serif"/>
        <family val="2"/>
      </rPr>
      <t xml:space="preserve">Modo de aplicación: Pulverización directa sobre piel o ropa Sistema de dispensación: Atomizador a presión manual Material del envase: Plástico o vidrio según lote
</t>
    </r>
    <r>
      <rPr>
        <sz val="9"/>
        <rFont val="Microsoft Sans Serif"/>
        <family val="2"/>
      </rPr>
      <t xml:space="preserve">Tipo de cierre: Tapón roscado con válvula spray Recargable: Sí
</t>
    </r>
    <r>
      <rPr>
        <sz val="9"/>
        <rFont val="Microsoft Sans Serif"/>
        <family val="2"/>
      </rPr>
      <t xml:space="preserve">Formato de venta: Unidad individual
</t>
    </r>
    <r>
      <rPr>
        <sz val="9"/>
        <rFont val="Microsoft Sans Serif"/>
        <family val="2"/>
      </rPr>
      <t xml:space="preserve">Compatibilidad: Reutilizable con fragancias líquidas similares Aplicación recomendada: Uso diario, casual o personal
</t>
    </r>
    <r>
      <rPr>
        <sz val="9"/>
        <rFont val="Microsoft Sans Serif"/>
        <family val="2"/>
      </rPr>
      <t xml:space="preserve">Tipo de producto: Cosmético perfumado Condición de venta: Producto comercial Peso aproximado: 250–300 g
</t>
    </r>
    <r>
      <rPr>
        <sz val="9"/>
        <rFont val="Microsoft Sans Serif"/>
        <family val="2"/>
      </rPr>
      <t xml:space="preserve">Dimensiones aproximadas: 18–22 cm de alto × 4–6 cm de diámetro Vida útil: Según lote de fabricación
</t>
    </r>
    <r>
      <rPr>
        <sz val="9"/>
        <rFont val="Microsoft Sans Serif"/>
        <family val="2"/>
      </rPr>
      <t xml:space="preserve">Almacenamiento: Lugar fresco, seco y sin exposición directa a luz solar Características técnicas: Difusión en microgotas mediante presión de válvula atomizadora
</t>
    </r>
    <r>
      <rPr>
        <sz val="9"/>
        <rFont val="Microsoft Sans Serif"/>
        <family val="2"/>
      </rPr>
      <t>Seguridad: Inflamable por contenido alcohólico</t>
    </r>
  </si>
  <si>
    <r>
      <rPr>
        <b/>
        <sz val="9"/>
        <rFont val="Arial"/>
        <family val="2"/>
      </rPr>
      <t>Grafadora Selladora para envases y perfumes</t>
    </r>
  </si>
  <si>
    <r>
      <rPr>
        <sz val="9"/>
        <rFont val="Microsoft Sans Serif"/>
        <family val="2"/>
      </rPr>
      <t>Fungicida</t>
    </r>
  </si>
  <si>
    <r>
      <rPr>
        <b/>
        <sz val="9"/>
        <rFont val="Arial"/>
        <family val="2"/>
      </rPr>
      <t>Fungicidas</t>
    </r>
  </si>
  <si>
    <r>
      <rPr>
        <sz val="9"/>
        <rFont val="Microsoft Sans Serif"/>
        <family val="2"/>
      </rPr>
      <t xml:space="preserve">Tipo de equipo: Freidora industrial doble a gas Configuración: 2 puestos / 2 tanques independientes Marca: Aluminios MJ S.A.S.
</t>
    </r>
    <r>
      <rPr>
        <sz val="9"/>
        <rFont val="Microsoft Sans Serif"/>
        <family val="2"/>
      </rPr>
      <t xml:space="preserve">Modelo: Freidor doble calibre 26
</t>
    </r>
    <r>
      <rPr>
        <sz val="9"/>
        <rFont val="Microsoft Sans Serif"/>
        <family val="2"/>
      </rPr>
      <t xml:space="preserve">Tipo de operación: Gas natural o GLP multigas Material estructural: Acero inoxidable industrial Calibre del cuerpo: Calibre 26
</t>
    </r>
    <r>
      <rPr>
        <sz val="9"/>
        <rFont val="Microsoft Sans Serif"/>
        <family val="2"/>
      </rPr>
      <t xml:space="preserve">Sistema de cocción: Inmersión en aceite caliente Capacidad de aceite: 6 litros por tanque Capacidad total: 12 litros aprox.
</t>
    </r>
    <r>
      <rPr>
        <sz val="9"/>
        <rFont val="Microsoft Sans Serif"/>
        <family val="2"/>
      </rPr>
      <t xml:space="preserve">Potencia máxima: 7.33 kW Número de quemadores: 2
</t>
    </r>
    <r>
      <rPr>
        <sz val="9"/>
        <rFont val="Microsoft Sans Serif"/>
        <family val="2"/>
      </rPr>
      <t xml:space="preserve">Tipo de calentamiento: Quemadores a gas de alta eficiencia Número de canastillas: 2 canastillas metálicas incluidas Material de canastillas: Alambre cromado / acero metálico
</t>
    </r>
    <r>
      <rPr>
        <sz val="9"/>
        <rFont val="Microsoft Sans Serif"/>
        <family val="2"/>
      </rPr>
      <t xml:space="preserve">Dimensiones de canastillas: 32 cm largo × 23 cm ancho × 12 cm profundidad Tipo de control: Perillas manuales independientes
</t>
    </r>
    <r>
      <rPr>
        <sz val="9"/>
        <rFont val="Microsoft Sans Serif"/>
        <family val="2"/>
      </rPr>
      <t xml:space="preserve">Sistema de trabajo: Freído simultáneo de diferentes alimentos Tipo de instalación: Piso / estacionaria móvil
</t>
    </r>
    <r>
      <rPr>
        <sz val="9"/>
        <rFont val="Microsoft Sans Serif"/>
        <family val="2"/>
      </rPr>
      <t xml:space="preserve">Sistema de movilidad: Rodachines industriales de 2”
</t>
    </r>
    <r>
      <rPr>
        <sz val="9"/>
        <rFont val="Microsoft Sans Serif"/>
        <family val="2"/>
      </rPr>
      <t xml:space="preserve">Dimensiones del equipo: 80 cm alto × 72 cm ancho × 50 cm profundidad Peso aproximado: 25 kg
</t>
    </r>
    <r>
      <rPr>
        <sz val="9"/>
        <rFont val="Microsoft Sans Serif"/>
        <family val="2"/>
      </rPr>
      <t xml:space="preserve">Acabado: Acero inoxidable anticorrosivo Tipo de uso: Industrial y gastronómico
</t>
    </r>
    <r>
      <rPr>
        <sz val="9"/>
        <rFont val="Microsoft Sans Serif"/>
        <family val="2"/>
      </rPr>
      <t xml:space="preserve">Aplicaciones: Restaurantes, comidas rápidas, cafeterías y negocios de frituras Compatibilidad: Papas fritas, pollo, pescado, empanadas y snacks
</t>
    </r>
    <r>
      <rPr>
        <sz val="9"/>
        <rFont val="Microsoft Sans Serif"/>
        <family val="2"/>
      </rPr>
      <t xml:space="preserve">Beneficios técnicos: Separación de sabores, calentamiento rápido y alta eficiencia térmica
</t>
    </r>
    <r>
      <rPr>
        <sz val="9"/>
        <rFont val="Microsoft Sans Serif"/>
        <family val="2"/>
      </rPr>
      <t xml:space="preserve">Sistema de limpieza: Tanques desmontables de fácil lavado Resistencia: Alta resistencia térmica y a corrosión
</t>
    </r>
    <r>
      <rPr>
        <sz val="9"/>
        <rFont val="Microsoft Sans Serif"/>
        <family val="2"/>
      </rPr>
      <t xml:space="preserve">Mantenimiento: Limpieza periódica de quemadores y drenaje de aceite Garantía: 12 meses fabricante
</t>
    </r>
    <r>
      <rPr>
        <sz val="9"/>
        <rFont val="Microsoft Sans Serif"/>
        <family val="2"/>
      </rPr>
      <t>Ventajas técnicas: Producción simultánea, ahorro de espacio y trabajo continuo comercial.</t>
    </r>
  </si>
  <si>
    <r>
      <rPr>
        <b/>
        <sz val="9"/>
        <rFont val="Arial"/>
        <family val="2"/>
      </rPr>
      <t>Freidora industrial a gas de 2 puestos</t>
    </r>
  </si>
  <si>
    <r>
      <rPr>
        <sz val="9"/>
        <rFont val="Microsoft Sans Serif"/>
        <family val="2"/>
      </rPr>
      <t xml:space="preserve">Tipo de producto: Fertilizante químico granulado NPK Fórmula nutricional: 31-8-8-2-3
</t>
    </r>
    <r>
      <rPr>
        <sz val="9"/>
        <rFont val="Microsoft Sans Serif"/>
        <family val="2"/>
      </rPr>
      <t xml:space="preserve">Presentación: Bulto de 50 kg
</t>
    </r>
    <r>
      <rPr>
        <sz val="9"/>
        <rFont val="Microsoft Sans Serif"/>
        <family val="2"/>
      </rPr>
      <t xml:space="preserve">Tipo de aplicación: Edáfica / aplicación directa al suelo Uso agrícola: Pastos, potreros y praderas Composición garantizada:
</t>
    </r>
    <r>
      <rPr>
        <sz val="9"/>
        <rFont val="Microsoft Sans Serif"/>
        <family val="2"/>
      </rPr>
      <t>Nitrógeno total (N): 31 % Fósforo asimilable (P</t>
    </r>
    <r>
      <rPr>
        <sz val="9"/>
        <rFont val="Cambria Math"/>
        <family val="1"/>
      </rPr>
      <t>₂</t>
    </r>
    <r>
      <rPr>
        <sz val="9"/>
        <rFont val="Microsoft Sans Serif"/>
        <family val="2"/>
      </rPr>
      <t>O</t>
    </r>
    <r>
      <rPr>
        <sz val="9"/>
        <rFont val="Cambria Math"/>
        <family val="1"/>
      </rPr>
      <t>₅</t>
    </r>
    <r>
      <rPr>
        <sz val="9"/>
        <rFont val="Microsoft Sans Serif"/>
        <family val="2"/>
      </rPr>
      <t>): 8 % Potasio soluble (K</t>
    </r>
    <r>
      <rPr>
        <sz val="9"/>
        <rFont val="Cambria Math"/>
        <family val="1"/>
      </rPr>
      <t>₂</t>
    </r>
    <r>
      <rPr>
        <sz val="9"/>
        <rFont val="Microsoft Sans Serif"/>
        <family val="2"/>
      </rPr>
      <t xml:space="preserve">O): 8 % Magnesio total (MgO): 2 % Azufre total (S): 3 %
</t>
    </r>
    <r>
      <rPr>
        <sz val="9"/>
        <rFont val="Microsoft Sans Serif"/>
        <family val="2"/>
      </rPr>
      <t xml:space="preserve">Tipo de nitrógeno: Ureico y amoniacal Forma física: Granulado sólido homogéneo
</t>
    </r>
    <r>
      <rPr>
        <sz val="9"/>
        <rFont val="Microsoft Sans Serif"/>
        <family val="2"/>
      </rPr>
      <t xml:space="preserve">Solubilidad: Alta disponibilidad en humedad de suelo
</t>
    </r>
    <r>
      <rPr>
        <sz val="9"/>
        <rFont val="Microsoft Sans Serif"/>
        <family val="2"/>
      </rPr>
      <t xml:space="preserve">Función agronómica: Desarrollo vegetativo y aumento de biomasa forrajera Aplicaciones recomendadas: Potreros, pasto de corte, praderas y sistemas ganaderos
</t>
    </r>
    <r>
      <rPr>
        <sz val="9"/>
        <rFont val="Microsoft Sans Serif"/>
        <family val="2"/>
      </rPr>
      <t xml:space="preserve">Compatibilidad: Sistemas de fertilización manual y mecanizada Método de aplicación: Voleo o incorporación al suelo
</t>
    </r>
    <r>
      <rPr>
        <sz val="9"/>
        <rFont val="Microsoft Sans Serif"/>
        <family val="2"/>
      </rPr>
      <t xml:space="preserve">Cobertura nutricional: Macro y micronutrientes complementarios Beneficios agronómicos: Incremento de producción forrajera y mejor digestibilidad del pasto
</t>
    </r>
    <r>
      <rPr>
        <sz val="9"/>
        <rFont val="Microsoft Sans Serif"/>
        <family val="2"/>
      </rPr>
      <t xml:space="preserve">Tipo de cultivo: Gramíneas y cultivos forrajeros
</t>
    </r>
    <r>
      <rPr>
        <sz val="9"/>
        <rFont val="Microsoft Sans Serif"/>
        <family val="2"/>
      </rPr>
      <t xml:space="preserve">Uso recomendado: Recuperación de praderas y mantenimiento nutricional intensivo
</t>
    </r>
    <r>
      <rPr>
        <sz val="9"/>
        <rFont val="Microsoft Sans Serif"/>
        <family val="2"/>
      </rPr>
      <t xml:space="preserve">Registro ICA: 11165
</t>
    </r>
    <r>
      <rPr>
        <sz val="9"/>
        <rFont val="Microsoft Sans Serif"/>
        <family val="2"/>
      </rPr>
      <t xml:space="preserve">Tipo de empaque: Saco laminado industrial reforzado Dimensiones aproximadas del empaque: 85 × 55 × 12 cm Peso neto: 50 kg
</t>
    </r>
    <r>
      <rPr>
        <sz val="9"/>
        <rFont val="Microsoft Sans Serif"/>
        <family val="2"/>
      </rPr>
      <t xml:space="preserve">Almacenamiento: Lugar seco, ventilado y protegido de humedad Compatibilidad climática: Aplicación en sistemas tropicales y templados Beneficios técnicos: Alta concentración de nitrógeno para rápido rebrote y cobertura vegetal
</t>
    </r>
    <r>
      <rPr>
        <sz val="9"/>
        <rFont val="Microsoft Sans Serif"/>
        <family val="2"/>
      </rPr>
      <t xml:space="preserve">Ventajas productivas: Mayor densidad de pasto y mejor rendimiento por hectárea
</t>
    </r>
    <r>
      <rPr>
        <sz val="9"/>
        <rFont val="Microsoft Sans Serif"/>
        <family val="2"/>
      </rPr>
      <t>Precauciones: Aplicar bajo recomendación agronómica y análisis de suelo Mantenimiento del producto: Evitar compactación y contacto directo con agua.</t>
    </r>
  </si>
  <si>
    <r>
      <rPr>
        <b/>
        <sz val="9"/>
        <rFont val="Arial"/>
        <family val="2"/>
      </rPr>
      <t>fertilizante  especialmente formulado para suplir las necesidades nutricionales de cultivos de pastos y praderas 50 Kg</t>
    </r>
  </si>
  <si>
    <r>
      <rPr>
        <sz val="9"/>
        <rFont val="Microsoft Sans Serif"/>
        <family val="2"/>
      </rPr>
      <t xml:space="preserve">Tipo de equipo: Estufa tamalera industrial Configuración: 1 puesto con fogón triple Tipo de operación: Gas natural o GLP
</t>
    </r>
    <r>
      <rPr>
        <sz val="9"/>
        <rFont val="Microsoft Sans Serif"/>
        <family val="2"/>
      </rPr>
      <t xml:space="preserve">Material estructural: Acero inoxidable referencia 304 Calibre de lámina: Calibre 18
</t>
    </r>
    <r>
      <rPr>
        <sz val="9"/>
        <rFont val="Microsoft Sans Serif"/>
        <family val="2"/>
      </rPr>
      <t xml:space="preserve">Tipo de quemador: Triple de alta capacidad térmica Potencia térmica estimada: Hasta 150.000 BTU/h aprox.
</t>
    </r>
    <r>
      <rPr>
        <sz val="9"/>
        <rFont val="Microsoft Sans Serif"/>
        <family val="2"/>
      </rPr>
      <t xml:space="preserve">Sistema de cocción: Alta presión para ollas tamaleras industriales Número de perillas: 3 perillas de lujo independientes
</t>
    </r>
    <r>
      <rPr>
        <sz val="9"/>
        <rFont val="Microsoft Sans Serif"/>
        <family val="2"/>
      </rPr>
      <t xml:space="preserve">Material de parrilla: Hierro fundido reforzado Sistema de soporte: 4 patas en tubo cuadrado Niveladores: 4 niveladores plásticos ajustables
</t>
    </r>
    <r>
      <rPr>
        <sz val="9"/>
        <rFont val="Microsoft Sans Serif"/>
        <family val="2"/>
      </rPr>
      <t xml:space="preserve">Bandeja recolectora: Sí, integrada para residuos y grasa Tipo de instalación: Piso / estacionaria
</t>
    </r>
    <r>
      <rPr>
        <sz val="9"/>
        <rFont val="Microsoft Sans Serif"/>
        <family val="2"/>
      </rPr>
      <t xml:space="preserve">Dimensiones: 70 cm ancho × 70 cm fondo × 50 cm alto Peso aproximado: 45–55 kg
</t>
    </r>
    <r>
      <rPr>
        <sz val="9"/>
        <rFont val="Microsoft Sans Serif"/>
        <family val="2"/>
      </rPr>
      <t xml:space="preserve">Acabado: Acero inoxidable pulido anticorrosivo
</t>
    </r>
    <r>
      <rPr>
        <sz val="9"/>
        <rFont val="Microsoft Sans Serif"/>
        <family val="2"/>
      </rPr>
      <t xml:space="preserve">Resistencia térmica: Alta resistencia para trabajo continuo industrial Tipo de uso: Industrial y gastronómico
</t>
    </r>
    <r>
      <rPr>
        <sz val="9"/>
        <rFont val="Microsoft Sans Serif"/>
        <family val="2"/>
      </rPr>
      <t xml:space="preserve">Aplicaciones: Cocción de tamales, sopas, fondos y alimentos de gran volumen Compatibilidad: Ollas tamaleras industriales y recipientes de gran capacidad Sistema de combustión: Distribución uniforme de calor
</t>
    </r>
    <r>
      <rPr>
        <sz val="9"/>
        <rFont val="Microsoft Sans Serif"/>
        <family val="2"/>
      </rPr>
      <t xml:space="preserve">Beneficios técnicos: Cocción rápida, estabilidad térmica y alta eficiencia energética
</t>
    </r>
    <r>
      <rPr>
        <sz val="9"/>
        <rFont val="Microsoft Sans Serif"/>
        <family val="2"/>
      </rPr>
      <t xml:space="preserve">Uso recomendado: Restaurantes, fábricas de tamales, cocinas industriales y negocios de comida típica
</t>
    </r>
    <r>
      <rPr>
        <sz val="9"/>
        <rFont val="Microsoft Sans Serif"/>
        <family val="2"/>
      </rPr>
      <t>Mantenimiento: Limpieza sencilla y desmontaje básico de componentes Ventajas técnicas: Alta potencia concentrada, estructura robusta y larga vida útil en ambientes de alta producción.</t>
    </r>
  </si>
  <si>
    <r>
      <rPr>
        <b/>
        <sz val="9"/>
        <rFont val="Arial"/>
        <family val="2"/>
      </rPr>
      <t>Estufa Tamalera / un quemador</t>
    </r>
  </si>
  <si>
    <r>
      <rPr>
        <sz val="9"/>
        <rFont val="Microsoft Sans Serif"/>
        <family val="2"/>
      </rPr>
      <t xml:space="preserve">Tipo de equipo: Estufa industrial a gas Configuración: 3 puestos sencillos Tipo de operación: Gas natural o GLP
</t>
    </r>
    <r>
      <rPr>
        <sz val="9"/>
        <rFont val="Microsoft Sans Serif"/>
        <family val="2"/>
      </rPr>
      <t xml:space="preserve">Material estructural: Acero inoxidable referencia 430 Calibre del cuerpo: Calibre 22
</t>
    </r>
    <r>
      <rPr>
        <sz val="9"/>
        <rFont val="Microsoft Sans Serif"/>
        <family val="2"/>
      </rPr>
      <t xml:space="preserve">Calibre de cubierta: Calibre 18
</t>
    </r>
    <r>
      <rPr>
        <sz val="9"/>
        <rFont val="Microsoft Sans Serif"/>
        <family val="2"/>
      </rPr>
      <t xml:space="preserve">Tipo de quemadores: Fogones sencillos de alta potencia Número de perillas: 3 perillas industriales de lujo
</t>
    </r>
    <r>
      <rPr>
        <sz val="9"/>
        <rFont val="Microsoft Sans Serif"/>
        <family val="2"/>
      </rPr>
      <t xml:space="preserve">Sistema de cocción: Alta presión térmica para cocción intensiva Tipo de parrillas: Metálicas reforzadas industriales
</t>
    </r>
    <r>
      <rPr>
        <sz val="9"/>
        <rFont val="Microsoft Sans Serif"/>
        <family val="2"/>
      </rPr>
      <t xml:space="preserve">Sistema de recolección: Bandeja recolectora de residuos y grasa Acabado: Acero inoxidable pulido anticorrosivo
</t>
    </r>
    <r>
      <rPr>
        <sz val="9"/>
        <rFont val="Microsoft Sans Serif"/>
        <family val="2"/>
      </rPr>
      <t xml:space="preserve">Tipo de instalación: Piso / estacionaria
</t>
    </r>
    <r>
      <rPr>
        <sz val="9"/>
        <rFont val="Microsoft Sans Serif"/>
        <family val="2"/>
      </rPr>
      <t xml:space="preserve">Dimensiones: 110 cm ancho × 41.5 cm fondo × 90 cm alto Peso aproximado: 35–50 kg
</t>
    </r>
    <r>
      <rPr>
        <sz val="9"/>
        <rFont val="Microsoft Sans Serif"/>
        <family val="2"/>
      </rPr>
      <t xml:space="preserve">Niveladores: 4 niveladores plásticos ajustables
</t>
    </r>
    <r>
      <rPr>
        <sz val="9"/>
        <rFont val="Microsoft Sans Serif"/>
        <family val="2"/>
      </rPr>
      <t xml:space="preserve">Tipo de estructura: Forrada completamente en acero inoxidable Resistencia térmica: Alta resistencia a temperaturas industriales Aplicaciones: Restaurantes, hoteles, comedores industriales y cocinas comerciales
</t>
    </r>
    <r>
      <rPr>
        <sz val="9"/>
        <rFont val="Microsoft Sans Serif"/>
        <family val="2"/>
      </rPr>
      <t xml:space="preserve">Compatibilidad: Ollas industriales y utensilios de gran capacidad Tipo de uso: Continuo industrial y gastronómico
</t>
    </r>
    <r>
      <rPr>
        <sz val="9"/>
        <rFont val="Microsoft Sans Serif"/>
        <family val="2"/>
      </rPr>
      <t xml:space="preserve">Beneficios técnicos: Alta durabilidad, rápida transferencia térmica y fácil limpieza
</t>
    </r>
    <r>
      <rPr>
        <sz val="9"/>
        <rFont val="Microsoft Sans Serif"/>
        <family val="2"/>
      </rPr>
      <t xml:space="preserve">Sistema de mantenimiento: Limpieza superficial y desmontaje básico de quemadores
</t>
    </r>
    <r>
      <rPr>
        <sz val="9"/>
        <rFont val="Microsoft Sans Serif"/>
        <family val="2"/>
      </rPr>
      <t xml:space="preserve">Seguridad: Controles individuales de regulación de llama
</t>
    </r>
    <r>
      <rPr>
        <sz val="9"/>
        <rFont val="Microsoft Sans Serif"/>
        <family val="2"/>
      </rPr>
      <t>Ventajas técnicas: Estructura robusta, resistencia a corrosión y trabajo pesado continuo.</t>
    </r>
  </si>
  <si>
    <r>
      <rPr>
        <b/>
        <sz val="9"/>
        <rFont val="Arial"/>
        <family val="2"/>
      </rPr>
      <t>Estufa industrial de 3 puestos Acero inoxidable</t>
    </r>
  </si>
  <si>
    <r>
      <rPr>
        <sz val="9"/>
        <rFont val="Microsoft Sans Serif"/>
        <family val="2"/>
      </rPr>
      <t xml:space="preserve">Tipo de equipo: Estufa de piso con horno Tipo de energía: Gas natural Configuración de quemadores: 5 puestos Tipo de instalación: Piso / autosoportada Material de cubierta: Acero inoxidable
</t>
    </r>
    <r>
      <rPr>
        <sz val="9"/>
        <rFont val="Microsoft Sans Serif"/>
        <family val="2"/>
      </rPr>
      <t xml:space="preserve">Material de parrillas: Hierro fundido / acero esmaltado reforzado Tipo de horno: Horno a gas integrado
</t>
    </r>
    <r>
      <rPr>
        <sz val="9"/>
        <rFont val="Microsoft Sans Serif"/>
        <family val="2"/>
      </rPr>
      <t xml:space="preserve">Encendido electrónico: Sí Voltaje de operación: 120 V Frecuencia: 60 Hz
</t>
    </r>
    <r>
      <rPr>
        <sz val="9"/>
        <rFont val="Microsoft Sans Serif"/>
        <family val="2"/>
      </rPr>
      <t xml:space="preserve">Sistema de seguridad: Válvulas de seguridad en quemadores y horno Tipo de controles: Perillas frontales ergonómicas
</t>
    </r>
    <r>
      <rPr>
        <sz val="9"/>
        <rFont val="Microsoft Sans Serif"/>
        <family val="2"/>
      </rPr>
      <t xml:space="preserve">Sistema de cocción: Quemadores de alta eficiencia térmica Tipo de parrillas: Continuas y desmontables
</t>
    </r>
    <r>
      <rPr>
        <sz val="9"/>
        <rFont val="Microsoft Sans Serif"/>
        <family val="2"/>
      </rPr>
      <t xml:space="preserve">Acabado: Inoxidable con detalles en negro
</t>
    </r>
    <r>
      <rPr>
        <sz val="9"/>
        <rFont val="Microsoft Sans Serif"/>
        <family val="2"/>
      </rPr>
      <t xml:space="preserve">Dimensiones aproximadas: 93 cm alto × 76–77 cm ancho × 59–61 cm profundidad
</t>
    </r>
    <r>
      <rPr>
        <sz val="9"/>
        <rFont val="Microsoft Sans Serif"/>
        <family val="2"/>
      </rPr>
      <t xml:space="preserve">Peso aproximado: 40–45 kg
</t>
    </r>
    <r>
      <rPr>
        <sz val="9"/>
        <rFont val="Microsoft Sans Serif"/>
        <family val="2"/>
      </rPr>
      <t xml:space="preserve">Capacidad del horno: Amplia cavidad multipropósito Luz interna de horno: Sí
</t>
    </r>
    <r>
      <rPr>
        <sz val="9"/>
        <rFont val="Microsoft Sans Serif"/>
        <family val="2"/>
      </rPr>
      <t xml:space="preserve">Tipo de puerta: Vidrio templado panorámico Sistema de limpieza: Superficie lisa de fácil limpieza Clasificación energética: B
</t>
    </r>
    <r>
      <rPr>
        <sz val="9"/>
        <rFont val="Microsoft Sans Serif"/>
        <family val="2"/>
      </rPr>
      <t xml:space="preserve">Aplicaciones: Cocción doméstica, restaurantes pequeños y negocios alimentarios
</t>
    </r>
    <r>
      <rPr>
        <sz val="9"/>
        <rFont val="Microsoft Sans Serif"/>
        <family val="2"/>
      </rPr>
      <t xml:space="preserve">Compatibilidad: Redes residenciales de gas natural
</t>
    </r>
    <r>
      <rPr>
        <sz val="9"/>
        <rFont val="Microsoft Sans Serif"/>
        <family val="2"/>
      </rPr>
      <t xml:space="preserve">Beneficios técnicos: Distribución uniforme del calor y ahorro energético
</t>
    </r>
    <r>
      <rPr>
        <sz val="9"/>
        <rFont val="Microsoft Sans Serif"/>
        <family val="2"/>
      </rPr>
      <t xml:space="preserve">Uso recomendado: Preparación intensiva de alimentos y horneado continuo Mantenimiento: Limpieza periódica de quemadores y bandejas
</t>
    </r>
    <r>
      <rPr>
        <sz val="9"/>
        <rFont val="Microsoft Sans Serif"/>
        <family val="2"/>
      </rPr>
      <t xml:space="preserve">Garantía: 1 año fabricante País de fabricación: Colombia
</t>
    </r>
    <r>
      <rPr>
        <sz val="9"/>
        <rFont val="Microsoft Sans Serif"/>
        <family val="2"/>
      </rPr>
      <t xml:space="preserve">Ventajas técnicas: Alta resistencia térmica, encendido rápido y estructura
</t>
    </r>
    <r>
      <rPr>
        <sz val="9"/>
        <rFont val="Microsoft Sans Serif"/>
        <family val="2"/>
      </rPr>
      <t>robusta para trabajo continuo.</t>
    </r>
  </si>
  <si>
    <r>
      <rPr>
        <b/>
        <sz val="9"/>
        <rFont val="Arial"/>
        <family val="2"/>
      </rPr>
      <t>Estufa de piso 6 puestos gas natural acero inoxidable</t>
    </r>
  </si>
  <si>
    <r>
      <rPr>
        <sz val="9"/>
        <rFont val="Microsoft Sans Serif"/>
        <family val="2"/>
      </rPr>
      <t xml:space="preserve">Tipo de producto: Estante metálico industrial de almacenamiento Configuración: 8 repisas
</t>
    </r>
    <r>
      <rPr>
        <sz val="9"/>
        <rFont val="Microsoft Sans Serif"/>
        <family val="2"/>
      </rPr>
      <t xml:space="preserve">Material de fabricación: Acero metálico reforzado Acabado: Pintura electrostática anticorrosiva Color: Negro
</t>
    </r>
    <r>
      <rPr>
        <sz val="9"/>
        <rFont val="Microsoft Sans Serif"/>
        <family val="2"/>
      </rPr>
      <t xml:space="preserve">Capacidad máxima por repisa: 80 kg distribuidos uniformemente Capacidad máxima total: 400 kg distribuidos
</t>
    </r>
    <r>
      <rPr>
        <sz val="9"/>
        <rFont val="Microsoft Sans Serif"/>
        <family val="2"/>
      </rPr>
      <t xml:space="preserve">Tipo de estructura: Modular metálica de uso rudo
</t>
    </r>
    <r>
      <rPr>
        <sz val="9"/>
        <rFont val="Microsoft Sans Serif"/>
        <family val="2"/>
      </rPr>
      <t xml:space="preserve">Sistema de ensamblaje: Sin tornillos, armado por encaje rápido Tipo de repisas: Metálicas sólidas reforzadas
</t>
    </r>
    <r>
      <rPr>
        <sz val="9"/>
        <rFont val="Microsoft Sans Serif"/>
        <family val="2"/>
      </rPr>
      <t xml:space="preserve">Dimensiones: 180 cm alto × 85 cm ancho × 45 cm fondo Ancho útil de repisas: 45 cm
</t>
    </r>
    <r>
      <rPr>
        <sz val="9"/>
        <rFont val="Microsoft Sans Serif"/>
        <family val="2"/>
      </rPr>
      <t xml:space="preserve">Peso aproximado: 24 kg
</t>
    </r>
    <r>
      <rPr>
        <sz val="9"/>
        <rFont val="Microsoft Sans Serif"/>
        <family val="2"/>
      </rPr>
      <t xml:space="preserve">Tipo de instalación: Piso / interior
</t>
    </r>
    <r>
      <rPr>
        <sz val="9"/>
        <rFont val="Microsoft Sans Serif"/>
        <family val="2"/>
      </rPr>
      <t xml:space="preserve">Compatibilidad: Bodegas, talleres, garajes, oficinas y almacenamiento comercial Resistencia: Alta resistencia a oxidación, rayaduras e impactos moderados
</t>
    </r>
    <r>
      <rPr>
        <sz val="9"/>
        <rFont val="Microsoft Sans Serif"/>
        <family val="2"/>
      </rPr>
      <t xml:space="preserve">Tipo de uso: Doméstico, comercial e industrial liviano
</t>
    </r>
    <r>
      <rPr>
        <sz val="9"/>
        <rFont val="Microsoft Sans Serif"/>
        <family val="2"/>
      </rPr>
      <t xml:space="preserve">Sistema estructural: Refuerzos verticales y horizontales metálicos Configuración modular: Posibilidad de ensamblaje horizontal según instalación Beneficios técnicos: Alta capacidad de organización y optimización de espacio vertical
</t>
    </r>
    <r>
      <rPr>
        <sz val="9"/>
        <rFont val="Microsoft Sans Serif"/>
        <family val="2"/>
      </rPr>
      <t xml:space="preserve">Mantenimiento: Limpieza sencilla y bajo mantenimiento
</t>
    </r>
    <r>
      <rPr>
        <sz val="9"/>
        <rFont val="Microsoft Sans Serif"/>
        <family val="2"/>
      </rPr>
      <t>Uso recomendado: Herramientas, cajas, repuestos, mercancía y archivo Ventajas técnicas: Montaje rápido, estructura estable y larga vida útil.</t>
    </r>
  </si>
  <si>
    <r>
      <rPr>
        <b/>
        <sz val="9"/>
        <rFont val="Arial"/>
        <family val="2"/>
      </rPr>
      <t>Estante organizador metalico de 8 repisas</t>
    </r>
  </si>
  <si>
    <r>
      <rPr>
        <sz val="9"/>
        <rFont val="Microsoft Sans Serif"/>
        <family val="2"/>
      </rPr>
      <t xml:space="preserve">Tipo de producto: Estante organizador multifuncional Configuración: 5 niveles / 5 repisas
</t>
    </r>
    <r>
      <rPr>
        <sz val="9"/>
        <rFont val="Microsoft Sans Serif"/>
        <family val="2"/>
      </rPr>
      <t xml:space="preserve">Material de fabricación: Plástico de alta resistencia / resina reforzada Tipo de estructura: Modular sólida
</t>
    </r>
    <r>
      <rPr>
        <sz val="9"/>
        <rFont val="Microsoft Sans Serif"/>
        <family val="2"/>
      </rPr>
      <t xml:space="preserve">Acabado: Liso mate
</t>
    </r>
    <r>
      <rPr>
        <sz val="9"/>
        <rFont val="Microsoft Sans Serif"/>
        <family val="2"/>
      </rPr>
      <t xml:space="preserve">Color: Negro / mocca según versión
</t>
    </r>
    <r>
      <rPr>
        <sz val="9"/>
        <rFont val="Microsoft Sans Serif"/>
        <family val="2"/>
      </rPr>
      <t xml:space="preserve">Capacidad máxima de carga: Hasta 150 kg distribuidos Capacidad por nivel: 25–30 kg aprox.
</t>
    </r>
    <r>
      <rPr>
        <sz val="9"/>
        <rFont val="Microsoft Sans Serif"/>
        <family val="2"/>
      </rPr>
      <t xml:space="preserve">Dimensiones: 71.4 cm largo × 38.2 cm profundidad × 174.5 cm alto Tipo de instalación: De piso
</t>
    </r>
    <r>
      <rPr>
        <sz val="9"/>
        <rFont val="Microsoft Sans Serif"/>
        <family val="2"/>
      </rPr>
      <t xml:space="preserve">Sistema de ensamblaje: Modular encajable sin herramientas especializadas Incluye manual de ensamblado: Sí
</t>
    </r>
    <r>
      <rPr>
        <sz val="9"/>
        <rFont val="Microsoft Sans Serif"/>
        <family val="2"/>
      </rPr>
      <t xml:space="preserve">Tipo de repisas: Sólidas reforzadas
</t>
    </r>
    <r>
      <rPr>
        <sz val="9"/>
        <rFont val="Microsoft Sans Serif"/>
        <family val="2"/>
      </rPr>
      <t xml:space="preserve">Diseño estructural: Anticorrosivo y resistente a humedad Peso aproximado: 7–10 kg
</t>
    </r>
    <r>
      <rPr>
        <sz val="9"/>
        <rFont val="Microsoft Sans Serif"/>
        <family val="2"/>
      </rPr>
      <t xml:space="preserve">Estilo: Moderno multifuncional
</t>
    </r>
    <r>
      <rPr>
        <sz val="9"/>
        <rFont val="Microsoft Sans Serif"/>
        <family val="2"/>
      </rPr>
      <t xml:space="preserve">Aplicaciones: Hogar, oficina, garaje, cocina, bodega y archivo Compatibilidad: Uso interior y exterior cubierto
</t>
    </r>
    <r>
      <rPr>
        <sz val="9"/>
        <rFont val="Microsoft Sans Serif"/>
        <family val="2"/>
      </rPr>
      <t xml:space="preserve">Resistencia: Alta resistencia a humedad, hongos y oxidación Sistema de limpieza: Lavable y de fácil mantenimiento
</t>
    </r>
    <r>
      <rPr>
        <sz val="9"/>
        <rFont val="Microsoft Sans Serif"/>
        <family val="2"/>
      </rPr>
      <t xml:space="preserve">Beneficios técnicos: Optimización de espacio vertical y organización de carga liviana y semipesada
</t>
    </r>
    <r>
      <rPr>
        <sz val="9"/>
        <rFont val="Microsoft Sans Serif"/>
        <family val="2"/>
      </rPr>
      <t xml:space="preserve">Tipo de uso: Doméstico, comercial y organizacional
</t>
    </r>
    <r>
      <rPr>
        <sz val="9"/>
        <rFont val="Microsoft Sans Serif"/>
        <family val="2"/>
      </rPr>
      <t xml:space="preserve">Ventajas técnicas: Fácil armado, bajo mantenimiento y larga vida útil Garantía: 12 meses fabricante
</t>
    </r>
    <r>
      <rPr>
        <sz val="9"/>
        <rFont val="Microsoft Sans Serif"/>
        <family val="2"/>
      </rPr>
      <t>Uso recomendado: Almacenamiento de herramientas, cajas, documentos, utensilios y productos comerciales.</t>
    </r>
  </si>
  <si>
    <r>
      <rPr>
        <b/>
        <sz val="9"/>
        <rFont val="Arial"/>
        <family val="2"/>
      </rPr>
      <t>Estante Organizador Anaquel Solido Plástico 5 Niveles</t>
    </r>
  </si>
  <si>
    <r>
      <rPr>
        <sz val="9"/>
        <rFont val="Microsoft Sans Serif"/>
        <family val="2"/>
      </rPr>
      <t xml:space="preserve">Tipo de equipo: Estante organizador y exhibidor comercial Estilo: Rústico decorativo
</t>
    </r>
    <r>
      <rPr>
        <sz val="9"/>
        <rFont val="Microsoft Sans Serif"/>
        <family val="2"/>
      </rPr>
      <t xml:space="preserve">Material principal: Madera MDF / madera laminada Color: Blanco envejecido / blanco rústico
</t>
    </r>
    <r>
      <rPr>
        <sz val="9"/>
        <rFont val="Microsoft Sans Serif"/>
        <family val="2"/>
      </rPr>
      <t xml:space="preserve">Tipo de estructura: Modular de varios niveles Número de niveles: 3 a 5 repisas según versión Tipo de instalación: Sobremesa o piso Capacidad de carga: 3–10 kg por nivel aprox.
</t>
    </r>
    <r>
      <rPr>
        <sz val="9"/>
        <rFont val="Microsoft Sans Serif"/>
        <family val="2"/>
      </rPr>
      <t xml:space="preserve">Dimensiones aproximadas: 40–60 cm ancho × 20–30 cm profundidad × 50–80 cm alto
</t>
    </r>
    <r>
      <rPr>
        <sz val="9"/>
        <rFont val="Microsoft Sans Serif"/>
        <family val="2"/>
      </rPr>
      <t xml:space="preserve">Peso aproximado: 2–6 kg
</t>
    </r>
    <r>
      <rPr>
        <sz val="9"/>
        <rFont val="Microsoft Sans Serif"/>
        <family val="2"/>
      </rPr>
      <t xml:space="preserve">Acabado: Pintura mate decorativa anticorrosiva Diseño: Estilo vintage / artesanal
</t>
    </r>
    <r>
      <rPr>
        <sz val="9"/>
        <rFont val="Microsoft Sans Serif"/>
        <family val="2"/>
      </rPr>
      <t xml:space="preserve">Tipo de ensamblaje: Desarmable o prefabricado según modelo
</t>
    </r>
    <r>
      <rPr>
        <sz val="9"/>
        <rFont val="Microsoft Sans Serif"/>
        <family val="2"/>
      </rPr>
      <t xml:space="preserve">Aplicaciones: Exhibición de joyería, postres, cupcakes, accesorios y productos decorativos
</t>
    </r>
    <r>
      <rPr>
        <sz val="9"/>
        <rFont val="Microsoft Sans Serif"/>
        <family val="2"/>
      </rPr>
      <t xml:space="preserve">Uso recomendado: Repostería, vitrinas comerciales, ferias y decoración interior Compatibilidad: Ambientes comerciales y domésticos
</t>
    </r>
    <r>
      <rPr>
        <sz val="9"/>
        <rFont val="Microsoft Sans Serif"/>
        <family val="2"/>
      </rPr>
      <t xml:space="preserve">Resistencia: Uso liviano y semicomercial
</t>
    </r>
    <r>
      <rPr>
        <sz val="9"/>
        <rFont val="Microsoft Sans Serif"/>
        <family val="2"/>
      </rPr>
      <t xml:space="preserve">Beneficios técnicos: Optimización de espacio y visualización organizada de productos
</t>
    </r>
    <r>
      <rPr>
        <sz val="9"/>
        <rFont val="Microsoft Sans Serif"/>
        <family val="2"/>
      </rPr>
      <t xml:space="preserve">Sistema de limpieza: Limpieza manual con paño seco o húmedo Ventajas técnicas: Diseño compacto, portátil y decorativo
</t>
    </r>
    <r>
      <rPr>
        <sz val="9"/>
        <rFont val="Microsoft Sans Serif"/>
        <family val="2"/>
      </rPr>
      <t>Tipo de almacenamiento: Exhibición vertical de productos pequeños y medianos Mantenimiento: Bajo mantenimiento y fácil transporte.</t>
    </r>
  </si>
  <si>
    <r>
      <rPr>
        <b/>
        <sz val="9"/>
        <rFont val="Arial"/>
        <family val="2"/>
      </rPr>
      <t>Estante De Madera Rústico Para Joyería</t>
    </r>
  </si>
  <si>
    <r>
      <rPr>
        <sz val="9"/>
        <rFont val="Microsoft Sans Serif"/>
        <family val="2"/>
      </rPr>
      <t xml:space="preserve">Tipo de equipo: Escabiladero industrial para panadería y repostería
</t>
    </r>
    <r>
      <rPr>
        <sz val="9"/>
        <rFont val="Microsoft Sans Serif"/>
        <family val="2"/>
      </rPr>
      <t xml:space="preserve">Uso principal: almacenamiento, transporte, enfriamiento y organización de bandejas de producción
</t>
    </r>
    <r>
      <rPr>
        <sz val="9"/>
        <rFont val="Microsoft Sans Serif"/>
        <family val="2"/>
      </rPr>
      <t xml:space="preserve">Aplicación: panaderías, pastelerías, reposterías, cocinas industriales y fábricas de alimentos
</t>
    </r>
    <r>
      <rPr>
        <sz val="9"/>
        <rFont val="Microsoft Sans Serif"/>
        <family val="2"/>
      </rPr>
      <t xml:space="preserve">Material principal: acero inoxidable Acabado: acero satinado de uso alimentario
</t>
    </r>
    <r>
      <rPr>
        <sz val="9"/>
        <rFont val="Microsoft Sans Serif"/>
        <family val="2"/>
      </rPr>
      <t xml:space="preserve">Estructura: reforzada en tubo y ángulo metálico industrial Capacidad: 18 bandejas/latas de producción
</t>
    </r>
    <r>
      <rPr>
        <sz val="9"/>
        <rFont val="Microsoft Sans Serif"/>
        <family val="2"/>
      </rPr>
      <t xml:space="preserve">Tamaño de bandejas compatibles: 65 × 45 cm (estándar panadero en Colombia)
</t>
    </r>
    <r>
      <rPr>
        <sz val="9"/>
        <rFont val="Microsoft Sans Serif"/>
        <family val="2"/>
      </rPr>
      <t xml:space="preserve">Cantidad de niveles: 18 niveles
</t>
    </r>
    <r>
      <rPr>
        <sz val="9"/>
        <rFont val="Microsoft Sans Serif"/>
        <family val="2"/>
      </rPr>
      <t xml:space="preserve">Sistema de soporte: guías laterales para inserción y retiro de bandejas Tipo de movilidad: carro rodante industrial
</t>
    </r>
    <r>
      <rPr>
        <sz val="9"/>
        <rFont val="Microsoft Sans Serif"/>
        <family val="2"/>
      </rPr>
      <t xml:space="preserve">Rodachines: ruedas de nailon de alta resistencia Desplazamiento: manual
</t>
    </r>
    <r>
      <rPr>
        <sz val="9"/>
        <rFont val="Microsoft Sans Serif"/>
        <family val="2"/>
      </rPr>
      <t xml:space="preserve">Tipo de construcción: estructura abierta para ventilación y enfriamiento de productos
</t>
    </r>
    <r>
      <rPr>
        <sz val="9"/>
        <rFont val="Microsoft Sans Serif"/>
        <family val="2"/>
      </rPr>
      <t xml:space="preserve">Resistencia a corrosión: alta Uso alimentario: sí
</t>
    </r>
    <r>
      <rPr>
        <sz val="9"/>
        <rFont val="Microsoft Sans Serif"/>
        <family val="2"/>
      </rPr>
      <t>Nivel de producción: comercial, semiindustrial e industrial Mantenimiento: limpieza sencilla con productos para acero inoxidable Garantía comercial reportada: 6 meses</t>
    </r>
  </si>
  <si>
    <r>
      <rPr>
        <b/>
        <sz val="9"/>
        <rFont val="Arial"/>
        <family val="2"/>
      </rPr>
      <t>Escabiladero De Producion En Acero</t>
    </r>
  </si>
  <si>
    <r>
      <rPr>
        <sz val="9"/>
        <rFont val="Microsoft Sans Serif"/>
        <family val="2"/>
      </rPr>
      <t xml:space="preserve">Tipo de producto: Fertilizante foliar y bioestimulante agrícola Presentación comercial: Líquido concentrado
</t>
    </r>
    <r>
      <rPr>
        <sz val="9"/>
        <rFont val="Microsoft Sans Serif"/>
        <family val="2"/>
      </rPr>
      <t xml:space="preserve">Tipo de aplicación: Foliar y fertirriego
</t>
    </r>
    <r>
      <rPr>
        <sz val="9"/>
        <rFont val="Microsoft Sans Serif"/>
        <family val="2"/>
      </rPr>
      <t xml:space="preserve">Composición principal: Aminoácidos, carbono orgánico y nutrientes minerales Función agronómica: Estimulación fisiológica y nutricional de cultivos
</t>
    </r>
    <r>
      <rPr>
        <sz val="9"/>
        <rFont val="Microsoft Sans Serif"/>
        <family val="2"/>
      </rPr>
      <t xml:space="preserve">Acción principal: Promueve crecimiento vegetativo, floración y recuperación de estrés
</t>
    </r>
    <r>
      <rPr>
        <sz val="9"/>
        <rFont val="Microsoft Sans Serif"/>
        <family val="2"/>
      </rPr>
      <t xml:space="preserve">Compatibilidad: Cultivos frutales, hortalizas, café, cereales y pastos Tipo de absorción: Rápida absorción foliar y radicular
</t>
    </r>
    <r>
      <rPr>
        <sz val="9"/>
        <rFont val="Microsoft Sans Serif"/>
        <family val="2"/>
      </rPr>
      <t xml:space="preserve">Dosis de aplicación: Variable según cultivo y etapa fenológica Solubilidad: 100 % soluble en agua
</t>
    </r>
    <r>
      <rPr>
        <sz val="9"/>
        <rFont val="Microsoft Sans Serif"/>
        <family val="2"/>
      </rPr>
      <t xml:space="preserve">pH aproximado: 4–6  Color: Ámbar oscuro / café
</t>
    </r>
    <r>
      <rPr>
        <sz val="9"/>
        <rFont val="Microsoft Sans Serif"/>
        <family val="2"/>
      </rPr>
      <t xml:space="preserve">Densidad aproximada: 1.1–1.3 g/ml
</t>
    </r>
    <r>
      <rPr>
        <sz val="9"/>
        <rFont val="Microsoft Sans Serif"/>
        <family val="2"/>
      </rPr>
      <t xml:space="preserve">Contenido orgánico: Alto contenido de carbono orgánico activo Tipo de formulación: Concentrado soluble (SL)
</t>
    </r>
    <r>
      <rPr>
        <sz val="9"/>
        <rFont val="Microsoft Sans Serif"/>
        <family val="2"/>
      </rPr>
      <t xml:space="preserve">Aplicaciones recomendadas: Recuperación postestrés, inducción floral y fortalecimiento fisiológico
</t>
    </r>
    <r>
      <rPr>
        <sz val="9"/>
        <rFont val="Microsoft Sans Serif"/>
        <family val="2"/>
      </rPr>
      <t xml:space="preserve">Método de aplicación: Bomba de fumigación, aspersión o sistemas de riego Compatibilidad química: Compatible con la mayoría de fertilizantes y agroinsumos
</t>
    </r>
    <r>
      <rPr>
        <sz val="9"/>
        <rFont val="Microsoft Sans Serif"/>
        <family val="2"/>
      </rPr>
      <t xml:space="preserve">Beneficios agronómicos: Mayor vigor, mejor desarrollo radicular y aumento de productividad
</t>
    </r>
    <r>
      <rPr>
        <sz val="9"/>
        <rFont val="Microsoft Sans Serif"/>
        <family val="2"/>
      </rPr>
      <t xml:space="preserve">Uso recomendado: Agricultura intensiva y tecnificada
</t>
    </r>
    <r>
      <rPr>
        <sz val="9"/>
        <rFont val="Microsoft Sans Serif"/>
        <family val="2"/>
      </rPr>
      <t xml:space="preserve">Tipo de almacenamiento: Lugar fresco, seco y protegido de luz solar Vida útil: Según fecha de lote y condiciones de almacenamiento Seguridad: Uso agrícola con manejo técnico recomendado
</t>
    </r>
    <r>
      <rPr>
        <sz val="9"/>
        <rFont val="Microsoft Sans Serif"/>
        <family val="2"/>
      </rPr>
      <t>Ventajas técnicas: Alta eficiencia de absorción y rápida respuesta fisiológica en plantas.</t>
    </r>
  </si>
  <si>
    <r>
      <rPr>
        <b/>
        <sz val="9"/>
        <rFont val="Arial"/>
        <family val="2"/>
      </rPr>
      <t>Equipo de Ordeño</t>
    </r>
  </si>
  <si>
    <r>
      <rPr>
        <sz val="9"/>
        <rFont val="Microsoft Sans Serif"/>
        <family val="2"/>
      </rPr>
      <t xml:space="preserve">Tipo de equipo: Empacadora al vacío de mesa industrial
</t>
    </r>
    <r>
      <rPr>
        <sz val="9"/>
        <rFont val="Microsoft Sans Serif"/>
        <family val="2"/>
      </rPr>
      <t xml:space="preserve">Uso principal: extracción de aire y sellado hermético de productos alimentarios y no alimentarios
</t>
    </r>
    <r>
      <rPr>
        <sz val="9"/>
        <rFont val="Microsoft Sans Serif"/>
        <family val="2"/>
      </rPr>
      <t xml:space="preserve">Configuración: 3 barras de sellado
</t>
    </r>
    <r>
      <rPr>
        <sz val="9"/>
        <rFont val="Microsoft Sans Serif"/>
        <family val="2"/>
      </rPr>
      <t xml:space="preserve">Tipo de operación: automática o semiautomática según configuración del fabricante
</t>
    </r>
    <r>
      <rPr>
        <sz val="9"/>
        <rFont val="Microsoft Sans Serif"/>
        <family val="2"/>
      </rPr>
      <t xml:space="preserve">Aplicación: Carnes frescas,  Embutidos, Quesos, Frutas y verduras, Café, Cacao
</t>
    </r>
    <r>
      <rPr>
        <sz val="9"/>
        <rFont val="Microsoft Sans Serif"/>
        <family val="2"/>
      </rPr>
      <t xml:space="preserve">Productos secos Productos agroindustriales
</t>
    </r>
    <r>
      <rPr>
        <sz val="9"/>
        <rFont val="Microsoft Sans Serif"/>
        <family val="2"/>
      </rPr>
      <t xml:space="preserve">Insumos farmacéuticos y comerciales
</t>
    </r>
    <r>
      <rPr>
        <sz val="9"/>
        <rFont val="Microsoft Sans Serif"/>
        <family val="2"/>
      </rPr>
      <t xml:space="preserve">Sistema de vacío: bomba de vacío industrial integrada Tipo de sellado: térmico por resistencia eléctrica Número de barras de sellado: 3
</t>
    </r>
    <r>
      <rPr>
        <sz val="9"/>
        <rFont val="Microsoft Sans Serif"/>
        <family val="2"/>
      </rPr>
      <t xml:space="preserve">Material de cámara: acero inoxidable grado alimenticio Material estructural: acero inoxidable industrial
</t>
    </r>
    <r>
      <rPr>
        <sz val="9"/>
        <rFont val="Microsoft Sans Serif"/>
        <family val="2"/>
      </rPr>
      <t xml:space="preserve">Tipo de tapa: transparente de alta resistencia (acrílico o policarbonato industrial) Sistema de control: panel digital o electrónico programable (según versión) Programación:
</t>
    </r>
    <r>
      <rPr>
        <sz val="9"/>
        <rFont val="Microsoft Sans Serif"/>
        <family val="2"/>
      </rPr>
      <t xml:space="preserve">Tiempo de vacío Tiempo de sellado Tiempo de enfriamiento Ciclos automáticos
</t>
    </r>
    <r>
      <rPr>
        <sz val="9"/>
        <rFont val="Microsoft Sans Serif"/>
        <family val="2"/>
      </rPr>
      <t xml:space="preserve">Voltaje: 110 V o 220 V (según configuración) Frecuencia: 60 Hz
</t>
    </r>
    <r>
      <rPr>
        <sz val="9"/>
        <rFont val="Microsoft Sans Serif"/>
        <family val="2"/>
      </rPr>
      <t xml:space="preserve">Potencia instalada aproximada: 0.9 – 2.5 kW Tipo de bomba:
</t>
    </r>
    <r>
      <rPr>
        <sz val="9"/>
        <rFont val="Microsoft Sans Serif"/>
        <family val="2"/>
      </rPr>
      <t xml:space="preserve">Bomba de vacío lubricada industrial Funcionamiento continuo de producción
</t>
    </r>
    <r>
      <rPr>
        <sz val="9"/>
        <rFont val="Microsoft Sans Serif"/>
        <family val="2"/>
      </rPr>
      <t xml:space="preserve">Capacidad de vacío: alta eficiencia para conservación prolongada Nivel de producción: comercial, semiindustrial e industrial
</t>
    </r>
    <r>
      <rPr>
        <sz val="9"/>
        <rFont val="Microsoft Sans Serif"/>
        <family val="2"/>
      </rPr>
      <t xml:space="preserve">Tipo de instalación: sobremesa industrial Construcción sanitaria: apta para industria alimentaria Resistencia a corrosión: alta
</t>
    </r>
    <r>
      <rPr>
        <sz val="9"/>
        <rFont val="Microsoft Sans Serif"/>
        <family val="2"/>
      </rPr>
      <t xml:space="preserve">Mantenimiento:
</t>
    </r>
    <r>
      <rPr>
        <sz val="9"/>
        <rFont val="Microsoft Sans Serif"/>
        <family val="2"/>
      </rPr>
      <t>Cambio periódico de aceite de bomba (si aplica) Limpieza de cámara y barras de sellado</t>
    </r>
  </si>
  <si>
    <r>
      <rPr>
        <b/>
        <sz val="9"/>
        <rFont val="Arial"/>
        <family val="2"/>
      </rPr>
      <t>Empacadora al vacio de piso 3 barra de sellado</t>
    </r>
  </si>
  <si>
    <r>
      <rPr>
        <sz val="9"/>
        <rFont val="Microsoft Sans Serif"/>
        <family val="2"/>
      </rPr>
      <t xml:space="preserve">Tipo de equipo: Empacadora al vacío industrial Sistema de sellado: Doble barra selladora eléctrica Longitud de sellado: 600 mm por barra
</t>
    </r>
    <r>
      <rPr>
        <sz val="9"/>
        <rFont val="Microsoft Sans Serif"/>
        <family val="2"/>
      </rPr>
      <t xml:space="preserve">Número de barras: 2
</t>
    </r>
    <r>
      <rPr>
        <sz val="9"/>
        <rFont val="Microsoft Sans Serif"/>
        <family val="2"/>
      </rPr>
      <t xml:space="preserve">Tipo de operación: Automática eléctrica Voltaje: 110 V
</t>
    </r>
    <r>
      <rPr>
        <sz val="9"/>
        <rFont val="Microsoft Sans Serif"/>
        <family val="2"/>
      </rPr>
      <t xml:space="preserve">Frecuencia: 60 Hz
</t>
    </r>
    <r>
      <rPr>
        <sz val="9"/>
        <rFont val="Microsoft Sans Serif"/>
        <family val="2"/>
      </rPr>
      <t xml:space="preserve">Potencia total: 900–1200 W aprox. Capacidad de la bomba de vacío: 8 m³/h
</t>
    </r>
    <r>
      <rPr>
        <sz val="9"/>
        <rFont val="Microsoft Sans Serif"/>
        <family val="2"/>
      </rPr>
      <t xml:space="preserve">Tipo de bomba: Bomba de vacío industrial de alta eficiencia Presión de vacío: Hasta -0.1 MPa aprox.
</t>
    </r>
    <r>
      <rPr>
        <sz val="9"/>
        <rFont val="Microsoft Sans Serif"/>
        <family val="2"/>
      </rPr>
      <t xml:space="preserve">Ancho de sellado: 8–10 mm
</t>
    </r>
    <r>
      <rPr>
        <sz val="9"/>
        <rFont val="Microsoft Sans Serif"/>
        <family val="2"/>
      </rPr>
      <t xml:space="preserve">Material estructural: Acero inoxidable grado alimenticio Tipo de cámara: Cámara de vacío horizontal
</t>
    </r>
    <r>
      <rPr>
        <sz val="9"/>
        <rFont val="Microsoft Sans Serif"/>
        <family val="2"/>
      </rPr>
      <t xml:space="preserve">Sistema de control: Panel digital temporizado
</t>
    </r>
    <r>
      <rPr>
        <sz val="9"/>
        <rFont val="Microsoft Sans Serif"/>
        <family val="2"/>
      </rPr>
      <t xml:space="preserve">Tipo de tapa: Acrílico transparente de alta resistencia Tiempo de sellado: Ajustable electrónicamente Tiempo de vacío: Regulable
</t>
    </r>
    <r>
      <rPr>
        <sz val="9"/>
        <rFont val="Microsoft Sans Serif"/>
        <family val="2"/>
      </rPr>
      <t xml:space="preserve">Sistema de enfriamiento: Integrado para trabajo continuo Dimensiones aproximadas de cámara: 62 × 40 × 10 cm aprox.
</t>
    </r>
    <r>
      <rPr>
        <sz val="9"/>
        <rFont val="Microsoft Sans Serif"/>
        <family val="2"/>
      </rPr>
      <t xml:space="preserve">Dimensiones externas aproximadas: 72–80 cm largo × 55–65 cm ancho × 45–55 cm alto
</t>
    </r>
    <r>
      <rPr>
        <sz val="9"/>
        <rFont val="Microsoft Sans Serif"/>
        <family val="2"/>
      </rPr>
      <t xml:space="preserve">Peso aproximado: 60–90 kg
</t>
    </r>
    <r>
      <rPr>
        <sz val="9"/>
        <rFont val="Microsoft Sans Serif"/>
        <family val="2"/>
      </rPr>
      <t xml:space="preserve">Tipo de instalación: Piso / sobremesa industrial Compatibilidad: Bolsas lisas y corrugadas para vacío
</t>
    </r>
    <r>
      <rPr>
        <sz val="9"/>
        <rFont val="Microsoft Sans Serif"/>
        <family val="2"/>
      </rPr>
      <t xml:space="preserve">Aplicaciones: Empaque de carnes, quesos, embutidos, granos y alimentos procesados
</t>
    </r>
    <r>
      <rPr>
        <sz val="9"/>
        <rFont val="Microsoft Sans Serif"/>
        <family val="2"/>
      </rPr>
      <t xml:space="preserve">Uso recomendado: Restaurantes, plantas de alimentos, supermercados y agroindustria
</t>
    </r>
    <r>
      <rPr>
        <sz val="9"/>
        <rFont val="Microsoft Sans Serif"/>
        <family val="2"/>
      </rPr>
      <t xml:space="preserve">Beneficios técnicos: Mayor conservación, reducción de oxidación y protección contra humedad y bacterias
</t>
    </r>
    <r>
      <rPr>
        <sz val="9"/>
        <rFont val="Microsoft Sans Serif"/>
        <family val="2"/>
      </rPr>
      <t xml:space="preserve">Tipo de operación continua: Uso intensivo semindustrial e industrial Seguridad: Protección térmica y sistema de cierre hermético Mantenimiento: Limpieza interna y cambio periódico de aceite de bomba
</t>
    </r>
    <r>
      <rPr>
        <sz val="9"/>
        <rFont val="Microsoft Sans Serif"/>
        <family val="2"/>
      </rPr>
      <t>Ventajas técnicas: Sellado uniforme, doble barra de producción y alto rendimiento de vacío.</t>
    </r>
  </si>
  <si>
    <r>
      <rPr>
        <b/>
        <sz val="9"/>
        <rFont val="Arial"/>
        <family val="2"/>
      </rPr>
      <t>Empacadora al vacio</t>
    </r>
  </si>
  <si>
    <r>
      <rPr>
        <sz val="9"/>
        <rFont val="Microsoft Sans Serif"/>
        <family val="2"/>
      </rPr>
      <t xml:space="preserve">Tipo de equipo: Embutidora eléctrica industrial para chorizos, salchichas y embutidos
</t>
    </r>
    <r>
      <rPr>
        <sz val="9"/>
        <rFont val="Microsoft Sans Serif"/>
        <family val="2"/>
      </rPr>
      <t xml:space="preserve">Capacidad del cilindro: 15 litros
</t>
    </r>
    <r>
      <rPr>
        <sz val="9"/>
        <rFont val="Microsoft Sans Serif"/>
        <family val="2"/>
      </rPr>
      <t xml:space="preserve">Uso principal: llenado y embutido de mezclas cárnicas en tripas naturales o sintéticas
</t>
    </r>
    <r>
      <rPr>
        <sz val="9"/>
        <rFont val="Microsoft Sans Serif"/>
        <family val="2"/>
      </rPr>
      <t xml:space="preserve">Aplicación: carnicerías, charcuterías, plantas de procesamiento cárnico, restaurantes y emprendimientos de embutidos
</t>
    </r>
    <r>
      <rPr>
        <sz val="9"/>
        <rFont val="Microsoft Sans Serif"/>
        <family val="2"/>
      </rPr>
      <t xml:space="preserve">Sistema de funcionamiento: pistón de presión accionado por motor eléctrico Tipo de operación: eléctrica continua
</t>
    </r>
    <r>
      <rPr>
        <sz val="9"/>
        <rFont val="Microsoft Sans Serif"/>
        <family val="2"/>
      </rPr>
      <t xml:space="preserve">Material de contacto con alimento: acero inoxidable grado alimenticio Material del cilindro: acero inoxidable
</t>
    </r>
    <r>
      <rPr>
        <sz val="9"/>
        <rFont val="Microsoft Sans Serif"/>
        <family val="2"/>
      </rPr>
      <t xml:space="preserve">Material de boquillas: acero inoxidable o polímero alimentario de alta resistencia (según kit incluido)
</t>
    </r>
    <r>
      <rPr>
        <sz val="9"/>
        <rFont val="Microsoft Sans Serif"/>
        <family val="2"/>
      </rPr>
      <t xml:space="preserve">Material estructural: acero inoxidable y estructura metálica reforzada Capacidad de producción: variable según velocidad de operación y tipo de producto
</t>
    </r>
    <r>
      <rPr>
        <sz val="9"/>
        <rFont val="Microsoft Sans Serif"/>
        <family val="2"/>
      </rPr>
      <t xml:space="preserve">Sistema de llenado: presión controlada mediante pistón interno Control de velocidad: ajustable (según versión comercial)
</t>
    </r>
    <r>
      <rPr>
        <sz val="9"/>
        <rFont val="Microsoft Sans Serif"/>
        <family val="2"/>
      </rPr>
      <t xml:space="preserve">Tipo de transmisión: motoreductor eléctrico Potencia aproximada: 250 – 750 W
</t>
    </r>
    <r>
      <rPr>
        <sz val="9"/>
        <rFont val="Microsoft Sans Serif"/>
        <family val="2"/>
      </rPr>
      <t xml:space="preserve">Voltaje: 110 V o 220 V (según configuración) Frecuencia: 60 Hz
</t>
    </r>
    <r>
      <rPr>
        <sz val="9"/>
        <rFont val="Microsoft Sans Serif"/>
        <family val="2"/>
      </rPr>
      <t xml:space="preserve">Sistema de carga: manual por apertura superior del cilindro Sistema de descarga: boquilla frontal intercambiable
</t>
    </r>
    <r>
      <rPr>
        <sz val="9"/>
        <rFont val="Microsoft Sans Serif"/>
        <family val="2"/>
      </rPr>
      <t xml:space="preserve">Número de boquillas: generalmente 3 a 5 tamaños diferentes para distintos diámetros de embutido
</t>
    </r>
    <r>
      <rPr>
        <sz val="9"/>
        <rFont val="Microsoft Sans Serif"/>
        <family val="2"/>
      </rPr>
      <t xml:space="preserve">Tipo de embutido compatible:
</t>
    </r>
    <r>
      <rPr>
        <sz val="9"/>
        <rFont val="Microsoft Sans Serif"/>
        <family val="2"/>
      </rPr>
      <t xml:space="preserve">Chorizo Salchicha Longaniza Morcilla Butifarra
</t>
    </r>
    <r>
      <rPr>
        <sz val="9"/>
        <rFont val="Microsoft Sans Serif"/>
        <family val="2"/>
      </rPr>
      <t xml:space="preserve">Embutidos artesanales
</t>
    </r>
    <r>
      <rPr>
        <sz val="9"/>
        <rFont val="Microsoft Sans Serif"/>
        <family val="2"/>
      </rPr>
      <t xml:space="preserve">Construcción sanitaria: apta para procesamiento alimentario Nivel de producción: comercial y semiindustrial
</t>
    </r>
    <r>
      <rPr>
        <sz val="9"/>
        <rFont val="Microsoft Sans Serif"/>
        <family val="2"/>
      </rPr>
      <t xml:space="preserve">Mantenimiento: desmontaje y limpieza de cilindro, pistón y boquillas después de cada uso
</t>
    </r>
    <r>
      <rPr>
        <sz val="9"/>
        <rFont val="Microsoft Sans Serif"/>
        <family val="2"/>
      </rPr>
      <t>Resistencia a corrosión: alta en componentes inoxidables</t>
    </r>
  </si>
  <si>
    <r>
      <rPr>
        <b/>
        <sz val="9"/>
        <rFont val="Arial"/>
        <family val="2"/>
      </rPr>
      <t>Embutidora industrial medidas: 420x315x675 mm</t>
    </r>
  </si>
  <si>
    <r>
      <rPr>
        <sz val="9"/>
        <rFont val="Microsoft Sans Serif"/>
        <family val="2"/>
      </rPr>
      <t xml:space="preserve">Peso de despegue: 248 g
</t>
    </r>
    <r>
      <rPr>
        <sz val="9"/>
        <rFont val="Microsoft Sans Serif"/>
        <family val="2"/>
      </rPr>
      <t xml:space="preserve">Dimensiones plegado: 148 × 90 × 62 mm
</t>
    </r>
    <r>
      <rPr>
        <sz val="9"/>
        <rFont val="Microsoft Sans Serif"/>
        <family val="2"/>
      </rPr>
      <t xml:space="preserve">Dimensiones desplegado: 251 × 362 × 72 mm Velocidad máxima horizontal: 16 m/s Velocidad máxima de ascenso: 5 m/s Velocidad máxima de descenso: 3.5 m/s Resistencia al viento: 10.7 m/s (nivel 5)  Altitud máxima de vuelo: 4000 m
</t>
    </r>
    <r>
      <rPr>
        <sz val="9"/>
        <rFont val="Microsoft Sans Serif"/>
        <family val="2"/>
      </rPr>
      <t xml:space="preserve">Tiempo máximo de vuelo: 38 minutos
</t>
    </r>
    <r>
      <rPr>
        <sz val="9"/>
        <rFont val="Microsoft Sans Serif"/>
        <family val="2"/>
      </rPr>
      <t xml:space="preserve">Distancia máxima de transmisión: hasta 10 km (FCC) Sistema de transmisión: O2
</t>
    </r>
    <r>
      <rPr>
        <sz val="9"/>
        <rFont val="Microsoft Sans Serif"/>
        <family val="2"/>
      </rPr>
      <t xml:space="preserve">GPS: GPS + Galileo + BeiDou
</t>
    </r>
    <r>
      <rPr>
        <sz val="9"/>
        <rFont val="Microsoft Sans Serif"/>
        <family val="2"/>
      </rPr>
      <t xml:space="preserve">Cámara -Sensor CMOS 1/1.3 pulgadas, Resolución de fotos: 12 MP / 48 MP Apertura: f/1.7
</t>
    </r>
    <r>
      <rPr>
        <sz val="9"/>
        <rFont val="Microsoft Sans Serif"/>
        <family val="2"/>
      </rPr>
      <t xml:space="preserve">Campo de visión: 82.1°
</t>
    </r>
    <r>
      <rPr>
        <sz val="9"/>
        <rFont val="Microsoft Sans Serif"/>
        <family val="2"/>
      </rPr>
      <t xml:space="preserve">Formatos de foto: JPEG y DNG (RAW) Video:
</t>
    </r>
    <r>
      <rPr>
        <sz val="9"/>
        <rFont val="Microsoft Sans Serif"/>
        <family val="2"/>
      </rPr>
      <t xml:space="preserve">4K hasta 30 fps
</t>
    </r>
    <r>
      <rPr>
        <sz val="9"/>
        <rFont val="Microsoft Sans Serif"/>
        <family val="2"/>
      </rPr>
      <t xml:space="preserve">2.7K hasta 60 fps Full HD hasta 60 fps
</t>
    </r>
    <r>
      <rPr>
        <sz val="9"/>
        <rFont val="Microsoft Sans Serif"/>
        <family val="2"/>
      </rPr>
      <t xml:space="preserve">Bitrate máximo: 100 Mbps HDR en foto y video Zoom digital:
</t>
    </r>
    <r>
      <rPr>
        <sz val="9"/>
        <rFont val="Microsoft Sans Serif"/>
        <family val="2"/>
      </rPr>
      <t xml:space="preserve">2x en 4K3x en 2.7K4x en 1080p Estabilización
</t>
    </r>
    <r>
      <rPr>
        <sz val="9"/>
        <rFont val="Microsoft Sans Serif"/>
        <family val="2"/>
      </rPr>
      <t xml:space="preserve">Gimbal mecánico de 3 ejes Inclinación: -135° a 80°
</t>
    </r>
    <r>
      <rPr>
        <sz val="9"/>
        <rFont val="Microsoft Sans Serif"/>
        <family val="2"/>
      </rPr>
      <t xml:space="preserve">Paneo: -30° a 30° Batería
</t>
    </r>
    <r>
      <rPr>
        <sz val="9"/>
        <rFont val="Microsoft Sans Serif"/>
        <family val="2"/>
      </rPr>
      <t xml:space="preserve">Capacidad: 2453 mAh
</t>
    </r>
    <r>
      <rPr>
        <sz val="9"/>
        <rFont val="Microsoft Sans Serif"/>
        <family val="2"/>
      </rPr>
      <t xml:space="preserve">Voltaje: 7.38 V Tecnología: Li-Po Potencia: 18.1 Wh Compatibilidad
</t>
    </r>
    <r>
      <rPr>
        <sz val="9"/>
        <rFont val="Microsoft Sans Serif"/>
        <family val="2"/>
      </rPr>
      <t xml:space="preserve">Aplicación móvil compatible con Android e iOS
</t>
    </r>
    <r>
      <rPr>
        <sz val="9"/>
        <rFont val="Microsoft Sans Serif"/>
        <family val="2"/>
      </rPr>
      <t>Grabación vertical real para redes sociales con tres baterías y cargador externo.</t>
    </r>
  </si>
  <si>
    <r>
      <rPr>
        <b/>
        <sz val="9"/>
        <rFont val="Arial"/>
        <family val="2"/>
      </rPr>
      <t>Dron compacto 4 K ultra lijero</t>
    </r>
  </si>
  <si>
    <r>
      <rPr>
        <sz val="9"/>
        <rFont val="Microsoft Sans Serif"/>
        <family val="2"/>
      </rPr>
      <t xml:space="preserve">Tipo de equipo: Dispensador triple de alimentos secos Configuración: 3 compartimientos independientes Capacidad total: 12 a 15 litros aprox.
</t>
    </r>
    <r>
      <rPr>
        <sz val="9"/>
        <rFont val="Microsoft Sans Serif"/>
        <family val="2"/>
      </rPr>
      <t xml:space="preserve">Capacidad por contenedor: 4–5 litros aprox.
</t>
    </r>
    <r>
      <rPr>
        <sz val="9"/>
        <rFont val="Microsoft Sans Serif"/>
        <family val="2"/>
      </rPr>
      <t xml:space="preserve">Material de contenedores: Acrílico / policarbonato transparente Material estructural: ABS reforzado y acero inoxidable
</t>
    </r>
    <r>
      <rPr>
        <sz val="9"/>
        <rFont val="Microsoft Sans Serif"/>
        <family val="2"/>
      </rPr>
      <t xml:space="preserve">Tipo de dispensación: Dosificador manual giratorio Sistema de salida: Por gravedad controlada
</t>
    </r>
    <r>
      <rPr>
        <sz val="9"/>
        <rFont val="Microsoft Sans Serif"/>
        <family val="2"/>
      </rPr>
      <t xml:space="preserve">Compatibilidad: Cereales, granos, frutos secos, dulces y snacks Tipo de instalación: Sobremesa o pared según versión
</t>
    </r>
    <r>
      <rPr>
        <sz val="9"/>
        <rFont val="Microsoft Sans Serif"/>
        <family val="2"/>
      </rPr>
      <t xml:space="preserve">Sistema de fijación: Base antideslizante o soporte mural
</t>
    </r>
    <r>
      <rPr>
        <sz val="9"/>
        <rFont val="Microsoft Sans Serif"/>
        <family val="2"/>
      </rPr>
      <t xml:space="preserve">Dimensiones aproximadas: 48–55 cm alto × 30–40 cm ancho × 15–20 cm profundidad
</t>
    </r>
    <r>
      <rPr>
        <sz val="9"/>
        <rFont val="Microsoft Sans Serif"/>
        <family val="2"/>
      </rPr>
      <t xml:space="preserve">Peso aproximado: 2–4 kg
</t>
    </r>
    <r>
      <rPr>
        <sz val="9"/>
        <rFont val="Microsoft Sans Serif"/>
        <family val="2"/>
      </rPr>
      <t xml:space="preserve">Tipo de tapa: Superior abatible desmontable
</t>
    </r>
    <r>
      <rPr>
        <sz val="9"/>
        <rFont val="Microsoft Sans Serif"/>
        <family val="2"/>
      </rPr>
      <t xml:space="preserve">Sistema de conservación: Protección contra humedad y contaminación Tipo de operación: Manual
</t>
    </r>
    <r>
      <rPr>
        <sz val="9"/>
        <rFont val="Microsoft Sans Serif"/>
        <family val="2"/>
      </rPr>
      <t xml:space="preserve">Transparencia: Visualización completa del contenido Resistencia: Alta resistencia a impactos moderados
</t>
    </r>
    <r>
      <rPr>
        <sz val="9"/>
        <rFont val="Microsoft Sans Serif"/>
        <family val="2"/>
      </rPr>
      <t xml:space="preserve">Aplicaciones: Hoteles, cafeterías, restaurantes, tiendas y hogares
</t>
    </r>
    <r>
      <rPr>
        <sz val="9"/>
        <rFont val="Microsoft Sans Serif"/>
        <family val="2"/>
      </rPr>
      <t xml:space="preserve">Uso recomendado: Autoservicio de alimentos secos y almacenamiento organizado
</t>
    </r>
    <r>
      <rPr>
        <sz val="9"/>
        <rFont val="Microsoft Sans Serif"/>
        <family val="2"/>
      </rPr>
      <t xml:space="preserve">Beneficios técnicos: Dosificación uniforme, reducción de desperdicio y mejor higiene alimentaria
</t>
    </r>
    <r>
      <rPr>
        <sz val="9"/>
        <rFont val="Microsoft Sans Serif"/>
        <family val="2"/>
      </rPr>
      <t xml:space="preserve">Compatibilidad alimentaria: Apto para contacto con alimentos secos Mantenimiento: Fácil desmontaje y limpieza rápida
</t>
    </r>
    <r>
      <rPr>
        <sz val="9"/>
        <rFont val="Microsoft Sans Serif"/>
        <family val="2"/>
      </rPr>
      <t>Ventajas técnicas: Optimización de espacio y control eficiente de porciones.</t>
    </r>
  </si>
  <si>
    <r>
      <rPr>
        <b/>
        <sz val="9"/>
        <rFont val="Arial"/>
        <family val="2"/>
      </rPr>
      <t>Dispensador Triple Cereal Granos Dulces Frutos Secos</t>
    </r>
  </si>
  <si>
    <r>
      <rPr>
        <sz val="9"/>
        <rFont val="Microsoft Sans Serif"/>
        <family val="2"/>
      </rPr>
      <t xml:space="preserve">Tipo de equipo: Devanadora enconadora textil Configuración: 2 hilos simultáneos
</t>
    </r>
    <r>
      <rPr>
        <sz val="9"/>
        <rFont val="Microsoft Sans Serif"/>
        <family val="2"/>
      </rPr>
      <t xml:space="preserve">Tipo de operación: Eléctrica industrial Aplicación: Devanado y enconado de hilo textil
</t>
    </r>
    <r>
      <rPr>
        <sz val="9"/>
        <rFont val="Microsoft Sans Serif"/>
        <family val="2"/>
      </rPr>
      <t xml:space="preserve">Compatibilidad: Algodón, poliéster, lana, nylon y fibras sintéticas Número de conos: 2 puestos de trabajo
</t>
    </r>
    <r>
      <rPr>
        <sz val="9"/>
        <rFont val="Microsoft Sans Serif"/>
        <family val="2"/>
      </rPr>
      <t xml:space="preserve">Sistema de enrollado: Automático uniforme de alta velocidad Velocidad de devanado: 800–1500 RPM aprox.
</t>
    </r>
    <r>
      <rPr>
        <sz val="9"/>
        <rFont val="Microsoft Sans Serif"/>
        <family val="2"/>
      </rPr>
      <t xml:space="preserve">Potencia del motor: 120–250 W aprox. Voltaje: 110 V
</t>
    </r>
    <r>
      <rPr>
        <sz val="9"/>
        <rFont val="Microsoft Sans Serif"/>
        <family val="2"/>
      </rPr>
      <t xml:space="preserve">Frecuencia: 60 Hz
</t>
    </r>
    <r>
      <rPr>
        <sz val="9"/>
        <rFont val="Microsoft Sans Serif"/>
        <family val="2"/>
      </rPr>
      <t xml:space="preserve">Tipo de motor: Motor eléctrico de bajo ruido Sistema de transmisión: Polea y correa reforzada
</t>
    </r>
    <r>
      <rPr>
        <sz val="9"/>
        <rFont val="Microsoft Sans Serif"/>
        <family val="2"/>
      </rPr>
      <t xml:space="preserve">Material estructural: Acero pintado y aluminio industrial Tipo de base: Metálica reforzada antivibración  Sistema de tensión: Regulable manualmente
</t>
    </r>
    <r>
      <rPr>
        <sz val="9"/>
        <rFont val="Microsoft Sans Serif"/>
        <family val="2"/>
      </rPr>
      <t xml:space="preserve">Tipo de bobinado: Conos y carretes cilíndricos
</t>
    </r>
    <r>
      <rPr>
        <sz val="9"/>
        <rFont val="Microsoft Sans Serif"/>
        <family val="2"/>
      </rPr>
      <t xml:space="preserve">Capacidad de trabajo: Operación continua industrial ligera
</t>
    </r>
    <r>
      <rPr>
        <sz val="9"/>
        <rFont val="Microsoft Sans Serif"/>
        <family val="2"/>
      </rPr>
      <t xml:space="preserve">Dimensiones aproximadas: 55–70 cm largo × 30–40 cm ancho × 45–60 cm alto Peso aproximado: 12–20 kg
</t>
    </r>
    <r>
      <rPr>
        <sz val="9"/>
        <rFont val="Microsoft Sans Serif"/>
        <family val="2"/>
      </rPr>
      <t xml:space="preserve">Tipo de instalación: Sobremesa industrial Nivel de ruido: Bajo nivel operativo
</t>
    </r>
    <r>
      <rPr>
        <sz val="9"/>
        <rFont val="Microsoft Sans Serif"/>
        <family val="2"/>
      </rPr>
      <t xml:space="preserve">Sistema de seguridad: Interruptor protegido y cubierta parcial de transmisión Aplicaciones: Confección, tejeduría, bordado y producción textil
</t>
    </r>
    <r>
      <rPr>
        <sz val="9"/>
        <rFont val="Microsoft Sans Serif"/>
        <family val="2"/>
      </rPr>
      <t xml:space="preserve">Beneficios técnicos: Enrollado uniforme, reducción de desperdicio y mayor velocidad de producción
</t>
    </r>
    <r>
      <rPr>
        <sz val="9"/>
        <rFont val="Microsoft Sans Serif"/>
        <family val="2"/>
      </rPr>
      <t xml:space="preserve">Mantenimiento: Lubricación básica y limpieza periódica
</t>
    </r>
    <r>
      <rPr>
        <sz val="9"/>
        <rFont val="Microsoft Sans Serif"/>
        <family val="2"/>
      </rPr>
      <t xml:space="preserve">Uso recomendado: Talleres textiles, fábricas de confección y emprendimientos de hilandería
</t>
    </r>
    <r>
      <rPr>
        <sz val="9"/>
        <rFont val="Microsoft Sans Serif"/>
        <family val="2"/>
      </rPr>
      <t>Ventajas técnicas: Doble estación de trabajo y bajo consumo energético.</t>
    </r>
  </si>
  <si>
    <r>
      <rPr>
        <b/>
        <sz val="9"/>
        <rFont val="Arial"/>
        <family val="2"/>
      </rPr>
      <t>Devanadora de hilo</t>
    </r>
  </si>
  <si>
    <r>
      <rPr>
        <sz val="9"/>
        <rFont val="Microsoft Sans Serif"/>
        <family val="2"/>
      </rPr>
      <t xml:space="preserve">Tipo de equipo: Despulpadora industrial de frutas
</t>
    </r>
    <r>
      <rPr>
        <sz val="9"/>
        <rFont val="Microsoft Sans Serif"/>
        <family val="2"/>
      </rPr>
      <t xml:space="preserve">Uso principal: extracción de pulpa y separación de semillas, cáscaras y fibras Aplicación: procesamiento agroindustrial de frutas para jugos, néctares, mermeladas, pulpas congeladas, salsas y concentrados
</t>
    </r>
    <r>
      <rPr>
        <sz val="9"/>
        <rFont val="Microsoft Sans Serif"/>
        <family val="2"/>
      </rPr>
      <t xml:space="preserve">Potencia del motor: 2 HP (≈ 1.5 kW) Tipo de motor: eléctrico industrial
</t>
    </r>
    <r>
      <rPr>
        <sz val="9"/>
        <rFont val="Microsoft Sans Serif"/>
        <family val="2"/>
      </rPr>
      <t xml:space="preserve">Voltaje: 110 V o 220 V (según configuración del fabricante) Frecuencia: 60 Hz
</t>
    </r>
    <r>
      <rPr>
        <sz val="9"/>
        <rFont val="Microsoft Sans Serif"/>
        <family val="2"/>
      </rPr>
      <t xml:space="preserve">Sistema de funcionamiento: trituración y tamizado mecánico rotativo
</t>
    </r>
    <r>
      <rPr>
        <sz val="9"/>
        <rFont val="Microsoft Sans Serif"/>
        <family val="2"/>
      </rPr>
      <t xml:space="preserve">Sistema de separación: malla/tamiz intercambiable para retención de residuos sólidos
</t>
    </r>
    <r>
      <rPr>
        <sz val="9"/>
        <rFont val="Microsoft Sans Serif"/>
        <family val="2"/>
      </rPr>
      <t xml:space="preserve">Material de contacto con alimento: acero inoxidable grado alimenticio Material estructural: acero inoxidable y estructura metálica reforzada Tipo de alimentación: manual por tolva superior
</t>
    </r>
    <r>
      <rPr>
        <sz val="9"/>
        <rFont val="Microsoft Sans Serif"/>
        <family val="2"/>
      </rPr>
      <t xml:space="preserve">Tipo de descarga:
</t>
    </r>
    <r>
      <rPr>
        <sz val="9"/>
        <rFont val="Microsoft Sans Serif"/>
        <family val="2"/>
      </rPr>
      <t xml:space="preserve">Salida de pulpa refinada
</t>
    </r>
    <r>
      <rPr>
        <sz val="9"/>
        <rFont val="Microsoft Sans Serif"/>
        <family val="2"/>
      </rPr>
      <t xml:space="preserve">Salida independiente de residuos (semillas, bagazo y cáscara)
</t>
    </r>
    <r>
      <rPr>
        <sz val="9"/>
        <rFont val="Microsoft Sans Serif"/>
        <family val="2"/>
      </rPr>
      <t xml:space="preserve">Sistema de transmisión: poleas y bandas o acople directo (según versión) Capacidad de producción aproximada: 150 – 500 kg/h (dependiendo del tipo de fruta y malla instalada)
</t>
    </r>
    <r>
      <rPr>
        <sz val="9"/>
        <rFont val="Microsoft Sans Serif"/>
        <family val="2"/>
      </rPr>
      <t xml:space="preserve">Tipo de operación: continua
</t>
    </r>
    <r>
      <rPr>
        <sz val="9"/>
        <rFont val="Microsoft Sans Serif"/>
        <family val="2"/>
      </rPr>
      <t xml:space="preserve">Nivel de producción: comercial, agroindustrial y semiindustrial Construcción sanitaria: apta para procesamiento alimentario Mantenimiento: desmontaje y limpieza periódica de tamices y partes en contacto con alimento
</t>
    </r>
    <r>
      <rPr>
        <sz val="9"/>
        <rFont val="Microsoft Sans Serif"/>
        <family val="2"/>
      </rPr>
      <t>Resistencia a corrosión: alta en componentes inoxidables</t>
    </r>
  </si>
  <si>
    <r>
      <rPr>
        <b/>
        <sz val="9"/>
        <rFont val="Arial"/>
        <family val="2"/>
      </rPr>
      <t>Despulpadora de frutas 2hp</t>
    </r>
  </si>
  <si>
    <r>
      <rPr>
        <sz val="9"/>
        <rFont val="Microsoft Sans Serif"/>
        <family val="2"/>
      </rPr>
      <t xml:space="preserve">Tipo de equipo: Descremadora centrífuga de leche
</t>
    </r>
    <r>
      <rPr>
        <sz val="9"/>
        <rFont val="Microsoft Sans Serif"/>
        <family val="2"/>
      </rPr>
      <t xml:space="preserve">Uso principal: separación de crema y leche descremada mediante fuerza centrífuga
</t>
    </r>
    <r>
      <rPr>
        <sz val="9"/>
        <rFont val="Microsoft Sans Serif"/>
        <family val="2"/>
      </rPr>
      <t xml:space="preserve">Capacidad de procesamiento: 100 litros por hora
</t>
    </r>
    <r>
      <rPr>
        <sz val="9"/>
        <rFont val="Microsoft Sans Serif"/>
        <family val="2"/>
      </rPr>
      <t xml:space="preserve">Aplicación: producción láctea artesanal, fincas lecheras, pequeñas plantas de procesamiento y agroindustria láctea
</t>
    </r>
    <r>
      <rPr>
        <sz val="9"/>
        <rFont val="Microsoft Sans Serif"/>
        <family val="2"/>
      </rPr>
      <t xml:space="preserve">Sistema de funcionamiento: centrifugación mecánica de alta velocidad Tipo de operación: continua
</t>
    </r>
    <r>
      <rPr>
        <sz val="9"/>
        <rFont val="Microsoft Sans Serif"/>
        <family val="2"/>
      </rPr>
      <t xml:space="preserve">Alimentación del producto: manual mediante tolva o recipiente superior Material de contacto con alimento: acero inoxidable grado alimenticio Material estructural: acero inoxidable y componentes metálicos industriales Sistema de separación: discos centrífugos internos de precisión
</t>
    </r>
    <r>
      <rPr>
        <sz val="9"/>
        <rFont val="Microsoft Sans Serif"/>
        <family val="2"/>
      </rPr>
      <t xml:space="preserve">Salidas independientes:
</t>
    </r>
    <r>
      <rPr>
        <sz val="9"/>
        <rFont val="Microsoft Sans Serif"/>
        <family val="2"/>
      </rPr>
      <t xml:space="preserve">Crema
</t>
    </r>
    <r>
      <rPr>
        <sz val="9"/>
        <rFont val="Microsoft Sans Serif"/>
        <family val="2"/>
      </rPr>
      <t xml:space="preserve">Leche descremada
</t>
    </r>
    <r>
      <rPr>
        <sz val="9"/>
        <rFont val="Microsoft Sans Serif"/>
        <family val="2"/>
      </rPr>
      <t xml:space="preserve">Ajuste de porcentaje de crema: regulable según configuración del equipo Tipo de transmisión: motor eléctrico acoplado al sistema centrífugo Potencia aproximada: 0,25 – 0,75 HP (180–550 W)
</t>
    </r>
    <r>
      <rPr>
        <sz val="9"/>
        <rFont val="Microsoft Sans Serif"/>
        <family val="2"/>
      </rPr>
      <t xml:space="preserve">Voltaje: 110 V o 220 V (según versión) Frecuencia: 60 Hz
</t>
    </r>
    <r>
      <rPr>
        <sz val="9"/>
        <rFont val="Microsoft Sans Serif"/>
        <family val="2"/>
      </rPr>
      <t xml:space="preserve">Velocidad de rotación: alta velocidad centrífuga industrial Sistema de descarga: continua durante operación
</t>
    </r>
    <r>
      <rPr>
        <sz val="9"/>
        <rFont val="Microsoft Sans Serif"/>
        <family val="2"/>
      </rPr>
      <t xml:space="preserve">Nivel de producción: artesanal, comercial y semiindustrial Construcción sanitaria: apta para procesamiento de alimentos
</t>
    </r>
    <r>
      <rPr>
        <sz val="9"/>
        <rFont val="Microsoft Sans Serif"/>
        <family val="2"/>
      </rPr>
      <t>Mantenimiento: limpieza periódica de discos, conductos y recipiente recolector Ensamble: estructura de mesa o pedestal compacto</t>
    </r>
  </si>
  <si>
    <r>
      <rPr>
        <b/>
        <sz val="9"/>
        <rFont val="Arial"/>
        <family val="2"/>
      </rPr>
      <t>descremadora de leche capacidad 100 litros manual o semiindustrial</t>
    </r>
  </si>
  <si>
    <r>
      <rPr>
        <sz val="9"/>
        <rFont val="Microsoft Sans Serif"/>
        <family val="2"/>
      </rPr>
      <t xml:space="preserve">Tipo de equipo: Refinadora conchadora de bolas para chocolate
</t>
    </r>
    <r>
      <rPr>
        <sz val="9"/>
        <rFont val="Microsoft Sans Serif"/>
        <family val="2"/>
      </rPr>
      <t xml:space="preserve">Uso principal: refinado y conchado de chocolate, cacao y mezclas grasas alimentarias
</t>
    </r>
    <r>
      <rPr>
        <sz val="9"/>
        <rFont val="Microsoft Sans Serif"/>
        <family val="2"/>
      </rPr>
      <t xml:space="preserve">Aplicación: producción de chocolate artesanal, bean to bar, repostería fina y transformación de cacao
</t>
    </r>
    <r>
      <rPr>
        <sz val="9"/>
        <rFont val="Microsoft Sans Serif"/>
        <family val="2"/>
      </rPr>
      <t xml:space="preserve">Capacidad por lote (baché): 20 kg
</t>
    </r>
    <r>
      <rPr>
        <sz val="9"/>
        <rFont val="Microsoft Sans Serif"/>
        <family val="2"/>
      </rPr>
      <t xml:space="preserve">Tipo de proceso: refinación por fricción mediante bolas de acero Sistema de molienda: bolas de acero inoxidable alimentario
</t>
    </r>
    <r>
      <rPr>
        <sz val="9"/>
        <rFont val="Microsoft Sans Serif"/>
        <family val="2"/>
      </rPr>
      <t xml:space="preserve">Material de contacto con alimento: acero inoxidable grado alimenticio
</t>
    </r>
    <r>
      <rPr>
        <sz val="9"/>
        <rFont val="Microsoft Sans Serif"/>
        <family val="2"/>
      </rPr>
      <t xml:space="preserve">Material estructural: acero al carbono con acabados industriales y componentes inoxidables
</t>
    </r>
    <r>
      <rPr>
        <sz val="9"/>
        <rFont val="Microsoft Sans Serif"/>
        <family val="2"/>
      </rPr>
      <t xml:space="preserve">Sistema de refinado: molienda húmeda continua de partículas sólidas en grasa (manteca de cacao u otras bases)
</t>
    </r>
    <r>
      <rPr>
        <sz val="9"/>
        <rFont val="Microsoft Sans Serif"/>
        <family val="2"/>
      </rPr>
      <t xml:space="preserve">Granulometría final aproximada: 20–25 micras (dependiendo de tiempo de proceso y formulación)
</t>
    </r>
    <r>
      <rPr>
        <sz val="9"/>
        <rFont val="Microsoft Sans Serif"/>
        <family val="2"/>
      </rPr>
      <t xml:space="preserve">Tiempo de refinación estimado: 8–24 horas según receta y nivel de finura requerido
</t>
    </r>
    <r>
      <rPr>
        <sz val="9"/>
        <rFont val="Microsoft Sans Serif"/>
        <family val="2"/>
      </rPr>
      <t xml:space="preserve">Sistema de conchado: integrado en el mismo equipo Tipo de operación: continua por lote
</t>
    </r>
    <r>
      <rPr>
        <sz val="9"/>
        <rFont val="Microsoft Sans Serif"/>
        <family val="2"/>
      </rPr>
      <t xml:space="preserve">Motor principal: industrial de transmisión mecánica
</t>
    </r>
    <r>
      <rPr>
        <sz val="9"/>
        <rFont val="Microsoft Sans Serif"/>
        <family val="2"/>
      </rPr>
      <t xml:space="preserve">Potencia instalada aproximada: 1.5 – 3 HP (según configuración del fabricante) Voltaje: 220 V
</t>
    </r>
    <r>
      <rPr>
        <sz val="9"/>
        <rFont val="Microsoft Sans Serif"/>
        <family val="2"/>
      </rPr>
      <t xml:space="preserve">Frecuencia: 60 Hz
</t>
    </r>
    <r>
      <rPr>
        <sz val="9"/>
        <rFont val="Microsoft Sans Serif"/>
        <family val="2"/>
      </rPr>
      <t xml:space="preserve">Sistema de transmisión: motoreductor industrial
</t>
    </r>
    <r>
      <rPr>
        <sz val="9"/>
        <rFont val="Microsoft Sans Serif"/>
        <family val="2"/>
      </rPr>
      <t xml:space="preserve">Control de operación: encendido/apagado y funcionamiento continuo
</t>
    </r>
    <r>
      <rPr>
        <sz val="9"/>
        <rFont val="Microsoft Sans Serif"/>
        <family val="2"/>
      </rPr>
      <t xml:space="preserve">Nivel de producción: artesanal avanzada, semiindustrial y pequeña industria chocolatera
</t>
    </r>
    <r>
      <rPr>
        <sz val="9"/>
        <rFont val="Microsoft Sans Serif"/>
        <family val="2"/>
      </rPr>
      <t xml:space="preserve">Compatibilidad de productos:
</t>
    </r>
    <r>
      <rPr>
        <sz val="9"/>
        <rFont val="Microsoft Sans Serif"/>
        <family val="2"/>
      </rPr>
      <t xml:space="preserve">Licor de cacao Chocolate oscuro Chocolate con leche Coberturas
</t>
    </r>
    <r>
      <rPr>
        <sz val="9"/>
        <rFont val="Microsoft Sans Serif"/>
        <family val="2"/>
      </rPr>
      <t xml:space="preserve">Cremas untables Pastas de frutos secos Pralinés
</t>
    </r>
    <r>
      <rPr>
        <sz val="9"/>
        <rFont val="Microsoft Sans Serif"/>
        <family val="2"/>
      </rPr>
      <t xml:space="preserve">Sistema de carga: manual por parte superior
</t>
    </r>
    <r>
      <rPr>
        <sz val="9"/>
        <rFont val="Microsoft Sans Serif"/>
        <family val="2"/>
      </rPr>
      <t xml:space="preserve">Sistema de descarga: manual o mediante inclinación/salida controlada (según versión)
</t>
    </r>
    <r>
      <rPr>
        <sz val="9"/>
        <rFont val="Microsoft Sans Serif"/>
        <family val="2"/>
      </rPr>
      <t xml:space="preserve">Mantenimiento: limpieza periódica del tanque, bolas y componentes de contacto alimentario
</t>
    </r>
    <r>
      <rPr>
        <sz val="9"/>
        <rFont val="Microsoft Sans Serif"/>
        <family val="2"/>
      </rPr>
      <t>Construcción sanitaria: apta para procesos alimentarios</t>
    </r>
  </si>
  <si>
    <r>
      <rPr>
        <b/>
        <sz val="9"/>
        <rFont val="Arial"/>
        <family val="2"/>
      </rPr>
      <t>Descascarilladora para cacao</t>
    </r>
  </si>
  <si>
    <r>
      <rPr>
        <sz val="9"/>
        <rFont val="Microsoft Sans Serif"/>
        <family val="2"/>
      </rPr>
      <t xml:space="preserve">Tipo de equipo: Desbastadora industrial de cuero
</t>
    </r>
    <r>
      <rPr>
        <sz val="9"/>
        <rFont val="Microsoft Sans Serif"/>
        <family val="2"/>
      </rPr>
      <t xml:space="preserve">Uso principal: rebaje y adelgazamiento de cuero en bordes y superficies específicas
</t>
    </r>
    <r>
      <rPr>
        <sz val="9"/>
        <rFont val="Microsoft Sans Serif"/>
        <family val="2"/>
      </rPr>
      <t xml:space="preserve">Aplicación: marroquinería, talabartería, calzado, cinturones, bolsos, tapicería y artículos de cuero
</t>
    </r>
    <r>
      <rPr>
        <sz val="9"/>
        <rFont val="Microsoft Sans Serif"/>
        <family val="2"/>
      </rPr>
      <t xml:space="preserve">Sistema de trabajo: cuchilla circular rotativa de precisión Tipo de operación: industrial continua
</t>
    </r>
    <r>
      <rPr>
        <sz val="9"/>
        <rFont val="Microsoft Sans Serif"/>
        <family val="2"/>
      </rPr>
      <t xml:space="preserve">Material procesable:
</t>
    </r>
    <r>
      <rPr>
        <sz val="9"/>
        <rFont val="Microsoft Sans Serif"/>
        <family val="2"/>
      </rPr>
      <t xml:space="preserve">Cuero natural Cuero sintético Cuero curtido
</t>
    </r>
    <r>
      <rPr>
        <sz val="9"/>
        <rFont val="Microsoft Sans Serif"/>
        <family val="2"/>
      </rPr>
      <t xml:space="preserve">Materiales similares para marroquinería
</t>
    </r>
    <r>
      <rPr>
        <sz val="9"/>
        <rFont val="Microsoft Sans Serif"/>
        <family val="2"/>
      </rPr>
      <t xml:space="preserve">Sistema de alimentación: arrastre mecánico mediante rodillo presor Tipo de corte: desbaste progresivo regulable
</t>
    </r>
    <r>
      <rPr>
        <sz val="9"/>
        <rFont val="Microsoft Sans Serif"/>
        <family val="2"/>
      </rPr>
      <t xml:space="preserve">Regulación de espesor: ajustable según necesidad del trabajo Ajuste de profundidad de corte: manual de precisión Velocidad de trabajo: alta velocidad industrial
</t>
    </r>
    <r>
      <rPr>
        <sz val="9"/>
        <rFont val="Microsoft Sans Serif"/>
        <family val="2"/>
      </rPr>
      <t xml:space="preserve">Motor: servo motor industrial o motor de transmisión (según configuración) Potencia aproximada: 370–750 W (0,5–1 HP)
</t>
    </r>
    <r>
      <rPr>
        <sz val="9"/>
        <rFont val="Microsoft Sans Serif"/>
        <family val="2"/>
      </rPr>
      <t xml:space="preserve">Voltaje: 110 V o 220 V
</t>
    </r>
    <r>
      <rPr>
        <sz val="9"/>
        <rFont val="Microsoft Sans Serif"/>
        <family val="2"/>
      </rPr>
      <t xml:space="preserve">Frecuencia: 60 Hz
</t>
    </r>
    <r>
      <rPr>
        <sz val="9"/>
        <rFont val="Microsoft Sans Serif"/>
        <family val="2"/>
      </rPr>
      <t xml:space="preserve">Sistema de afilado: incorporado para cuchilla circular
</t>
    </r>
    <r>
      <rPr>
        <sz val="9"/>
        <rFont val="Microsoft Sans Serif"/>
        <family val="2"/>
      </rPr>
      <t xml:space="preserve">Sistema de lubricación: mecánico de mantenimiento periódico Tipo de cuchilla: circular de acero endurecido de alta precisión Material estructural: hierro fundido industrial
</t>
    </r>
    <r>
      <rPr>
        <sz val="9"/>
        <rFont val="Microsoft Sans Serif"/>
        <family val="2"/>
      </rPr>
      <t>Acabado: pintura industrial anticorrosiva Nivel de trabajo: profesional e industrial Operación: pedal mecánico de control</t>
    </r>
  </si>
  <si>
    <r>
      <rPr>
        <b/>
        <sz val="9"/>
        <rFont val="Arial"/>
        <family val="2"/>
      </rPr>
      <t>DESBASTADORA CUERO</t>
    </r>
  </si>
  <si>
    <r>
      <rPr>
        <sz val="9"/>
        <rFont val="Microsoft Sans Serif"/>
        <family val="2"/>
      </rPr>
      <t xml:space="preserve">Tipo de equipo: Criadora avícola a gas
</t>
    </r>
    <r>
      <rPr>
        <sz val="9"/>
        <rFont val="Microsoft Sans Serif"/>
        <family val="2"/>
      </rPr>
      <t xml:space="preserve">Tipo de funcionamiento: Gas GLP / propano
</t>
    </r>
    <r>
      <rPr>
        <sz val="9"/>
        <rFont val="Microsoft Sans Serif"/>
        <family val="2"/>
      </rPr>
      <t xml:space="preserve">Aplicación: Calefacción para pollos, pollitas y aves de cría Cobertura aproximada: 500 a 700 aves por unidad Potencia térmica: 6.000–7.500 kcal/h aprox.
</t>
    </r>
    <r>
      <rPr>
        <sz val="9"/>
        <rFont val="Microsoft Sans Serif"/>
        <family val="2"/>
      </rPr>
      <t xml:space="preserve">Consumo de gas: 0.45–0.65 kg/h aprox.
</t>
    </r>
    <r>
      <rPr>
        <sz val="9"/>
        <rFont val="Microsoft Sans Serif"/>
        <family val="2"/>
      </rPr>
      <t xml:space="preserve">Sistema de combustión: Quemador de alta eficiencia Tipo de encendido: Manual
</t>
    </r>
    <r>
      <rPr>
        <sz val="9"/>
        <rFont val="Microsoft Sans Serif"/>
        <family val="2"/>
      </rPr>
      <t xml:space="preserve">Material estructural: Lámina galvanizada y aluminio reflectivo Tipo de reflector: Campana térmica metálica
</t>
    </r>
    <r>
      <rPr>
        <sz val="9"/>
        <rFont val="Microsoft Sans Serif"/>
        <family val="2"/>
      </rPr>
      <t xml:space="preserve">Sistema de distribución de calor: Radiación circular uniforme Diámetro aproximado del reflector: 70–90 cm
</t>
    </r>
    <r>
      <rPr>
        <sz val="9"/>
        <rFont val="Microsoft Sans Serif"/>
        <family val="2"/>
      </rPr>
      <t xml:space="preserve">Altura regulable: Sí, mediante cadena o soporte Tipo de instalación: Suspendida aérea
</t>
    </r>
    <r>
      <rPr>
        <sz val="9"/>
        <rFont val="Microsoft Sans Serif"/>
        <family val="2"/>
      </rPr>
      <t xml:space="preserve">Peso aproximado: 4–8 kg
</t>
    </r>
    <r>
      <rPr>
        <sz val="9"/>
        <rFont val="Microsoft Sans Serif"/>
        <family val="2"/>
      </rPr>
      <t xml:space="preserve">Temperatura de operación: Regulable según altura y presión de gas Compatibilidad: Cilindros GLP estándar y redes de gas avícola
</t>
    </r>
    <r>
      <rPr>
        <sz val="9"/>
        <rFont val="Microsoft Sans Serif"/>
        <family val="2"/>
      </rPr>
      <t xml:space="preserve">Uso recomendado: Galpones avícolas y producción intensiva
</t>
    </r>
    <r>
      <rPr>
        <sz val="9"/>
        <rFont val="Microsoft Sans Serif"/>
        <family val="2"/>
      </rPr>
      <t xml:space="preserve">Tipo de operación: Continua para manejo de temperatura neonatal
</t>
    </r>
    <r>
      <rPr>
        <sz val="9"/>
        <rFont val="Microsoft Sans Serif"/>
        <family val="2"/>
      </rPr>
      <t xml:space="preserve">Beneficios técnicos: Reducción de mortalidad, distribución uniforme del calor y eficiencia energética
</t>
    </r>
    <r>
      <rPr>
        <sz val="9"/>
        <rFont val="Microsoft Sans Serif"/>
        <family val="2"/>
      </rPr>
      <t xml:space="preserve">Resistencia: Alta resistencia a corrosión y ambientes rurales Mantenimiento: Limpieza periódica de inyector y quemador Aplicaciones: Etapa de iniciación y levante avícola
</t>
    </r>
    <r>
      <rPr>
        <sz val="9"/>
        <rFont val="Microsoft Sans Serif"/>
        <family val="2"/>
      </rPr>
      <t xml:space="preserve">Ventajas técnicas: Bajo consumo, calentamiento rápido y amplia cobertura térmica
</t>
    </r>
    <r>
      <rPr>
        <sz val="9"/>
        <rFont val="Microsoft Sans Serif"/>
        <family val="2"/>
      </rPr>
      <t>Seguridad: Sistema de regulación de llama y ventilación natural.</t>
    </r>
  </si>
  <si>
    <r>
      <rPr>
        <b/>
        <sz val="9"/>
        <rFont val="Arial"/>
        <family val="2"/>
      </rPr>
      <t>Criadora (Calefactor) L6 para levantar pollitas</t>
    </r>
  </si>
  <si>
    <r>
      <rPr>
        <sz val="9"/>
        <rFont val="Microsoft Sans Serif"/>
        <family val="2"/>
      </rPr>
      <t xml:space="preserve">Tipo de equipo: Grabadora y cortadora láser CNC
</t>
    </r>
    <r>
      <rPr>
        <sz val="9"/>
        <rFont val="Microsoft Sans Serif"/>
        <family val="2"/>
      </rPr>
      <t xml:space="preserve">Tipo de tecnología: Láser de diodo con compresión de haz Potencia de efecto láser: 90 W equivalentes
</t>
    </r>
    <r>
      <rPr>
        <sz val="9"/>
        <rFont val="Microsoft Sans Serif"/>
        <family val="2"/>
      </rPr>
      <t xml:space="preserve">Potencia real del láser: 5.5–6 W ópticos Potencia eléctrica de la máquina: 30 W Longitud de onda del láser: 455 ± 5 nm Área de trabajo: 410 × 420 mm Precisión de grabado: 0.01 mm
</t>
    </r>
    <r>
      <rPr>
        <sz val="9"/>
        <rFont val="Microsoft Sans Serif"/>
        <family val="2"/>
      </rPr>
      <t xml:space="preserve">Tamaño del punto láser: 0.06 mm ultrafino Velocidad de grabado: Alta velocidad CNC ajustable
</t>
    </r>
    <r>
      <rPr>
        <sz val="9"/>
        <rFont val="Microsoft Sans Serif"/>
        <family val="2"/>
      </rPr>
      <t xml:space="preserve">Tipo de enfoque: Enfoque fijo con sistema deslizante rápido Sistema de operación: CNC controlado por software
</t>
    </r>
    <r>
      <rPr>
        <sz val="9"/>
        <rFont val="Microsoft Sans Serif"/>
        <family val="2"/>
      </rPr>
      <t xml:space="preserve">Tipo de transmisión: Correas sincronizadas y motores paso a paso Voltaje de operación: 110/220 V
</t>
    </r>
    <r>
      <rPr>
        <sz val="9"/>
        <rFont val="Microsoft Sans Serif"/>
        <family val="2"/>
      </rPr>
      <t xml:space="preserve">Frecuencia: 50/60 Hz
</t>
    </r>
    <r>
      <rPr>
        <sz val="9"/>
        <rFont val="Microsoft Sans Serif"/>
        <family val="2"/>
      </rPr>
      <t xml:space="preserve">Fuente de alimentación: Entrada AC 100–240 V / salida 12 V 5 A Tipo de conexión: USB
</t>
    </r>
    <r>
      <rPr>
        <sz val="9"/>
        <rFont val="Microsoft Sans Serif"/>
        <family val="2"/>
      </rPr>
      <t xml:space="preserve">Compatibilidad de software: LightBurn, LaserGRBL, Benbox, GrblController y LiteFire
</t>
    </r>
    <r>
      <rPr>
        <sz val="9"/>
        <rFont val="Microsoft Sans Serif"/>
        <family val="2"/>
      </rPr>
      <t xml:space="preserve">Sistemas operativos compatibles: Windows y macOS Formatos compatibles: NC, BMP, JPG, PNG, DXF y otros
</t>
    </r>
    <r>
      <rPr>
        <sz val="9"/>
        <rFont val="Microsoft Sans Serif"/>
        <family val="2"/>
      </rPr>
      <t xml:space="preserve">Materiales de grabado: Madera, cartón, cuero, bambú, plástico, cerámica, piedra oscura, PCB y acero inoxidable 304
</t>
    </r>
    <r>
      <rPr>
        <sz val="9"/>
        <rFont val="Microsoft Sans Serif"/>
        <family val="2"/>
      </rPr>
      <t xml:space="preserve">Materiales de corte: Madera, MDF, acrílico, tela, bambú y cartón Espesor máximo de corte: Hasta 15 mm en madera y 10 mm en acrílico Estructura: Aluminio reforzado de alta estabilidad
</t>
    </r>
    <r>
      <rPr>
        <sz val="9"/>
        <rFont val="Microsoft Sans Serif"/>
        <family val="2"/>
      </rPr>
      <t xml:space="preserve">Sistema de protección ocular: Pantalla filtrante integrada Certificaciones: CE, FCC, RoHS, FDA e IEC Dimensiones aproximadas del equipo: 41 × 42 cm Dimensiones del empaque: 61.5 × 34.5 × 13 cm
</t>
    </r>
    <r>
      <rPr>
        <sz val="9"/>
        <rFont val="Microsoft Sans Serif"/>
        <family val="2"/>
      </rPr>
      <t xml:space="preserve">Peso neto: 3 kg Peso bruto: 4.4 kg
</t>
    </r>
    <r>
      <rPr>
        <sz val="9"/>
        <rFont val="Microsoft Sans Serif"/>
        <family val="2"/>
      </rPr>
      <t xml:space="preserve">Tipo de instalación: Sobremesa / DIY modular
</t>
    </r>
    <r>
      <rPr>
        <sz val="9"/>
        <rFont val="Microsoft Sans Serif"/>
        <family val="2"/>
      </rPr>
      <t xml:space="preserve">Aplicaciones: Grabado CNC, señalización, corte artesanal, marroquinería y prototipado
</t>
    </r>
    <r>
      <rPr>
        <sz val="9"/>
        <rFont val="Microsoft Sans Serif"/>
        <family val="2"/>
      </rPr>
      <t xml:space="preserve">Beneficios técnicos: Corte fino de alta precisión, bajo consumo y compatibilidad multipropósito
</t>
    </r>
    <r>
      <rPr>
        <sz val="9"/>
        <rFont val="Microsoft Sans Serif"/>
        <family val="2"/>
      </rPr>
      <t>Mantenimiento: Limpieza de lentes, ajuste de correas y lubricación periódica Uso recomendado: Talleres de diseño, fabricación digital, carpintería liviana y emprendimientos maker.</t>
    </r>
  </si>
  <si>
    <r>
      <rPr>
        <b/>
        <sz val="9"/>
        <rFont val="Arial"/>
        <family val="2"/>
      </rPr>
      <t>Cortadora y grabadora laser</t>
    </r>
  </si>
  <si>
    <r>
      <rPr>
        <sz val="9"/>
        <rFont val="Microsoft Sans Serif"/>
        <family val="2"/>
      </rPr>
      <t xml:space="preserve">Tipo de equipo: Cortadora industrial vertical para textiles Tipo de corte: Vertical tipo EASTMAN
</t>
    </r>
    <r>
      <rPr>
        <sz val="9"/>
        <rFont val="Microsoft Sans Serif"/>
        <family val="2"/>
      </rPr>
      <t xml:space="preserve">Tamaño de cuchilla: 8 pulgadas
</t>
    </r>
    <r>
      <rPr>
        <sz val="9"/>
        <rFont val="Microsoft Sans Serif"/>
        <family val="2"/>
      </rPr>
      <t xml:space="preserve">Tipo de cuchilla: Recta vertical industrial Potencia del motor: 550–750 W aprox. Voltaje: 110 V
</t>
    </r>
    <r>
      <rPr>
        <sz val="9"/>
        <rFont val="Microsoft Sans Serif"/>
        <family val="2"/>
      </rPr>
      <t xml:space="preserve">Frecuencia: 60 Hz
</t>
    </r>
    <r>
      <rPr>
        <sz val="9"/>
        <rFont val="Microsoft Sans Serif"/>
        <family val="2"/>
      </rPr>
      <t xml:space="preserve">Velocidad de operación: Hasta 3400 RPM Tipo de alimentación: Eléctrica con cable
</t>
    </r>
    <r>
      <rPr>
        <sz val="9"/>
        <rFont val="Microsoft Sans Serif"/>
        <family val="2"/>
      </rPr>
      <t xml:space="preserve">Sistema de afilado: Afilador automático integrado por bandas Sistema de iluminación: Luz LED incorporada
</t>
    </r>
    <r>
      <rPr>
        <sz val="9"/>
        <rFont val="Microsoft Sans Serif"/>
        <family val="2"/>
      </rPr>
      <t xml:space="preserve">Capacidad de corte: 20 a 200 capas de tela según material Espesor máximo de corte: Hasta 8 pulgadas de altura de tendido
</t>
    </r>
    <r>
      <rPr>
        <sz val="9"/>
        <rFont val="Microsoft Sans Serif"/>
        <family val="2"/>
      </rPr>
      <t xml:space="preserve">Tipo de materiales compatibles: Algodón, jean, licra, seda, dril, lona, cuerina y textiles sintéticos
</t>
    </r>
    <r>
      <rPr>
        <sz val="9"/>
        <rFont val="Microsoft Sans Serif"/>
        <family val="2"/>
      </rPr>
      <t xml:space="preserve">Sistema de seguridad: Bloqueo y protector de cuchilla Tipo de operación: Manual portátil industrial Estructura: Metálica reforzada de alta resistencia Sistema de prensatelas: Graduable
</t>
    </r>
    <r>
      <rPr>
        <sz val="9"/>
        <rFont val="Microsoft Sans Serif"/>
        <family val="2"/>
      </rPr>
      <t xml:space="preserve">Empuñaduras: Doble manija ergonómica de soporte Tipo de uso: Industrial y profesional continuo
</t>
    </r>
    <r>
      <rPr>
        <sz val="9"/>
        <rFont val="Microsoft Sans Serif"/>
        <family val="2"/>
      </rPr>
      <t xml:space="preserve">Tiempo recomendado de trabajo: Hasta 8 horas continuas Dimensiones aproximadas: 38 × 28 × 78 cm
</t>
    </r>
    <r>
      <rPr>
        <sz val="9"/>
        <rFont val="Microsoft Sans Serif"/>
        <family val="2"/>
      </rPr>
      <t xml:space="preserve">Peso aproximado: 14 a 18 kg
</t>
    </r>
    <r>
      <rPr>
        <sz val="9"/>
        <rFont val="Microsoft Sans Serif"/>
        <family val="2"/>
      </rPr>
      <t xml:space="preserve">Tipo de instalación: Portátil / sobremesa textil
</t>
    </r>
    <r>
      <rPr>
        <sz val="9"/>
        <rFont val="Microsoft Sans Serif"/>
        <family val="2"/>
      </rPr>
      <t xml:space="preserve">Accesorios incluidos: Kit de herramientas, aceite, afiladores, cuchillas y manual Aplicaciones: Corte industrial de confección, tapicería y marroquinería Beneficios técnicos: Alta precisión, corte rápido multicapa y bajo esfuerzo operativo
</t>
    </r>
    <r>
      <rPr>
        <sz val="9"/>
        <rFont val="Microsoft Sans Serif"/>
        <family val="2"/>
      </rPr>
      <t>Compatibilidad: Cuchillas lisas, teflonadas y onduladas Mantenimiento: Lubricación periódica y fácil acceso a componentes Garantía: 6 meses fabricante/proveedor.</t>
    </r>
  </si>
  <si>
    <r>
      <rPr>
        <b/>
        <sz val="9"/>
        <rFont val="Arial"/>
        <family val="2"/>
      </rPr>
      <t>Cortadora Industrial Vertical de 8 Pulgadas</t>
    </r>
  </si>
  <si>
    <r>
      <rPr>
        <sz val="9"/>
        <rFont val="Microsoft Sans Serif"/>
        <family val="2"/>
      </rPr>
      <t xml:space="preserve">Tipo de equipo: Cortadora/divisora manual de masa para panadería Uso: división uniforme de masa para producción de pan y productos de panificación
</t>
    </r>
    <r>
      <rPr>
        <sz val="9"/>
        <rFont val="Microsoft Sans Serif"/>
        <family val="2"/>
      </rPr>
      <t xml:space="preserve">Aplicación: panaderías, pastelerías, producción artesanal e industrial de masas Sistema de operación: manual por presión mecánica
</t>
    </r>
    <r>
      <rPr>
        <sz val="9"/>
        <rFont val="Microsoft Sans Serif"/>
        <family val="2"/>
      </rPr>
      <t xml:space="preserve">Tipo de corte: simultáneo mediante cuchillas múltiples Material de cuchillas: acero cromado de alta resistencia
</t>
    </r>
    <r>
      <rPr>
        <sz val="9"/>
        <rFont val="Microsoft Sans Serif"/>
        <family val="2"/>
      </rPr>
      <t xml:space="preserve">Acabado de cuchillas: cromado anticorrosivo y apto para contacto con alimentos Material estructural: acero al carbono reforzado y componentes metálicos industriales
</t>
    </r>
    <r>
      <rPr>
        <sz val="9"/>
        <rFont val="Microsoft Sans Serif"/>
        <family val="2"/>
      </rPr>
      <t xml:space="preserve">Base de trabajo: metálica de alta rigidez
</t>
    </r>
    <r>
      <rPr>
        <sz val="9"/>
        <rFont val="Microsoft Sans Serif"/>
        <family val="2"/>
      </rPr>
      <t xml:space="preserve">Sistema de accionamiento: palanca mecánica manual Tipo de división: por porciones uniformes de masa
</t>
    </r>
    <r>
      <rPr>
        <sz val="9"/>
        <rFont val="Microsoft Sans Serif"/>
        <family val="2"/>
      </rPr>
      <t xml:space="preserve">Capacidad de trabajo: depende del peso de la masa y número de divisiones del modelo
</t>
    </r>
    <r>
      <rPr>
        <sz val="9"/>
        <rFont val="Microsoft Sans Serif"/>
        <family val="2"/>
      </rPr>
      <t xml:space="preserve">Distribución del corte: uniforme para estandarización de producto Uso alimentario: sí, para contacto directo con masa panadera
</t>
    </r>
    <r>
      <rPr>
        <sz val="9"/>
        <rFont val="Microsoft Sans Serif"/>
        <family val="2"/>
      </rPr>
      <t xml:space="preserve">Mantenimiento: limpieza manual periódica y lubricación de partes móviles Resistencia mecánica: alta para trabajo continuo en panadería
</t>
    </r>
    <r>
      <rPr>
        <sz val="9"/>
        <rFont val="Microsoft Sans Serif"/>
        <family val="2"/>
      </rPr>
      <t xml:space="preserve">Nivel de producción: artesanal, comercial y semiindustrial Sistema de apoyo: patas o base fija para estabilidad operacional
</t>
    </r>
    <r>
      <rPr>
        <sz val="9"/>
        <rFont val="Microsoft Sans Serif"/>
        <family val="2"/>
      </rPr>
      <t>Acabado exterior: pintura industrial o recubrimiento anticorrosivo (según versión)</t>
    </r>
  </si>
  <si>
    <r>
      <rPr>
        <b/>
        <sz val="9"/>
        <rFont val="Arial"/>
        <family val="2"/>
      </rPr>
      <t>Cortadora de masa para panaderia</t>
    </r>
  </si>
  <si>
    <r>
      <rPr>
        <sz val="9"/>
        <rFont val="Microsoft Sans Serif"/>
        <family val="2"/>
      </rPr>
      <t xml:space="preserve">Tipo de equipo: Cortador eléctrico rotativo para tela y cuero Tipo de corte: Circular rotativo
</t>
    </r>
    <r>
      <rPr>
        <sz val="9"/>
        <rFont val="Microsoft Sans Serif"/>
        <family val="2"/>
      </rPr>
      <t xml:space="preserve">Velocidad de operación: 2400 RPM Tipo de alimentación: Eléctrica Voltaje: 110/220 V
</t>
    </r>
    <r>
      <rPr>
        <sz val="9"/>
        <rFont val="Microsoft Sans Serif"/>
        <family val="2"/>
      </rPr>
      <t xml:space="preserve">Frecuencia: 50/60 Hz
</t>
    </r>
    <r>
      <rPr>
        <sz val="9"/>
        <rFont val="Microsoft Sans Serif"/>
        <family val="2"/>
      </rPr>
      <t xml:space="preserve">Potencia aproximada: 170–250 W según versión
</t>
    </r>
    <r>
      <rPr>
        <sz val="9"/>
        <rFont val="Microsoft Sans Serif"/>
        <family val="2"/>
      </rPr>
      <t xml:space="preserve">Tipo de motor: Motor eléctrico de cobre de alta velocidad Material de cuchilla: Acero aleado / acero de tungsteno Diámetro de cuchilla: 70 mm aprox.
</t>
    </r>
    <r>
      <rPr>
        <sz val="9"/>
        <rFont val="Microsoft Sans Serif"/>
        <family val="2"/>
      </rPr>
      <t xml:space="preserve">Tipo de cuchilla: Octogonal rotativa Espesor máximo de corte: 25 mm aprox.
</t>
    </r>
    <r>
      <rPr>
        <sz val="9"/>
        <rFont val="Microsoft Sans Serif"/>
        <family val="2"/>
      </rPr>
      <t xml:space="preserve">Sistema de afilado: Piedra afiladora automática integrada Tipo de operación: Manual portátil industrial
</t>
    </r>
    <r>
      <rPr>
        <sz val="9"/>
        <rFont val="Microsoft Sans Serif"/>
        <family val="2"/>
      </rPr>
      <t xml:space="preserve">Sistema de seguridad: Protector frontal ajustable para cuchilla Material estructural: ABS reforzado y componentes metálicos Peso aproximado: 1.2 a 2.8 kg
</t>
    </r>
    <r>
      <rPr>
        <sz val="9"/>
        <rFont val="Microsoft Sans Serif"/>
        <family val="2"/>
      </rPr>
      <t xml:space="preserve">Dimensiones aproximadas: 25 × 6.5 × 9.5 cm
</t>
    </r>
    <r>
      <rPr>
        <sz val="9"/>
        <rFont val="Microsoft Sans Serif"/>
        <family val="2"/>
      </rPr>
      <t xml:space="preserve">Tipo de agarre: Empuñadura ergonómica antideslizante Nivel de ruido: Bajo nivel de vibración y ruido moderado
</t>
    </r>
    <r>
      <rPr>
        <sz val="9"/>
        <rFont val="Microsoft Sans Serif"/>
        <family val="2"/>
      </rPr>
      <t xml:space="preserve">Capacidad de corte: Telas multicapa, cuero, algodón, alfombras, seda y fibras sintéticas
</t>
    </r>
    <r>
      <rPr>
        <sz val="9"/>
        <rFont val="Microsoft Sans Serif"/>
        <family val="2"/>
      </rPr>
      <t xml:space="preserve">Tipo de uso: Industrial, textil y confección
</t>
    </r>
    <r>
      <rPr>
        <sz val="9"/>
        <rFont val="Microsoft Sans Serif"/>
        <family val="2"/>
      </rPr>
      <t xml:space="preserve">Aplicaciones: Sastrería, tapicería, marroquinería, fábricas textiles y corte industrial
</t>
    </r>
    <r>
      <rPr>
        <sz val="9"/>
        <rFont val="Microsoft Sans Serif"/>
        <family val="2"/>
      </rPr>
      <t xml:space="preserve">Sistema de corte: Recto y curvo de alta precisión Compatibilidad: Materiales blandos y semirrígidos
</t>
    </r>
    <r>
      <rPr>
        <sz val="9"/>
        <rFont val="Microsoft Sans Serif"/>
        <family val="2"/>
      </rPr>
      <t>Beneficios técnicos: Corte rápido, uniforme y sin deformación del material Sistema de mantenimiento: Fácil acceso para limpieza y cambio de cuchilla Ventajas técnicas: Alta precisión, reducción de esfuerzo manual y trabajo continuo industrial.</t>
    </r>
  </si>
  <si>
    <r>
      <rPr>
        <b/>
        <sz val="9"/>
        <rFont val="Arial"/>
        <family val="2"/>
      </rPr>
      <t>Cortador eléctrico rotativo de tela</t>
    </r>
  </si>
  <si>
    <r>
      <rPr>
        <sz val="9"/>
        <rFont val="Microsoft Sans Serif"/>
        <family val="2"/>
      </rPr>
      <t xml:space="preserve">Tipo de equipo: Congelador horizontal dual Capacidad bruta: 535 litros
</t>
    </r>
    <r>
      <rPr>
        <sz val="9"/>
        <rFont val="Microsoft Sans Serif"/>
        <family val="2"/>
      </rPr>
      <t xml:space="preserve">Capacidad neta: 500–510 litros aprox.
</t>
    </r>
    <r>
      <rPr>
        <sz val="9"/>
        <rFont val="Microsoft Sans Serif"/>
        <family val="2"/>
      </rPr>
      <t xml:space="preserve">Tipo de funcionamiento: Congelador y refrigerador dual Rango de temperatura congelador: 0 °C a -18 °C Rango de temperatura refrigerador: 1 °C a 5 °C
</t>
    </r>
    <r>
      <rPr>
        <sz val="9"/>
        <rFont val="Microsoft Sans Serif"/>
        <family val="2"/>
      </rPr>
      <t xml:space="preserve">Tipo de refrigeración: Frío convencional estático Refrigerante: Gas ecológico R600a
</t>
    </r>
    <r>
      <rPr>
        <sz val="9"/>
        <rFont val="Microsoft Sans Serif"/>
        <family val="2"/>
      </rPr>
      <t xml:space="preserve">Voltaje: 115 V
</t>
    </r>
    <r>
      <rPr>
        <sz val="9"/>
        <rFont val="Microsoft Sans Serif"/>
        <family val="2"/>
      </rPr>
      <t xml:space="preserve">Frecuencia: 60 Hz
</t>
    </r>
    <r>
      <rPr>
        <sz val="9"/>
        <rFont val="Microsoft Sans Serif"/>
        <family val="2"/>
      </rPr>
      <t xml:space="preserve">Consumo energético estimado: 1.4–1.8 kWh/día aprox. Clasificación energética: Alta eficiencia energética
</t>
    </r>
    <r>
      <rPr>
        <sz val="9"/>
        <rFont val="Microsoft Sans Serif"/>
        <family val="2"/>
      </rPr>
      <t xml:space="preserve">Tipo de puerta: Superior abatible
</t>
    </r>
    <r>
      <rPr>
        <sz val="9"/>
        <rFont val="Microsoft Sans Serif"/>
        <family val="2"/>
      </rPr>
      <t xml:space="preserve">Número de puertas: 2 tapas superiores corredizas/abatibles según versión Material exterior: Lámina galvanizada prepintada
</t>
    </r>
    <r>
      <rPr>
        <sz val="9"/>
        <rFont val="Microsoft Sans Serif"/>
        <family val="2"/>
      </rPr>
      <t xml:space="preserve">Material interior: Lámina galvanizada anticorrosiva
</t>
    </r>
    <r>
      <rPr>
        <sz val="9"/>
        <rFont val="Microsoft Sans Serif"/>
        <family val="2"/>
      </rPr>
      <t xml:space="preserve">Sistema de aislamiento: Espuma de poliuretano de alta densidad Control de temperatura: Termostato mecánico regulable
</t>
    </r>
    <r>
      <rPr>
        <sz val="9"/>
        <rFont val="Microsoft Sans Serif"/>
        <family val="2"/>
      </rPr>
      <t xml:space="preserve">Sistema de drenaje: Sí
</t>
    </r>
    <r>
      <rPr>
        <sz val="9"/>
        <rFont val="Microsoft Sans Serif"/>
        <family val="2"/>
      </rPr>
      <t xml:space="preserve">Canastillas internas: Incluidas y removibles
</t>
    </r>
    <r>
      <rPr>
        <sz val="9"/>
        <rFont val="Microsoft Sans Serif"/>
        <family val="2"/>
      </rPr>
      <t xml:space="preserve">Sistema de movilidad: Rodachinas industriales integradas Tipo de instalación: Piso / estacionario
</t>
    </r>
    <r>
      <rPr>
        <sz val="9"/>
        <rFont val="Microsoft Sans Serif"/>
        <family val="2"/>
      </rPr>
      <t xml:space="preserve">Dimensiones aproximadas: 165–170 cm largo × 70–75 cm ancho × 88–92 cm alto
</t>
    </r>
    <r>
      <rPr>
        <sz val="9"/>
        <rFont val="Microsoft Sans Serif"/>
        <family val="2"/>
      </rPr>
      <t xml:space="preserve">Peso aproximado: 65–85 kg Color: Blanco
</t>
    </r>
    <r>
      <rPr>
        <sz val="9"/>
        <rFont val="Microsoft Sans Serif"/>
        <family val="2"/>
      </rPr>
      <t xml:space="preserve">Tipo de uso: Comercial, agroindustrial y doméstico de alta capacidad Aplicaciones: Conservación de carnes, lácteos, congelados, bebidas y productos perecederos
</t>
    </r>
    <r>
      <rPr>
        <sz val="9"/>
        <rFont val="Microsoft Sans Serif"/>
        <family val="2"/>
      </rPr>
      <t xml:space="preserve">Resistencia climática: Operación eficiente hasta 40 °C ambiente Beneficios técnicos: Alta capacidad de almacenamiento, bajo consumo y conservación térmica prolongada
</t>
    </r>
    <r>
      <rPr>
        <sz val="9"/>
        <rFont val="Microsoft Sans Serif"/>
        <family val="2"/>
      </rPr>
      <t xml:space="preserve">Sistema de conservación: Mantiene temperatura interna estable por varias horas ante cortes eléctricos
</t>
    </r>
    <r>
      <rPr>
        <sz val="9"/>
        <rFont val="Microsoft Sans Serif"/>
        <family val="2"/>
      </rPr>
      <t xml:space="preserve">Mantenimiento: Fácil limpieza y descongelamiento manual Garantía: 1 año fabricante
</t>
    </r>
    <r>
      <rPr>
        <sz val="9"/>
        <rFont val="Microsoft Sans Serif"/>
        <family val="2"/>
      </rPr>
      <t>Uso recomendado: Restaurantes, tiendas, supermercados, negocios de alimentos y centros de acopio.</t>
    </r>
  </si>
  <si>
    <r>
      <rPr>
        <b/>
        <sz val="9"/>
        <rFont val="Arial"/>
        <family val="2"/>
      </rPr>
      <t>Congelador Horizontal de 535 Litros</t>
    </r>
  </si>
  <si>
    <r>
      <rPr>
        <sz val="9"/>
        <rFont val="Microsoft Sans Serif"/>
        <family val="2"/>
      </rPr>
      <t>Bulto de concentrado de gallina ponedora  x 40 kilos</t>
    </r>
  </si>
  <si>
    <r>
      <rPr>
        <b/>
        <sz val="9"/>
        <rFont val="Arial"/>
        <family val="2"/>
      </rPr>
      <t>Concentrado de Gallinas ponedoras bulto de 40 Kilos</t>
    </r>
  </si>
  <si>
    <r>
      <rPr>
        <sz val="9"/>
        <rFont val="Microsoft Sans Serif"/>
        <family val="2"/>
      </rPr>
      <t xml:space="preserve">Tipo de equipo: Computador portátil Procesador: Intel Core i5 Serie H
</t>
    </r>
    <r>
      <rPr>
        <sz val="9"/>
        <rFont val="Microsoft Sans Serif"/>
        <family val="2"/>
      </rPr>
      <t xml:space="preserve">Generación del procesador: Intel Core de alto rendimiento Núcleos / hilos: 12 núcleos híbridos / 16 hilos aprox.
</t>
    </r>
    <r>
      <rPr>
        <sz val="9"/>
        <rFont val="Microsoft Sans Serif"/>
        <family val="2"/>
      </rPr>
      <t xml:space="preserve">Frecuencia máxima: Hasta 4.7 GHz aprox. Memoria RAM: 24 GB
</t>
    </r>
    <r>
      <rPr>
        <sz val="9"/>
        <rFont val="Microsoft Sans Serif"/>
        <family val="2"/>
      </rPr>
      <t xml:space="preserve">Tipo de memoria: LPDDR5 / DDR5 según configuración Almacenamiento: SSD NVMe PCIe
</t>
    </r>
    <r>
      <rPr>
        <sz val="9"/>
        <rFont val="Microsoft Sans Serif"/>
        <family val="2"/>
      </rPr>
      <t xml:space="preserve">Capacidad SSD: 512 GB
</t>
    </r>
    <r>
      <rPr>
        <sz val="9"/>
        <rFont val="Microsoft Sans Serif"/>
        <family val="2"/>
      </rPr>
      <t xml:space="preserve">Tamaño de pantalla: 15.3 pulgadas Resolución: WUXGA 1920 × 1200 píxeles Relación de aspecto: 16:10
</t>
    </r>
    <r>
      <rPr>
        <sz val="9"/>
        <rFont val="Microsoft Sans Serif"/>
        <family val="2"/>
      </rPr>
      <t xml:space="preserve">Tipo de panel: IPS antirreflejo
</t>
    </r>
    <r>
      <rPr>
        <sz val="9"/>
        <rFont val="Microsoft Sans Serif"/>
        <family val="2"/>
      </rPr>
      <t xml:space="preserve">Tarjeta gráfica: Intel UHD / Intel Iris Xe integrada Sistema operativo: Windows 11 Home
</t>
    </r>
    <r>
      <rPr>
        <sz val="9"/>
        <rFont val="Microsoft Sans Serif"/>
        <family val="2"/>
      </rPr>
      <t xml:space="preserve">Cámara web: HD/FHD con obturador de privacidad Audio: Altavoces estéreo con Dolby Audio Conectividad inalámbrica: Wi-Fi 6 y Bluetooth 5.2 Puertos USB: USB 3.2 y USB-C
</t>
    </r>
    <r>
      <rPr>
        <sz val="9"/>
        <rFont val="Microsoft Sans Serif"/>
        <family val="2"/>
      </rPr>
      <t xml:space="preserve">Puerto HDMI: Sí
</t>
    </r>
    <r>
      <rPr>
        <sz val="9"/>
        <rFont val="Microsoft Sans Serif"/>
        <family val="2"/>
      </rPr>
      <t xml:space="preserve">Entrada de audio: Combo 3.5 mm Batería: Integrada de carga rápida Autonomía estimada: 8 a 12 horas aprox. Tipo de cargador: Adaptador AC Slim
</t>
    </r>
    <r>
      <rPr>
        <sz val="9"/>
        <rFont val="Microsoft Sans Serif"/>
        <family val="2"/>
      </rPr>
      <t xml:space="preserve">Material del chasis: Policarbonato reforzado y aluminio según versión Color: Gris / Arctic Grey
</t>
    </r>
    <r>
      <rPr>
        <sz val="9"/>
        <rFont val="Microsoft Sans Serif"/>
        <family val="2"/>
      </rPr>
      <t xml:space="preserve">Peso aproximado: 1.6 a 1.8 kg
</t>
    </r>
    <r>
      <rPr>
        <sz val="9"/>
        <rFont val="Microsoft Sans Serif"/>
        <family val="2"/>
      </rPr>
      <t xml:space="preserve">Dimensiones aproximadas: 35.9 × 25.1 × 1.79 cm Tipo de teclado: Completo tipo isla
</t>
    </r>
    <r>
      <rPr>
        <sz val="9"/>
        <rFont val="Microsoft Sans Serif"/>
        <family val="2"/>
      </rPr>
      <t xml:space="preserve">Teclado numérico: Sí
</t>
    </r>
    <r>
      <rPr>
        <sz val="9"/>
        <rFont val="Microsoft Sans Serif"/>
        <family val="2"/>
      </rPr>
      <t xml:space="preserve">Tipo de uso: Productividad, estudio, oficina avanzada y multitarea Aplicaciones recomendadas: Ofimática, navegación pesada, programación, diseño ligero y videoconferencia
</t>
    </r>
    <r>
      <rPr>
        <sz val="9"/>
        <rFont val="Microsoft Sans Serif"/>
        <family val="2"/>
      </rPr>
      <t xml:space="preserve">Sistema de refrigeración: Doble ventilación inteligente
</t>
    </r>
    <r>
      <rPr>
        <sz val="9"/>
        <rFont val="Microsoft Sans Serif"/>
        <family val="2"/>
      </rPr>
      <t xml:space="preserve">Beneficios técnicos: Alta capacidad multitarea, arranque rápido y bajo consumo energético
</t>
    </r>
    <r>
      <rPr>
        <sz val="9"/>
        <rFont val="Microsoft Sans Serif"/>
        <family val="2"/>
      </rPr>
      <t xml:space="preserve">Garantía: 1 año fabricante
</t>
    </r>
    <r>
      <rPr>
        <sz val="9"/>
        <rFont val="Microsoft Sans Serif"/>
        <family val="2"/>
      </rPr>
      <t>Mantenimiento: Acceso técnico para limpieza y actualización de almacenamiento.</t>
    </r>
  </si>
  <si>
    <r>
      <rPr>
        <b/>
        <sz val="9"/>
        <rFont val="Arial"/>
        <family val="2"/>
      </rPr>
      <t>Computador Portatil</t>
    </r>
  </si>
  <si>
    <r>
      <rPr>
        <sz val="9"/>
        <rFont val="Microsoft Sans Serif"/>
        <family val="2"/>
      </rPr>
      <t xml:space="preserve">Tipo de equipo: Computador All in One (AIO) Procesador: AMD Ryzen 7 7730U
</t>
    </r>
    <r>
      <rPr>
        <sz val="9"/>
        <rFont val="Microsoft Sans Serif"/>
        <family val="2"/>
      </rPr>
      <t xml:space="preserve">Arquitectura del procesador: 8 núcleos / 16 hilos Frecuencia máxima: Hasta 4.5 GHz
</t>
    </r>
    <r>
      <rPr>
        <sz val="9"/>
        <rFont val="Microsoft Sans Serif"/>
        <family val="2"/>
      </rPr>
      <t xml:space="preserve">Caché del procesador: 16 MB L3 Memoria RAM: 16 GB DDR4
</t>
    </r>
    <r>
      <rPr>
        <sz val="9"/>
        <rFont val="Microsoft Sans Serif"/>
        <family val="2"/>
      </rPr>
      <t xml:space="preserve">Tipo de almacenamiento: Unidad de estado sólido SSD Capacidad SSD: 512 GB
</t>
    </r>
    <r>
      <rPr>
        <sz val="9"/>
        <rFont val="Microsoft Sans Serif"/>
        <family val="2"/>
      </rPr>
      <t xml:space="preserve">Tarjeta gráfica: AMD Radeon Graphics integrada Tamaño de pantalla: 27 pulgadas
</t>
    </r>
    <r>
      <rPr>
        <sz val="9"/>
        <rFont val="Microsoft Sans Serif"/>
        <family val="2"/>
      </rPr>
      <t xml:space="preserve">Tipo de panel: IPS antirreflejo
</t>
    </r>
    <r>
      <rPr>
        <sz val="9"/>
        <rFont val="Microsoft Sans Serif"/>
        <family val="2"/>
      </rPr>
      <t xml:space="preserve">Resolución: Full HD (1920 × 1080 píxeles)
</t>
    </r>
    <r>
      <rPr>
        <sz val="9"/>
        <rFont val="Microsoft Sans Serif"/>
        <family val="2"/>
      </rPr>
      <t xml:space="preserve">Cámara web: HP True Vision FHD 1080p inclinable Sistema operativo: Windows 11 Home Conectividad inalámbrica: Wi-Fi y Bluetooth
</t>
    </r>
    <r>
      <rPr>
        <sz val="9"/>
        <rFont val="Microsoft Sans Serif"/>
        <family val="2"/>
      </rPr>
      <t xml:space="preserve">Puerto HDMI: 1
</t>
    </r>
    <r>
      <rPr>
        <sz val="9"/>
        <rFont val="Microsoft Sans Serif"/>
        <family val="2"/>
      </rPr>
      <t xml:space="preserve">Puerto LAN/Ethernet: 1
</t>
    </r>
    <r>
      <rPr>
        <sz val="9"/>
        <rFont val="Microsoft Sans Serif"/>
        <family val="2"/>
      </rPr>
      <t xml:space="preserve">Puertos USB: 4 Puerto USB Tipo-C: 1
</t>
    </r>
    <r>
      <rPr>
        <sz val="9"/>
        <rFont val="Microsoft Sans Serif"/>
        <family val="2"/>
      </rPr>
      <t xml:space="preserve">Salida de audio: 1 puerto para audífonos Red integrada: LAN 10/100/1000 GbE
</t>
    </r>
    <r>
      <rPr>
        <sz val="9"/>
        <rFont val="Microsoft Sans Serif"/>
        <family val="2"/>
      </rPr>
      <t xml:space="preserve">Fuente de alimentación: Corriente eléctrica AC Color: Blanco nácar
</t>
    </r>
    <r>
      <rPr>
        <sz val="9"/>
        <rFont val="Microsoft Sans Serif"/>
        <family val="2"/>
      </rPr>
      <t xml:space="preserve">Tipo de teclado: Inalámbrico HP 510SP Mouse incluido: Sí, inalámbrico
</t>
    </r>
    <r>
      <rPr>
        <sz val="9"/>
        <rFont val="Microsoft Sans Serif"/>
        <family val="2"/>
      </rPr>
      <t xml:space="preserve">Unidad óptica: No incluye DVD/CD Peso aproximado: 6.42 kg
</t>
    </r>
    <r>
      <rPr>
        <sz val="9"/>
        <rFont val="Microsoft Sans Serif"/>
        <family val="2"/>
      </rPr>
      <t xml:space="preserve">Tipo de uso: Trabajo avanzado, oficina, estudio, multimedia y productividad Aplicaciones recomendadas: Ofimática avanzada, diseño ligero, videoconferencias y multitarea
</t>
    </r>
    <r>
      <rPr>
        <sz val="9"/>
        <rFont val="Microsoft Sans Serif"/>
        <family val="2"/>
      </rPr>
      <t xml:space="preserve">Tipo de instalación: Escritorio / sobremesa
</t>
    </r>
    <r>
      <rPr>
        <sz val="9"/>
        <rFont val="Microsoft Sans Serif"/>
        <family val="2"/>
      </rPr>
      <t xml:space="preserve">Características especiales: Diseño compacto All in One, cámara integrada y pantalla de gran formato
</t>
    </r>
    <r>
      <rPr>
        <sz val="9"/>
        <rFont val="Microsoft Sans Serif"/>
        <family val="2"/>
      </rPr>
      <t xml:space="preserve">Consumo energético: Bajo consumo frente a torres convencionales Garantía: 12 meses fabricante
</t>
    </r>
    <r>
      <rPr>
        <sz val="9"/>
        <rFont val="Microsoft Sans Serif"/>
        <family val="2"/>
      </rPr>
      <t>Beneficios técnicos: Arranque rápido SSD, alto rendimiento multitarea y reducción de espacio físico.</t>
    </r>
  </si>
  <si>
    <r>
      <rPr>
        <b/>
        <sz val="9"/>
        <rFont val="Arial"/>
        <family val="2"/>
      </rPr>
      <t>COMPUTADOR all In One 27 Pulgadas</t>
    </r>
  </si>
  <si>
    <r>
      <rPr>
        <sz val="9"/>
        <rFont val="Microsoft Sans Serif"/>
        <family val="2"/>
      </rPr>
      <t xml:space="preserve">Tipo de producto: Colmena apícola tipo Langstroth Sistema: Modular (cámara de cría + alzas para miel) Material: Madera tratada (pino o similar según fabricación) Tipo de uso: Apicultura profesional y semi-profesional Estructura:
</t>
    </r>
    <r>
      <rPr>
        <sz val="9"/>
        <rFont val="Microsoft Sans Serif"/>
        <family val="2"/>
      </rPr>
      <t xml:space="preserve">Cámara de cría
</t>
    </r>
    <r>
      <rPr>
        <sz val="9"/>
        <rFont val="Microsoft Sans Serif"/>
        <family val="2"/>
      </rPr>
      <t xml:space="preserve">Alza profunda para producción de miel Cuadros móviles intercambiables
</t>
    </r>
    <r>
      <rPr>
        <sz val="9"/>
        <rFont val="Microsoft Sans Serif"/>
        <family val="2"/>
      </rPr>
      <t xml:space="preserve">Número de cuadros: 10 cuadros estándar (por cámara) Dimensiones de cuadro: estándar Langstroth (≈ 48 × 23 cm aprox.) Dimensiones externas aproximadas:
</t>
    </r>
    <r>
      <rPr>
        <sz val="9"/>
        <rFont val="Microsoft Sans Serif"/>
        <family val="2"/>
      </rPr>
      <t xml:space="preserve">Largo: 50–52 cm
</t>
    </r>
    <r>
      <rPr>
        <sz val="9"/>
        <rFont val="Microsoft Sans Serif"/>
        <family val="2"/>
      </rPr>
      <t xml:space="preserve">Ancho: 42–44 cm
</t>
    </r>
    <r>
      <rPr>
        <sz val="9"/>
        <rFont val="Microsoft Sans Serif"/>
        <family val="2"/>
      </rPr>
      <t xml:space="preserve">Alto: variable según alzas (60–80 cm total ensamblada)
</t>
    </r>
    <r>
      <rPr>
        <sz val="9"/>
        <rFont val="Microsoft Sans Serif"/>
        <family val="2"/>
      </rPr>
      <t xml:space="preserve">Sistema de ventilación: Ranuras naturales y separación entre alzas Sistema de acceso: Tapa superior removible
</t>
    </r>
    <r>
      <rPr>
        <sz val="9"/>
        <rFont val="Microsoft Sans Serif"/>
        <family val="2"/>
      </rPr>
      <t xml:space="preserve">Piso: Base desmontable con entrada para abejas Tipo de ensamblaje: Modular apilable
</t>
    </r>
    <r>
      <rPr>
        <sz val="9"/>
        <rFont val="Microsoft Sans Serif"/>
        <family val="2"/>
      </rPr>
      <t xml:space="preserve">Peso aproximado: 12–20 kg (sin abejas ni miel) Acabado: Madera natural o con tratamiento protector
</t>
    </r>
    <r>
      <rPr>
        <sz val="9"/>
        <rFont val="Microsoft Sans Serif"/>
        <family val="2"/>
      </rPr>
      <t xml:space="preserve">Uso principal: Producción de miel, crianza de abejas y polinización Compatibilidad: Abeja Apis mellifera
</t>
    </r>
    <r>
      <rPr>
        <sz val="9"/>
        <rFont val="Microsoft Sans Serif"/>
        <family val="2"/>
      </rPr>
      <t xml:space="preserve">Sistema de manejo: Cuadros móviles para extracción de miel sin destrucción del panal
</t>
    </r>
    <r>
      <rPr>
        <sz val="9"/>
        <rFont val="Microsoft Sans Serif"/>
        <family val="2"/>
      </rPr>
      <t xml:space="preserve">Mantenimiento: Limpieza, control de humedad y renovación de cera Vida útil: Alta con mantenimiento adecuado
</t>
    </r>
    <r>
      <rPr>
        <sz val="9"/>
        <rFont val="Microsoft Sans Serif"/>
        <family val="2"/>
      </rPr>
      <t xml:space="preserve">Beneficios técnicos: Producción eficiente de miel, manejo modular, fácil inspección de colonias
</t>
    </r>
    <r>
      <rPr>
        <sz val="9"/>
        <rFont val="Microsoft Sans Serif"/>
        <family val="2"/>
      </rPr>
      <t>Ventajas: Sistema estándar internacional, fácil expansión (apilable)</t>
    </r>
  </si>
  <si>
    <r>
      <rPr>
        <b/>
        <sz val="9"/>
        <rFont val="Arial"/>
        <family val="2"/>
      </rPr>
      <t>Colmena alza profunda de miel</t>
    </r>
  </si>
  <si>
    <r>
      <rPr>
        <sz val="9"/>
        <rFont val="Microsoft Sans Serif"/>
        <family val="2"/>
      </rPr>
      <t xml:space="preserve">Tipo de producto: Colchoneta plegable para camping y descanso portátil Uso: camping, descanso temporal, actividades al aire libre, ejercicio básico y alojamiento ocasional
</t>
    </r>
    <r>
      <rPr>
        <sz val="9"/>
        <rFont val="Microsoft Sans Serif"/>
        <family val="2"/>
      </rPr>
      <t xml:space="preserve">Dimensiones desplegada: 180 × 100 × 5 cm
</t>
    </r>
    <r>
      <rPr>
        <sz val="9"/>
        <rFont val="Microsoft Sans Serif"/>
        <family val="2"/>
      </rPr>
      <t xml:space="preserve">Largo: 180 cm
</t>
    </r>
    <r>
      <rPr>
        <sz val="9"/>
        <rFont val="Microsoft Sans Serif"/>
        <family val="2"/>
      </rPr>
      <t xml:space="preserve">Ancho: 100 cm
</t>
    </r>
    <r>
      <rPr>
        <sz val="9"/>
        <rFont val="Microsoft Sans Serif"/>
        <family val="2"/>
      </rPr>
      <t xml:space="preserve">Espesor: 5 cm
</t>
    </r>
    <r>
      <rPr>
        <sz val="9"/>
        <rFont val="Microsoft Sans Serif"/>
        <family val="2"/>
      </rPr>
      <t xml:space="preserve">Capacidad de uso: 1–2 personas (según contextura y distribución)
</t>
    </r>
    <r>
      <rPr>
        <sz val="9"/>
        <rFont val="Microsoft Sans Serif"/>
        <family val="2"/>
      </rPr>
      <t xml:space="preserve">Material exterior: lona sintética, poliéster o tela impermeable de alta resistencia (según fabricación)
</t>
    </r>
    <r>
      <rPr>
        <sz val="9"/>
        <rFont val="Microsoft Sans Serif"/>
        <family val="2"/>
      </rPr>
      <t xml:space="preserve">Material interno: espuma de alta densidad
</t>
    </r>
    <r>
      <rPr>
        <sz val="9"/>
        <rFont val="Microsoft Sans Serif"/>
        <family val="2"/>
      </rPr>
      <t xml:space="preserve">Tipo de espuma: espuma flexible de amortiguación y soporte Color: azul
</t>
    </r>
    <r>
      <rPr>
        <sz val="9"/>
        <rFont val="Microsoft Sans Serif"/>
        <family val="2"/>
      </rPr>
      <t xml:space="preserve">Diseño: plegable por secciones
</t>
    </r>
    <r>
      <rPr>
        <sz val="9"/>
        <rFont val="Microsoft Sans Serif"/>
        <family val="2"/>
      </rPr>
      <t xml:space="preserve">Número de pliegues: múltiple (tipo acordeón o tríptico según versión) Sistema de almacenamiento: compacto al plegarse
</t>
    </r>
    <r>
      <rPr>
        <sz val="9"/>
        <rFont val="Microsoft Sans Serif"/>
        <family val="2"/>
      </rPr>
      <t xml:space="preserve">Resistencia a humedad: media-alta para uso exterior recreativo Superficie: lisa acolchada
</t>
    </r>
    <r>
      <rPr>
        <sz val="9"/>
        <rFont val="Microsoft Sans Serif"/>
        <family val="2"/>
      </rPr>
      <t xml:space="preserve">Portabilidad: fácil transporte y almacenamiento Peso aproximado: 2–5 kg
</t>
    </r>
    <r>
      <rPr>
        <sz val="9"/>
        <rFont val="Microsoft Sans Serif"/>
        <family val="2"/>
      </rPr>
      <t xml:space="preserve">Forma: rectangular
</t>
    </r>
    <r>
      <rPr>
        <sz val="9"/>
        <rFont val="Microsoft Sans Serif"/>
        <family val="2"/>
      </rPr>
      <t xml:space="preserve">Tipo de uso: portátil y reutilizable Nivel de firmeza: media
</t>
    </r>
    <r>
      <rPr>
        <sz val="9"/>
        <rFont val="Microsoft Sans Serif"/>
        <family val="2"/>
      </rPr>
      <t>Aislamiento del suelo: sí, mediante espuma de 5 cm de espesor Mantenimiento: limpieza superficial con paño húmedo y secado al aire</t>
    </r>
  </si>
  <si>
    <r>
      <rPr>
        <b/>
        <sz val="9"/>
        <rFont val="Arial"/>
        <family val="2"/>
      </rPr>
      <t>Colchoneta Plegable Camping Grande</t>
    </r>
  </si>
  <si>
    <r>
      <rPr>
        <sz val="9"/>
        <rFont val="Microsoft Sans Serif"/>
        <family val="2"/>
      </rPr>
      <t xml:space="preserve">Tipo de equipo: Colador industrial para filtración alimentaria Sistema de filtración: Doble malla fina de alta retención
</t>
    </r>
    <r>
      <rPr>
        <sz val="9"/>
        <rFont val="Microsoft Sans Serif"/>
        <family val="2"/>
      </rPr>
      <t xml:space="preserve">Material de fabricación: Tela de algodón industrial / malla filtrante reforzada Tipo de estructura: Bolsa colador cilíndrica flexible
</t>
    </r>
    <r>
      <rPr>
        <sz val="9"/>
        <rFont val="Microsoft Sans Serif"/>
        <family val="2"/>
      </rPr>
      <t xml:space="preserve">Aplicaciones: Filtrado de vino, leche vegetal, zumos, yogur y queso artesanal Tipo de filtrado: Separación de sólidos y partículas finas
</t>
    </r>
    <r>
      <rPr>
        <sz val="9"/>
        <rFont val="Microsoft Sans Serif"/>
        <family val="2"/>
      </rPr>
      <t xml:space="preserve">Material apto para alimentos: Sí
</t>
    </r>
    <r>
      <rPr>
        <sz val="9"/>
        <rFont val="Microsoft Sans Serif"/>
        <family val="2"/>
      </rPr>
      <t xml:space="preserve">Diseño de malla: Microfiltrado de alta precisión Medidas incluidas:
</t>
    </r>
    <r>
      <rPr>
        <sz val="9"/>
        <rFont val="Microsoft Sans Serif"/>
        <family val="2"/>
      </rPr>
      <t xml:space="preserve">Filtro pequeño: 25 × 35 × 39 cm
</t>
    </r>
    <r>
      <rPr>
        <sz val="9"/>
        <rFont val="Microsoft Sans Serif"/>
        <family val="2"/>
      </rPr>
      <t xml:space="preserve">Filtro grande: 40 × 50 × 62 cm
</t>
    </r>
    <r>
      <rPr>
        <sz val="9"/>
        <rFont val="Microsoft Sans Serif"/>
        <family val="2"/>
      </rPr>
      <t xml:space="preserve">Presentación comercial: Paquete por 2 unidades Peso aproximado: 0.5 kg
</t>
    </r>
    <r>
      <rPr>
        <sz val="9"/>
        <rFont val="Microsoft Sans Serif"/>
        <family val="2"/>
      </rPr>
      <t xml:space="preserve">Dimensiones del empaque: 20 × 16 × 8 cm Tipo de operación: Manual
</t>
    </r>
    <r>
      <rPr>
        <sz val="9"/>
        <rFont val="Microsoft Sans Serif"/>
        <family val="2"/>
      </rPr>
      <t xml:space="preserve">Sistema de uso: Filtración por gravedad y presión manual Compatibilidad: Recipientes, cubetas, ollas y tanques de procesamiento Resistencia: Alta resistencia al desgaste y uso continuo
</t>
    </r>
    <r>
      <rPr>
        <sz val="9"/>
        <rFont val="Microsoft Sans Serif"/>
        <family val="2"/>
      </rPr>
      <t xml:space="preserve">Tipo de limpieza: Lavable y reutilizable Secado: Secado rápido al aire
</t>
    </r>
    <r>
      <rPr>
        <sz val="9"/>
        <rFont val="Microsoft Sans Serif"/>
        <family val="2"/>
      </rPr>
      <t xml:space="preserve">Tipo de fibra: Algodón natural de tejido fino
</t>
    </r>
    <r>
      <rPr>
        <sz val="9"/>
        <rFont val="Microsoft Sans Serif"/>
        <family val="2"/>
      </rPr>
      <t xml:space="preserve">Uso recomendado: Producción artesanal, gastronómica y semindustrial Aplicaciones industriales: Quesería, bebidas vegetales, jugos y fermentados Beneficios técnicos: Filtrado uniforme, retención eficiente de residuos y mejor textura final
</t>
    </r>
    <r>
      <rPr>
        <sz val="9"/>
        <rFont val="Microsoft Sans Serif"/>
        <family val="2"/>
      </rPr>
      <t xml:space="preserve">Ventajas sanitarias: Material reutilizable apto para procesos alimentarios Mantenimiento: Fácil lavado y almacenamiento compacto
</t>
    </r>
    <r>
      <rPr>
        <sz val="9"/>
        <rFont val="Microsoft Sans Serif"/>
        <family val="2"/>
      </rPr>
      <t>Durabilidad: Uso prolongado con conservación de capacidad filtrante.</t>
    </r>
  </si>
  <si>
    <r>
      <rPr>
        <b/>
        <sz val="9"/>
        <rFont val="Arial"/>
        <family val="2"/>
      </rPr>
      <t>Colador industrial  para leche</t>
    </r>
  </si>
  <si>
    <r>
      <rPr>
        <sz val="9"/>
        <rFont val="Microsoft Sans Serif"/>
        <family val="2"/>
      </rPr>
      <t xml:space="preserve">Tipo de equipo: Colador / filtro para miel apícola
</t>
    </r>
    <r>
      <rPr>
        <sz val="9"/>
        <rFont val="Microsoft Sans Serif"/>
        <family val="2"/>
      </rPr>
      <t xml:space="preserve">Sistema de filtración: Doble tamiz de filtrado fino y grueso Material de fabricación: Acero inoxidable grado alimenticio Tipo de malla: Malla metálica doble de alta precisión
</t>
    </r>
    <r>
      <rPr>
        <sz val="9"/>
        <rFont val="Microsoft Sans Serif"/>
        <family val="2"/>
      </rPr>
      <t xml:space="preserve">Configuración de filtrado: Tamiz superior e inferior desmontables Diámetro superior: 23–25 cm aprox.
</t>
    </r>
    <r>
      <rPr>
        <sz val="9"/>
        <rFont val="Microsoft Sans Serif"/>
        <family val="2"/>
      </rPr>
      <t xml:space="preserve">Diámetro inferior: 10–12 cm aprox. Profundidad del filtro: 10–12 cm aprox.
</t>
    </r>
    <r>
      <rPr>
        <sz val="9"/>
        <rFont val="Microsoft Sans Serif"/>
        <family val="2"/>
      </rPr>
      <t xml:space="preserve">Tipo de soporte: Brazos extensibles ajustables Longitud ajustable de soporte: 30 a 38 cm aprox. Peso aproximado: 0.5 a 1 kg
</t>
    </r>
    <r>
      <rPr>
        <sz val="9"/>
        <rFont val="Microsoft Sans Serif"/>
        <family val="2"/>
      </rPr>
      <t xml:space="preserve">Tipo de instalación: Manual sobre baldes o recipientes Compatibilidad: Cubetas, tanques y recipientes de extracción de miel Aplicación: Filtrado de impurezas, cera y residuos sólidos
</t>
    </r>
    <r>
      <rPr>
        <sz val="9"/>
        <rFont val="Microsoft Sans Serif"/>
        <family val="2"/>
      </rPr>
      <t xml:space="preserve">Sistema de limpieza: Desmontable y lavable Resistencia: Alta resistencia a corrosión y humedad Tipo de operación: Manual y continua
</t>
    </r>
    <r>
      <rPr>
        <sz val="9"/>
        <rFont val="Microsoft Sans Serif"/>
        <family val="2"/>
      </rPr>
      <t xml:space="preserve">Acabado: Pulido sanitario anticorrosivo
</t>
    </r>
    <r>
      <rPr>
        <sz val="9"/>
        <rFont val="Microsoft Sans Serif"/>
        <family val="2"/>
      </rPr>
      <t xml:space="preserve">Uso recomendado: Apicultura artesanal, semindustrial e industrial
</t>
    </r>
    <r>
      <rPr>
        <sz val="9"/>
        <rFont val="Microsoft Sans Serif"/>
        <family val="2"/>
      </rPr>
      <t xml:space="preserve">Beneficios técnicos: Filtrado uniforme, conservación de pureza y mejor calidad de miel
</t>
    </r>
    <r>
      <rPr>
        <sz val="9"/>
        <rFont val="Microsoft Sans Serif"/>
        <family val="2"/>
      </rPr>
      <t xml:space="preserve">Mantenimiento: Fácil desmontaje y sanitización rápida Compatibilidad alimentaria: Apto para contacto directo con alimentos
</t>
    </r>
    <r>
      <rPr>
        <sz val="9"/>
        <rFont val="Microsoft Sans Serif"/>
        <family val="2"/>
      </rPr>
      <t xml:space="preserve">Aplicaciones adicionales: Filtrado de jarabes, líquidos viscosos y productos alimenticios similares
</t>
    </r>
    <r>
      <rPr>
        <sz val="9"/>
        <rFont val="Microsoft Sans Serif"/>
        <family val="2"/>
      </rPr>
      <t>Ventajas técnicas: Mayor retención de partículas y mejor flujo de filtración gracias al doble tamiz.</t>
    </r>
  </si>
  <si>
    <r>
      <rPr>
        <b/>
        <sz val="9"/>
        <rFont val="Arial"/>
        <family val="2"/>
      </rPr>
      <t>Colador de miel filtro de doble tamiz</t>
    </r>
  </si>
  <si>
    <r>
      <rPr>
        <sz val="9"/>
        <rFont val="Microsoft Sans Serif"/>
        <family val="2"/>
      </rPr>
      <t xml:space="preserve">Tipo de equipo: Refinador / melanger para chocolate y cacao Capacidad nominal: 8 libras (3.5–3.63 kg de chocolate) Capacidad volumétrica aproximada: 8 litros
</t>
    </r>
    <r>
      <rPr>
        <sz val="9"/>
        <rFont val="Microsoft Sans Serif"/>
        <family val="2"/>
      </rPr>
      <t xml:space="preserve">Tipo de operación: Eléctrica continua Potencia del motor: 200 W
</t>
    </r>
    <r>
      <rPr>
        <sz val="9"/>
        <rFont val="Microsoft Sans Serif"/>
        <family val="2"/>
      </rPr>
      <t xml:space="preserve">Voltaje disponible: 110 V o 220 V Frecuencia: 50/60 Hz
</t>
    </r>
    <r>
      <rPr>
        <sz val="9"/>
        <rFont val="Microsoft Sans Serif"/>
        <family val="2"/>
      </rPr>
      <t xml:space="preserve">Velocidad de operación: 120–140 RPM
</t>
    </r>
    <r>
      <rPr>
        <sz val="9"/>
        <rFont val="Microsoft Sans Serif"/>
        <family val="2"/>
      </rPr>
      <t xml:space="preserve">Tipo de refinado: Refinación y conchado de chocolate Sistema de molienda: Doble piedra rodante de granito natural Material del tambor: Acero inoxidable grado alimenticio Material de piedras: Granito natural de alta densidad
</t>
    </r>
    <r>
      <rPr>
        <sz val="9"/>
        <rFont val="Microsoft Sans Serif"/>
        <family val="2"/>
      </rPr>
      <t xml:space="preserve">Sistema de deflectores: Doble deflector para aireación y mezcla uniforme Tamaño de refinación: Menor a 20 micrones
</t>
    </r>
    <r>
      <rPr>
        <sz val="9"/>
        <rFont val="Microsoft Sans Serif"/>
        <family val="2"/>
      </rPr>
      <t xml:space="preserve">Diámetro del tambor: 203 mm (8”)
</t>
    </r>
    <r>
      <rPr>
        <sz val="9"/>
        <rFont val="Microsoft Sans Serif"/>
        <family val="2"/>
      </rPr>
      <t xml:space="preserve">Altura del tambor: 140 mm (5.5”) Diámetro de piedras: 105 mm aprox. Ancho de piedras: 35 mm aprox.
</t>
    </r>
    <r>
      <rPr>
        <sz val="9"/>
        <rFont val="Microsoft Sans Serif"/>
        <family val="2"/>
      </rPr>
      <t xml:space="preserve">Tipo de transmisión: Motor directo de alto torque
</t>
    </r>
    <r>
      <rPr>
        <sz val="9"/>
        <rFont val="Microsoft Sans Serif"/>
        <family val="2"/>
      </rPr>
      <t xml:space="preserve">Sistema de enfriamiento: Protección térmica y disipación de calor Tiempo de operación continua: Hasta 72 horas continuas
</t>
    </r>
    <r>
      <rPr>
        <sz val="9"/>
        <rFont val="Microsoft Sans Serif"/>
        <family val="2"/>
      </rPr>
      <t xml:space="preserve">Tipo de instalación: Sobremesa industrial Peso aproximado: 15 a 20 kg
</t>
    </r>
    <r>
      <rPr>
        <sz val="9"/>
        <rFont val="Microsoft Sans Serif"/>
        <family val="2"/>
      </rPr>
      <t xml:space="preserve">Dimensiones aproximadas: 45 × 30 × 32 cm
</t>
    </r>
    <r>
      <rPr>
        <sz val="9"/>
        <rFont val="Microsoft Sans Serif"/>
        <family val="2"/>
      </rPr>
      <t xml:space="preserve">Aplicaciones: Refinado de chocolate bean to bar, mantequillas de frutos secos y pastas alimenticias
</t>
    </r>
    <r>
      <rPr>
        <sz val="9"/>
        <rFont val="Microsoft Sans Serif"/>
        <family val="2"/>
      </rPr>
      <t xml:space="preserve">Compatibilidad: Cacao, nibs, avellanas, almendras, pistacho y semillas Tipo de uso: Artesanal, semindustrial y chocolatería especializada
</t>
    </r>
    <r>
      <rPr>
        <sz val="9"/>
        <rFont val="Microsoft Sans Serif"/>
        <family val="2"/>
      </rPr>
      <t xml:space="preserve">Beneficios técnicos: Refinado ultrafino, conchado homogéneo y conservación de propiedades del cacao
</t>
    </r>
    <r>
      <rPr>
        <sz val="9"/>
        <rFont val="Microsoft Sans Serif"/>
        <family val="2"/>
      </rPr>
      <t xml:space="preserve">Sistema de seguridad: Corte térmico por sobrecalentamiento Rodamientos: Sellados de alta resistencia
</t>
    </r>
    <r>
      <rPr>
        <sz val="9"/>
        <rFont val="Microsoft Sans Serif"/>
        <family val="2"/>
      </rPr>
      <t>Mantenimiento: Fácil desmontaje y limpieza sanitaria Garantía comercial: 3 a 6 meses según proveedor.</t>
    </r>
  </si>
  <si>
    <r>
      <rPr>
        <b/>
        <sz val="9"/>
        <rFont val="Arial"/>
        <family val="2"/>
      </rPr>
      <t>Chocolate Refinador Pg503 8 L</t>
    </r>
  </si>
  <si>
    <r>
      <rPr>
        <sz val="9"/>
        <rFont val="Microsoft Sans Serif"/>
        <family val="2"/>
      </rPr>
      <t xml:space="preserve">Tipo de producto: Chaleco salvavidas reglamentario para adulto Uso: seguridad acuática y flotación personal
</t>
    </r>
    <r>
      <rPr>
        <sz val="9"/>
        <rFont val="Microsoft Sans Serif"/>
        <family val="2"/>
      </rPr>
      <t xml:space="preserve">Categoría: elemento de protección personal (EPP náutico) Talla: adulto estándar
</t>
    </r>
    <r>
      <rPr>
        <sz val="9"/>
        <rFont val="Microsoft Sans Serif"/>
        <family val="2"/>
      </rPr>
      <t xml:space="preserve">Capacidad de carga: apto para usuarios adultos de peso medio y alto (según normativa y talla)
</t>
    </r>
    <r>
      <rPr>
        <sz val="9"/>
        <rFont val="Microsoft Sans Serif"/>
        <family val="2"/>
      </rPr>
      <t xml:space="preserve">Material exterior: poliéster de alta resistencia o lona sintética impermeable Material interno: espuma de flotación de celda cerrada (polietileno expandido o similar)
</t>
    </r>
    <r>
      <rPr>
        <sz val="9"/>
        <rFont val="Microsoft Sans Serif"/>
        <family val="2"/>
      </rPr>
      <t xml:space="preserve">Sistema de flotación: pasivo, mediante espuma interna de alta densidad Color: alta visibilidad (generalmente naranja reglamentario)
</t>
    </r>
    <r>
      <rPr>
        <sz val="9"/>
        <rFont val="Microsoft Sans Serif"/>
        <family val="2"/>
      </rPr>
      <t xml:space="preserve">Tipo de cierre: correas ajustables con hebillas de seguridad
</t>
    </r>
    <r>
      <rPr>
        <sz val="9"/>
        <rFont val="Microsoft Sans Serif"/>
        <family val="2"/>
      </rPr>
      <t xml:space="preserve">Número de correas: múltiples puntos de ajuste frontal y lateral (según modelo) Sistema de ajuste: regulable para adaptación al torso del usuario
</t>
    </r>
    <r>
      <rPr>
        <sz val="9"/>
        <rFont val="Microsoft Sans Serif"/>
        <family val="2"/>
      </rPr>
      <t xml:space="preserve">Flotabilidad: diseñada para mantener al usuario en superficie durante actividades acuáticas recreativas o laborales
</t>
    </r>
    <r>
      <rPr>
        <sz val="9"/>
        <rFont val="Microsoft Sans Serif"/>
        <family val="2"/>
      </rPr>
      <t xml:space="preserve">Resistencia al agua: total (materiales no absorbentes) Resistencia a rayos UV: media-alta para uso exterior
</t>
    </r>
    <r>
      <rPr>
        <sz val="9"/>
        <rFont val="Microsoft Sans Serif"/>
        <family val="2"/>
      </rPr>
      <t xml:space="preserve">Diseño: anatómico para movilidad básica en embarcaciones y cuerpos de agua Costuras: reforzadas para uso frecuente
</t>
    </r>
    <r>
      <rPr>
        <sz val="9"/>
        <rFont val="Microsoft Sans Serif"/>
        <family val="2"/>
      </rPr>
      <t xml:space="preserve">Peso del producto: aproximadamente 400–800 g (según talla y densidad de espuma)
</t>
    </r>
    <r>
      <rPr>
        <sz val="9"/>
        <rFont val="Microsoft Sans Serif"/>
        <family val="2"/>
      </rPr>
      <t xml:space="preserve">Espesor aproximado: 4–8 cm Largo aproximado: 50–60 cm Ancho aproximado: 35–50 cm Tipo de usuario: adulto
</t>
    </r>
    <r>
      <rPr>
        <sz val="9"/>
        <rFont val="Microsoft Sans Serif"/>
        <family val="2"/>
      </rPr>
      <t xml:space="preserve">Normativa: diseñado para cumplir requisitos reglamentarios de flotación recreativa y embarcaciones menores (según versión comercial)
</t>
    </r>
    <r>
      <rPr>
        <sz val="9"/>
        <rFont val="Microsoft Sans Serif"/>
        <family val="2"/>
      </rPr>
      <t>Mantenimiento: lavado con agua dulce y secado a la sombra después de uso</t>
    </r>
  </si>
  <si>
    <r>
      <rPr>
        <b/>
        <sz val="9"/>
        <rFont val="Arial"/>
        <family val="2"/>
      </rPr>
      <t>Chalecos salvavidas diferetes tallas</t>
    </r>
  </si>
  <si>
    <r>
      <rPr>
        <sz val="9"/>
        <rFont val="Microsoft Sans Serif"/>
        <family val="2"/>
      </rPr>
      <t xml:space="preserve">Tipo de equipo: Cepillo eléctrico profesional para madera Potencia nominal: 750 W
</t>
    </r>
    <r>
      <rPr>
        <sz val="9"/>
        <rFont val="Microsoft Sans Serif"/>
        <family val="2"/>
      </rPr>
      <t xml:space="preserve">Voltaje: 120 V
</t>
    </r>
    <r>
      <rPr>
        <sz val="9"/>
        <rFont val="Microsoft Sans Serif"/>
        <family val="2"/>
      </rPr>
      <t xml:space="preserve">Frecuencia: 60 Hz
</t>
    </r>
    <r>
      <rPr>
        <sz val="9"/>
        <rFont val="Microsoft Sans Serif"/>
        <family val="2"/>
      </rPr>
      <t xml:space="preserve">Tipo de alimentación: Eléctrica con cable Velocidad de operación: 16.500 RPM Ancho de cepillado: 3-1/4” (82 mm aprox.) Profundidad máxima de corte: 2 mm
</t>
    </r>
    <r>
      <rPr>
        <sz val="9"/>
        <rFont val="Microsoft Sans Serif"/>
        <family val="2"/>
      </rPr>
      <t xml:space="preserve">Niveles de profundidad: 12 posiciones ajustables
</t>
    </r>
    <r>
      <rPr>
        <sz val="9"/>
        <rFont val="Microsoft Sans Serif"/>
        <family val="2"/>
      </rPr>
      <t xml:space="preserve">Canales de biselado: 3 ranuras frontales de 1.5 mm, 2 mm y 2.5 mm Sistema de corte: Cuchillas reversibles de carburo tungsteno
</t>
    </r>
    <r>
      <rPr>
        <sz val="9"/>
        <rFont val="Microsoft Sans Serif"/>
        <family val="2"/>
      </rPr>
      <t xml:space="preserve">Tipo de extracción: Salida de polvo izquierda y derecha
</t>
    </r>
    <r>
      <rPr>
        <sz val="9"/>
        <rFont val="Microsoft Sans Serif"/>
        <family val="2"/>
      </rPr>
      <t xml:space="preserve">Sistema de bloqueo: Interruptor con seguro para trabajo continuo Material de carcasa: ABS de alto impacto
</t>
    </r>
    <r>
      <rPr>
        <sz val="9"/>
        <rFont val="Microsoft Sans Serif"/>
        <family val="2"/>
      </rPr>
      <t xml:space="preserve">Empuñadura: Ergonómica con recubrimiento antideslizante Tipo de operación: Uso profesional y semindustrial
</t>
    </r>
    <r>
      <rPr>
        <sz val="9"/>
        <rFont val="Microsoft Sans Serif"/>
        <family val="2"/>
      </rPr>
      <t xml:space="preserve">Dimensiones aproximadas: 36 cm largo × 18 cm ancho × 19 cm alto Peso: 3.26 kg
</t>
    </r>
    <r>
      <rPr>
        <sz val="9"/>
        <rFont val="Microsoft Sans Serif"/>
        <family val="2"/>
      </rPr>
      <t xml:space="preserve">Tipo de instalación: Portátil manual
</t>
    </r>
    <r>
      <rPr>
        <sz val="9"/>
        <rFont val="Microsoft Sans Serif"/>
        <family val="2"/>
      </rPr>
      <t xml:space="preserve">Accesorios incluidos: Llave de ajuste, 2 cuchillas reversibles y adaptador para aspirador
</t>
    </r>
    <r>
      <rPr>
        <sz val="9"/>
        <rFont val="Microsoft Sans Serif"/>
        <family val="2"/>
      </rPr>
      <t xml:space="preserve">Aplicaciones: Cepillado, rebaje, nivelación, ajuste de puertas, cantos y marcos Compatibilidad: Sistemas de extracción de polvo y aspiradoras
</t>
    </r>
    <r>
      <rPr>
        <sz val="9"/>
        <rFont val="Microsoft Sans Serif"/>
        <family val="2"/>
      </rPr>
      <t xml:space="preserve">Beneficios técnicos: Alta remoción de material, precisión de acabado y operación con una sola mano
</t>
    </r>
    <r>
      <rPr>
        <sz val="9"/>
        <rFont val="Microsoft Sans Serif"/>
        <family val="2"/>
      </rPr>
      <t xml:space="preserve">Uso recomendado: Carpintería, ebanistería, construcción y mantenimiento de madera
</t>
    </r>
    <r>
      <rPr>
        <sz val="9"/>
        <rFont val="Microsoft Sans Serif"/>
        <family val="2"/>
      </rPr>
      <t xml:space="preserve">Garantía: 2 años fabricante
</t>
    </r>
    <r>
      <rPr>
        <sz val="9"/>
        <rFont val="Microsoft Sans Serif"/>
        <family val="2"/>
      </rPr>
      <t>Mantenimiento: Fácil cambio de cuchillas y limpieza rápida.</t>
    </r>
  </si>
  <si>
    <r>
      <rPr>
        <b/>
        <sz val="9"/>
        <rFont val="Arial"/>
        <family val="2"/>
      </rPr>
      <t>CEPILLO DE BANCO ELECTRICO PARA MADERA</t>
    </r>
  </si>
  <si>
    <r>
      <rPr>
        <sz val="9"/>
        <rFont val="Microsoft Sans Serif"/>
        <family val="2"/>
      </rPr>
      <t xml:space="preserve">Tipo de equipo: Centrífuga / extractor manual de miel Capacidad: 4 marcos apícolas
</t>
    </r>
    <r>
      <rPr>
        <sz val="9"/>
        <rFont val="Microsoft Sans Serif"/>
        <family val="2"/>
      </rPr>
      <t xml:space="preserve">Tipo de extracción: Tangencial por fuerza centrífuga Sistema de operación: Manual mediante manivela Material del tanque: Acero inoxidable grado alimenticio Material de la canastilla: Acero inoxidable
</t>
    </r>
    <r>
      <rPr>
        <sz val="9"/>
        <rFont val="Microsoft Sans Serif"/>
        <family val="2"/>
      </rPr>
      <t xml:space="preserve">Material de tapas: Plexiglás transparente / policarbonato Tipo de transmisión: Engranajes metálicos con rodamientos Relación de transmisión: 3:1
</t>
    </r>
    <r>
      <rPr>
        <sz val="9"/>
        <rFont val="Microsoft Sans Serif"/>
        <family val="2"/>
      </rPr>
      <t xml:space="preserve">Número de patas: 3 patas reforzadas Diámetro del tambor: 48 cm aprox. Diámetro interno del tambor: 46 cm aprox. Altura total: 114 cm aprox.
</t>
    </r>
    <r>
      <rPr>
        <sz val="9"/>
        <rFont val="Microsoft Sans Serif"/>
        <family val="2"/>
      </rPr>
      <t xml:space="preserve">Altura del tambor: 60 cm Altura con patas: 94 cm aprox.
</t>
    </r>
    <r>
      <rPr>
        <sz val="9"/>
        <rFont val="Microsoft Sans Serif"/>
        <family val="2"/>
      </rPr>
      <t xml:space="preserve">Tamaño máximo del marco: 25 × 40 cm
</t>
    </r>
    <r>
      <rPr>
        <sz val="9"/>
        <rFont val="Microsoft Sans Serif"/>
        <family val="2"/>
      </rPr>
      <t xml:space="preserve">Tamaño mínimo compatible: 19 cm de longitud de cuadro Dimensiones de cesta extractora: 35 × 43 cm aprox.
</t>
    </r>
    <r>
      <rPr>
        <sz val="9"/>
        <rFont val="Microsoft Sans Serif"/>
        <family val="2"/>
      </rPr>
      <t xml:space="preserve">Diámetro de salida de miel: 40 mm Peso aproximado: 30 kg
</t>
    </r>
    <r>
      <rPr>
        <sz val="9"/>
        <rFont val="Microsoft Sans Serif"/>
        <family val="2"/>
      </rPr>
      <t xml:space="preserve">Tipo de instalación: Piso / estacionaria portátil  Sistema de drenaje: Llave inferior de descarga de miel Tipo de uso: Apicultura artesanal y semindustrial
</t>
    </r>
    <r>
      <rPr>
        <sz val="9"/>
        <rFont val="Microsoft Sans Serif"/>
        <family val="2"/>
      </rPr>
      <t xml:space="preserve">Aplicaciones: Extracción de miel en apiarios y centros apícolas Compatibilidad: Marcos estándar de colmena
</t>
    </r>
    <r>
      <rPr>
        <sz val="9"/>
        <rFont val="Microsoft Sans Serif"/>
        <family val="2"/>
      </rPr>
      <t xml:space="preserve">Resistencia: Alta resistencia a corrosión y humedad Acabado: Acero inoxidable sanitario pulido
</t>
    </r>
    <r>
      <rPr>
        <sz val="9"/>
        <rFont val="Microsoft Sans Serif"/>
        <family val="2"/>
      </rPr>
      <t xml:space="preserve">Ventajas técnicas: Extracción higiénica, operación manual eficiente y fácil limpieza
</t>
    </r>
    <r>
      <rPr>
        <sz val="9"/>
        <rFont val="Microsoft Sans Serif"/>
        <family val="2"/>
      </rPr>
      <t xml:space="preserve">Mantenimiento: Desmontaje simple y lavado sanitario rápido
</t>
    </r>
    <r>
      <rPr>
        <sz val="9"/>
        <rFont val="Microsoft Sans Serif"/>
        <family val="2"/>
      </rPr>
      <t>Uso recomendado: Producción apícola de pequeña y mediana escala.</t>
    </r>
  </si>
  <si>
    <r>
      <rPr>
        <b/>
        <sz val="9"/>
        <rFont val="Arial"/>
        <family val="2"/>
      </rPr>
      <t>Centrifugadora o extracator de miel 4 marcos.</t>
    </r>
  </si>
  <si>
    <r>
      <rPr>
        <sz val="9"/>
        <rFont val="Microsoft Sans Serif"/>
        <family val="2"/>
      </rPr>
      <t xml:space="preserve">Tipo de equipo: Carro plegable de carga industrial 2 en 1 Tipo de operación: Manual
</t>
    </r>
    <r>
      <rPr>
        <sz val="9"/>
        <rFont val="Microsoft Sans Serif"/>
        <family val="2"/>
      </rPr>
      <t xml:space="preserve">Configuración: Convertible vertical y horizontal Capacidad máxima de carga: 136–150 kg Tipo de estructura: Acero reforzado y aluminio
</t>
    </r>
    <r>
      <rPr>
        <sz val="9"/>
        <rFont val="Microsoft Sans Serif"/>
        <family val="2"/>
      </rPr>
      <t xml:space="preserve">Material de plataforma: Aluminio de alta resistencia
</t>
    </r>
    <r>
      <rPr>
        <sz val="9"/>
        <rFont val="Microsoft Sans Serif"/>
        <family val="2"/>
      </rPr>
      <t xml:space="preserve">Sistema de conversión: Carretilla vertical de 2 ruedas y plataforma de 4 ruedas Tipo de ruedas: Industriales de goma de alta resistencia
</t>
    </r>
    <r>
      <rPr>
        <sz val="9"/>
        <rFont val="Microsoft Sans Serif"/>
        <family val="2"/>
      </rPr>
      <t xml:space="preserve">Número de ruedas: 4 ruedas integradas Sistema de plegado: Compacto retráctil Manija: Telescópica ergonómica
</t>
    </r>
    <r>
      <rPr>
        <sz val="9"/>
        <rFont val="Microsoft Sans Serif"/>
        <family val="2"/>
      </rPr>
      <t xml:space="preserve">Dimensiones aproximadas desplegado: 125 cm alto × 42 cm ancho × 35–43 cm profundidad
</t>
    </r>
    <r>
      <rPr>
        <sz val="9"/>
        <rFont val="Microsoft Sans Serif"/>
        <family val="2"/>
      </rPr>
      <t xml:space="preserve">Dimensiones aproximadas plegado: 78.5 × 73 × 43 cm
</t>
    </r>
    <r>
      <rPr>
        <sz val="9"/>
        <rFont val="Microsoft Sans Serif"/>
        <family val="2"/>
      </rPr>
      <t xml:space="preserve">Peso aproximado: 7.3 a 9 kg
</t>
    </r>
    <r>
      <rPr>
        <sz val="9"/>
        <rFont val="Microsoft Sans Serif"/>
        <family val="2"/>
      </rPr>
      <t xml:space="preserve">Tipo de plataforma: Antideslizante y reforzada
</t>
    </r>
    <r>
      <rPr>
        <sz val="9"/>
        <rFont val="Microsoft Sans Serif"/>
        <family val="2"/>
      </rPr>
      <t xml:space="preserve">Resistencia estructural: Alta resistencia a impacto y deformación Sistema de movilidad: Rodamiento suave para superficies industriales y comerciales
</t>
    </r>
    <r>
      <rPr>
        <sz val="9"/>
        <rFont val="Microsoft Sans Serif"/>
        <family val="2"/>
      </rPr>
      <t xml:space="preserve">Tipo de uso: Transporte de cajas, herramientas, mercancía y carga logística Aplicaciones: Bodegas, supermercados, mudanzas, talleres y distribución comercial
</t>
    </r>
    <r>
      <rPr>
        <sz val="9"/>
        <rFont val="Microsoft Sans Serif"/>
        <family val="2"/>
      </rPr>
      <t xml:space="preserve">Tipo de instalación: Portátil móvil
</t>
    </r>
    <r>
      <rPr>
        <sz val="9"/>
        <rFont val="Microsoft Sans Serif"/>
        <family val="2"/>
      </rPr>
      <t xml:space="preserve">Acabado: Pintura anticorrosiva y componentes reforzados Ventajas técnicas: Diseño multifunción, plegado compacto y fácil almacenamiento
</t>
    </r>
    <r>
      <rPr>
        <sz val="9"/>
        <rFont val="Microsoft Sans Serif"/>
        <family val="2"/>
      </rPr>
      <t xml:space="preserve">Mantenimiento: Bajo mantenimiento y limpieza sencilla
</t>
    </r>
    <r>
      <rPr>
        <sz val="9"/>
        <rFont val="Microsoft Sans Serif"/>
        <family val="2"/>
      </rPr>
      <t>Uso recomendado: Trabajo continuo de carga liviana y semipesada.</t>
    </r>
  </si>
  <si>
    <r>
      <rPr>
        <b/>
        <sz val="9"/>
        <rFont val="Arial"/>
        <family val="2"/>
      </rPr>
      <t>Carro Plegable De Carga 2-En-1 Ubermann</t>
    </r>
  </si>
  <si>
    <r>
      <rPr>
        <sz val="9"/>
        <rFont val="Microsoft Sans Serif"/>
        <family val="2"/>
      </rPr>
      <t xml:space="preserve">Tipo de equipo: Carro móvil para comidas rápidas Configuración: 4 puestos de trabajo integrados Tipo de operación: Gas propano o gas natural
</t>
    </r>
    <r>
      <rPr>
        <sz val="9"/>
        <rFont val="Microsoft Sans Serif"/>
        <family val="2"/>
      </rPr>
      <t xml:space="preserve">Material estructural: Acero inoxidable y lámina cold rolled Calibre de lámina: Calibre 24
</t>
    </r>
    <r>
      <rPr>
        <sz val="9"/>
        <rFont val="Microsoft Sans Serif"/>
        <family val="2"/>
      </rPr>
      <t xml:space="preserve">Acabado: Pintura electrostática anticorrosiva
</t>
    </r>
    <r>
      <rPr>
        <sz val="9"/>
        <rFont val="Microsoft Sans Serif"/>
        <family val="2"/>
      </rPr>
      <t xml:space="preserve">Sistema de cocción: Plancha, parrilla BBQ, freidor y vaporizador Dimensiones de plancha: 29–30 cm × 40 cm aprox.
</t>
    </r>
    <r>
      <rPr>
        <sz val="9"/>
        <rFont val="Microsoft Sans Serif"/>
        <family val="2"/>
      </rPr>
      <t xml:space="preserve">Dimensiones de parrilla BBQ: 29–30 cm × 40 cm aprox. Dimensiones del freidor: 21–25 cm × 40 cm aprox.
</t>
    </r>
    <r>
      <rPr>
        <sz val="9"/>
        <rFont val="Microsoft Sans Serif"/>
        <family val="2"/>
      </rPr>
      <t xml:space="preserve">Dimensiones del vaporizador: 21–22 cm × 40 cm aprox. Sistema de calentamiento: Quemadores a gas de alta presión Tipo de parrilla: BBQ con piedras refractarias
</t>
    </r>
    <r>
      <rPr>
        <sz val="9"/>
        <rFont val="Microsoft Sans Serif"/>
        <family val="2"/>
      </rPr>
      <t xml:space="preserve">Sistema de vaporización: Compartimiento con tapa metálica Estructura de soporte: Chasis metálico reforzado
</t>
    </r>
    <r>
      <rPr>
        <sz val="9"/>
        <rFont val="Microsoft Sans Serif"/>
        <family val="2"/>
      </rPr>
      <t xml:space="preserve">Ruedas: 4 ruedas industriales de goma de 3” Movilidad: Portátil con desplazamiento manual Mesa auxiliar: Incluida lateral en acero inoxidable
</t>
    </r>
    <r>
      <rPr>
        <sz val="9"/>
        <rFont val="Microsoft Sans Serif"/>
        <family val="2"/>
      </rPr>
      <t xml:space="preserve">Compartimientos: Bodega inferior y superior de almacenamiento Accesorios incluidos: Porta cilindro y porta parasol
</t>
    </r>
    <r>
      <rPr>
        <sz val="9"/>
        <rFont val="Microsoft Sans Serif"/>
        <family val="2"/>
      </rPr>
      <t xml:space="preserve">Tipo de instalación: Piso / móvil comercial
</t>
    </r>
    <r>
      <rPr>
        <sz val="9"/>
        <rFont val="Microsoft Sans Serif"/>
        <family val="2"/>
      </rPr>
      <t xml:space="preserve">Dimensiones aproximadas: 120–150 cm largo × 60–70 cm ancho × 90–120 cm alto
</t>
    </r>
    <r>
      <rPr>
        <sz val="9"/>
        <rFont val="Microsoft Sans Serif"/>
        <family val="2"/>
      </rPr>
      <t xml:space="preserve">Peso aproximado: 70 a 120 kg según configuración Resistencia térmica: Alta resistencia para trabajo continuo
</t>
    </r>
    <r>
      <rPr>
        <sz val="9"/>
        <rFont val="Microsoft Sans Serif"/>
        <family val="2"/>
      </rPr>
      <t xml:space="preserve">Aplicaciones: Venta de hamburguesas, perros calientes, frituras y comidas rápidas
</t>
    </r>
    <r>
      <rPr>
        <sz val="9"/>
        <rFont val="Microsoft Sans Serif"/>
        <family val="2"/>
      </rPr>
      <t xml:space="preserve">Uso recomendado: Negocios ambulantes, food street y puntos de comida rápida Compatibilidad: Gas de cilindro y adaptación a gas natural
</t>
    </r>
    <r>
      <rPr>
        <sz val="9"/>
        <rFont val="Microsoft Sans Serif"/>
        <family val="2"/>
      </rPr>
      <t xml:space="preserve">Mantenimiento: Fácil limpieza y desmontaje parcial Garantía: 6 meses por fugas de gas y aceite
</t>
    </r>
    <r>
      <rPr>
        <sz val="9"/>
        <rFont val="Microsoft Sans Serif"/>
        <family val="2"/>
      </rPr>
      <t xml:space="preserve">Beneficios técnicos: Alta movilidad, multifunción y aprovechamiento compacto
</t>
    </r>
    <r>
      <rPr>
        <sz val="9"/>
        <rFont val="Microsoft Sans Serif"/>
        <family val="2"/>
      </rPr>
      <t>del espacio de trabajo.</t>
    </r>
  </si>
  <si>
    <r>
      <rPr>
        <b/>
        <sz val="9"/>
        <rFont val="Arial"/>
        <family val="2"/>
      </rPr>
      <t>Carro de comidas rápidas</t>
    </r>
  </si>
  <si>
    <r>
      <rPr>
        <sz val="9"/>
        <rFont val="Microsoft Sans Serif"/>
        <family val="2"/>
      </rPr>
      <t xml:space="preserve">LONA VERANO  100% impermeable, material tejido en poliéster recubierta con película de PVC en ambos lados, electrosellada en
</t>
    </r>
    <r>
      <rPr>
        <sz val="9"/>
        <rFont val="Microsoft Sans Serif"/>
        <family val="2"/>
      </rPr>
      <t xml:space="preserve">uniones y alrededor de las costuras, reforzada en esquinas y terminales, con sus respectivas chapetas plásticas y ojáletes plastificados vulcanizados. Estas lonas son de alta resistencia a la intemperie y al rasgado, recubiertas con PVC flexible, atihongos.
</t>
    </r>
    <r>
      <rPr>
        <sz val="9"/>
        <rFont val="Microsoft Sans Serif"/>
        <family val="2"/>
      </rPr>
      <t>ESTRUCTURA: cerchada, en tubería calibre 16 parte superior en tubería estructural agua negra (8 bajantes), parales en tubo de 1.1/2" cuadrado calibre 16, con bases en platinas anchas perforadas por si desean anclarla. Soldadura mig pintura electrostática, Calibre 4.70 gramos / mt2, 05mm."</t>
    </r>
  </si>
  <si>
    <r>
      <rPr>
        <b/>
        <sz val="9"/>
        <rFont val="Arial"/>
        <family val="2"/>
      </rPr>
      <t>Carpa tipo piamide de 6 x 6 con laterales</t>
    </r>
  </si>
  <si>
    <r>
      <rPr>
        <sz val="9"/>
        <rFont val="Microsoft Sans Serif"/>
        <family val="2"/>
      </rPr>
      <t xml:space="preserve">Tipo de producto: Carpa automática para camping y actividades al aire libre Capacidad: 6 personas
</t>
    </r>
    <r>
      <rPr>
        <sz val="9"/>
        <rFont val="Microsoft Sans Serif"/>
        <family val="2"/>
      </rPr>
      <t xml:space="preserve">Tipo de estructura: apertura automática instantánea (pop-up)
</t>
    </r>
    <r>
      <rPr>
        <sz val="9"/>
        <rFont val="Microsoft Sans Serif"/>
        <family val="2"/>
      </rPr>
      <t xml:space="preserve">Uso: camping, senderismo, ecoturismo, pesca, actividades recreativas y alojamiento temporal exterior
</t>
    </r>
    <r>
      <rPr>
        <sz val="9"/>
        <rFont val="Microsoft Sans Serif"/>
        <family val="2"/>
      </rPr>
      <t xml:space="preserve">Material exterior: poliéster impermeable de alta resistencia Material interno: tela transpirable con ventilación integrada Material del piso: polietileno impermeable reforzado
</t>
    </r>
    <r>
      <rPr>
        <sz val="9"/>
        <rFont val="Microsoft Sans Serif"/>
        <family val="2"/>
      </rPr>
      <t xml:space="preserve">Estructura: varillas flexibles de fibra de vidrio o sistema automático integrado Color: azul con detalles oscuros (según versión comercial)
</t>
    </r>
    <r>
      <rPr>
        <sz val="9"/>
        <rFont val="Microsoft Sans Serif"/>
        <family val="2"/>
      </rPr>
      <t xml:space="preserve">Resistencia al agua: impermeable para lluvia moderada Sistema de ventilación: ventanas con malla antiinsectos Protección contra insectos: malla mosquitera integrada Tipo de acceso: puerta frontal con cierre
</t>
    </r>
    <r>
      <rPr>
        <sz val="9"/>
        <rFont val="Microsoft Sans Serif"/>
        <family val="2"/>
      </rPr>
      <t xml:space="preserve">Número de accesos: 1 principal
</t>
    </r>
    <r>
      <rPr>
        <sz val="9"/>
        <rFont val="Microsoft Sans Serif"/>
        <family val="2"/>
      </rPr>
      <t xml:space="preserve">Número de ventanas: múltiples paneles de ventilación con malla Sistema de armado: despliegue automático de rápida instalación Tiempo de montaje: aproximadamente 1–3 minutos
</t>
    </r>
    <r>
      <rPr>
        <sz val="9"/>
        <rFont val="Microsoft Sans Serif"/>
        <family val="2"/>
      </rPr>
      <t>Tipo de cierre: cremalleras (zipper) reforzadas Portabilidad: plegable y transportable</t>
    </r>
  </si>
  <si>
    <r>
      <rPr>
        <b/>
        <sz val="9"/>
        <rFont val="Arial"/>
        <family val="2"/>
      </rPr>
      <t>Carpa Automática Megahobbies Camping 6 Personas</t>
    </r>
  </si>
  <si>
    <r>
      <rPr>
        <sz val="9"/>
        <rFont val="Microsoft Sans Serif"/>
        <family val="2"/>
      </rPr>
      <t xml:space="preserve">Tipo de producto: Cantina lechera para transporte y almacenamiento Capacidad: 40 litros
</t>
    </r>
    <r>
      <rPr>
        <sz val="9"/>
        <rFont val="Microsoft Sans Serif"/>
        <family val="2"/>
      </rPr>
      <t xml:space="preserve">Material de fabricación: Aluminio de alta pureza Tipo de estructura: Monoblock en una sola pieza
</t>
    </r>
    <r>
      <rPr>
        <sz val="9"/>
        <rFont val="Microsoft Sans Serif"/>
        <family val="2"/>
      </rPr>
      <t xml:space="preserve">Sistema de tapa: Tapa hermética con sello de caucho Material de la tapa: Aluminio con empaque de caucho Tipo de uso: Pecuario, lechero e industrial
</t>
    </r>
    <r>
      <rPr>
        <sz val="9"/>
        <rFont val="Microsoft Sans Serif"/>
        <family val="2"/>
      </rPr>
      <t xml:space="preserve">Aplicación: Ordeño, almacenamiento y transporte de leche Acabado: Aluminio pulido anticorrosivo
</t>
    </r>
    <r>
      <rPr>
        <sz val="9"/>
        <rFont val="Microsoft Sans Serif"/>
        <family val="2"/>
      </rPr>
      <t xml:space="preserve">Dimensiones aproximadas: 33.5 cm diámetro × 63.5 a 67.5 cm alto Diámetro de boca: 28 cm aprox.
</t>
    </r>
    <r>
      <rPr>
        <sz val="9"/>
        <rFont val="Microsoft Sans Serif"/>
        <family val="2"/>
      </rPr>
      <t xml:space="preserve">Diámetro de base: 33–34 cm aprox. Espesor del aluminio: 5 mm aprox. Peso aproximado: 5.3 a 6 kg
</t>
    </r>
    <r>
      <rPr>
        <sz val="9"/>
        <rFont val="Microsoft Sans Serif"/>
        <family val="2"/>
      </rPr>
      <t xml:space="preserve">Tipo de asas: Laterales ergonómicas reforzadas Base: Aluminio fundido reforzado
</t>
    </r>
    <r>
      <rPr>
        <sz val="9"/>
        <rFont val="Microsoft Sans Serif"/>
        <family val="2"/>
      </rPr>
      <t xml:space="preserve">Sistema de fabricación: Sin remaches ni soldaduras Resistencia: Alta resistencia a golpes y deformaciones
</t>
    </r>
    <r>
      <rPr>
        <sz val="9"/>
        <rFont val="Microsoft Sans Serif"/>
        <family val="2"/>
      </rPr>
      <t xml:space="preserve">Compatibilidad alimentaria: Apto para contacto con alimentos y lácteos Tipo de limpieza: Lavable y de fácil sanitización
</t>
    </r>
    <r>
      <rPr>
        <sz val="9"/>
        <rFont val="Microsoft Sans Serif"/>
        <family val="2"/>
      </rPr>
      <t xml:space="preserve">Conservación: Mantiene frescura e higiene del producto transportado Tipo de instalación: Portátil manual
</t>
    </r>
    <r>
      <rPr>
        <sz val="9"/>
        <rFont val="Microsoft Sans Serif"/>
        <family val="2"/>
      </rPr>
      <t xml:space="preserve">Uso recomendado: Fincas lecheras, centros de acopio y transporte rural Beneficios técnicos: Sellado seguro, alta durabilidad y resistencia para trabajo pesado
</t>
    </r>
    <r>
      <rPr>
        <sz val="9"/>
        <rFont val="Microsoft Sans Serif"/>
        <family val="2"/>
      </rPr>
      <t>Mantenimiento: Bajo mantenimiento y larga vida útil Garantía comercial: 1 año según fabricante/proveedor.</t>
    </r>
  </si>
  <si>
    <r>
      <rPr>
        <b/>
        <sz val="9"/>
        <rFont val="Arial"/>
        <family val="2"/>
      </rPr>
      <t>Cantina en acero inoxidable de 40 litros para leche con tapa</t>
    </r>
  </si>
  <si>
    <r>
      <rPr>
        <sz val="9"/>
        <rFont val="Microsoft Sans Serif"/>
        <family val="2"/>
      </rPr>
      <t xml:space="preserve">Tipo de producto: Canastilla plástica tipo fruver
</t>
    </r>
    <r>
      <rPr>
        <sz val="9"/>
        <rFont val="Microsoft Sans Serif"/>
        <family val="2"/>
      </rPr>
      <t xml:space="preserve">Material de fabricación: Polietileno de alta densidad (HDPE) Tipo de estructura: Reforzada industrial
</t>
    </r>
    <r>
      <rPr>
        <sz val="9"/>
        <rFont val="Microsoft Sans Serif"/>
        <family val="2"/>
      </rPr>
      <t xml:space="preserve">Diseño: Perforado o sellado según aplicación Capacidad de carga: 20 a 25 kg aprox.
</t>
    </r>
    <r>
      <rPr>
        <sz val="9"/>
        <rFont val="Microsoft Sans Serif"/>
        <family val="2"/>
      </rPr>
      <t xml:space="preserve">Capacidad de apilamiento: Hasta 500 kg distribuidos
</t>
    </r>
    <r>
      <rPr>
        <sz val="9"/>
        <rFont val="Microsoft Sans Serif"/>
        <family val="2"/>
      </rPr>
      <t xml:space="preserve">Dimensiones aproximadas: 60 cm largo × 40 cm ancho × 25 cm alto Peso aproximado: 2.0 kg
</t>
    </r>
    <r>
      <rPr>
        <sz val="9"/>
        <rFont val="Microsoft Sans Serif"/>
        <family val="2"/>
      </rPr>
      <t xml:space="preserve">Tipo de fondo: Lineal reforzado
</t>
    </r>
    <r>
      <rPr>
        <sz val="9"/>
        <rFont val="Microsoft Sans Serif"/>
        <family val="2"/>
      </rPr>
      <t xml:space="preserve">Tipo de paredes: Perforadas para ventilación o cerradas para alimentos húmedos
</t>
    </r>
    <r>
      <rPr>
        <sz val="9"/>
        <rFont val="Microsoft Sans Serif"/>
        <family val="2"/>
      </rPr>
      <t xml:space="preserve">Refuerzos estructurales: Manijas, esquinas y asiento reforzado
</t>
    </r>
    <r>
      <rPr>
        <sz val="9"/>
        <rFont val="Microsoft Sans Serif"/>
        <family val="2"/>
      </rPr>
      <t xml:space="preserve">Tipo de ventilación: Alta circulación de aire para conservación de alimentos Resistencia: Alta resistencia al impacto y deformación
</t>
    </r>
    <r>
      <rPr>
        <sz val="9"/>
        <rFont val="Microsoft Sans Serif"/>
        <family val="2"/>
      </rPr>
      <t xml:space="preserve">Sistema de almacenamiento: Apilable y encajable Colores disponibles: Variable según fabricación
</t>
    </r>
    <r>
      <rPr>
        <sz val="9"/>
        <rFont val="Microsoft Sans Serif"/>
        <family val="2"/>
      </rPr>
      <t xml:space="preserve">Resistencia química: Inmune a hongos, bacterias, humedad e insectos Tipo de limpieza: Lavable y de fácil sanitización
</t>
    </r>
    <r>
      <rPr>
        <sz val="9"/>
        <rFont val="Microsoft Sans Serif"/>
        <family val="2"/>
      </rPr>
      <t xml:space="preserve">Uso recomendado: Transporte y almacenamiento de frutas, verduras, cárnicos y lácteos
</t>
    </r>
    <r>
      <rPr>
        <sz val="9"/>
        <rFont val="Microsoft Sans Serif"/>
        <family val="2"/>
      </rPr>
      <t xml:space="preserve">Aplicaciones: Fruver, agroindustria, supermercados, plazas de mercado y logística alimentaria
</t>
    </r>
    <r>
      <rPr>
        <sz val="9"/>
        <rFont val="Microsoft Sans Serif"/>
        <family val="2"/>
      </rPr>
      <t xml:space="preserve">Tipo de operación: Uso industrial y comercial continuo
</t>
    </r>
    <r>
      <rPr>
        <sz val="9"/>
        <rFont val="Microsoft Sans Serif"/>
        <family val="2"/>
      </rPr>
      <t xml:space="preserve">Compatibilidad: Estanterías, cuartos fríos y sistemas logísticos agrícolas Beneficios técnicos: Alta durabilidad, estabilidad de arrume y larga vida útil Mantenimiento: Bajo mantenimiento y reutilizable
</t>
    </r>
    <r>
      <rPr>
        <sz val="9"/>
        <rFont val="Microsoft Sans Serif"/>
        <family val="2"/>
      </rPr>
      <t xml:space="preserve">Características adicionales: Espacios para marcación empresarial y excelente
</t>
    </r>
    <r>
      <rPr>
        <sz val="9"/>
        <rFont val="Microsoft Sans Serif"/>
        <family val="2"/>
      </rPr>
      <t>estabilidad de carga.</t>
    </r>
  </si>
  <si>
    <r>
      <rPr>
        <b/>
        <sz val="9"/>
        <rFont val="Arial"/>
        <family val="2"/>
      </rPr>
      <t>Canastilla Fruver</t>
    </r>
  </si>
  <si>
    <r>
      <rPr>
        <sz val="9"/>
        <rFont val="Microsoft Sans Serif"/>
        <family val="2"/>
      </rPr>
      <t xml:space="preserve">Tipo de equipo: Cafetera espresso semiautomática Tipo de cafetera: Espresso con molino integrado Potencia nominal: 1600 W
</t>
    </r>
    <r>
      <rPr>
        <sz val="9"/>
        <rFont val="Microsoft Sans Serif"/>
        <family val="2"/>
      </rPr>
      <t xml:space="preserve">Voltaje: 110–120 V
</t>
    </r>
    <r>
      <rPr>
        <sz val="9"/>
        <rFont val="Microsoft Sans Serif"/>
        <family val="2"/>
      </rPr>
      <t xml:space="preserve">Frecuencia: 60 Hz
</t>
    </r>
    <r>
      <rPr>
        <sz val="9"/>
        <rFont val="Microsoft Sans Serif"/>
        <family val="2"/>
      </rPr>
      <t xml:space="preserve">Presión de extracción: 15 bar aprox.
</t>
    </r>
    <r>
      <rPr>
        <sz val="9"/>
        <rFont val="Microsoft Sans Serif"/>
        <family val="2"/>
      </rPr>
      <t xml:space="preserve">Tipo de molino: Molinillo cónico de muelas Configuraciones de molienda: 30 niveles ajustables Sistema de dosificación: Automática directa al portafiltro Tecnología antiestática: Sí
</t>
    </r>
    <r>
      <rPr>
        <sz val="9"/>
        <rFont val="Microsoft Sans Serif"/>
        <family val="2"/>
      </rPr>
      <t xml:space="preserve">Tipo de portafiltro: Comercial profesional de 58 mm Capacidad de preparación: Espresso sencillo o doble Sistema de vaporización: Tubo de vapor Tempsense™ Función de espuma: Microespuma para cappuccino y latte Control de extracción: Botones programables
</t>
    </r>
    <r>
      <rPr>
        <sz val="9"/>
        <rFont val="Microsoft Sans Serif"/>
        <family val="2"/>
      </rPr>
      <t xml:space="preserve">Sistema de limpieza: Botón de autolimpieza Material del portafiltro: Acero inoxidable
</t>
    </r>
    <r>
      <rPr>
        <sz val="9"/>
        <rFont val="Microsoft Sans Serif"/>
        <family val="2"/>
      </rPr>
      <t xml:space="preserve">Material de estructura: Acero inoxidable y polímero ABS reforzado Color: Negro / acero inoxidable
</t>
    </r>
    <r>
      <rPr>
        <sz val="9"/>
        <rFont val="Microsoft Sans Serif"/>
        <family val="2"/>
      </rPr>
      <t xml:space="preserve">Dimensiones: 40 cm ancho × 37.6 cm alto × 31.6 cm profundidad Peso aproximado: 8 a 11 kg
</t>
    </r>
    <r>
      <rPr>
        <sz val="9"/>
        <rFont val="Microsoft Sans Serif"/>
        <family val="2"/>
      </rPr>
      <t xml:space="preserve">Tipo de instalación: Sobremesa
</t>
    </r>
    <r>
      <rPr>
        <sz val="9"/>
        <rFont val="Microsoft Sans Serif"/>
        <family val="2"/>
      </rPr>
      <t xml:space="preserve">Tipo de uso: Doméstico premium y semiprofesional
</t>
    </r>
    <r>
      <rPr>
        <sz val="9"/>
        <rFont val="Microsoft Sans Serif"/>
        <family val="2"/>
      </rPr>
      <t xml:space="preserve">Accesorios incluidos: Jarra para leche, prensador, filtros simples y dobles, pin de limpieza
</t>
    </r>
    <r>
      <rPr>
        <sz val="9"/>
        <rFont val="Microsoft Sans Serif"/>
        <family val="2"/>
      </rPr>
      <t xml:space="preserve">Sistema de preparación: Extracción espresso y texturización de leche Aplicaciones: Espresso, latte, cappuccino y bebidas especializadas
</t>
    </r>
    <r>
      <rPr>
        <sz val="9"/>
        <rFont val="Microsoft Sans Serif"/>
        <family val="2"/>
      </rPr>
      <t xml:space="preserve">Beneficios técnicos: Molienda fresca integrada, mejor extracción y espuma tipo barista
</t>
    </r>
    <r>
      <rPr>
        <sz val="9"/>
        <rFont val="Microsoft Sans Serif"/>
        <family val="2"/>
      </rPr>
      <t xml:space="preserve">País de fabricación: China Garantía: 1 año fabricante
</t>
    </r>
    <r>
      <rPr>
        <sz val="9"/>
        <rFont val="Microsoft Sans Serif"/>
        <family val="2"/>
      </rPr>
      <t xml:space="preserve">Consumo energético estimado: 1.6 kW/h
</t>
    </r>
    <r>
      <rPr>
        <sz val="9"/>
        <rFont val="Microsoft Sans Serif"/>
        <family val="2"/>
      </rPr>
      <t>Mantenimiento: Limpieza automática y desmontaje rápido de accesorios.</t>
    </r>
  </si>
  <si>
    <r>
      <rPr>
        <b/>
        <sz val="9"/>
        <rFont val="Arial"/>
        <family val="2"/>
      </rPr>
      <t>Cafetera expreso - Muele. Dosifica y Espuma.</t>
    </r>
  </si>
  <si>
    <r>
      <rPr>
        <sz val="9"/>
        <rFont val="Microsoft Sans Serif"/>
        <family val="2"/>
      </rPr>
      <t xml:space="preserve">Cabina Activa 650w BT 125dB
</t>
    </r>
    <r>
      <rPr>
        <sz val="9"/>
        <rFont val="Microsoft Sans Serif"/>
        <family val="2"/>
      </rPr>
      <t xml:space="preserve">Altavoz PA de 10 pulgadas con Bluetooth
</t>
    </r>
    <r>
      <rPr>
        <sz val="9"/>
        <rFont val="Microsoft Sans Serif"/>
        <family val="2"/>
      </rPr>
      <t xml:space="preserve">Lanzada en 1995, la familia de PA EON más vendida de JBL estableció el punto de referencia de cuán grande puede ser un sistema de altavoces autoamplificados.
</t>
    </r>
    <r>
      <rPr>
        <sz val="9"/>
        <rFont val="Microsoft Sans Serif"/>
        <family val="2"/>
      </rPr>
      <t xml:space="preserve">El altavoz JBL EON710 de 10 pulgadas es parte de la nueva serie EON700 de PA activos de JBL, que representa un gran paso adelante en innovación y tecnología al brindar una cobertura verdaderamente inteligible y claramente consistente en cualquier nivel de volumen.
</t>
    </r>
    <r>
      <rPr>
        <sz val="9"/>
        <rFont val="Microsoft Sans Serif"/>
        <family val="2"/>
      </rPr>
      <t xml:space="preserve">La serie EON700 aprovecha la última ciencia acústica, diseños de transductores, materiales de gabinete y DSP avanzado y tecnologías de control para brindar un rendimiento extraordinario en un sistema portátil completamente profesional, altamente flexible y fácil de usar.
</t>
    </r>
    <r>
      <rPr>
        <sz val="9"/>
        <rFont val="Microsoft Sans Serif"/>
        <family val="2"/>
      </rPr>
      <t xml:space="preserve">Con cuatro modelos disponibles, incluido el EON710 de 10 pulgadas, el EON712 de 12 pulgadas y los altavoces PA autoamplificados EON715 de 15 pulgadas y el subwoofer EON718S de 18 pulgadas, los sistemas EON700 cubren las necesidades de los músicos y proveedores de sonido que trabajan hoy en día.
</t>
    </r>
    <r>
      <rPr>
        <sz val="9"/>
        <rFont val="Microsoft Sans Serif"/>
        <family val="2"/>
      </rPr>
      <t xml:space="preserve">Características
</t>
    </r>
    <r>
      <rPr>
        <sz val="9"/>
        <rFont val="Microsoft Sans Serif"/>
        <family val="2"/>
      </rPr>
      <t xml:space="preserve">Woofer de 10 pulgadas de diseño personalizado controlador de compresión 2414H
</t>
    </r>
    <r>
      <rPr>
        <sz val="9"/>
        <rFont val="Microsoft Sans Serif"/>
        <family val="2"/>
      </rPr>
      <t xml:space="preserve">Bocina de alta frecuencia rediseñada Potencia: 1300W pico / 650W RMS
</t>
    </r>
    <r>
      <rPr>
        <sz val="9"/>
        <rFont val="Microsoft Sans Serif"/>
        <family val="2"/>
      </rPr>
      <t xml:space="preserve">Respuesta de frecuencia: 52 Hz–20 kHz (-10 dB); 65 Hz–20 kHz (-3 dB) SPL máx.: 125 dB
</t>
    </r>
    <r>
      <rPr>
        <sz val="9"/>
        <rFont val="Microsoft Sans Serif"/>
        <family val="2"/>
      </rPr>
      <t xml:space="preserve">Dispersión: 110° H x 60° V
</t>
    </r>
    <r>
      <rPr>
        <sz val="9"/>
        <rFont val="Microsoft Sans Serif"/>
        <family val="2"/>
      </rPr>
      <t xml:space="preserve">E/S de audio: 2 XLR Combo, 1 paso XLR
</t>
    </r>
    <r>
      <rPr>
        <sz val="9"/>
        <rFont val="Microsoft Sans Serif"/>
        <family val="2"/>
      </rPr>
      <t xml:space="preserve">DSP dbx avanzado: supresión automática de retroalimentación, atenuación, retardo de altavoz de 100 ms, ecualizador paramétrico
</t>
    </r>
    <r>
      <rPr>
        <sz val="9"/>
        <rFont val="Microsoft Sans Serif"/>
        <family val="2"/>
      </rPr>
      <t xml:space="preserve">Mezclador digital de 3 canales incorporado
</t>
    </r>
    <r>
      <rPr>
        <sz val="9"/>
        <rFont val="Microsoft Sans Serif"/>
        <family val="2"/>
      </rPr>
      <t xml:space="preserve">La pantalla LCD a color retroiluminada proporciona un fácil acceso a las funciones
</t>
    </r>
    <r>
      <rPr>
        <sz val="9"/>
        <rFont val="Microsoft Sans Serif"/>
        <family val="2"/>
      </rPr>
      <t xml:space="preserve">Control de aplicación universal JBL Pro Connect Transmisión y control de Bluetooth 5.0
</t>
    </r>
    <r>
      <rPr>
        <sz val="9"/>
        <rFont val="Microsoft Sans Serif"/>
        <family val="2"/>
      </rPr>
      <t xml:space="preserve">Gabinete duradero de polipropileno reforzado con talco y rejilla de metal Asa ergonómica que simplifica el transporte
</t>
    </r>
    <r>
      <rPr>
        <sz val="9"/>
        <rFont val="Microsoft Sans Serif"/>
        <family val="2"/>
      </rPr>
      <t xml:space="preserve">El montaje en poste incorporado y el montaje de yugo universal EON700 opcional amplían las opciones de configuración del sistema
</t>
    </r>
    <r>
      <rPr>
        <sz val="9"/>
        <rFont val="Microsoft Sans Serif"/>
        <family val="2"/>
      </rPr>
      <t xml:space="preserve">Los gabinetes apilables permiten un fácil almacenamiento
</t>
    </r>
    <r>
      <rPr>
        <sz val="9"/>
        <rFont val="Microsoft Sans Serif"/>
        <family val="2"/>
      </rPr>
      <t xml:space="preserve">Dimensiones: 23,11 x 13,07 x 11,81 pulgadas (587 x 332 x 300 mm) (alto x ancho x profundidad)
</t>
    </r>
    <r>
      <rPr>
        <sz val="9"/>
        <rFont val="Microsoft Sans Serif"/>
        <family val="2"/>
      </rPr>
      <t>Peso: 26,2 libras (11,9 kg)</t>
    </r>
  </si>
  <si>
    <r>
      <rPr>
        <b/>
        <sz val="9"/>
        <rFont val="Arial"/>
        <family val="2"/>
      </rPr>
      <t>Cabina de sonido</t>
    </r>
  </si>
  <si>
    <r>
      <rPr>
        <sz val="9"/>
        <rFont val="Microsoft Sans Serif"/>
        <family val="2"/>
      </rPr>
      <t xml:space="preserve">Tipo de producto: Alimento balanceado para cerdos en levante Línea nutricional: Línea Naranja
</t>
    </r>
    <r>
      <rPr>
        <sz val="9"/>
        <rFont val="Microsoft Sans Serif"/>
        <family val="2"/>
      </rPr>
      <t xml:space="preserve">Presentación: Bulto de 40 kg
</t>
    </r>
    <r>
      <rPr>
        <sz val="9"/>
        <rFont val="Microsoft Sans Serif"/>
        <family val="2"/>
      </rPr>
      <t xml:space="preserve">Forma física: Peletizado / concentrado balanceado Etapa de uso: Levante y crecimiento porcino
</t>
    </r>
    <r>
      <rPr>
        <sz val="9"/>
        <rFont val="Microsoft Sans Serif"/>
        <family val="2"/>
      </rPr>
      <t xml:space="preserve">Peso recomendado del animal: 30 a 75 kg de peso vivo Tipo de alimentación: Completa y de suministro único Proteína mínima: 16 % aprox.
</t>
    </r>
    <r>
      <rPr>
        <sz val="9"/>
        <rFont val="Microsoft Sans Serif"/>
        <family val="2"/>
      </rPr>
      <t xml:space="preserve">Grasa mínima: 4–5 % Fibra máxima: 8 % Cenizas máximas: 9 % Humedad máxima: 13 % Registro ICA: 8936 AL
</t>
    </r>
    <r>
      <rPr>
        <sz val="9"/>
        <rFont val="Microsoft Sans Serif"/>
        <family val="2"/>
      </rPr>
      <t xml:space="preserve">Sistema nutricional: Balance energético y proteico para crecimiento intensivo Objetivo técnico: Optimizar ganancia de peso y conversión alimenticia Beneficios productivos: Desarrollo muscular uniforme y mayor rendimiento en fase de crecimiento
</t>
    </r>
    <r>
      <rPr>
        <sz val="9"/>
        <rFont val="Microsoft Sans Serif"/>
        <family val="2"/>
      </rPr>
      <t xml:space="preserve">Método de suministro: A libre voluntad en comederos limpios Requerimiento complementario: Agua fresca permanente
</t>
    </r>
    <r>
      <rPr>
        <sz val="9"/>
        <rFont val="Microsoft Sans Serif"/>
        <family val="2"/>
      </rPr>
      <t xml:space="preserve">Tipo de explotación: Producción porcina comercial y tecnificada Compatibilidad: Sistemas de levante intensivo y semintensivo Aplicaciones: Granjas porcinas, ceba y producción comercial de carne Tipo de empaque: Saco industrial laminado
</t>
    </r>
    <r>
      <rPr>
        <sz val="9"/>
        <rFont val="Microsoft Sans Serif"/>
        <family val="2"/>
      </rPr>
      <t xml:space="preserve">Dimensiones aproximadas del empaque: 85 × 55 × 15 cm Peso neto: 40 kg
</t>
    </r>
    <r>
      <rPr>
        <sz val="9"/>
        <rFont val="Microsoft Sans Serif"/>
        <family val="2"/>
      </rPr>
      <t xml:space="preserve">Almacenamiento: Lugar seco, ventilado y protegido de humedad
</t>
    </r>
    <r>
      <rPr>
        <sz val="9"/>
        <rFont val="Microsoft Sans Serif"/>
        <family val="2"/>
      </rPr>
      <t>Uso recomendado: Etapa intermedia de crecimiento antes de engorde final</t>
    </r>
  </si>
  <si>
    <r>
      <rPr>
        <b/>
        <sz val="9"/>
        <rFont val="Arial"/>
        <family val="2"/>
      </rPr>
      <t>Bulto de levante para cerdo levante 40Kg.</t>
    </r>
  </si>
  <si>
    <r>
      <rPr>
        <sz val="9"/>
        <rFont val="Microsoft Sans Serif"/>
        <family val="2"/>
      </rPr>
      <t xml:space="preserve">Tipo de producto: Alimento balanceado para pollos de engorde Presentación: Bulto de 40 kg
</t>
    </r>
    <r>
      <rPr>
        <sz val="9"/>
        <rFont val="Microsoft Sans Serif"/>
        <family val="2"/>
      </rPr>
      <t xml:space="preserve">Forma física: Crombelizado / micropellet Etapa de uso: Iniciación y arranque
</t>
    </r>
    <r>
      <rPr>
        <sz val="9"/>
        <rFont val="Microsoft Sans Serif"/>
        <family val="2"/>
      </rPr>
      <t xml:space="preserve">Edad recomendada: Desde 1 día hasta 21 días aprox. Peso objetivo del ave: Hasta 1.0–1.2 kg
</t>
    </r>
    <r>
      <rPr>
        <sz val="9"/>
        <rFont val="Microsoft Sans Serif"/>
        <family val="2"/>
      </rPr>
      <t xml:space="preserve">Tipo de alimentación: Completa y de suministro único Proteína mínima: 21 %
</t>
    </r>
    <r>
      <rPr>
        <sz val="9"/>
        <rFont val="Microsoft Sans Serif"/>
        <family val="2"/>
      </rPr>
      <t xml:space="preserve">Grasa mínima: 3 % Fibra máxima: 5 % Cenizas máximas: 8 % Humedad máxima: 13 %
</t>
    </r>
    <r>
      <rPr>
        <sz val="9"/>
        <rFont val="Microsoft Sans Serif"/>
        <family val="2"/>
      </rPr>
      <t xml:space="preserve">Sistema nutricional: Proteína ideal y aditivos funcionales
</t>
    </r>
    <r>
      <rPr>
        <sz val="9"/>
        <rFont val="Microsoft Sans Serif"/>
        <family val="2"/>
      </rPr>
      <t xml:space="preserve">Objetivo técnico: Optimizar desarrollo músculo-esquelético y conversión alimenticia
</t>
    </r>
    <r>
      <rPr>
        <sz val="9"/>
        <rFont val="Microsoft Sans Serif"/>
        <family val="2"/>
      </rPr>
      <t xml:space="preserve">Beneficios productivos: Crecimiento uniforme, mayor ganancia de peso y fortalecimiento inicial
</t>
    </r>
    <r>
      <rPr>
        <sz val="9"/>
        <rFont val="Microsoft Sans Serif"/>
        <family val="2"/>
      </rPr>
      <t xml:space="preserve">Tipo de explotación: Producción avícola comercial y semitecnificada Método de suministro: A voluntad en comederos limpios Requerimiento complementario: Agua limpia permanente Compatibilidad: Pollos de engorde de líneas comerciales Aplicaciones: Granjas avícolas, integración y producción intensiva Tipo de empaque: Saco laminado industrial
</t>
    </r>
    <r>
      <rPr>
        <sz val="9"/>
        <rFont val="Microsoft Sans Serif"/>
        <family val="2"/>
      </rPr>
      <t xml:space="preserve">Dimensiones aproximadas del empaque: 63 × 15 × 100 cm Peso neto: 40 kg
</t>
    </r>
    <r>
      <rPr>
        <sz val="9"/>
        <rFont val="Microsoft Sans Serif"/>
        <family val="2"/>
      </rPr>
      <t xml:space="preserve">Almacenamiento: Lugar seco, ventilado y protegido de humedad Registro ICA: Línea avícola tecnificada registrada
</t>
    </r>
    <r>
      <rPr>
        <sz val="9"/>
        <rFont val="Microsoft Sans Serif"/>
        <family val="2"/>
      </rPr>
      <t xml:space="preserve">Uso recomendado: Fase inicial de pollo de engorde
</t>
    </r>
    <r>
      <rPr>
        <sz val="9"/>
        <rFont val="Microsoft Sans Serif"/>
        <family val="2"/>
      </rPr>
      <t>Ventajas técnicas: Alta palatabilidad, excelente digestibilidad y rápido arranque productivo.</t>
    </r>
  </si>
  <si>
    <r>
      <rPr>
        <b/>
        <sz val="9"/>
        <rFont val="Arial"/>
        <family val="2"/>
      </rPr>
      <t>Bulto de inicio para pollos 40 Kg.</t>
    </r>
  </si>
  <si>
    <r>
      <rPr>
        <sz val="9"/>
        <rFont val="Microsoft Sans Serif"/>
        <family val="2"/>
      </rPr>
      <t xml:space="preserve">Tipo de producto: Alimento balanceado para cerdos de engorde Línea nutricional: Porcicultura – Engorde
</t>
    </r>
    <r>
      <rPr>
        <sz val="9"/>
        <rFont val="Microsoft Sans Serif"/>
        <family val="2"/>
      </rPr>
      <t xml:space="preserve">Presentación: Bulto de 40 kg Forma física: Peletizado
</t>
    </r>
    <r>
      <rPr>
        <sz val="9"/>
        <rFont val="Microsoft Sans Serif"/>
        <family val="2"/>
      </rPr>
      <t xml:space="preserve">Tipo de alimentación: Completa y de suministro único Etapa de uso: Cerdos de ceba y finalización
</t>
    </r>
    <r>
      <rPr>
        <sz val="9"/>
        <rFont val="Microsoft Sans Serif"/>
        <family val="2"/>
      </rPr>
      <t xml:space="preserve">Peso recomendado del animal: Desde 65–75 kg hasta peso de mercado Proteína mínima: 15 %
</t>
    </r>
    <r>
      <rPr>
        <sz val="9"/>
        <rFont val="Microsoft Sans Serif"/>
        <family val="2"/>
      </rPr>
      <t xml:space="preserve">Grasa mínima: 3 % Fibra máxima: 8 % Cenizas máximas: 9 % Humedad máxima: 13 % Registro ICA: 5323 AL
</t>
    </r>
    <r>
      <rPr>
        <sz val="9"/>
        <rFont val="Microsoft Sans Serif"/>
        <family val="2"/>
      </rPr>
      <t xml:space="preserve">Sistema nutricional: Balanceado energético y proteico para engorde intensivo Objetivo técnico: Optimizar conversión alimenticia y desarrollo muscular Beneficios productivos: Mayor ganancia de peso, uniformidad y rendimiento en canal
</t>
    </r>
    <r>
      <rPr>
        <sz val="9"/>
        <rFont val="Microsoft Sans Serif"/>
        <family val="2"/>
      </rPr>
      <t xml:space="preserve">Tipo de explotación: Producción porcina comercial y semitecnificada Método de suministro: A voluntad en comederos limpios Requerimiento complementario: Agua limpia y fresca permanente Aplicaciones: Granjas porcinas, ceba comercial y producción intensiva Tipo de empaque: Saco industrial laminado
</t>
    </r>
    <r>
      <rPr>
        <sz val="9"/>
        <rFont val="Microsoft Sans Serif"/>
        <family val="2"/>
      </rPr>
      <t xml:space="preserve">Dimensiones aproximadas del empaque: 85 × 55 × 15 cm Peso neto: 40 kg
</t>
    </r>
    <r>
      <rPr>
        <sz val="9"/>
        <rFont val="Microsoft Sans Serif"/>
        <family val="2"/>
      </rPr>
      <t xml:space="preserve">Almacenamiento: Lugar seco, ventilado y protegido de humedad
</t>
    </r>
    <r>
      <rPr>
        <sz val="9"/>
        <rFont val="Microsoft Sans Serif"/>
        <family val="2"/>
      </rPr>
      <t xml:space="preserve">Uso recomendado: Producción de cerdos magros para comercialización Compatibilidad: Sistemas de producción intensiva y tecnificada
</t>
    </r>
    <r>
      <rPr>
        <sz val="9"/>
        <rFont val="Microsoft Sans Serif"/>
        <family val="2"/>
      </rPr>
      <t>Ventajas técnicas: Alta palatabilidad, buen consumo y eficiencia en fase de finalización.</t>
    </r>
  </si>
  <si>
    <r>
      <rPr>
        <b/>
        <sz val="9"/>
        <rFont val="Arial"/>
        <family val="2"/>
      </rPr>
      <t>Bulto de engorde para cerdo 40 Kg.</t>
    </r>
  </si>
  <si>
    <r>
      <rPr>
        <sz val="9"/>
        <rFont val="Microsoft Sans Serif"/>
        <family val="2"/>
      </rPr>
      <t>Bulto (15 kg)   Péptidos bioactivos de colágeno hidrolizado bovino tipo I+III (GENU-IN LIFE AGGL).</t>
    </r>
  </si>
  <si>
    <r>
      <rPr>
        <b/>
        <sz val="9"/>
        <rFont val="Arial"/>
        <family val="2"/>
      </rPr>
      <t xml:space="preserve">Bulto (15 kg)  de colageno hidrolizado  Péptidos bioactivos de
</t>
    </r>
    <r>
      <rPr>
        <b/>
        <sz val="9"/>
        <rFont val="Arial"/>
        <family val="2"/>
      </rPr>
      <t>colágeno hidrolizado bovino tipo I+III (GENU-IN LIFE AGGL).</t>
    </r>
  </si>
  <si>
    <r>
      <rPr>
        <sz val="9"/>
        <rFont val="Microsoft Sans Serif"/>
        <family val="2"/>
      </rPr>
      <t>BONO PARA INSUMOS</t>
    </r>
  </si>
  <si>
    <r>
      <rPr>
        <b/>
        <sz val="9"/>
        <rFont val="Arial"/>
        <family val="2"/>
      </rPr>
      <t>Bono para Insumos</t>
    </r>
  </si>
  <si>
    <r>
      <rPr>
        <sz val="9"/>
        <rFont val="Microsoft Sans Serif"/>
        <family val="2"/>
      </rPr>
      <t xml:space="preserve">Tipo de equipo: Biotrituradora / chipeadora agrícola Tipo de motor: Gasolina 4 tiempos GM200 Potencia del motor: 6.5 HP
</t>
    </r>
    <r>
      <rPr>
        <sz val="9"/>
        <rFont val="Microsoft Sans Serif"/>
        <family val="2"/>
      </rPr>
      <t xml:space="preserve">Sistema de arranque: Manual retráctil Tipo de combustible: Gasolina
</t>
    </r>
    <r>
      <rPr>
        <sz val="9"/>
        <rFont val="Microsoft Sans Serif"/>
        <family val="2"/>
      </rPr>
      <t xml:space="preserve">Sistema de transmisión: Acople directo con embrague Número de cuchillas: 3 cuchillas de corte Contracuchillas: 1 unidad
</t>
    </r>
    <r>
      <rPr>
        <sz val="9"/>
        <rFont val="Microsoft Sans Serif"/>
        <family val="2"/>
      </rPr>
      <t xml:space="preserve">Diámetro máximo de trituración: 100 mm (4”)
</t>
    </r>
    <r>
      <rPr>
        <sz val="9"/>
        <rFont val="Microsoft Sans Serif"/>
        <family val="2"/>
      </rPr>
      <t xml:space="preserve">Capacidad de procesamiento: Residuos orgánicos, ramas, hojas, cañas y poda Sistema de trituración: Corte y astillado de alta velocidad
</t>
    </r>
    <r>
      <rPr>
        <sz val="9"/>
        <rFont val="Microsoft Sans Serif"/>
        <family val="2"/>
      </rPr>
      <t xml:space="preserve">Tipo de operación: Trabajo continuo agrícola e industrial Sistema de seguridad: Parada de emergencia integrada Función adicional: Embrague para arranque en vacío Material estructural: Chasis metálico reforzado Dimensiones: 58 × 77 × 88 cm
</t>
    </r>
    <r>
      <rPr>
        <sz val="9"/>
        <rFont val="Microsoft Sans Serif"/>
        <family val="2"/>
      </rPr>
      <t xml:space="preserve">Peso seco: 120 kg
</t>
    </r>
    <r>
      <rPr>
        <sz val="9"/>
        <rFont val="Microsoft Sans Serif"/>
        <family val="2"/>
      </rPr>
      <t xml:space="preserve">Tipo de instalación: Piso / móvil agrícola
</t>
    </r>
    <r>
      <rPr>
        <sz val="9"/>
        <rFont val="Microsoft Sans Serif"/>
        <family val="2"/>
      </rPr>
      <t xml:space="preserve">Aplicaciones: Compostaje, manejo de residuos vegetales y producción de mulch Uso recomendado: Fincas, viveros, agroindustria, jardinería y mantenimiento forestal
</t>
    </r>
    <r>
      <rPr>
        <sz val="9"/>
        <rFont val="Microsoft Sans Serif"/>
        <family val="2"/>
      </rPr>
      <t xml:space="preserve">Tipo de corte: Trituración de ramas y material vegetal semileñoso Rendimiento: Alta capacidad de biodegradación y reducción volumétrica de residuos
</t>
    </r>
    <r>
      <rPr>
        <sz val="9"/>
        <rFont val="Microsoft Sans Serif"/>
        <family val="2"/>
      </rPr>
      <t xml:space="preserve">Sistema de alimentación: Tolva superior de carga manual Nivel de trabajo: Uso intensivo semindustrial y agrícola
</t>
    </r>
    <r>
      <rPr>
        <sz val="9"/>
        <rFont val="Microsoft Sans Serif"/>
        <family val="2"/>
      </rPr>
      <t>Mantenimiento: Fácil acceso a cuchillas y componentes mecánicos Beneficios técnicos: Alta eficiencia de trituración, portabilidad y robustez estructural.</t>
    </r>
  </si>
  <si>
    <r>
      <rPr>
        <b/>
        <sz val="9"/>
        <rFont val="Arial"/>
        <family val="2"/>
      </rPr>
      <t>Biotrituradora Chipeadora a gasolina</t>
    </r>
  </si>
  <si>
    <r>
      <rPr>
        <sz val="9"/>
        <rFont val="Microsoft Sans Serif"/>
        <family val="2"/>
      </rPr>
      <t xml:space="preserve">Tipo de producto: Binoculares de observación de largo alcance Aumento (magnificación): 10x
</t>
    </r>
    <r>
      <rPr>
        <sz val="9"/>
        <rFont val="Microsoft Sans Serif"/>
        <family val="2"/>
      </rPr>
      <t xml:space="preserve">Diámetro del objetivo: 50 mm Configuración óptica: 10×50
</t>
    </r>
    <r>
      <rPr>
        <sz val="9"/>
        <rFont val="Microsoft Sans Serif"/>
        <family val="2"/>
      </rPr>
      <t xml:space="preserve">Tipo de enfoque: central manual con ajuste de precisión
</t>
    </r>
    <r>
      <rPr>
        <sz val="9"/>
        <rFont val="Microsoft Sans Serif"/>
        <family val="2"/>
      </rPr>
      <t xml:space="preserve">Sistema óptico: lentes recubiertos (coated) para mejora de transmisión de luz Campo de visión: amplio para observación terrestre y paisajística
</t>
    </r>
    <r>
      <rPr>
        <sz val="9"/>
        <rFont val="Microsoft Sans Serif"/>
        <family val="2"/>
      </rPr>
      <t xml:space="preserve">Distancia de observación: largo alcance para uso recreativo y vigilancia visual Diámetro de pupila de salida: 5 mm (aprox.)
</t>
    </r>
    <r>
      <rPr>
        <sz val="9"/>
        <rFont val="Microsoft Sans Serif"/>
        <family val="2"/>
      </rPr>
      <t xml:space="preserve">Relieve ocular (eye relief): medio, apto para observación prolongada Prisma: tipo Porro (común en este formato)
</t>
    </r>
    <r>
      <rPr>
        <sz val="9"/>
        <rFont val="Microsoft Sans Serif"/>
        <family val="2"/>
      </rPr>
      <t xml:space="preserve">Material de lentes: vidrio óptico tratado
</t>
    </r>
    <r>
      <rPr>
        <sz val="9"/>
        <rFont val="Microsoft Sans Serif"/>
        <family val="2"/>
      </rPr>
      <t xml:space="preserve">Material del cuerpo: polímero de alta resistencia con recubrimiento antideslizante
</t>
    </r>
    <r>
      <rPr>
        <sz val="9"/>
        <rFont val="Microsoft Sans Serif"/>
        <family val="2"/>
      </rPr>
      <t xml:space="preserve">Color: negro
</t>
    </r>
    <r>
      <rPr>
        <sz val="9"/>
        <rFont val="Microsoft Sans Serif"/>
        <family val="2"/>
      </rPr>
      <t xml:space="preserve">Diseño: binocular de tamaño completo (full size)
</t>
    </r>
    <r>
      <rPr>
        <sz val="9"/>
        <rFont val="Microsoft Sans Serif"/>
        <family val="2"/>
      </rPr>
      <t xml:space="preserve">Sistema de ajuste ocular: compensación dióptrica en ocular Resistencia: uso exterior recreativo y observación de campo
</t>
    </r>
    <r>
      <rPr>
        <sz val="9"/>
        <rFont val="Microsoft Sans Serif"/>
        <family val="2"/>
      </rPr>
      <t xml:space="preserve">Compatibilidad con trípode: puede incluir adaptador o rosca según versión comercial
</t>
    </r>
    <r>
      <rPr>
        <sz val="9"/>
        <rFont val="Microsoft Sans Serif"/>
        <family val="2"/>
      </rPr>
      <t xml:space="preserve">Portabilidad: incluye estuche de transporte Accesorios incluidos:
</t>
    </r>
    <r>
      <rPr>
        <sz val="9"/>
        <rFont val="Microsoft Sans Serif"/>
        <family val="2"/>
      </rPr>
      <t xml:space="preserve">Estuche protector Correa de transporte
</t>
    </r>
    <r>
      <rPr>
        <sz val="9"/>
        <rFont val="Microsoft Sans Serif"/>
        <family val="2"/>
      </rPr>
      <t>Tapas protectoras de lentes Paño de limpieza (según kit)</t>
    </r>
  </si>
  <si>
    <r>
      <rPr>
        <b/>
        <sz val="9"/>
        <rFont val="Arial"/>
        <family val="2"/>
      </rPr>
      <t>Binoculares profesionales</t>
    </r>
  </si>
  <si>
    <r>
      <rPr>
        <sz val="9"/>
        <rFont val="Microsoft Sans Serif"/>
        <family val="2"/>
      </rPr>
      <t xml:space="preserve">Tipo de equipo: Batidora industrial planetaria Capacidad del bowl: 10 litros
</t>
    </r>
    <r>
      <rPr>
        <sz val="9"/>
        <rFont val="Microsoft Sans Serif"/>
        <family val="2"/>
      </rPr>
      <t xml:space="preserve">Capacidad máxima de harina: 3 libras por mezcla Tipo de operación: Eléctrica industrial
</t>
    </r>
    <r>
      <rPr>
        <sz val="9"/>
        <rFont val="Microsoft Sans Serif"/>
        <family val="2"/>
      </rPr>
      <t xml:space="preserve">Voltaje: 110 V
</t>
    </r>
    <r>
      <rPr>
        <sz val="9"/>
        <rFont val="Microsoft Sans Serif"/>
        <family val="2"/>
      </rPr>
      <t xml:space="preserve">Frecuencia: 60 Hz
</t>
    </r>
    <r>
      <rPr>
        <sz val="9"/>
        <rFont val="Microsoft Sans Serif"/>
        <family val="2"/>
      </rPr>
      <t xml:space="preserve">Potencia del motor: 1/2 HP (370–550 W aprox.)
</t>
    </r>
    <r>
      <rPr>
        <sz val="9"/>
        <rFont val="Microsoft Sans Serif"/>
        <family val="2"/>
      </rPr>
      <t xml:space="preserve">Tipo de transmisión: Engranajes metálicos reforzados Número de velocidades: 3 velocidades mecánicas Velocidades de operación: 148 / 244 / 480 RPM Sistema de mezclado: Movimiento planetario
</t>
    </r>
    <r>
      <rPr>
        <sz val="9"/>
        <rFont val="Microsoft Sans Serif"/>
        <family val="2"/>
      </rPr>
      <t xml:space="preserve">Material del bowl: Acero inoxidable 304 Material de accesorios: Acero inoxidable Accesorios incluidos: Gancho, paleta y globo
</t>
    </r>
    <r>
      <rPr>
        <sz val="9"/>
        <rFont val="Microsoft Sans Serif"/>
        <family val="2"/>
      </rPr>
      <t xml:space="preserve">Sistema de elevación: Bowl con palanca de elevación mecánica Sistema de encendido: Pulsador industrial con relé
</t>
    </r>
    <r>
      <rPr>
        <sz val="9"/>
        <rFont val="Microsoft Sans Serif"/>
        <family val="2"/>
      </rPr>
      <t xml:space="preserve">Estructura: Metálica reforzada de uso industrial Dimensiones aproximadas: 62 × 38 × 48 cm
</t>
    </r>
    <r>
      <rPr>
        <sz val="9"/>
        <rFont val="Microsoft Sans Serif"/>
        <family val="2"/>
      </rPr>
      <t xml:space="preserve">Peso aproximado: 45 a 58 kg
</t>
    </r>
    <r>
      <rPr>
        <sz val="9"/>
        <rFont val="Microsoft Sans Serif"/>
        <family val="2"/>
      </rPr>
      <t xml:space="preserve">Tipo de uso: Trabajo continuo industrial hasta 8 horas diarias  Aplicaciones: Pastelería, panadería, repostería, restaurantes y laboratorios alimenticios
</t>
    </r>
    <r>
      <rPr>
        <sz val="9"/>
        <rFont val="Microsoft Sans Serif"/>
        <family val="2"/>
      </rPr>
      <t xml:space="preserve">Capacidad de mezcla: Cremas, merengues, tortas, ponqués, galletas y masas livianas
</t>
    </r>
    <r>
      <rPr>
        <sz val="9"/>
        <rFont val="Microsoft Sans Serif"/>
        <family val="2"/>
      </rPr>
      <t xml:space="preserve">Protección: Rejilla de seguridad metálica Tipo de instalación: Sobremesa industrial
</t>
    </r>
    <r>
      <rPr>
        <sz val="9"/>
        <rFont val="Microsoft Sans Serif"/>
        <family val="2"/>
      </rPr>
      <t xml:space="preserve">Consumo energético estimado: 0.37 a 0.55 kW/h
</t>
    </r>
    <r>
      <rPr>
        <sz val="9"/>
        <rFont val="Microsoft Sans Serif"/>
        <family val="2"/>
      </rPr>
      <t xml:space="preserve">Sistema de trabajo: Mezclado homogéneo de alta eficiencia Nivel de trabajo recomendado: Uso semipesado y continuo Acabado: Pintura electrostática y componentes anticorrosivos Garantía: 1 año
</t>
    </r>
    <r>
      <rPr>
        <sz val="9"/>
        <rFont val="Microsoft Sans Serif"/>
        <family val="2"/>
      </rPr>
      <t>Mantenimiento: Fácil desmontaje y limpieza sanitaria.</t>
    </r>
  </si>
  <si>
    <r>
      <rPr>
        <b/>
        <sz val="9"/>
        <rFont val="Arial"/>
        <family val="2"/>
      </rPr>
      <t>Batidora industrial de 10 Litros</t>
    </r>
  </si>
  <si>
    <r>
      <rPr>
        <sz val="9"/>
        <rFont val="Microsoft Sans Serif"/>
        <family val="2"/>
      </rPr>
      <t xml:space="preserve">Tipo de equipo: Báscula electrónica digital gramera comercial Capacidad máxima: 40 kg
</t>
    </r>
    <r>
      <rPr>
        <sz val="9"/>
        <rFont val="Microsoft Sans Serif"/>
        <family val="2"/>
      </rPr>
      <t xml:space="preserve">Capacidad mínima: 1 g  Precisión / sensibilidad: 1 g a 5 g Marca: ANKOR
</t>
    </r>
    <r>
      <rPr>
        <sz val="9"/>
        <rFont val="Microsoft Sans Serif"/>
        <family val="2"/>
      </rPr>
      <t xml:space="preserve">Modelo: Balanza Digital 40 kg
</t>
    </r>
    <r>
      <rPr>
        <sz val="9"/>
        <rFont val="Microsoft Sans Serif"/>
        <family val="2"/>
      </rPr>
      <t xml:space="preserve">Tipo de pantalla: Doble display LED de alta visibilidad Pantallas: Operario y cliente
</t>
    </r>
    <r>
      <rPr>
        <sz val="9"/>
        <rFont val="Microsoft Sans Serif"/>
        <family val="2"/>
      </rPr>
      <t xml:space="preserve">Bandeja de pesaje: Acero inoxidable Dimensiones de bandeja: 24 × 33 cm
</t>
    </r>
    <r>
      <rPr>
        <sz val="9"/>
        <rFont val="Microsoft Sans Serif"/>
        <family val="2"/>
      </rPr>
      <t xml:space="preserve">Tipo de estructura: ABS reforzado y acero inoxidable Alimentación eléctrica: Adaptador AC y batería recargable Tipo de batería: Recargable interna
</t>
    </r>
    <r>
      <rPr>
        <sz val="9"/>
        <rFont val="Microsoft Sans Serif"/>
        <family val="2"/>
      </rPr>
      <t xml:space="preserve">Autonomía: Hasta 120 horas de uso continuo Voltaje: 110/220 V
</t>
    </r>
    <r>
      <rPr>
        <sz val="9"/>
        <rFont val="Microsoft Sans Serif"/>
        <family val="2"/>
      </rPr>
      <t xml:space="preserve">Frecuencia: 50/60 Hz Función Tara: Sí Función cero: Sí Función acumulación: Sí
</t>
    </r>
    <r>
      <rPr>
        <sz val="9"/>
        <rFont val="Microsoft Sans Serif"/>
        <family val="2"/>
      </rPr>
      <t xml:space="preserve">Memorias programables: Sí, almacenamiento de precios Función liquidadora: Calcula peso, precio unitario y valor total Unidades de medida: Kilogramos y libras
</t>
    </r>
    <r>
      <rPr>
        <sz val="9"/>
        <rFont val="Microsoft Sans Serif"/>
        <family val="2"/>
      </rPr>
      <t xml:space="preserve">Sistema de calibración: Ajustable y calibrable
</t>
    </r>
    <r>
      <rPr>
        <sz val="9"/>
        <rFont val="Microsoft Sans Serif"/>
        <family val="2"/>
      </rPr>
      <t xml:space="preserve">Certificación incluida: Certificado de calibración con trazabilidad ONAC Norma técnica: NTC-ISO/IEC 17025:2017
</t>
    </r>
    <r>
      <rPr>
        <sz val="9"/>
        <rFont val="Microsoft Sans Serif"/>
        <family val="2"/>
      </rPr>
      <t xml:space="preserve">Tipo de teclado: Multifuncional con membrana protectora Protección: Cubierta antipolvo y sistema contra sobrecarga Patas: Niveladoras antideslizantes
</t>
    </r>
    <r>
      <rPr>
        <sz val="9"/>
        <rFont val="Microsoft Sans Serif"/>
        <family val="2"/>
      </rPr>
      <t xml:space="preserve">Tipo de instalación: Sobremesa
</t>
    </r>
    <r>
      <rPr>
        <sz val="9"/>
        <rFont val="Microsoft Sans Serif"/>
        <family val="2"/>
      </rPr>
      <t xml:space="preserve">Peso aproximado del equipo: 4 a 6 kg
</t>
    </r>
    <r>
      <rPr>
        <sz val="9"/>
        <rFont val="Microsoft Sans Serif"/>
        <family val="2"/>
      </rPr>
      <t xml:space="preserve">Dimensiones aproximadas del equipo: 35 × 34 × 12 cm
</t>
    </r>
    <r>
      <rPr>
        <sz val="9"/>
        <rFont val="Microsoft Sans Serif"/>
        <family val="2"/>
      </rPr>
      <t xml:space="preserve">Aplicaciones: Carnicerías, fruterías, supermercados, repostería, cocina industrial y comercio minorista
</t>
    </r>
    <r>
      <rPr>
        <sz val="9"/>
        <rFont val="Microsoft Sans Serif"/>
        <family val="2"/>
      </rPr>
      <t>Uso recomendado: Pesaje comercial y control de inventario Material sanitario: Superficie apta para contacto con alimentos Mantenimiento: Fácil limpieza y calibración periódica.</t>
    </r>
  </si>
  <si>
    <r>
      <rPr>
        <b/>
        <sz val="9"/>
        <rFont val="Arial"/>
        <family val="2"/>
      </rPr>
      <t>Bascula, balanza, Gramera</t>
    </r>
  </si>
  <si>
    <r>
      <rPr>
        <sz val="9"/>
        <rFont val="Microsoft Sans Serif"/>
        <family val="2"/>
      </rPr>
      <t xml:space="preserve">Tipo de equipo: Báscula electrónica industrial de piso Capacidad máxima: 1.000 kg (1 tonelada)
</t>
    </r>
    <r>
      <rPr>
        <sz val="9"/>
        <rFont val="Microsoft Sans Serif"/>
        <family val="2"/>
      </rPr>
      <t xml:space="preserve">Capacidad mínima: 200 g
</t>
    </r>
    <r>
      <rPr>
        <sz val="9"/>
        <rFont val="Microsoft Sans Serif"/>
        <family val="2"/>
      </rPr>
      <t xml:space="preserve">Dimensiones de plataforma: 80 × 80 cm Tipo de plataforma: Bajo perfil industrial
</t>
    </r>
    <r>
      <rPr>
        <sz val="9"/>
        <rFont val="Microsoft Sans Serif"/>
        <family val="2"/>
      </rPr>
      <t xml:space="preserve">Material de estructura: Hierro tubular reforzado Cubierta superior: Lámina alfajor de 4.9 mm (3/16”) Acabado: Pintura electrostática anticorrosiva
</t>
    </r>
    <r>
      <rPr>
        <sz val="9"/>
        <rFont val="Microsoft Sans Serif"/>
        <family val="2"/>
      </rPr>
      <t xml:space="preserve">Tipo de sensores: 4 celdas de carga tipo Shear Beam Sistema de lectura: Indicador digital Zeus / B06 Pantalla: Display LED rojo de alta visibilidad Alimentación eléctrica: 110/220 V
</t>
    </r>
    <r>
      <rPr>
        <sz val="9"/>
        <rFont val="Microsoft Sans Serif"/>
        <family val="2"/>
      </rPr>
      <t xml:space="preserve">Tipo de energía: Corriente eléctrica y batería recargable
</t>
    </r>
    <r>
      <rPr>
        <sz val="9"/>
        <rFont val="Microsoft Sans Serif"/>
        <family val="2"/>
      </rPr>
      <t xml:space="preserve">Autonomía: Operación sin conexión directa mediante batería interna Tipo de teclado: Membrana de 5 teclas
</t>
    </r>
    <r>
      <rPr>
        <sz val="9"/>
        <rFont val="Microsoft Sans Serif"/>
        <family val="2"/>
      </rPr>
      <t xml:space="preserve">Función tara: Sí Función cero: Sí Función acumulado: Sí Función Peak Hold: Sí Indicador de batería: Sí
</t>
    </r>
    <r>
      <rPr>
        <sz val="9"/>
        <rFont val="Microsoft Sans Serif"/>
        <family val="2"/>
      </rPr>
      <t xml:space="preserve">Cableado: Cable blindado antiroedor de 5 m Caja de conexiones: Caja suma de 4 sensores Patas: Niveladoras industriales reforzadas Precisión sugerida: Divisiones de 200 g o 500 g Tipo de instalación: Piso / estacionaria
</t>
    </r>
    <r>
      <rPr>
        <sz val="9"/>
        <rFont val="Microsoft Sans Serif"/>
        <family val="2"/>
      </rPr>
      <t xml:space="preserve">Uso recomendado: Pesaje industrial, agrícola, comercial y logístico Aplicaciones: Bodegas, centros de acopio, agroindustria, fábricas y carga pesada
</t>
    </r>
    <r>
      <rPr>
        <sz val="9"/>
        <rFont val="Microsoft Sans Serif"/>
        <family val="2"/>
      </rPr>
      <t xml:space="preserve">Peso aproximado del equipo: 45 a 70 kg
</t>
    </r>
    <r>
      <rPr>
        <sz val="9"/>
        <rFont val="Microsoft Sans Serif"/>
        <family val="2"/>
      </rPr>
      <t xml:space="preserve">Estructura de protección: Platinas protectoras para sensores Montaje del indicador: Soporte para pared incluido
</t>
    </r>
    <r>
      <rPr>
        <sz val="9"/>
        <rFont val="Microsoft Sans Serif"/>
        <family val="2"/>
      </rPr>
      <t>Tipo de operación: Trabajo continuo industrial Mantenimiento: Fácil limpieza y calibración técnica Garantía comercial: 9 meses fabricante.</t>
    </r>
  </si>
  <si>
    <r>
      <rPr>
        <b/>
        <sz val="9"/>
        <rFont val="Arial"/>
        <family val="2"/>
      </rPr>
      <t>Bascula plataforma de piso Industrial</t>
    </r>
  </si>
  <si>
    <r>
      <rPr>
        <sz val="9"/>
        <rFont val="Microsoft Sans Serif"/>
        <family val="2"/>
      </rPr>
      <t xml:space="preserve">Tipo de equipo: Mesa artesa industrial para panadería Material de fabricación: Acero inoxidable satinado calibre 22 Estructura: Totalmente metálica en acero inoxidable
</t>
    </r>
    <r>
      <rPr>
        <sz val="9"/>
        <rFont val="Microsoft Sans Serif"/>
        <family val="2"/>
      </rPr>
      <t xml:space="preserve">Tipo de uso: Trabajo industrial y semindustrial continuo Dimensiones: 100 cm largo × 60 cm ancho × 90 cm alto
</t>
    </r>
    <r>
      <rPr>
        <sz val="9"/>
        <rFont val="Microsoft Sans Serif"/>
        <family val="2"/>
      </rPr>
      <t xml:space="preserve">Capacidad de trabajo: Preparación y manipulación de masas panaderas y repostería
</t>
    </r>
    <r>
      <rPr>
        <sz val="9"/>
        <rFont val="Microsoft Sans Serif"/>
        <family val="2"/>
      </rPr>
      <t xml:space="preserve">Patas: Tubo cuadrado reforzado en acero de 1” y 1 1/2” Sistema estructural: Omegas inferiores de refuerzo Superficie de trabajo: Amplia superficie lisa sanitaria Tipo de instalación: Piso / estacionaria
</t>
    </r>
    <r>
      <rPr>
        <sz val="9"/>
        <rFont val="Microsoft Sans Serif"/>
        <family val="2"/>
      </rPr>
      <t xml:space="preserve">Resistencia: Alta resistencia mecánica y anticorrosiva Acabado: Satinado sanitario de fácil limpieza
</t>
    </r>
    <r>
      <rPr>
        <sz val="9"/>
        <rFont val="Microsoft Sans Serif"/>
        <family val="2"/>
      </rPr>
      <t xml:space="preserve">Peso aproximado: 25 a 40 kg
</t>
    </r>
    <r>
      <rPr>
        <sz val="9"/>
        <rFont val="Microsoft Sans Serif"/>
        <family val="2"/>
      </rPr>
      <t xml:space="preserve">Tipo de ensamblaje: Soldadura estructural reforzada
</t>
    </r>
    <r>
      <rPr>
        <sz val="9"/>
        <rFont val="Microsoft Sans Serif"/>
        <family val="2"/>
      </rPr>
      <t xml:space="preserve">Aplicaciones: Panaderías, pastelerías, cocinas industriales y procesos alimenticios
</t>
    </r>
    <r>
      <rPr>
        <sz val="9"/>
        <rFont val="Microsoft Sans Serif"/>
        <family val="2"/>
      </rPr>
      <t xml:space="preserve">Compatibilidad: Amasado manual, preparación de masa y manipulación de alimentos
</t>
    </r>
    <r>
      <rPr>
        <sz val="9"/>
        <rFont val="Microsoft Sans Serif"/>
        <family val="2"/>
      </rPr>
      <t xml:space="preserve">Nivel sanitario: Apto para contacto alimentario Mantenimiento: Lavado y sanitización rápida  Garantía: 6 meses a 1 año por defectos de fabricación Sistema de estabilidad: Base reforzada antivibración Tipo de operación: Manual
</t>
    </r>
    <r>
      <rPr>
        <sz val="9"/>
        <rFont val="Microsoft Sans Serif"/>
        <family val="2"/>
      </rPr>
      <t xml:space="preserve">Voltaje: No requiere energía eléctrica
</t>
    </r>
    <r>
      <rPr>
        <sz val="9"/>
        <rFont val="Microsoft Sans Serif"/>
        <family val="2"/>
      </rPr>
      <t>Beneficios técnicos: Alta durabilidad, resistencia a humedad, fácil desinfección y soporte para cargas pesadas.</t>
    </r>
  </si>
  <si>
    <r>
      <rPr>
        <b/>
        <sz val="9"/>
        <rFont val="Arial"/>
        <family val="2"/>
      </rPr>
      <t>Artesa con Tapa</t>
    </r>
  </si>
  <si>
    <r>
      <rPr>
        <sz val="9"/>
        <rFont val="Microsoft Sans Serif"/>
        <family val="2"/>
      </rPr>
      <t xml:space="preserve">Tipo de equipo: Amasadora industrial para panadería y repostería Capacidad de masa: 20 libras (≈ 9 kg de masa terminada) Capacidad del tazón: 20–25 litros (aprox.)
</t>
    </r>
    <r>
      <rPr>
        <sz val="9"/>
        <rFont val="Microsoft Sans Serif"/>
        <family val="2"/>
      </rPr>
      <t xml:space="preserve">Uso: amasado de masas para pan, pizza, repostería, empanadas y productos de panificación
</t>
    </r>
    <r>
      <rPr>
        <sz val="9"/>
        <rFont val="Microsoft Sans Serif"/>
        <family val="2"/>
      </rPr>
      <t xml:space="preserve">Sistema de mezclado: espiral o gancho amasador industrial (según versión) Material del tazón: acero inoxidable grado alimenticio
</t>
    </r>
    <r>
      <rPr>
        <sz val="9"/>
        <rFont val="Microsoft Sans Serif"/>
        <family val="2"/>
      </rPr>
      <t xml:space="preserve">Material del gancho: acero inoxidable o acero cromado de alta resistencia Estructura: acero pintado electrostáticamente / estructura metálica reforzada Motor: eléctrico industrial
</t>
    </r>
    <r>
      <rPr>
        <sz val="9"/>
        <rFont val="Microsoft Sans Serif"/>
        <family val="2"/>
      </rPr>
      <t xml:space="preserve">Potencia: 1–2 HP (≈ 750–1500 W, según modelo)
</t>
    </r>
    <r>
      <rPr>
        <sz val="9"/>
        <rFont val="Microsoft Sans Serif"/>
        <family val="2"/>
      </rPr>
      <t xml:space="preserve">Voltaje: 110 V o 220 V (según configuración del fabricante) Frecuencia: 60 Hz
</t>
    </r>
    <r>
      <rPr>
        <sz val="9"/>
        <rFont val="Microsoft Sans Serif"/>
        <family val="2"/>
      </rPr>
      <t xml:space="preserve">Velocidad de trabajo: fija o doble velocidad (según versión)
</t>
    </r>
    <r>
      <rPr>
        <sz val="9"/>
        <rFont val="Microsoft Sans Serif"/>
        <family val="2"/>
      </rPr>
      <t xml:space="preserve">Sistema de transmisión: banda y poleas o transmisión mecánica reforzada Tipo de operación: semiautomática
</t>
    </r>
    <r>
      <rPr>
        <sz val="9"/>
        <rFont val="Microsoft Sans Serif"/>
        <family val="2"/>
      </rPr>
      <t xml:space="preserve">Panel de control: interruptor industrial de encendido/apagado Protección del tazón: rejilla metálica de seguridad abatible Sistema de enfriamiento del motor: ventilación integrada
</t>
    </r>
    <r>
      <rPr>
        <sz val="9"/>
        <rFont val="Microsoft Sans Serif"/>
        <family val="2"/>
      </rPr>
      <t xml:space="preserve">Nivel de producción: microempresa, panadería artesanal o producción semiindustrial
</t>
    </r>
    <r>
      <rPr>
        <sz val="9"/>
        <rFont val="Microsoft Sans Serif"/>
        <family val="2"/>
      </rPr>
      <t xml:space="preserve">Tipo de carga: continua por lotes
</t>
    </r>
    <r>
      <rPr>
        <sz val="9"/>
        <rFont val="Microsoft Sans Serif"/>
        <family val="2"/>
      </rPr>
      <t xml:space="preserve">Capacidad recomendada de harina: 4–6 kg por ciclo (aprox.) Tiempo promedio de amasado: 8–20 minutos por lote
</t>
    </r>
    <r>
      <rPr>
        <sz val="9"/>
        <rFont val="Microsoft Sans Serif"/>
        <family val="2"/>
      </rPr>
      <t>Rendimiento estimado: varias tandas por hora según receta y operador</t>
    </r>
  </si>
  <si>
    <r>
      <rPr>
        <b/>
        <sz val="9"/>
        <rFont val="Arial"/>
        <family val="2"/>
      </rPr>
      <t>Amasadora Industrial 20 Libras</t>
    </r>
  </si>
  <si>
    <r>
      <rPr>
        <sz val="9"/>
        <rFont val="Microsoft Sans Serif"/>
        <family val="2"/>
      </rPr>
      <t xml:space="preserve">Tipo de producto: Alimento balanceado para pollos de engorde Presentación: Saco de 40 kg
</t>
    </r>
    <r>
      <rPr>
        <sz val="9"/>
        <rFont val="Microsoft Sans Serif"/>
        <family val="2"/>
      </rPr>
      <t xml:space="preserve">Etapa de uso: Fase de engorde final hasta sacrificio Peso recomendado del ave: Superior a 900 g
</t>
    </r>
    <r>
      <rPr>
        <sz val="9"/>
        <rFont val="Microsoft Sans Serif"/>
        <family val="2"/>
      </rPr>
      <t xml:space="preserve">Tipo de alimentación: Completa y suministro único
</t>
    </r>
    <r>
      <rPr>
        <sz val="9"/>
        <rFont val="Microsoft Sans Serif"/>
        <family val="2"/>
      </rPr>
      <t xml:space="preserve">Forma física: Harina o granulado según presentación comercial Proteína mínima: 19.0 %
</t>
    </r>
    <r>
      <rPr>
        <sz val="9"/>
        <rFont val="Microsoft Sans Serif"/>
        <family val="2"/>
      </rPr>
      <t xml:space="preserve">Grasa mínima: 2.5 % Fibra máxima: 5.0 % Humedad máxima: 13.0 % Cenizas máximas: 8.0 % Registro ICA: 9541 AL
</t>
    </r>
    <r>
      <rPr>
        <sz val="9"/>
        <rFont val="Microsoft Sans Serif"/>
        <family val="2"/>
      </rPr>
      <t xml:space="preserve">Tipo de formulación: Dieta de proteína ideal con aditivos funcionales
</t>
    </r>
    <r>
      <rPr>
        <sz val="9"/>
        <rFont val="Microsoft Sans Serif"/>
        <family val="2"/>
      </rPr>
      <t xml:space="preserve">Sistema nutricional: Alto desempeño para crecimiento y conversión alimenticia Objetivo técnico: Máxima ganancia de peso y pigmentación uniforme Beneficios productivos: Mejor conversión alimenticia, uniformidad de lote y mayor rendimiento cárnico
</t>
    </r>
    <r>
      <rPr>
        <sz val="9"/>
        <rFont val="Microsoft Sans Serif"/>
        <family val="2"/>
      </rPr>
      <t xml:space="preserve">Aplicación: Producción avícola comercial y semicomercial Método de suministro: A voluntad y como único alimento
</t>
    </r>
    <r>
      <rPr>
        <sz val="9"/>
        <rFont val="Microsoft Sans Serif"/>
        <family val="2"/>
      </rPr>
      <t xml:space="preserve">Tiempo recomendado de uso: Mínimo 21 días antes del sacrificio para fijación de color
</t>
    </r>
    <r>
      <rPr>
        <sz val="9"/>
        <rFont val="Microsoft Sans Serif"/>
        <family val="2"/>
      </rPr>
      <t xml:space="preserve">Compatibilidad: Pollos de engorde de líneas comerciales Dimensiones aproximadas del empaque: 85 × 55 × 15 cm Peso neto: 40 kg
</t>
    </r>
    <r>
      <rPr>
        <sz val="9"/>
        <rFont val="Microsoft Sans Serif"/>
        <family val="2"/>
      </rPr>
      <t xml:space="preserve">Tipo de empaque: Saco laminado industrial de polipropileno Almacenamiento: Lugar fresco, seco y ventilado
</t>
    </r>
    <r>
      <rPr>
        <sz val="9"/>
        <rFont val="Microsoft Sans Serif"/>
        <family val="2"/>
      </rPr>
      <t>Uso recomendado: Granjas avícolas intensivas y producción tecnificada de pollo.</t>
    </r>
  </si>
  <si>
    <r>
      <rPr>
        <b/>
        <sz val="9"/>
        <rFont val="Arial"/>
        <family val="2"/>
      </rPr>
      <t>Alimeto concentrado para pollos de engorde por 40 Kilos</t>
    </r>
  </si>
  <si>
    <r>
      <rPr>
        <sz val="9"/>
        <rFont val="Microsoft Sans Serif"/>
        <family val="2"/>
      </rPr>
      <t xml:space="preserve">Tipo de producto: Alimento balanceado para ganado bovino lechero Línea nutricional: Lechería especializada
</t>
    </r>
    <r>
      <rPr>
        <sz val="9"/>
        <rFont val="Microsoft Sans Serif"/>
        <family val="2"/>
      </rPr>
      <t xml:space="preserve">Presentación: Saco de 40 kg
</t>
    </r>
    <r>
      <rPr>
        <sz val="9"/>
        <rFont val="Microsoft Sans Serif"/>
        <family val="2"/>
      </rPr>
      <t xml:space="preserve">Forma física: Harina / extruido / peletizado según presentación Proteína mínima: 18.0 %
</t>
    </r>
    <r>
      <rPr>
        <sz val="9"/>
        <rFont val="Microsoft Sans Serif"/>
        <family val="2"/>
      </rPr>
      <t xml:space="preserve">Grasa mínima: 4.0 % Fibra máxima: 15.0 % Cenizas máximas: 10.0 % Humedad máxima: 13.0 % Registro ICA: 5348 AL
</t>
    </r>
    <r>
      <rPr>
        <sz val="9"/>
        <rFont val="Microsoft Sans Serif"/>
        <family val="2"/>
      </rPr>
      <t xml:space="preserve">Tipo de suplemento: Concentrado energético y proteico
</t>
    </r>
    <r>
      <rPr>
        <sz val="9"/>
        <rFont val="Microsoft Sans Serif"/>
        <family val="2"/>
      </rPr>
      <t xml:space="preserve">Uso recomendado: Vacas de alto potencial genético en producción lechera Sistema productivo compatible: Pastoreo intensivo y praderas mejoradas Pastos recomendados: Ryegrass, kikuyo, trébol, alfalfa y estrella
</t>
    </r>
    <r>
      <rPr>
        <sz val="9"/>
        <rFont val="Microsoft Sans Serif"/>
        <family val="2"/>
      </rPr>
      <t xml:space="preserve">Tipo de explotación: Lechería especializada y producción intensiva Dosificación técnica: Relación entre producción de leche y tercio de lactancia Suministro recomendado: Fraccionado en varias raciones diarias
</t>
    </r>
    <r>
      <rPr>
        <sz val="9"/>
        <rFont val="Microsoft Sans Serif"/>
        <family val="2"/>
      </rPr>
      <t xml:space="preserve">Nivel proteico: Alto contenido de proteína de sobrepaso (&gt;50 %) Suplementación adicional: Vitaminas y minerales incorporados Dimensiones aproximadas del empaque: 85 × 55 × 15 cm
</t>
    </r>
    <r>
      <rPr>
        <sz val="9"/>
        <rFont val="Microsoft Sans Serif"/>
        <family val="2"/>
      </rPr>
      <t xml:space="preserve">Peso neto: 40 kg
</t>
    </r>
    <r>
      <rPr>
        <sz val="9"/>
        <rFont val="Microsoft Sans Serif"/>
        <family val="2"/>
      </rPr>
      <t xml:space="preserve">Tipo de empaque: Saco de polipropileno industrial
</t>
    </r>
    <r>
      <rPr>
        <sz val="9"/>
        <rFont val="Microsoft Sans Serif"/>
        <family val="2"/>
      </rPr>
      <t xml:space="preserve">Método de suministro: Manual o mecanizado en comederos
</t>
    </r>
    <r>
      <rPr>
        <sz val="9"/>
        <rFont val="Microsoft Sans Serif"/>
        <family val="2"/>
      </rPr>
      <t xml:space="preserve">Beneficios técnicos: Mejora producción láctea, condición corporal y eficiencia alimenticia
</t>
    </r>
    <r>
      <rPr>
        <sz val="9"/>
        <rFont val="Microsoft Sans Serif"/>
        <family val="2"/>
      </rPr>
      <t>Aplicación: Ganadería lechera comercial y semitecnificada Almacenamiento: Lugar seco, ventilado y protegido de humedad.</t>
    </r>
  </si>
  <si>
    <r>
      <rPr>
        <b/>
        <sz val="9"/>
        <rFont val="Arial"/>
        <family val="2"/>
      </rPr>
      <t>Alimento para vaca  por 40 Kg mas leche al 18%</t>
    </r>
  </si>
  <si>
    <r>
      <rPr>
        <sz val="9"/>
        <rFont val="Microsoft Sans Serif"/>
        <family val="2"/>
      </rPr>
      <t xml:space="preserve">Tipo de producto: Alimento balanceado para gallinas ponedoras Presentación: Saco de 40 kg
</t>
    </r>
    <r>
      <rPr>
        <sz val="9"/>
        <rFont val="Microsoft Sans Serif"/>
        <family val="2"/>
      </rPr>
      <t xml:space="preserve">Etapa de uso: Desde semana 26 de vida hasta descenso productivo inferior al 90 %
</t>
    </r>
    <r>
      <rPr>
        <sz val="9"/>
        <rFont val="Microsoft Sans Serif"/>
        <family val="2"/>
      </rPr>
      <t xml:space="preserve">Tipo de alimentación: Completa y de suministro único Forma física: Concentrado granulado
</t>
    </r>
    <r>
      <rPr>
        <sz val="9"/>
        <rFont val="Microsoft Sans Serif"/>
        <family val="2"/>
      </rPr>
      <t xml:space="preserve">Proteína mínima: 17 % Grasa mínima: 4 % Fibra máxima: 6 % Humedad máxima: 13 % Cenizas máximas: 15 % Calcio mínimo: 3.6 % Fósforo mínimo: 0.6 % Registro ICA: 16287 AL
</t>
    </r>
    <r>
      <rPr>
        <sz val="9"/>
        <rFont val="Microsoft Sans Serif"/>
        <family val="2"/>
      </rPr>
      <t xml:space="preserve">Consumo recomendado: 95 a 110 g/ave/día según clima y línea genética Distribución recomendada: 30 % mañana y 70 % tarde
</t>
    </r>
    <r>
      <rPr>
        <sz val="9"/>
        <rFont val="Microsoft Sans Serif"/>
        <family val="2"/>
      </rPr>
      <t xml:space="preserve">Tipo de empaque: Bolsa industrial laminada
</t>
    </r>
    <r>
      <rPr>
        <sz val="9"/>
        <rFont val="Microsoft Sans Serif"/>
        <family val="2"/>
      </rPr>
      <t xml:space="preserve">Dimensiones aproximadas del empaque: 63 × 15 × 100 cm Peso neto: 40 kg
</t>
    </r>
    <r>
      <rPr>
        <sz val="9"/>
        <rFont val="Microsoft Sans Serif"/>
        <family val="2"/>
      </rPr>
      <t xml:space="preserve">Aplicación: Producción comercial y semicomercial de huevo Compatibilidad: Gallinas ponedoras en jaula o piso
</t>
    </r>
    <r>
      <rPr>
        <sz val="9"/>
        <rFont val="Microsoft Sans Serif"/>
        <family val="2"/>
      </rPr>
      <t xml:space="preserve">Beneficios técnicos: Mejora postura, calidad de cáscara y estabilidad nutricional Sistema nutricional: Alto aporte energético, proteico y mineral
</t>
    </r>
    <r>
      <rPr>
        <sz val="9"/>
        <rFont val="Microsoft Sans Serif"/>
        <family val="2"/>
      </rPr>
      <t xml:space="preserve">Almacenamiento: Lugar seco, ventilado y sobre estibas
</t>
    </r>
    <r>
      <rPr>
        <sz val="9"/>
        <rFont val="Microsoft Sans Serif"/>
        <family val="2"/>
      </rPr>
      <t>Uso recomendado: Producción avícola intensiva y traspatio tecnificado.</t>
    </r>
  </si>
  <si>
    <r>
      <rPr>
        <b/>
        <sz val="9"/>
        <rFont val="Arial"/>
        <family val="2"/>
      </rPr>
      <t>Alimento gallinas ponedoras  po 40 Kg</t>
    </r>
  </si>
  <si>
    <r>
      <rPr>
        <sz val="9"/>
        <rFont val="Microsoft Sans Serif"/>
        <family val="2"/>
      </rPr>
      <t xml:space="preserve">PROTEINA (MIN) 16% GRASA(MIN)
</t>
    </r>
    <r>
      <rPr>
        <sz val="9"/>
        <rFont val="Microsoft Sans Serif"/>
        <family val="2"/>
      </rPr>
      <t xml:space="preserve">5%
</t>
    </r>
    <r>
      <rPr>
        <sz val="9"/>
        <rFont val="Microsoft Sans Serif"/>
        <family val="2"/>
      </rPr>
      <t xml:space="preserve">HUMEDAD (MÁX) 13%
</t>
    </r>
    <r>
      <rPr>
        <sz val="9"/>
        <rFont val="Microsoft Sans Serif"/>
        <family val="2"/>
      </rPr>
      <t xml:space="preserve">FIBRA (MÁX) 8%
</t>
    </r>
    <r>
      <rPr>
        <sz val="9"/>
        <rFont val="Microsoft Sans Serif"/>
        <family val="2"/>
      </rPr>
      <t>CENIZA (MÁX) 9%</t>
    </r>
  </si>
  <si>
    <r>
      <rPr>
        <b/>
        <sz val="9"/>
        <rFont val="Arial"/>
        <family val="2"/>
      </rPr>
      <t>Alimento concentrado para cerdos, engorde Bulto de 40 KG</t>
    </r>
  </si>
  <si>
    <r>
      <rPr>
        <sz val="9"/>
        <rFont val="Microsoft Sans Serif"/>
        <family val="2"/>
      </rPr>
      <t xml:space="preserve">Tipo de producto: Fertilizante granulado NPK de mezcla física Referencia comercial: EVO 25
</t>
    </r>
    <r>
      <rPr>
        <sz val="9"/>
        <rFont val="Microsoft Sans Serif"/>
        <family val="2"/>
      </rPr>
      <t xml:space="preserve">Fórmula química: 25-4-24
</t>
    </r>
    <r>
      <rPr>
        <sz val="9"/>
        <rFont val="Microsoft Sans Serif"/>
        <family val="2"/>
      </rPr>
      <t xml:space="preserve">Presentación comercial: Saco de 25 kg y 50 kg Tipo de aplicación: Edáfica / aplicación al suelo
</t>
    </r>
    <r>
      <rPr>
        <sz val="9"/>
        <rFont val="Microsoft Sans Serif"/>
        <family val="2"/>
      </rPr>
      <t xml:space="preserve">Uso agrícola: Nutrición vegetal y producción intensiva Nitrógeno total (N): 25.0 %
</t>
    </r>
    <r>
      <rPr>
        <sz val="9"/>
        <rFont val="Microsoft Sans Serif"/>
        <family val="2"/>
      </rPr>
      <t>Nitrógeno ureico: 24.0 % Nitrógeno amoniacal: 1.0 % Fósforo asimilable (P</t>
    </r>
    <r>
      <rPr>
        <sz val="9"/>
        <rFont val="Cambria Math"/>
        <family val="1"/>
      </rPr>
      <t>₂</t>
    </r>
    <r>
      <rPr>
        <sz val="9"/>
        <rFont val="Microsoft Sans Serif"/>
        <family val="2"/>
      </rPr>
      <t>O</t>
    </r>
    <r>
      <rPr>
        <sz val="9"/>
        <rFont val="Cambria Math"/>
        <family val="1"/>
      </rPr>
      <t>₅</t>
    </r>
    <r>
      <rPr>
        <sz val="9"/>
        <rFont val="Microsoft Sans Serif"/>
        <family val="2"/>
      </rPr>
      <t xml:space="preserve">): 4.0 %
</t>
    </r>
    <r>
      <rPr>
        <sz val="9"/>
        <rFont val="Microsoft Sans Serif"/>
        <family val="2"/>
      </rPr>
      <t>Potasio soluble en agua (K</t>
    </r>
    <r>
      <rPr>
        <sz val="9"/>
        <rFont val="Cambria Math"/>
        <family val="1"/>
      </rPr>
      <t>₂</t>
    </r>
    <r>
      <rPr>
        <sz val="9"/>
        <rFont val="Microsoft Sans Serif"/>
        <family val="2"/>
      </rPr>
      <t xml:space="preserve">O): 24.0 % Humedad máxima: 1.5 %
</t>
    </r>
    <r>
      <rPr>
        <sz val="9"/>
        <rFont val="Microsoft Sans Serif"/>
        <family val="2"/>
      </rPr>
      <t xml:space="preserve">Tipo de formulación: Mezcla física homogénea Solubilidad: Alta solubilidad para rápida absorción Forma física: Gránulo sólido agrícola
</t>
    </r>
    <r>
      <rPr>
        <sz val="9"/>
        <rFont val="Microsoft Sans Serif"/>
        <family val="2"/>
      </rPr>
      <t xml:space="preserve">Color del producto: Granulado multicomponente
</t>
    </r>
    <r>
      <rPr>
        <sz val="9"/>
        <rFont val="Microsoft Sans Serif"/>
        <family val="2"/>
      </rPr>
      <t xml:space="preserve">Compatibilidad: Sistemas de fertilización convencional y tecnificada Aplicación recomendada: Floración, llenado y desarrollo productivo Cultivos compatibles: Frutales, hortalizas, café, palma, cereales y cultivos intensivos
</t>
    </r>
    <r>
      <rPr>
        <sz val="9"/>
        <rFont val="Microsoft Sans Serif"/>
        <family val="2"/>
      </rPr>
      <t xml:space="preserve">Sistema nutricional: Alto contenido de nitrógeno y potasio
</t>
    </r>
    <r>
      <rPr>
        <sz val="9"/>
        <rFont val="Microsoft Sans Serif"/>
        <family val="2"/>
      </rPr>
      <t xml:space="preserve">Beneficios técnicos: Mejora crecimiento vegetativo, formación de frutos y productividad
</t>
    </r>
    <r>
      <rPr>
        <sz val="9"/>
        <rFont val="Microsoft Sans Serif"/>
        <family val="2"/>
      </rPr>
      <t xml:space="preserve">Método de distribución: Aplicación manual o mecanizada
</t>
    </r>
    <r>
      <rPr>
        <sz val="9"/>
        <rFont val="Microsoft Sans Serif"/>
        <family val="2"/>
      </rPr>
      <t xml:space="preserve">Densidad de aplicación: Según análisis de suelo y requerimiento agronómico Almacenamiento: Lugar seco, ventilado y libre de humedad
</t>
    </r>
    <r>
      <rPr>
        <sz val="9"/>
        <rFont val="Microsoft Sans Serif"/>
        <family val="2"/>
      </rPr>
      <t xml:space="preserve">Tipo de empaque: Saco industrial laminado
</t>
    </r>
    <r>
      <rPr>
        <sz val="9"/>
        <rFont val="Microsoft Sans Serif"/>
        <family val="2"/>
      </rPr>
      <t>Uso recomendado: Agricultura comercial y fertilización técnica de alto rendimiento.</t>
    </r>
  </si>
  <si>
    <r>
      <rPr>
        <b/>
        <sz val="9"/>
        <rFont val="Arial"/>
        <family val="2"/>
      </rPr>
      <t>ABONO PARA CAFE BULTO MEZCLA  25-4-24 DE 50 KG</t>
    </r>
  </si>
  <si>
    <r>
      <rPr>
        <sz val="9"/>
        <rFont val="Microsoft Sans Serif"/>
        <family val="2"/>
      </rPr>
      <t xml:space="preserve">Tipo de producto: Coadyuvante agrícola siliconado de uso agropecuario Presentación: 1 litro
</t>
    </r>
    <r>
      <rPr>
        <sz val="9"/>
        <rFont val="Microsoft Sans Serif"/>
        <family val="2"/>
      </rPr>
      <t xml:space="preserve">Estado físico: líquido
</t>
    </r>
    <r>
      <rPr>
        <sz val="9"/>
        <rFont val="Microsoft Sans Serif"/>
        <family val="2"/>
      </rPr>
      <t xml:space="preserve">Color: transparente a ligeramente amarillento (según lote) Uso principal: mejorador de aplicación para agroquímicos
</t>
    </r>
    <r>
      <rPr>
        <sz val="9"/>
        <rFont val="Microsoft Sans Serif"/>
        <family val="2"/>
      </rPr>
      <t xml:space="preserve">Función: coadyuvante, adherente, dispersante, humectante y penetrante Composición base: organosiliconas modificadas (surfactantes siliconados) Compatibilidad: herbicidas, fungicidas, insecticidas, fertilizantes foliares y bioinsumos (previa prueba de mezcla)
</t>
    </r>
    <r>
      <rPr>
        <sz val="9"/>
        <rFont val="Microsoft Sans Serif"/>
        <family val="2"/>
      </rPr>
      <t xml:space="preserve">Mecanismo de acción: reducción de tensión superficial del agua para aumentar cobertura y absorción
</t>
    </r>
    <r>
      <rPr>
        <sz val="9"/>
        <rFont val="Microsoft Sans Serif"/>
        <family val="2"/>
      </rPr>
      <t xml:space="preserve">Capacidad de humectación: alta
</t>
    </r>
    <r>
      <rPr>
        <sz val="9"/>
        <rFont val="Microsoft Sans Serif"/>
        <family val="2"/>
      </rPr>
      <t xml:space="preserve">Capacidad de penetración: rápida absorción en superficie foliar Efecto de cobertura: mejora distribución uniforme sobre hojas y tallos
</t>
    </r>
    <r>
      <rPr>
        <sz val="9"/>
        <rFont val="Microsoft Sans Serif"/>
        <family val="2"/>
      </rPr>
      <t xml:space="preserve">Efecto antievaporación: parcial, favorece permanencia del producto aplicado Aplicación: mezclado en tanque de fumigación
</t>
    </r>
    <r>
      <rPr>
        <sz val="9"/>
        <rFont val="Microsoft Sans Serif"/>
        <family val="2"/>
      </rPr>
      <t xml:space="preserve">Método de uso: vía aspersión foliar
</t>
    </r>
    <r>
      <rPr>
        <sz val="9"/>
        <rFont val="Microsoft Sans Serif"/>
        <family val="2"/>
      </rPr>
      <t xml:space="preserve">Dosis referencial: aproximadamente 0,25 a 1 ml por litro de agua (según cultivo y mezcla)
</t>
    </r>
    <r>
      <rPr>
        <sz val="9"/>
        <rFont val="Microsoft Sans Serif"/>
        <family val="2"/>
      </rPr>
      <t xml:space="preserve">Solubilidad: completamente miscible en agua Tipo de formulación: surfactante agrícola líquido
</t>
    </r>
    <r>
      <rPr>
        <sz val="9"/>
        <rFont val="Microsoft Sans Serif"/>
        <family val="2"/>
      </rPr>
      <t xml:space="preserve">Uso agrícola: cultivos transitorios, permanentes, frutales, hortalizas, pastos y sistemas agroindustriales
</t>
    </r>
    <r>
      <rPr>
        <sz val="9"/>
        <rFont val="Microsoft Sans Serif"/>
        <family val="2"/>
      </rPr>
      <t xml:space="preserve">Beneficio operativo: mejora eficiencia de aplicaciones y reduce pérdidas por escurrimiento
</t>
    </r>
    <r>
      <rPr>
        <sz val="9"/>
        <rFont val="Microsoft Sans Serif"/>
        <family val="2"/>
      </rPr>
      <t xml:space="preserve">Almacenamiento: lugar fresco, seco y protegido de luz solar directa Vida útil: depende del fabricante y condiciones de almacenamiento (generalmente 2 años o más en envase cerrado)
</t>
    </r>
    <r>
      <rPr>
        <sz val="9"/>
        <rFont val="Microsoft Sans Serif"/>
        <family val="2"/>
      </rPr>
      <t xml:space="preserve">Envase: botella plástica de alta resistencia (1 L) Peso aproximado del contenido: 1 kg
</t>
    </r>
    <r>
      <rPr>
        <sz val="9"/>
        <rFont val="Microsoft Sans Serif"/>
        <family val="2"/>
      </rPr>
      <t>Peso bruto aproximado: 1,05 – 1,15 kg</t>
    </r>
  </si>
  <si>
    <r>
      <rPr>
        <b/>
        <sz val="9"/>
        <rFont val="Arial"/>
        <family val="2"/>
      </rPr>
      <t>5 timbos x 20 litros de veneno herbicida</t>
    </r>
  </si>
  <si>
    <r>
      <rPr>
        <sz val="9"/>
        <rFont val="Microsoft Sans Serif"/>
        <family val="2"/>
      </rPr>
      <t xml:space="preserve">Tipo de equipo: Samovar estándar para buffet y catering Capacidad: 13 litros
</t>
    </r>
    <r>
      <rPr>
        <sz val="9"/>
        <rFont val="Microsoft Sans Serif"/>
        <family val="2"/>
      </rPr>
      <t xml:space="preserve">Material de fabricación: Acero inoxidable
</t>
    </r>
    <r>
      <rPr>
        <sz val="9"/>
        <rFont val="Microsoft Sans Serif"/>
        <family val="2"/>
      </rPr>
      <t xml:space="preserve">Tipo de operación: Conservación térmica tipo baño maría Sistema de calentamiento: Dos soportes para mecheros Configuración gastronorm: Compatible GN 1/1
</t>
    </r>
    <r>
      <rPr>
        <sz val="9"/>
        <rFont val="Microsoft Sans Serif"/>
        <family val="2"/>
      </rPr>
      <t xml:space="preserve">Compatibilidad de bandejas: 1 bandeja Full 1/1 GN, 2 bandejas 1/2 GN o 3 bandejas 1/3 GN
</t>
    </r>
    <r>
      <rPr>
        <sz val="9"/>
        <rFont val="Microsoft Sans Serif"/>
        <family val="2"/>
      </rPr>
      <t xml:space="preserve">Dimensiones: 60 × 36 × 23.5 cm Forma: Rectangular
</t>
    </r>
    <r>
      <rPr>
        <sz val="9"/>
        <rFont val="Microsoft Sans Serif"/>
        <family val="2"/>
      </rPr>
      <t xml:space="preserve">Estructura: Desarmable y portátil Tipo de tapa: Tapa abatible superior
</t>
    </r>
    <r>
      <rPr>
        <sz val="9"/>
        <rFont val="Microsoft Sans Serif"/>
        <family val="2"/>
      </rPr>
      <t xml:space="preserve">Aplicación: Servicio buffet, catering, restaurantes y eventos
</t>
    </r>
    <r>
      <rPr>
        <sz val="9"/>
        <rFont val="Microsoft Sans Serif"/>
        <family val="2"/>
      </rPr>
      <t xml:space="preserve">Sistema térmico: Recipiente de doble fondo para conservación uniforme de temperatura
</t>
    </r>
    <r>
      <rPr>
        <sz val="9"/>
        <rFont val="Microsoft Sans Serif"/>
        <family val="2"/>
      </rPr>
      <t xml:space="preserve">Fuente de calor: Alcohol gel o combustible para mechero Peso aproximado: 6 a 9 kg
</t>
    </r>
    <r>
      <rPr>
        <sz val="9"/>
        <rFont val="Microsoft Sans Serif"/>
        <family val="2"/>
      </rPr>
      <t xml:space="preserve">Acabado: Pulido brillante anticorrosivo Tipo de instalación: Sobremesa
</t>
    </r>
    <r>
      <rPr>
        <sz val="9"/>
        <rFont val="Microsoft Sans Serif"/>
        <family val="2"/>
      </rPr>
      <t xml:space="preserve">Resistencia térmica: Alta resistencia para trabajo continuo Mantenimiento: Fácil desmontaje y limpieza
</t>
    </r>
    <r>
      <rPr>
        <sz val="9"/>
        <rFont val="Microsoft Sans Serif"/>
        <family val="2"/>
      </rPr>
      <t xml:space="preserve">Uso recomendado: Conservación de alimentos calientes durante servicio continuo
</t>
    </r>
    <r>
      <rPr>
        <sz val="9"/>
        <rFont val="Microsoft Sans Serif"/>
        <family val="2"/>
      </rPr>
      <t xml:space="preserve">Material de azafate: Acero inoxidable tipo gastronorm Transporte: Estructura ligera y portátil para montaje móvil
</t>
    </r>
    <r>
      <rPr>
        <sz val="9"/>
        <rFont val="Microsoft Sans Serif"/>
        <family val="2"/>
      </rPr>
      <t>Aplicaciones: Hoteles, autoservicios, banquetes, comedores industriales y estaciones de buffet.</t>
    </r>
  </si>
  <si>
    <r>
      <rPr>
        <b/>
        <sz val="9"/>
        <rFont val="Arial"/>
        <family val="2"/>
      </rPr>
      <t>Samovar Estándar 13 Litros en acero inoxidable</t>
    </r>
  </si>
  <si>
    <r>
      <rPr>
        <sz val="9"/>
        <rFont val="Microsoft Sans Serif"/>
        <family val="2"/>
      </rPr>
      <t xml:space="preserve">Tipo de equipo: Formadora manual de hamburguesas por presión Diámetro del molde: 13 cm
</t>
    </r>
    <r>
      <rPr>
        <sz val="9"/>
        <rFont val="Microsoft Sans Serif"/>
        <family val="2"/>
      </rPr>
      <t xml:space="preserve">Tamaño máximo de hamburguesa: Hasta 15 cm Producción estimada: 6 a 10 hamburguesas por minuto Capacidad aproximada: Hasta 500 hamburguesas por hora
</t>
    </r>
    <r>
      <rPr>
        <sz val="9"/>
        <rFont val="Microsoft Sans Serif"/>
        <family val="2"/>
      </rPr>
      <t xml:space="preserve">Sistema de operación: Manual mediante palanca y presión giratoria Material de fabricación: Acero inoxidable y aluminio anodizado
</t>
    </r>
    <r>
      <rPr>
        <sz val="9"/>
        <rFont val="Microsoft Sans Serif"/>
        <family val="2"/>
      </rPr>
      <t xml:space="preserve">Tipo de estructura: Compacta de uso industrial y comercial Dimensiones: 30 × 31 × 36 cm
</t>
    </r>
    <r>
      <rPr>
        <sz val="9"/>
        <rFont val="Microsoft Sans Serif"/>
        <family val="2"/>
      </rPr>
      <t xml:space="preserve">Peso aproximado: 7.4 a 9 kg Profundidad del plato: 3.4 cm Sistema de control: Manual
</t>
    </r>
    <r>
      <rPr>
        <sz val="9"/>
        <rFont val="Microsoft Sans Serif"/>
        <family val="2"/>
      </rPr>
      <t xml:space="preserve">Voltaje: No requiere conexión eléctrica Frecuencia: No aplica
</t>
    </r>
    <r>
      <rPr>
        <sz val="9"/>
        <rFont val="Microsoft Sans Serif"/>
        <family val="2"/>
      </rPr>
      <t xml:space="preserve">Potencia: Funcionamiento mecánico manual Base: Antideslizante con soporte de estabilidad
</t>
    </r>
    <r>
      <rPr>
        <sz val="9"/>
        <rFont val="Microsoft Sans Serif"/>
        <family val="2"/>
      </rPr>
      <t xml:space="preserve">Tipo de limpieza: Desmontable y de fácil mantenimiento
</t>
    </r>
    <r>
      <rPr>
        <sz val="9"/>
        <rFont val="Microsoft Sans Serif"/>
        <family val="2"/>
      </rPr>
      <t xml:space="preserve">Compatibilidad de producto: Carne de res, pollo, cerdo, pescado y mezclas vegetarianas
</t>
    </r>
    <r>
      <rPr>
        <sz val="9"/>
        <rFont val="Microsoft Sans Serif"/>
        <family val="2"/>
      </rPr>
      <t xml:space="preserve">Aplicaciones: Restaurantes, carnicerías, cafeterías, food trucks y comedores industriales
</t>
    </r>
    <r>
      <rPr>
        <sz val="9"/>
        <rFont val="Microsoft Sans Serif"/>
        <family val="2"/>
      </rPr>
      <t xml:space="preserve">Tipo de uso: Producción semindustrial y trabajo continuo
</t>
    </r>
    <r>
      <rPr>
        <sz val="9"/>
        <rFont val="Microsoft Sans Serif"/>
        <family val="2"/>
      </rPr>
      <t xml:space="preserve">Sistema de formado: Molde redondo con regulación de espesor mediante peso de porción
</t>
    </r>
    <r>
      <rPr>
        <sz val="9"/>
        <rFont val="Microsoft Sans Serif"/>
        <family val="2"/>
      </rPr>
      <t>Características adicionales: Operación silenciosa, compacta, resistente a corrosión y fácil desmontaje para sanitización.</t>
    </r>
  </si>
  <si>
    <r>
      <rPr>
        <b/>
        <sz val="9"/>
        <rFont val="Arial"/>
        <family val="2"/>
      </rPr>
      <t>Maquina formadora manual de carne de hamburguesa de 13 cm</t>
    </r>
  </si>
  <si>
    <r>
      <rPr>
        <sz val="9"/>
        <rFont val="Microsoft Sans Serif"/>
        <family val="2"/>
      </rPr>
      <t xml:space="preserve">Material Estructura: Acero galvanizado Largo: 18m
</t>
    </r>
    <r>
      <rPr>
        <sz val="9"/>
        <rFont val="Microsoft Sans Serif"/>
        <family val="2"/>
      </rPr>
      <t xml:space="preserve">Ancho: 3m Alto: 2m
</t>
    </r>
    <r>
      <rPr>
        <sz val="9"/>
        <rFont val="Microsoft Sans Serif"/>
        <family val="2"/>
      </rPr>
      <t xml:space="preserve">Diámetro mástil: 25mm Grosor mástil: 0.6mm
</t>
    </r>
    <r>
      <rPr>
        <sz val="9"/>
        <rFont val="Microsoft Sans Serif"/>
        <family val="2"/>
      </rPr>
      <t xml:space="preserve">Material Cubierta: Polietileno con resistencia a rayos UV Calibre o espesor del invernadero: 140g/m²
</t>
    </r>
    <r>
      <rPr>
        <sz val="9"/>
        <rFont val="Microsoft Sans Serif"/>
        <family val="2"/>
      </rPr>
      <t xml:space="preserve">Ventanas: 36 unds
</t>
    </r>
    <r>
      <rPr>
        <sz val="9"/>
        <rFont val="Microsoft Sans Serif"/>
        <family val="2"/>
      </rPr>
      <t xml:space="preserve">Medida ventanas: 35 x 35cm Estacas: 4 unds en acero Cuerdas: 4 unds verdes
</t>
    </r>
    <r>
      <rPr>
        <sz val="9"/>
        <rFont val="Microsoft Sans Serif"/>
        <family val="2"/>
      </rPr>
      <t xml:space="preserve">Conectores: Tornillo acero galvanizado Color: Verde
</t>
    </r>
    <r>
      <rPr>
        <sz val="9"/>
        <rFont val="Microsoft Sans Serif"/>
        <family val="2"/>
      </rPr>
      <t>Impermeable: 98%</t>
    </r>
  </si>
  <si>
    <r>
      <rPr>
        <b/>
        <sz val="9"/>
        <rFont val="Arial"/>
        <family val="2"/>
      </rPr>
      <t>Kit invernadero tipo tunel</t>
    </r>
  </si>
  <si>
    <r>
      <rPr>
        <sz val="9"/>
        <rFont val="Microsoft Sans Serif"/>
        <family val="2"/>
      </rPr>
      <t xml:space="preserve">Tipo de equipo: Fumigadora estacionaria de alta presión Motor: Eléctrico monofásico US MOTORS
</t>
    </r>
    <r>
      <rPr>
        <sz val="9"/>
        <rFont val="Microsoft Sans Serif"/>
        <family val="2"/>
      </rPr>
      <t xml:space="preserve">Potencia: 2 HP Voltaje: 110/220 V Frecuencia: 60 Hz
</t>
    </r>
    <r>
      <rPr>
        <sz val="9"/>
        <rFont val="Microsoft Sans Serif"/>
        <family val="2"/>
      </rPr>
      <t xml:space="preserve">Tipo de bomba: Triplex TF-22C3 Configuración de pistones: 3 × 22 × 16 mm Presión máxima: 570 PSI
</t>
    </r>
    <r>
      <rPr>
        <sz val="9"/>
        <rFont val="Microsoft Sans Serif"/>
        <family val="2"/>
      </rPr>
      <t xml:space="preserve">Caudal máximo: 22 L/min
</t>
    </r>
    <r>
      <rPr>
        <sz val="9"/>
        <rFont val="Microsoft Sans Serif"/>
        <family val="2"/>
      </rPr>
      <t xml:space="preserve">Sistema de trabajo: Pulverización hidráulica de alta presión Manguera incluida: 8.5 mm × 10 m
</t>
    </r>
    <r>
      <rPr>
        <sz val="9"/>
        <rFont val="Microsoft Sans Serif"/>
        <family val="2"/>
      </rPr>
      <t xml:space="preserve">Material estructural: Chasis metálico reforzado Sistema de lubricación: Baño de aceite
</t>
    </r>
    <r>
      <rPr>
        <sz val="9"/>
        <rFont val="Microsoft Sans Serif"/>
        <family val="2"/>
      </rPr>
      <t xml:space="preserve">Tipo de operación: Trabajo continuo estacionario
</t>
    </r>
    <r>
      <rPr>
        <sz val="9"/>
        <rFont val="Microsoft Sans Serif"/>
        <family val="2"/>
      </rPr>
      <t xml:space="preserve">Compatibilidad: Lanzas, boquillas y sistemas de aspersión agrícola Aplicaciones: Fumigación agrícola, desinfección y control fitosanitario Dimensiones aproximadas: 70 cm largo × 50 cm ancho × 60 cm alto Peso aproximado: 40 a 55 kg
</t>
    </r>
    <r>
      <rPr>
        <sz val="9"/>
        <rFont val="Microsoft Sans Serif"/>
        <family val="2"/>
      </rPr>
      <t xml:space="preserve">Consumo energético estimado: 1.5 kW/h aprox. Tipo de transmisión: Acople directo motor-bomba
</t>
    </r>
    <r>
      <rPr>
        <sz val="9"/>
        <rFont val="Microsoft Sans Serif"/>
        <family val="2"/>
      </rPr>
      <t>Nivel de presión de atomización: Alta cobertura y pulverización fina.</t>
    </r>
  </si>
  <si>
    <r>
      <rPr>
        <b/>
        <sz val="9"/>
        <rFont val="Arial"/>
        <family val="2"/>
      </rPr>
      <t>Fumigadora Estacionaria a gasolina 4T</t>
    </r>
  </si>
  <si>
    <r>
      <rPr>
        <sz val="9"/>
        <rFont val="Microsoft Sans Serif"/>
        <family val="2"/>
      </rPr>
      <t>Nutrimon 10-20-30 Bulto x 50 kg</t>
    </r>
  </si>
  <si>
    <r>
      <rPr>
        <b/>
        <sz val="9"/>
        <rFont val="Arial"/>
        <family val="2"/>
      </rPr>
      <t>Abonos químicos</t>
    </r>
  </si>
  <si>
    <r>
      <rPr>
        <b/>
        <sz val="9"/>
        <rFont val="Arial"/>
        <family val="2"/>
      </rPr>
      <t>VALOR TOTAL (VALOR UNITARIO CON IVA Y DEMÁS IMPUESTOS A LOS QUE HAYAN LUGAR)</t>
    </r>
  </si>
  <si>
    <r>
      <rPr>
        <b/>
        <sz val="9"/>
        <rFont val="Arial"/>
        <family val="2"/>
      </rPr>
      <t xml:space="preserve">VALOR UNITARIO CON IVA Y DEMÁS IMPUESTOS A LOS QUE HAYAN
</t>
    </r>
    <r>
      <rPr>
        <b/>
        <sz val="9"/>
        <rFont val="Arial"/>
        <family val="2"/>
      </rPr>
      <t>LUGAR.</t>
    </r>
  </si>
  <si>
    <r>
      <rPr>
        <b/>
        <sz val="9"/>
        <rFont val="Arial"/>
        <family val="2"/>
      </rPr>
      <t>IVA</t>
    </r>
  </si>
  <si>
    <r>
      <rPr>
        <b/>
        <sz val="9"/>
        <rFont val="Arial"/>
        <family val="2"/>
      </rPr>
      <t>VALOR UNITARIO SIN IVA</t>
    </r>
  </si>
  <si>
    <r>
      <rPr>
        <b/>
        <sz val="9"/>
        <rFont val="Arial"/>
        <family val="2"/>
      </rPr>
      <t>CANTIDAD</t>
    </r>
  </si>
  <si>
    <r>
      <rPr>
        <b/>
        <sz val="9"/>
        <rFont val="Arial"/>
        <family val="2"/>
      </rPr>
      <t>UNIDAD DE MEDIDA</t>
    </r>
  </si>
  <si>
    <r>
      <rPr>
        <b/>
        <sz val="9"/>
        <rFont val="Arial"/>
        <family val="2"/>
      </rPr>
      <t>DESCRIPCIÓN PRODUCTO / SERVICIO</t>
    </r>
  </si>
  <si>
    <r>
      <rPr>
        <b/>
        <sz val="9"/>
        <rFont val="Arial"/>
        <family val="2"/>
      </rPr>
      <t>PRODUCTO / SERVICIO</t>
    </r>
  </si>
  <si>
    <r>
      <rPr>
        <b/>
        <sz val="9"/>
        <rFont val="Arial"/>
        <family val="2"/>
      </rPr>
      <t>ITEM</t>
    </r>
  </si>
  <si>
    <r>
      <rPr>
        <b/>
        <sz val="9"/>
        <rFont val="Arial"/>
        <family val="2"/>
      </rPr>
      <t>1. COMPONENTE TECNICO</t>
    </r>
  </si>
  <si>
    <r>
      <rPr>
        <b/>
        <sz val="9"/>
        <rFont val="Arial"/>
        <family val="2"/>
      </rPr>
      <t>OBJETO: ADELANTAR LAS ACCIONES DE ORDEN TÉCNICO, PEDAGÓGICO Y OPERATIVO QUE GARANTICEN LA IMPLEMENTACIÓN DE LA ESTRATEGIA DE AUTONOMÍA ECONÓMICA PARA LAS MUJERES DE CUNDINAMARCA ICPES, EN EL MARCO DEL CUMPLIMIENTO DE LAS METAS DEL PLAN DEPARTAMENTAL DE DESARROLLO "CUNDINAMARCA MÁS QUE UN PLAN"</t>
    </r>
  </si>
  <si>
    <r>
      <rPr>
        <b/>
        <sz val="12"/>
        <rFont val="Arial"/>
        <family val="2"/>
      </rPr>
      <t xml:space="preserve">3.  </t>
    </r>
    <r>
      <rPr>
        <b/>
        <sz val="11"/>
        <rFont val="Arial"/>
        <family val="2"/>
      </rPr>
      <t>COTIZACIÓN</t>
    </r>
  </si>
  <si>
    <r>
      <rPr>
        <sz val="11"/>
        <rFont val="Arial MT"/>
        <family val="2"/>
      </rPr>
      <t xml:space="preserve">técnica del producto. Esta ficha técnica debe seguir los lineamientos de la Guía 2 del ICA, que detalla la información necesaria sobre la composición, uso y seguridad del fertilizante.
</t>
    </r>
    <r>
      <rPr>
        <b/>
        <sz val="11"/>
        <rFont val="Arial"/>
        <family val="2"/>
      </rPr>
      <t xml:space="preserve">Nota 6: </t>
    </r>
    <r>
      <rPr>
        <sz val="11"/>
        <rFont val="Arial MT"/>
        <family val="2"/>
      </rPr>
      <t xml:space="preserve">Para la entrega de los alimentos de concentrado el oferente debe aportar la ficha técnica de cada alimento donde detalle la composición específica del
</t>
    </r>
    <r>
      <rPr>
        <sz val="11"/>
        <rFont val="Arial MT"/>
        <family val="2"/>
      </rPr>
      <t>producto, incluyendo sus ingredientes.</t>
    </r>
  </si>
  <si>
    <r>
      <rPr>
        <b/>
        <sz val="11"/>
        <rFont val="Arial"/>
        <family val="2"/>
      </rPr>
      <t xml:space="preserve">Nota 1: </t>
    </r>
    <r>
      <rPr>
        <sz val="11"/>
        <rFont val="Arial MT"/>
        <family val="2"/>
      </rPr>
      <t xml:space="preserve">El oferente debe garantizar la entrega de los insumos y elementos del componente técnico en cualquiera de los 116 Municipios  del Departamento de Cundinamarca según programación y cronograma de la Secretaría de la Mujer y Equidad de Género haciendo firmar actas de recibido por parte de las beneficiarias. </t>
    </r>
    <r>
      <rPr>
        <b/>
        <sz val="11"/>
        <rFont val="Arial"/>
        <family val="2"/>
      </rPr>
      <t xml:space="preserve">Nota 2: </t>
    </r>
    <r>
      <rPr>
        <sz val="11"/>
        <rFont val="Arial MT"/>
        <family val="2"/>
      </rPr>
      <t xml:space="preserve">En los casos que se requiera la Secretaría de la mujer y equidad de género podrá solicitar añadir un ítem o producto adicional para el cual se tendrán en cuenta 3 cotizaciones y contará con la ejecución presupuestal y la aprobación del comité técnico y un representan del operador y la secretaría de la mujer.
</t>
    </r>
    <r>
      <rPr>
        <b/>
        <sz val="11"/>
        <rFont val="Arial"/>
        <family val="2"/>
      </rPr>
      <t xml:space="preserve">Nota 3: </t>
    </r>
    <r>
      <rPr>
        <sz val="11"/>
        <rFont val="Arial MT"/>
        <family val="2"/>
      </rPr>
      <t xml:space="preserve">El oferente debe realizar la organización de un evento protocolario para la entrega de algunos insumos en la Gobernación de Cundinamarca, previa revisión por parte de la Secretaria de la Mujer y Equidad de Género.
</t>
    </r>
    <r>
      <rPr>
        <b/>
        <sz val="11"/>
        <rFont val="Arial"/>
        <family val="2"/>
      </rPr>
      <t xml:space="preserve">Nota 5: </t>
    </r>
    <r>
      <rPr>
        <sz val="11"/>
        <rFont val="Arial MT"/>
        <family val="2"/>
      </rPr>
      <t xml:space="preserve">Al momento de la entrega de los insumos de fertilizantes el oferente debe aportar el registro ICA del insumo para su comercialización, cumpliendo con la
</t>
    </r>
    <r>
      <rPr>
        <sz val="11"/>
        <rFont val="Arial MT"/>
        <family val="2"/>
      </rPr>
      <t>normativa establecida en la Resolución 150 de 2003 y normativas posteriores, especialmente la Resolución 002713 de 2016, para lo cual se requiere una ficha</t>
    </r>
  </si>
  <si>
    <r>
      <rPr>
        <sz val="11"/>
        <rFont val="Arial MT"/>
        <family val="2"/>
      </rPr>
      <t xml:space="preserve">En desarrollo del objeto contractual, el alcance comprende el suministro, entrega, instalación, puesta en funcionamiento y capacitación para el uso de la maquinaria, equipos, herramientas e implementos requeridos para fortalecer un emprendimiento de procesamiento de café, en el marco de la estrategia de autonomía económica para las mujeres de Cundinamarca, contribuyendo al cumplimiento de las metas del Plan Departamental de Desarrollo "Cundinamarca Más que un Plan".
</t>
    </r>
    <r>
      <rPr>
        <b/>
        <sz val="12"/>
        <rFont val="Arial"/>
        <family val="2"/>
      </rPr>
      <t xml:space="preserve">2. </t>
    </r>
    <r>
      <rPr>
        <b/>
        <sz val="11"/>
        <rFont val="Arial"/>
        <family val="2"/>
      </rPr>
      <t>CONDICIONES DE LA OFERTA</t>
    </r>
  </si>
  <si>
    <r>
      <rPr>
        <sz val="11"/>
        <rFont val="Arial MT"/>
        <family val="2"/>
      </rPr>
      <t xml:space="preserve">Atendiendo  su gentil solicitud,  me permito someter  en  consideración  y estudio  lapropuesta para el proyecto en referencia, de acuerdo a la siguiente cotización.
</t>
    </r>
    <r>
      <rPr>
        <b/>
        <sz val="12"/>
        <rFont val="Arial"/>
        <family val="2"/>
      </rPr>
      <t xml:space="preserve">1. </t>
    </r>
    <r>
      <rPr>
        <b/>
        <sz val="11"/>
        <rFont val="Arial"/>
        <family val="2"/>
      </rPr>
      <t>ALCANCE</t>
    </r>
  </si>
  <si>
    <r>
      <rPr>
        <sz val="11"/>
        <rFont val="Arial MT"/>
        <family val="2"/>
      </rPr>
      <t>Respetados Señores:</t>
    </r>
  </si>
  <si>
    <r>
      <rPr>
        <sz val="11"/>
        <color rgb="FF808080"/>
        <rFont val="Arial MT"/>
        <family val="2"/>
      </rPr>
      <t>Referencia</t>
    </r>
    <r>
      <rPr>
        <sz val="11"/>
        <rFont val="Arial MT"/>
        <family val="2"/>
      </rPr>
      <t xml:space="preserve">: </t>
    </r>
    <r>
      <rPr>
        <b/>
        <sz val="11"/>
        <rFont val="Arial"/>
        <family val="2"/>
      </rPr>
      <t xml:space="preserve">COTIZACIÓN PARA DEL PROCESO CUYO OBJETO ES </t>
    </r>
    <r>
      <rPr>
        <b/>
        <i/>
        <sz val="11"/>
        <rFont val="Arial"/>
        <family val="2"/>
      </rPr>
      <t>"ADELANTAR LAS ACCIONES DE ORDEN TÉCNICO, PEDAGÓGICO Y OPERATIVO QUE GARANTICEN LA IMPLEMENTACIÓN DE LA ESTRATEGIA DE AUTONOMÍA ECONÓMICA PARA LAS MUJERES DE CUNDINAMARCA ICPES, EN EL MARCO DEL CUMPLIMIENTO DE LAS METAS DEL PLAN DEPARTAMENTAL DE DESARROLLO" CUNDINAMARCA MÁS QUE UN PLAN. "</t>
    </r>
  </si>
  <si>
    <r>
      <rPr>
        <sz val="11"/>
        <color rgb="FF808080"/>
        <rFont val="Arial MT"/>
        <family val="2"/>
      </rPr>
      <t xml:space="preserve">Señores:
</t>
    </r>
    <r>
      <rPr>
        <b/>
        <sz val="11"/>
        <rFont val="Arial"/>
        <family val="2"/>
      </rPr>
      <t>SECRETARIA DE LA  MUJER Y EQUIDAD DE GENERO DE CUNDINAMARCA GOBERNACIÓN DE CUNDINAMARCA</t>
    </r>
  </si>
  <si>
    <r>
      <rPr>
        <sz val="11"/>
        <rFont val="Arial MT"/>
        <family val="2"/>
      </rPr>
      <t>Bogotá D.C., julio (17) de 2025</t>
    </r>
  </si>
  <si>
    <t>PRECIOS HISTORICOS Y DE MERCADO</t>
  </si>
  <si>
    <t>COTIZACIÓN -SOLUCIONES AVANZADAS COLOMBIA</t>
  </si>
  <si>
    <t>PRECIOS HISTORICOS
https://www.equipox.com.co/comprar-todo</t>
  </si>
  <si>
    <t>PROVEEDOR</t>
  </si>
  <si>
    <t xml:space="preserve">TOTAL COTIZACIONES </t>
  </si>
  <si>
    <t>VARIACIÓN</t>
  </si>
  <si>
    <t>HISTORICOS (En el Departamento de Cundinamarca, como de otras entidadas públicas, Gubernamenteles entre otras ,  mediante procesos se tomó los valores  históricos trabajados en la vigencia 2025 indexados a valores de 2026 medinte el incremento del SMVLM del 23%, investigación del mercado en plataforrmas especializadas</t>
  </si>
  <si>
    <t>SOLUCIONES AVANZADAS COLOMBIA</t>
  </si>
  <si>
    <t>CONSULTORIAS Y ASESORIAS ARQUITECTOS</t>
  </si>
  <si>
    <t>COTIZACIÓN -CONSULTORIAS Y ASESORIAS ARQUITECTOS</t>
  </si>
  <si>
    <t>PROMEDIO</t>
  </si>
  <si>
    <t>VALOR UNITARIO ANTES DE IVA</t>
  </si>
  <si>
    <t>DESVIACIÓN ESTANDAR</t>
  </si>
  <si>
    <t>VALOR MÍNIMO</t>
  </si>
  <si>
    <t>VALOR MÁXIMO</t>
  </si>
  <si>
    <t>%</t>
  </si>
  <si>
    <t>PORCENTAJE DE VARIACIÓN PROMEDIO POR ITEM</t>
  </si>
  <si>
    <t>MEDIA ARMONICA (APLICABLE A VARIACIONES PROMEDIO DE DATOS SUPERIORES AL 40%)</t>
  </si>
  <si>
    <t>VALOR UNITARIO CON IVA</t>
  </si>
  <si>
    <t>VALOR TOTAL (VALOR UNITARIO CON IVA X CANTIDAD)</t>
  </si>
  <si>
    <t>VALOR DEL BONO</t>
  </si>
  <si>
    <t>PORCENTAJE DE INTERMEDIACIÓN
10%</t>
  </si>
  <si>
    <t>ESTAMPILLAS DEPARTAMENTALES
8,70%</t>
  </si>
  <si>
    <t>VALOR DEL BONO + INTERMEDIACIÓN</t>
  </si>
  <si>
    <t>IVA SOBRE LA INTERMEDIACIÓN</t>
  </si>
  <si>
    <t>VALOR TOTAL DE BONO UNIDAD</t>
  </si>
  <si>
    <t>VALOR TOTAL DE BONO UNIDAD X CANTIDAD</t>
  </si>
  <si>
    <t>CALCULO VALOR BONO</t>
  </si>
  <si>
    <t>NOTAS IMPORTANTE A TENER EN CUENTA:</t>
  </si>
  <si>
    <r>
      <t xml:space="preserve">Los items  1,6,7,59, 67, 69, 80 y 130 se encuentran excentos de iva, de acuerdo a </t>
    </r>
    <r>
      <rPr>
        <b/>
        <sz val="11"/>
        <color theme="1"/>
        <rFont val="Calibri"/>
        <family val="2"/>
      </rPr>
      <t>Nota:</t>
    </r>
    <r>
      <rPr>
        <sz val="11"/>
        <color theme="1"/>
        <rFont val="Calibri"/>
        <family val="2"/>
      </rPr>
      <t xml:space="preserve"> fertilizantes agrícolas están excluidos de IVA en Colombia (Art. 424 E.T.), se asume IVA=0</t>
    </r>
  </si>
  <si>
    <t xml:space="preserve">Los items 8,9,10 y 11, se encuentran gravados con la tarifa del 5%,  en Colombia, los bienes gravados con la tarifa diferencial del 5% del IVA incluyen alimentos básicos de la canasta familiar, insumos agrícolas, productos de higiene personal y ciertos equipos de transporte sostenible, conforme al Artículo 468-1 del Estatuto Tributario. </t>
  </si>
  <si>
    <t>Entidad</t>
  </si>
  <si>
    <t>Nit Entidad</t>
  </si>
  <si>
    <t>Departamento Entidad</t>
  </si>
  <si>
    <t>Ciudad Entidad</t>
  </si>
  <si>
    <t>OrdenEntidad</t>
  </si>
  <si>
    <t>Entidad Centralizada</t>
  </si>
  <si>
    <t>ID del Proceso</t>
  </si>
  <si>
    <t>Referencia del Proceso</t>
  </si>
  <si>
    <t>PCI</t>
  </si>
  <si>
    <t>ID del Portafolio</t>
  </si>
  <si>
    <t>Nombre del Procedimiento</t>
  </si>
  <si>
    <t>Descripción del Procedimiento</t>
  </si>
  <si>
    <t>Fase</t>
  </si>
  <si>
    <t>Modalidad de Contratacion</t>
  </si>
  <si>
    <t>Justificación Modalidad de Contratación</t>
  </si>
  <si>
    <t>Duracion</t>
  </si>
  <si>
    <t>Unidad de Duracion</t>
  </si>
  <si>
    <t>ALCALDIA LOCAL DE FONTIBON</t>
  </si>
  <si>
    <t>899999061</t>
  </si>
  <si>
    <t>Distrito Capital de Bogotá</t>
  </si>
  <si>
    <t>Bogotá</t>
  </si>
  <si>
    <t>Territorial</t>
  </si>
  <si>
    <t>Centralizada</t>
  </si>
  <si>
    <t>CO1.REQ.9172253</t>
  </si>
  <si>
    <t>FDLF-SASI-004-2025 (Presentación de oferta)</t>
  </si>
  <si>
    <t>702292145</t>
  </si>
  <si>
    <t>CO1.BDOS.8941880</t>
  </si>
  <si>
    <t>ADQUISICIÓN DE BIENES Y SERVICIOS OPERATIVOS Y TÉCNICOS PARA LA REALIZACIÓN DE LOS DIFERENTES PROGRAMAS ACTIVIDADES Y EVENTOS DE LOS ESPACIOS E INSTANCIAS DE PARTICIPACIÓN DE LA POBLACIÓN DE FONTIBON</t>
  </si>
  <si>
    <t>ADQUISICIÓN DE BIENES Y SERVICIOS, OPERATIVOS Y TÉCNICOS PARA LA REALIZACIÓN DE LOS DIFERENTES PROGRAMAS, ACTIVIDADES Y EVENTOS DE LOS ESPACIOS E INSTANCIAS DE PARTICIPACIÓN QUE VINCULEN POBLACIÓN DE LA LOCALIDAD DE FONTIBÓN</t>
  </si>
  <si>
    <t>Presentación de oferta</t>
  </si>
  <si>
    <t>Selección abreviada subasta inversa</t>
  </si>
  <si>
    <t>Suministro de bienes y servicios de características técnicas uniformes y común utilización</t>
  </si>
  <si>
    <t>Mes(es)</t>
  </si>
  <si>
    <t>Fecha Adjudicacion</t>
  </si>
  <si>
    <t>URLProceso</t>
  </si>
  <si>
    <t>https://community.secop.gov.co/Public/Tendering/OpportunityDetail/Index?noticeUID=CO1.NTC.9033213</t>
  </si>
  <si>
    <t>Lance: Margen mínimo de mejora de oferta</t>
  </si>
  <si>
    <t>Cundinamarca</t>
  </si>
  <si>
    <t>Nacional</t>
  </si>
  <si>
    <t>SENA REGIONAL CUNDINAMARCA Grupo Administrativo CAE</t>
  </si>
  <si>
    <t>8999990341</t>
  </si>
  <si>
    <t>Fusagasugá</t>
  </si>
  <si>
    <t>CO1.REQ.10266353</t>
  </si>
  <si>
    <t>SASI-CMC-CAE-0246-2026 (Presentación de oferta)</t>
  </si>
  <si>
    <t>704163047</t>
  </si>
  <si>
    <t>CO1.BDOS.10058633</t>
  </si>
  <si>
    <t>MATERIALES DE FORMACION 2026 (Presentación de oferta)</t>
  </si>
  <si>
    <t>CONTRATAR EL SUMINISTRO A MONTO AGOTABLE DE MATERIALES DE FORMACION DE LOS PROGRAMAS DEL FONDO DE LA INDUSTRIA Y LA CONSTRUCCION, CAMPESENA, ECONOMIA POPULAR, REGULAR, ARTICULACION CON LA MEDIA, FORMACION CONTINUA ESPECIAL CAMPESINA F.C.E.C Y ATENCION A POBLACION VICTIMA PARA EL DESARROLLO DE LOS PROGRAMAS DE FORMACIÓN DEL CENTRO AGROECOLÓGICO Y EMPRESARIAL DE FUSAGASUGÁ DE LA REGIONAL CUNDINAMARCA.</t>
  </si>
  <si>
    <t>https://community.secop.gov.co/Public/Tendering/OpportunityDetail/Index?noticeUID=CO1.NTC.10123632</t>
  </si>
  <si>
    <t>https://community.secop.gov.co/Public/Tendering/OpportunityDetail/Index?noticeUID=CO1.NTC.10024212</t>
  </si>
  <si>
    <t>AGENCIA LOGISTICA DE LAS FUERZAS MILITARES</t>
  </si>
  <si>
    <t>899999162</t>
  </si>
  <si>
    <t>CO1.REQ.10162584</t>
  </si>
  <si>
    <t>SASI NO. 002-030-2026 (Presentación de oferta)</t>
  </si>
  <si>
    <t>700985252</t>
  </si>
  <si>
    <t>CO1.BDOS.9856901</t>
  </si>
  <si>
    <t>ADQUIRIR COMIDAS LISTAS; PANADERIA LARGA VIDA; ENERGETICOS; EMPAQUES Y OTROS PRODUCTOS O MATERIAS PRIMAS DESTINADAS AL ENSAMBLE DE RACIONES DE CAMPAÑA EN LA AGENCIA LOGISTICA DE LAS FUERZAS MILITARES</t>
  </si>
  <si>
    <t>ADQUIRIR COMIDAS LISTAS, PANADERIA LARGA VIDA, ENERGETICOS, EMPAQUES Y OTROS PRODUCTOS O MATERIAS PRIMAS DESTINADAS AL ENSAMBLE DE RACIONES DE CAMPAÑA EN LA AGENCIA LOGISTICA DE LAS FUERZAS MILITARES</t>
  </si>
  <si>
    <t>https://community.secop.gov.co/Public/Tendering/OpportunityDetail/Index?noticeUID=CO1.NTC.9288934</t>
  </si>
  <si>
    <t>FONDO DE DESARROLLO LOCAL DE SANTA FE</t>
  </si>
  <si>
    <t>CO1.REQ.9428032</t>
  </si>
  <si>
    <t>FDLSF-SASI-007-2025 (Presentación de oferta)</t>
  </si>
  <si>
    <t>701679615</t>
  </si>
  <si>
    <t>CO1.BDOS.9216655</t>
  </si>
  <si>
    <t>DOTACION SDIS Y DILE (Presentación de oferta)</t>
  </si>
  <si>
    <t>ADQUISICIÓN DE ELEMENTOS DE DOTACIÓN PARA EL FORTALECIMIENTO DE LAS UNIDADES OPERATIVAS DE LA SECRETARÍA DISTRITAL DE INTEGRACIÓN SOCIAL Y COLEGIOS DE LA SECRETARIA DISTRITAL DE EDUCACIÓN PARA LA LOCALIDAD DE SANTA FE EN EL MARCO DE LOS PROYECTOS CON VIGENCIA 2025.</t>
  </si>
  <si>
    <t>DÍA(S)</t>
  </si>
  <si>
    <t>Presupuesto</t>
  </si>
  <si>
    <t>Promedio</t>
  </si>
  <si>
    <t>Desviación Estándar</t>
  </si>
  <si>
    <t>Mediana</t>
  </si>
  <si>
    <t>Mínimo</t>
  </si>
  <si>
    <t>Máximo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</si>
</sst>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 #,##0_-;\-&quot;$&quot;\ * #,##0_-;_-&quot;$&quot;\ * &quot;-&quot;??_-;_-@_-"/>
    <numFmt numFmtId="165" formatCode="_-* #,##0_-;\-* #,##0_-;_-* &quot;-&quot;??_-;_-@_-"/>
    <numFmt numFmtId="166" formatCode="mm/dd/yyyy"/>
    <numFmt numFmtId="167" formatCode="&quot;$&quot;#,##0.###########"/>
    <numFmt numFmtId="168" formatCode="#,##0.###########"/>
  </numFmts>
  <fonts count="49">
    <font>
      <sz val="11"/>
      <color theme="1"/>
      <name val="Calibri"/>
      <family val="2"/>
      <charset val="1"/>
    </font>
    <font>
      <sz val="11"/>
      <color theme="1"/>
      <name val="Calibri"/>
      <family val="2"/>
      <scheme val="minor"/>
    </font>
    <font>
      <sz val="9"/>
      <color theme="1"/>
      <name val="Arial"/>
      <family val="2"/>
      <charset val="1"/>
    </font>
    <font>
      <b/>
      <sz val="12"/>
      <color theme="1"/>
      <name val="Arial"/>
      <family val="2"/>
      <charset val="1"/>
    </font>
    <font>
      <b/>
      <sz val="12"/>
      <color theme="1"/>
      <name val="Calibri"/>
      <family val="2"/>
      <charset val="1"/>
    </font>
    <font>
      <b/>
      <sz val="11"/>
      <color theme="1"/>
      <name val="Arial"/>
      <family val="2"/>
      <charset val="1"/>
    </font>
    <font>
      <b/>
      <sz val="9"/>
      <name val="Arial"/>
      <family val="2"/>
      <charset val="1"/>
    </font>
    <font>
      <sz val="9"/>
      <name val="Arial"/>
      <family val="2"/>
      <charset val="1"/>
    </font>
    <font>
      <sz val="10"/>
      <name val="Arial"/>
      <family val="2"/>
      <charset val="1"/>
    </font>
    <font>
      <sz val="14"/>
      <color theme="1"/>
      <name val="Arial"/>
      <family val="2"/>
      <charset val="1"/>
    </font>
    <font>
      <b/>
      <sz val="9"/>
      <color theme="1"/>
      <name val="Arial"/>
      <family val="2"/>
      <charset val="1"/>
    </font>
    <font>
      <sz val="9"/>
      <color theme="1"/>
      <name val="Calibri"/>
      <family val="2"/>
      <charset val="1"/>
    </font>
    <font>
      <b/>
      <sz val="11"/>
      <color theme="1"/>
      <name val="Calibri"/>
      <family val="2"/>
      <charset val="1"/>
    </font>
    <font>
      <b/>
      <sz val="16"/>
      <color theme="1"/>
      <name val="Arial"/>
      <family val="2"/>
      <charset val="1"/>
    </font>
    <font>
      <sz val="9"/>
      <color rgb="FFFF0000"/>
      <name val="Arial"/>
      <family val="2"/>
      <charset val="1"/>
    </font>
    <font>
      <sz val="10"/>
      <name val="Arial"/>
      <family val="2"/>
    </font>
    <font>
      <u/>
      <sz val="11"/>
      <color theme="10"/>
      <name val="Calibri"/>
      <family val="2"/>
      <charset val="1"/>
    </font>
    <font>
      <sz val="11"/>
      <color theme="1"/>
      <name val="Calibri"/>
      <family val="2"/>
      <charset val="1"/>
    </font>
    <font>
      <u/>
      <sz val="12"/>
      <name val="Arial"/>
      <family val="2"/>
    </font>
    <font>
      <b/>
      <sz val="11"/>
      <color theme="0"/>
      <name val="Calibri"/>
      <family val="2"/>
      <scheme val="minor"/>
    </font>
    <font>
      <b/>
      <sz val="11"/>
      <color theme="1"/>
      <name val="Calibri"/>
      <family val="2"/>
      <scheme val="minor"/>
    </font>
    <font>
      <b/>
      <sz val="12"/>
      <color theme="1"/>
      <name val="Arial"/>
      <family val="2"/>
    </font>
    <font>
      <sz val="9"/>
      <color theme="1"/>
      <name val="Arial"/>
      <family val="2"/>
    </font>
    <font>
      <b/>
      <sz val="12"/>
      <color theme="1"/>
      <name val="Calibri"/>
      <family val="2"/>
      <scheme val="minor"/>
    </font>
    <font>
      <b/>
      <sz val="11"/>
      <color theme="1"/>
      <name val="Arial"/>
      <family val="2"/>
    </font>
    <font>
      <b/>
      <sz val="9"/>
      <name val="Arial"/>
      <family val="2"/>
    </font>
    <font>
      <sz val="9"/>
      <name val="Arial"/>
      <family val="2"/>
    </font>
    <font>
      <sz val="14"/>
      <color theme="1"/>
      <name val="Arial"/>
      <family val="2"/>
    </font>
    <font>
      <b/>
      <sz val="9"/>
      <color theme="1"/>
      <name val="Arial"/>
      <family val="2"/>
    </font>
    <font>
      <sz val="9"/>
      <color theme="1"/>
      <name val="Calibri"/>
      <family val="2"/>
      <scheme val="minor"/>
    </font>
    <font>
      <b/>
      <sz val="16"/>
      <color theme="1"/>
      <name val="Arial"/>
      <family val="2"/>
    </font>
    <font>
      <sz val="16"/>
      <color theme="1"/>
      <name val="Arial"/>
      <family val="2"/>
    </font>
    <font>
      <sz val="9"/>
      <color rgb="FFFF0000"/>
      <name val="Arial"/>
      <family val="2"/>
    </font>
    <font>
      <sz val="10"/>
      <color rgb="FF000000"/>
      <name val="Times New Roman"/>
      <family val="1"/>
    </font>
    <font>
      <sz val="9"/>
      <color rgb="FF000000"/>
      <name val="Microsoft Sans Serif"/>
      <family val="2"/>
    </font>
    <font>
      <sz val="9"/>
      <name val="Microsoft Sans Serif"/>
      <family val="2"/>
    </font>
    <font>
      <b/>
      <sz val="9"/>
      <color rgb="FF000000"/>
      <name val="Arial"/>
      <family val="2"/>
    </font>
    <font>
      <sz val="9"/>
      <name val="Cambria Math"/>
      <family val="1"/>
    </font>
    <font>
      <b/>
      <sz val="12"/>
      <name val="Arial"/>
      <family val="2"/>
    </font>
    <font>
      <b/>
      <sz val="11"/>
      <name val="Arial"/>
      <family val="2"/>
    </font>
    <font>
      <sz val="11"/>
      <name val="Arial MT"/>
      <family val="2"/>
    </font>
    <font>
      <sz val="11"/>
      <name val="Arial MT"/>
    </font>
    <font>
      <sz val="11"/>
      <color rgb="FF808080"/>
      <name val="Arial MT"/>
      <family val="2"/>
    </font>
    <font>
      <b/>
      <i/>
      <sz val="11"/>
      <name val="Arial"/>
      <family val="2"/>
    </font>
    <font>
      <b/>
      <sz val="10"/>
      <color theme="1"/>
      <name val="Arial"/>
      <family val="2"/>
    </font>
    <font>
      <sz val="11"/>
      <color theme="1"/>
      <name val="Calibri"/>
      <family val="2"/>
    </font>
    <font>
      <b/>
      <sz val="11"/>
      <color theme="1"/>
      <name val="Calibri"/>
      <family val="2"/>
    </font>
    <font>
      <sz val="10"/>
      <color theme="1"/>
      <name val="Arial"/>
      <family val="2"/>
    </font>
    <font>
      <sz val="10"/>
      <color rgb="FF0070C0"/>
      <name val="Arial"/>
      <family val="2"/>
    </font>
  </fonts>
  <fills count="22">
    <fill>
      <patternFill patternType="none"/>
    </fill>
    <fill>
      <patternFill patternType="gray125"/>
    </fill>
    <fill>
      <patternFill patternType="solid">
        <fgColor theme="4" tint="0.79989013336588644"/>
        <bgColor rgb="FFF2F2F2"/>
      </patternFill>
    </fill>
    <fill>
      <patternFill patternType="solid">
        <fgColor theme="0" tint="-4.9989318521683403E-2"/>
        <bgColor rgb="FFDAE3F3"/>
      </patternFill>
    </fill>
    <fill>
      <patternFill patternType="solid">
        <fgColor rgb="FFFFFF00"/>
        <bgColor indexed="64"/>
      </patternFill>
    </fill>
    <fill>
      <patternFill patternType="solid">
        <fgColor theme="2"/>
        <bgColor indexed="64"/>
      </patternFill>
    </fill>
    <fill>
      <patternFill patternType="solid">
        <fgColor theme="7"/>
        <bgColor indexed="64"/>
      </patternFill>
    </fill>
    <fill>
      <patternFill patternType="solid">
        <fgColor theme="9" tint="0.59999389629810485"/>
        <bgColor indexed="64"/>
      </patternFill>
    </fill>
    <fill>
      <patternFill patternType="solid">
        <fgColor rgb="FFA5A5A5"/>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1F1F1"/>
      </patternFill>
    </fill>
    <fill>
      <patternFill patternType="solid">
        <fgColor rgb="FFD9E0F1"/>
      </patternFill>
    </fill>
    <fill>
      <patternFill patternType="solid">
        <fgColor theme="5" tint="0.59999389629810485"/>
        <bgColor indexed="64"/>
      </patternFill>
    </fill>
    <fill>
      <patternFill patternType="solid">
        <fgColor rgb="FF92D050"/>
        <bgColor indexed="64"/>
      </patternFill>
    </fill>
    <fill>
      <patternFill patternType="solid">
        <fgColor rgb="FFFFFF66"/>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00B0F0"/>
        <bgColor indexed="64"/>
      </patternFill>
    </fill>
  </fills>
  <borders count="52">
    <border>
      <left/>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double">
        <color rgb="FF3F3F3F"/>
      </right>
      <top style="double">
        <color rgb="FF3F3F3F"/>
      </top>
      <bottom style="double">
        <color rgb="FF3F3F3F"/>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indexed="64"/>
      </left>
      <right style="thin">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indexed="64"/>
      </top>
      <bottom style="thin">
        <color indexed="64"/>
      </bottom>
      <diagonal/>
    </border>
    <border>
      <left style="double">
        <color rgb="FF3F3F3F"/>
      </left>
      <right style="medium">
        <color indexed="64"/>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3E3E3E"/>
      </top>
      <bottom style="thin">
        <color rgb="FF000000"/>
      </bottom>
      <diagonal/>
    </border>
    <border>
      <left/>
      <right/>
      <top style="thin">
        <color rgb="FF3E3E3E"/>
      </top>
      <bottom style="thin">
        <color rgb="FF000000"/>
      </bottom>
      <diagonal/>
    </border>
    <border>
      <left style="thin">
        <color rgb="FF000000"/>
      </left>
      <right/>
      <top style="thin">
        <color rgb="FF3E3E3E"/>
      </top>
      <bottom style="thin">
        <color rgb="FF000000"/>
      </bottom>
      <diagonal/>
    </border>
    <border>
      <left/>
      <right style="thin">
        <color rgb="FF000000"/>
      </right>
      <top style="thin">
        <color rgb="FF3E3E3E"/>
      </top>
      <bottom style="thin">
        <color rgb="FF3E3E3E"/>
      </bottom>
      <diagonal/>
    </border>
    <border>
      <left/>
      <right/>
      <top style="thin">
        <color rgb="FF3E3E3E"/>
      </top>
      <bottom style="thin">
        <color rgb="FF3E3E3E"/>
      </bottom>
      <diagonal/>
    </border>
    <border>
      <left style="thin">
        <color rgb="FF000000"/>
      </left>
      <right/>
      <top style="thin">
        <color rgb="FF3E3E3E"/>
      </top>
      <bottom style="thin">
        <color rgb="FF3E3E3E"/>
      </bottom>
      <diagonal/>
    </border>
    <border>
      <left style="medium">
        <color auto="1"/>
      </left>
      <right/>
      <top style="double">
        <color rgb="FF3F3F3F"/>
      </top>
      <bottom style="double">
        <color rgb="FF3F3F3F"/>
      </bottom>
      <diagonal/>
    </border>
    <border>
      <left/>
      <right/>
      <top style="double">
        <color rgb="FF3F3F3F"/>
      </top>
      <bottom style="double">
        <color rgb="FF3F3F3F"/>
      </bottom>
      <diagonal/>
    </border>
    <border>
      <left/>
      <right style="double">
        <color rgb="FF3F3F3F"/>
      </right>
      <top style="double">
        <color rgb="FF3F3F3F"/>
      </top>
      <bottom style="double">
        <color rgb="FF3F3F3F"/>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diagonal/>
    </border>
  </borders>
  <cellStyleXfs count="10">
    <xf numFmtId="0" fontId="0" fillId="0" borderId="0"/>
    <xf numFmtId="0" fontId="16" fillId="0" borderId="0" applyNumberFormat="0" applyFill="0" applyBorder="0" applyAlignment="0" applyProtection="0"/>
    <xf numFmtId="44" fontId="17" fillId="0" borderId="0" applyFont="0" applyFill="0" applyBorder="0" applyAlignment="0" applyProtection="0"/>
    <xf numFmtId="9" fontId="17" fillId="0" borderId="0" applyFont="0" applyFill="0" applyBorder="0" applyAlignment="0" applyProtection="0"/>
    <xf numFmtId="0" fontId="19" fillId="8" borderId="21" applyNumberFormat="0" applyAlignment="0" applyProtection="0"/>
    <xf numFmtId="44" fontId="17" fillId="0" borderId="0" applyFont="0" applyFill="0" applyBorder="0" applyAlignment="0" applyProtection="0"/>
    <xf numFmtId="0" fontId="1" fillId="0" borderId="0"/>
    <xf numFmtId="44" fontId="1" fillId="0" borderId="0" applyFont="0" applyFill="0" applyBorder="0" applyAlignment="0" applyProtection="0"/>
    <xf numFmtId="0" fontId="33" fillId="0" borderId="0"/>
    <xf numFmtId="44" fontId="33" fillId="0" borderId="0" applyFont="0" applyFill="0" applyBorder="0" applyAlignment="0" applyProtection="0"/>
  </cellStyleXfs>
  <cellXfs count="286">
    <xf numFmtId="0" fontId="0" fillId="0" borderId="0" xfId="0"/>
    <xf numFmtId="0" fontId="2" fillId="0" borderId="0" xfId="0" applyFont="1" applyAlignment="1">
      <alignment horizontal="center" vertical="center" wrapText="1"/>
    </xf>
    <xf numFmtId="0" fontId="2" fillId="0" borderId="0" xfId="0" applyFont="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0" xfId="0" applyFont="1" applyBorder="1" applyAlignment="1">
      <alignment vertical="center" wrapText="1"/>
    </xf>
    <xf numFmtId="0" fontId="7" fillId="0" borderId="10" xfId="0" applyFont="1" applyBorder="1" applyAlignment="1">
      <alignment horizontal="center" vertical="center" wrapText="1"/>
    </xf>
    <xf numFmtId="0" fontId="9" fillId="0" borderId="0" xfId="0" applyFont="1" applyAlignment="1">
      <alignment horizontal="center"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10" fillId="0" borderId="13" xfId="0" applyFont="1" applyBorder="1" applyAlignment="1">
      <alignment horizontal="center" vertical="center" wrapText="1"/>
    </xf>
    <xf numFmtId="0" fontId="11" fillId="0" borderId="13" xfId="0" applyFont="1" applyBorder="1" applyAlignment="1">
      <alignment horizontal="left"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7" fillId="0" borderId="15" xfId="0" applyFont="1" applyBorder="1" applyAlignment="1">
      <alignment horizontal="left" vertical="center" wrapText="1"/>
    </xf>
    <xf numFmtId="0" fontId="7" fillId="0" borderId="15" xfId="0"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6" fillId="0" borderId="0" xfId="1" applyAlignment="1">
      <alignment horizontal="center" vertical="center" wrapText="1"/>
    </xf>
    <xf numFmtId="0" fontId="16" fillId="0" borderId="0" xfId="1" applyAlignment="1">
      <alignment horizontal="center" vertical="center"/>
    </xf>
    <xf numFmtId="0" fontId="16" fillId="0" borderId="0" xfId="1" applyAlignment="1">
      <alignment horizontal="left" vertical="top" wrapText="1"/>
    </xf>
    <xf numFmtId="0" fontId="6" fillId="4" borderId="13"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6" fillId="0" borderId="10" xfId="1" applyFill="1" applyBorder="1" applyAlignment="1">
      <alignment horizontal="center" vertical="center" wrapText="1"/>
    </xf>
    <xf numFmtId="0" fontId="16" fillId="0" borderId="15" xfId="1" applyFill="1" applyBorder="1" applyAlignment="1">
      <alignment horizontal="center" vertical="center" wrapText="1"/>
    </xf>
    <xf numFmtId="0" fontId="16" fillId="0" borderId="13" xfId="1" applyFill="1" applyBorder="1" applyAlignment="1">
      <alignment horizontal="center" vertical="center" wrapText="1"/>
    </xf>
    <xf numFmtId="0" fontId="18" fillId="0" borderId="13" xfId="1" applyFont="1" applyFill="1" applyBorder="1" applyAlignment="1">
      <alignment horizontal="center" vertical="center" wrapText="1"/>
    </xf>
    <xf numFmtId="0" fontId="18" fillId="0" borderId="15" xfId="1" applyFont="1" applyFill="1" applyBorder="1" applyAlignment="1">
      <alignment horizontal="center" vertical="center" wrapText="1"/>
    </xf>
    <xf numFmtId="0" fontId="18" fillId="0" borderId="20" xfId="1" applyFont="1" applyFill="1" applyBorder="1" applyAlignment="1">
      <alignment horizontal="center" vertical="center" wrapText="1"/>
    </xf>
    <xf numFmtId="0" fontId="6" fillId="7" borderId="13" xfId="0" applyFont="1" applyFill="1" applyBorder="1" applyAlignment="1">
      <alignment horizontal="center" vertical="center" wrapText="1"/>
    </xf>
    <xf numFmtId="0" fontId="16" fillId="0" borderId="13" xfId="1" applyFill="1" applyBorder="1" applyAlignment="1">
      <alignment horizontal="center" vertical="center"/>
    </xf>
    <xf numFmtId="44" fontId="5" fillId="3" borderId="7" xfId="2" applyFont="1" applyFill="1" applyBorder="1" applyAlignment="1">
      <alignment horizontal="center" vertical="center" wrapText="1"/>
    </xf>
    <xf numFmtId="44" fontId="8" fillId="0" borderId="13" xfId="2" applyFont="1" applyBorder="1" applyAlignment="1">
      <alignment vertical="center" wrapText="1"/>
    </xf>
    <xf numFmtId="44" fontId="2" fillId="0" borderId="0" xfId="2" applyFont="1" applyAlignment="1">
      <alignment horizontal="center" vertical="center"/>
    </xf>
    <xf numFmtId="44" fontId="5" fillId="3" borderId="7" xfId="2" applyFont="1" applyFill="1" applyBorder="1" applyAlignment="1">
      <alignment horizontal="right" vertical="center" wrapText="1"/>
    </xf>
    <xf numFmtId="0" fontId="5" fillId="3" borderId="8" xfId="0" applyFont="1" applyFill="1" applyBorder="1" applyAlignment="1">
      <alignment horizontal="right" vertical="center" wrapText="1"/>
    </xf>
    <xf numFmtId="44" fontId="8" fillId="0" borderId="13" xfId="2" applyFont="1" applyBorder="1" applyAlignment="1">
      <alignment horizontal="right" vertical="center" wrapText="1"/>
    </xf>
    <xf numFmtId="44" fontId="2" fillId="0" borderId="0" xfId="2" applyFont="1" applyAlignment="1">
      <alignment horizontal="right" vertical="center"/>
    </xf>
    <xf numFmtId="0" fontId="2" fillId="0" borderId="0" xfId="0" applyFont="1" applyAlignment="1">
      <alignment horizontal="right" vertical="center"/>
    </xf>
    <xf numFmtId="44" fontId="8" fillId="0" borderId="10" xfId="2" applyFont="1" applyBorder="1" applyAlignment="1">
      <alignment vertical="center" wrapText="1"/>
    </xf>
    <xf numFmtId="44" fontId="8" fillId="0" borderId="15" xfId="2" applyFont="1" applyBorder="1" applyAlignment="1">
      <alignment vertical="center" wrapText="1"/>
    </xf>
    <xf numFmtId="44" fontId="8" fillId="0" borderId="11" xfId="2" applyFont="1" applyBorder="1" applyAlignment="1">
      <alignment vertical="center" wrapText="1"/>
    </xf>
    <xf numFmtId="0" fontId="16" fillId="0" borderId="20" xfId="1" applyFill="1" applyBorder="1" applyAlignment="1">
      <alignment horizontal="center" vertical="center" wrapText="1"/>
    </xf>
    <xf numFmtId="0" fontId="7" fillId="4" borderId="13" xfId="0" applyFont="1" applyFill="1" applyBorder="1" applyAlignment="1">
      <alignment vertical="center" wrapText="1"/>
    </xf>
    <xf numFmtId="0" fontId="7" fillId="4" borderId="13" xfId="0" applyFont="1" applyFill="1" applyBorder="1" applyAlignment="1">
      <alignment horizontal="center" vertical="center" wrapText="1"/>
    </xf>
    <xf numFmtId="44" fontId="8" fillId="4" borderId="13" xfId="2" applyFont="1" applyFill="1" applyBorder="1" applyAlignment="1">
      <alignment vertical="center" wrapText="1"/>
    </xf>
    <xf numFmtId="0" fontId="22" fillId="0" borderId="0" xfId="6" applyFont="1" applyAlignment="1">
      <alignment horizontal="center" vertical="center"/>
    </xf>
    <xf numFmtId="0" fontId="24" fillId="10" borderId="5" xfId="6" applyFont="1" applyFill="1" applyBorder="1" applyAlignment="1">
      <alignment horizontal="center" vertical="center" wrapText="1"/>
    </xf>
    <xf numFmtId="0" fontId="24" fillId="10" borderId="6" xfId="6" applyFont="1" applyFill="1" applyBorder="1" applyAlignment="1">
      <alignment horizontal="center" vertical="center" wrapText="1"/>
    </xf>
    <xf numFmtId="0" fontId="24" fillId="10" borderId="6" xfId="6" applyFont="1" applyFill="1" applyBorder="1" applyAlignment="1">
      <alignment horizontal="center" vertical="center"/>
    </xf>
    <xf numFmtId="0" fontId="24" fillId="10" borderId="7" xfId="6" applyFont="1" applyFill="1" applyBorder="1" applyAlignment="1">
      <alignment horizontal="center" vertical="center" wrapText="1"/>
    </xf>
    <xf numFmtId="0" fontId="24" fillId="10" borderId="8" xfId="6" applyFont="1" applyFill="1" applyBorder="1" applyAlignment="1">
      <alignment horizontal="center" vertical="center" wrapText="1"/>
    </xf>
    <xf numFmtId="0" fontId="25" fillId="0" borderId="9" xfId="6" applyFont="1" applyBorder="1" applyAlignment="1">
      <alignment horizontal="center" vertical="center" wrapText="1"/>
    </xf>
    <xf numFmtId="0" fontId="25" fillId="0" borderId="10" xfId="6" applyFont="1" applyBorder="1" applyAlignment="1">
      <alignment horizontal="center" vertical="center" wrapText="1"/>
    </xf>
    <xf numFmtId="0" fontId="26" fillId="0" borderId="10" xfId="6" applyFont="1" applyBorder="1" applyAlignment="1">
      <alignment vertical="center"/>
    </xf>
    <xf numFmtId="0" fontId="26" fillId="0" borderId="10" xfId="6" applyFont="1" applyBorder="1" applyAlignment="1">
      <alignment horizontal="center" vertical="center" wrapText="1"/>
    </xf>
    <xf numFmtId="44" fontId="15" fillId="0" borderId="10" xfId="7" applyFont="1" applyBorder="1" applyAlignment="1">
      <alignment vertical="center" wrapText="1"/>
    </xf>
    <xf numFmtId="44" fontId="15" fillId="0" borderId="11" xfId="7" applyFont="1" applyBorder="1" applyAlignment="1">
      <alignment vertical="center" wrapText="1"/>
    </xf>
    <xf numFmtId="0" fontId="27" fillId="0" borderId="0" xfId="6" applyFont="1" applyAlignment="1">
      <alignment horizontal="center" vertical="center"/>
    </xf>
    <xf numFmtId="0" fontId="25" fillId="0" borderId="12" xfId="6" applyFont="1" applyBorder="1" applyAlignment="1">
      <alignment horizontal="center" vertical="center" wrapText="1"/>
    </xf>
    <xf numFmtId="0" fontId="25" fillId="0" borderId="13" xfId="6" applyFont="1" applyBorder="1" applyAlignment="1">
      <alignment horizontal="center" vertical="center" wrapText="1"/>
    </xf>
    <xf numFmtId="0" fontId="26" fillId="0" borderId="13" xfId="6" applyFont="1" applyBorder="1" applyAlignment="1">
      <alignment vertical="center"/>
    </xf>
    <xf numFmtId="0" fontId="26" fillId="0" borderId="13" xfId="6" applyFont="1" applyBorder="1" applyAlignment="1">
      <alignment horizontal="center" vertical="center" wrapText="1"/>
    </xf>
    <xf numFmtId="44" fontId="15" fillId="0" borderId="32" xfId="7" applyFont="1" applyBorder="1" applyAlignment="1">
      <alignment vertical="center" wrapText="1"/>
    </xf>
    <xf numFmtId="44" fontId="15" fillId="0" borderId="30" xfId="7" applyFont="1" applyBorder="1" applyAlignment="1">
      <alignment vertical="center" wrapText="1"/>
    </xf>
    <xf numFmtId="0" fontId="28" fillId="0" borderId="13" xfId="6" applyFont="1" applyBorder="1" applyAlignment="1">
      <alignment horizontal="center" vertical="center" wrapText="1"/>
    </xf>
    <xf numFmtId="0" fontId="29" fillId="0" borderId="13" xfId="6" applyFont="1" applyBorder="1" applyAlignment="1">
      <alignment horizontal="left" vertical="center"/>
    </xf>
    <xf numFmtId="0" fontId="25" fillId="0" borderId="14" xfId="6" applyFont="1" applyBorder="1" applyAlignment="1">
      <alignment horizontal="center" vertical="center" wrapText="1"/>
    </xf>
    <xf numFmtId="0" fontId="25" fillId="0" borderId="15" xfId="6" applyFont="1" applyBorder="1" applyAlignment="1">
      <alignment horizontal="center" vertical="center" wrapText="1"/>
    </xf>
    <xf numFmtId="0" fontId="26" fillId="0" borderId="15" xfId="6" applyFont="1" applyBorder="1" applyAlignment="1">
      <alignment horizontal="left" vertical="center"/>
    </xf>
    <xf numFmtId="0" fontId="26" fillId="0" borderId="15" xfId="6" applyFont="1" applyBorder="1" applyAlignment="1">
      <alignment horizontal="center" vertical="center" wrapText="1"/>
    </xf>
    <xf numFmtId="0" fontId="1" fillId="0" borderId="17" xfId="6" applyBorder="1"/>
    <xf numFmtId="0" fontId="1" fillId="0" borderId="18" xfId="6" applyBorder="1"/>
    <xf numFmtId="165" fontId="1" fillId="0" borderId="19" xfId="6" applyNumberFormat="1" applyBorder="1"/>
    <xf numFmtId="0" fontId="22" fillId="0" borderId="0" xfId="6" applyFont="1" applyAlignment="1">
      <alignment horizontal="center" vertical="center" wrapText="1"/>
    </xf>
    <xf numFmtId="0" fontId="32" fillId="0" borderId="0" xfId="6" applyFont="1" applyAlignment="1">
      <alignment horizontal="center" vertical="center" wrapText="1"/>
    </xf>
    <xf numFmtId="0" fontId="32" fillId="0" borderId="0" xfId="6" applyFont="1" applyAlignment="1">
      <alignment horizontal="center" vertical="center"/>
    </xf>
    <xf numFmtId="0" fontId="33" fillId="0" borderId="0" xfId="8" applyAlignment="1">
      <alignment horizontal="left" vertical="top"/>
    </xf>
    <xf numFmtId="44" fontId="34" fillId="0" borderId="36" xfId="9" applyFont="1" applyBorder="1" applyAlignment="1">
      <alignment horizontal="center" vertical="center" shrinkToFit="1"/>
    </xf>
    <xf numFmtId="1" fontId="34" fillId="0" borderId="36" xfId="8" applyNumberFormat="1" applyFont="1" applyBorder="1" applyAlignment="1">
      <alignment horizontal="center" vertical="center" shrinkToFit="1"/>
    </xf>
    <xf numFmtId="0" fontId="35" fillId="0" borderId="36" xfId="8" applyFont="1" applyBorder="1" applyAlignment="1">
      <alignment horizontal="center" vertical="center" wrapText="1"/>
    </xf>
    <xf numFmtId="0" fontId="35" fillId="0" borderId="36" xfId="8" applyFont="1" applyBorder="1" applyAlignment="1">
      <alignment horizontal="left" vertical="top" wrapText="1"/>
    </xf>
    <xf numFmtId="0" fontId="25" fillId="0" borderId="36" xfId="8" applyFont="1" applyBorder="1" applyAlignment="1">
      <alignment horizontal="center" vertical="top" wrapText="1"/>
    </xf>
    <xf numFmtId="1" fontId="36" fillId="0" borderId="36" xfId="8" applyNumberFormat="1" applyFont="1" applyBorder="1" applyAlignment="1">
      <alignment horizontal="center" vertical="center" shrinkToFit="1"/>
    </xf>
    <xf numFmtId="0" fontId="33" fillId="0" borderId="36" xfId="8" applyBorder="1" applyAlignment="1">
      <alignment horizontal="left" vertical="top" wrapText="1"/>
    </xf>
    <xf numFmtId="0" fontId="25" fillId="0" borderId="36" xfId="8" applyFont="1" applyBorder="1" applyAlignment="1">
      <alignment horizontal="left" vertical="top" wrapText="1" indent="2"/>
    </xf>
    <xf numFmtId="1" fontId="34" fillId="0" borderId="37" xfId="8" applyNumberFormat="1" applyFont="1" applyBorder="1" applyAlignment="1">
      <alignment horizontal="center" vertical="center" shrinkToFit="1"/>
    </xf>
    <xf numFmtId="0" fontId="35" fillId="0" borderId="37" xfId="8" applyFont="1" applyBorder="1" applyAlignment="1">
      <alignment horizontal="center" vertical="center" wrapText="1"/>
    </xf>
    <xf numFmtId="0" fontId="33" fillId="0" borderId="37" xfId="8" applyBorder="1" applyAlignment="1">
      <alignment horizontal="left" vertical="top" wrapText="1"/>
    </xf>
    <xf numFmtId="0" fontId="25" fillId="0" borderId="37" xfId="8" applyFont="1" applyBorder="1" applyAlignment="1">
      <alignment horizontal="left" vertical="center" wrapText="1" indent="4"/>
    </xf>
    <xf numFmtId="1" fontId="36" fillId="0" borderId="37" xfId="8" applyNumberFormat="1" applyFont="1" applyBorder="1" applyAlignment="1">
      <alignment horizontal="center" vertical="center" shrinkToFit="1"/>
    </xf>
    <xf numFmtId="0" fontId="25" fillId="0" borderId="36" xfId="8" applyFont="1" applyBorder="1" applyAlignment="1">
      <alignment horizontal="left" vertical="center" wrapText="1" indent="1"/>
    </xf>
    <xf numFmtId="0" fontId="25" fillId="0" borderId="37" xfId="8" applyFont="1" applyBorder="1" applyAlignment="1">
      <alignment horizontal="left" vertical="center" wrapText="1" indent="1"/>
    </xf>
    <xf numFmtId="0" fontId="33" fillId="0" borderId="36" xfId="8" applyBorder="1" applyAlignment="1">
      <alignment horizontal="left" vertical="top" wrapText="1" indent="1"/>
    </xf>
    <xf numFmtId="0" fontId="25" fillId="0" borderId="37" xfId="8" applyFont="1" applyBorder="1" applyAlignment="1">
      <alignment horizontal="left" vertical="center" wrapText="1"/>
    </xf>
    <xf numFmtId="0" fontId="35" fillId="0" borderId="37" xfId="8" applyFont="1" applyBorder="1" applyAlignment="1">
      <alignment horizontal="left" vertical="center" wrapText="1"/>
    </xf>
    <xf numFmtId="0" fontId="25" fillId="0" borderId="37" xfId="8" applyFont="1" applyBorder="1" applyAlignment="1">
      <alignment horizontal="left" vertical="center" wrapText="1" indent="2"/>
    </xf>
    <xf numFmtId="1" fontId="36" fillId="0" borderId="37" xfId="8" applyNumberFormat="1" applyFont="1" applyBorder="1" applyAlignment="1">
      <alignment horizontal="left" vertical="center" shrinkToFit="1"/>
    </xf>
    <xf numFmtId="0" fontId="25" fillId="0" borderId="36" xfId="8" applyFont="1" applyBorder="1" applyAlignment="1">
      <alignment horizontal="center" vertical="center" wrapText="1"/>
    </xf>
    <xf numFmtId="0" fontId="25" fillId="0" borderId="36" xfId="8" applyFont="1" applyBorder="1" applyAlignment="1">
      <alignment horizontal="left" vertical="center" wrapText="1"/>
    </xf>
    <xf numFmtId="0" fontId="25" fillId="0" borderId="37" xfId="8" applyFont="1" applyBorder="1" applyAlignment="1">
      <alignment horizontal="center" vertical="center" wrapText="1"/>
    </xf>
    <xf numFmtId="44" fontId="34" fillId="0" borderId="36" xfId="9" applyFont="1" applyBorder="1" applyAlignment="1">
      <alignment horizontal="center" vertical="top" shrinkToFit="1"/>
    </xf>
    <xf numFmtId="1" fontId="34" fillId="0" borderId="36" xfId="8" applyNumberFormat="1" applyFont="1" applyBorder="1" applyAlignment="1">
      <alignment horizontal="center" vertical="top" shrinkToFit="1"/>
    </xf>
    <xf numFmtId="0" fontId="35" fillId="0" borderId="36" xfId="8" applyFont="1" applyBorder="1" applyAlignment="1">
      <alignment horizontal="center" vertical="top" wrapText="1"/>
    </xf>
    <xf numFmtId="0" fontId="25" fillId="0" borderId="36" xfId="8" applyFont="1" applyBorder="1" applyAlignment="1">
      <alignment horizontal="left" vertical="top" wrapText="1" indent="1"/>
    </xf>
    <xf numFmtId="1" fontId="36" fillId="0" borderId="36" xfId="8" applyNumberFormat="1" applyFont="1" applyBorder="1" applyAlignment="1">
      <alignment horizontal="center" vertical="top" shrinkToFit="1"/>
    </xf>
    <xf numFmtId="0" fontId="25" fillId="0" borderId="37" xfId="8" applyFont="1" applyBorder="1" applyAlignment="1">
      <alignment horizontal="left" vertical="center" wrapText="1" indent="5"/>
    </xf>
    <xf numFmtId="44" fontId="34" fillId="0" borderId="37" xfId="9" applyFont="1" applyBorder="1" applyAlignment="1">
      <alignment horizontal="center" vertical="center" shrinkToFit="1"/>
    </xf>
    <xf numFmtId="44" fontId="34" fillId="0" borderId="38" xfId="9" applyFont="1" applyBorder="1" applyAlignment="1">
      <alignment horizontal="center" vertical="center" shrinkToFit="1"/>
    </xf>
    <xf numFmtId="0" fontId="25" fillId="0" borderId="37" xfId="8" applyFont="1" applyBorder="1" applyAlignment="1">
      <alignment horizontal="left" vertical="center" wrapText="1" indent="3"/>
    </xf>
    <xf numFmtId="1" fontId="36" fillId="0" borderId="37" xfId="8" applyNumberFormat="1" applyFont="1" applyBorder="1" applyAlignment="1">
      <alignment horizontal="left" vertical="center" indent="1" shrinkToFit="1"/>
    </xf>
    <xf numFmtId="0" fontId="25" fillId="0" borderId="36" xfId="8" applyFont="1" applyBorder="1" applyAlignment="1">
      <alignment horizontal="left" vertical="center" wrapText="1" indent="4"/>
    </xf>
    <xf numFmtId="0" fontId="25" fillId="0" borderId="36" xfId="8" applyFont="1" applyBorder="1" applyAlignment="1">
      <alignment horizontal="left" vertical="top" wrapText="1"/>
    </xf>
    <xf numFmtId="0" fontId="25" fillId="0" borderId="36" xfId="8" applyFont="1" applyBorder="1" applyAlignment="1">
      <alignment horizontal="left" vertical="top" wrapText="1" indent="3"/>
    </xf>
    <xf numFmtId="0" fontId="35" fillId="0" borderId="36" xfId="8" applyFont="1" applyBorder="1" applyAlignment="1">
      <alignment horizontal="left" vertical="center" wrapText="1"/>
    </xf>
    <xf numFmtId="1" fontId="36" fillId="0" borderId="36" xfId="8" applyNumberFormat="1" applyFont="1" applyBorder="1" applyAlignment="1">
      <alignment horizontal="left" vertical="center" indent="1" shrinkToFit="1"/>
    </xf>
    <xf numFmtId="0" fontId="25" fillId="0" borderId="36" xfId="8" applyFont="1" applyBorder="1" applyAlignment="1">
      <alignment horizontal="left" vertical="center" wrapText="1" indent="2"/>
    </xf>
    <xf numFmtId="0" fontId="33" fillId="0" borderId="36" xfId="8" applyBorder="1" applyAlignment="1">
      <alignment horizontal="center" vertical="top" wrapText="1"/>
    </xf>
    <xf numFmtId="44" fontId="0" fillId="0" borderId="36" xfId="9" applyFont="1" applyBorder="1" applyAlignment="1">
      <alignment horizontal="center" wrapText="1"/>
    </xf>
    <xf numFmtId="0" fontId="25" fillId="0" borderId="36" xfId="8" applyFont="1" applyBorder="1" applyAlignment="1">
      <alignment horizontal="left" vertical="center" wrapText="1" indent="3"/>
    </xf>
    <xf numFmtId="0" fontId="25" fillId="11" borderId="36" xfId="8" applyFont="1" applyFill="1" applyBorder="1" applyAlignment="1">
      <alignment horizontal="center" vertical="top" wrapText="1"/>
    </xf>
    <xf numFmtId="0" fontId="33" fillId="11" borderId="36" xfId="8" applyFill="1" applyBorder="1" applyAlignment="1">
      <alignment horizontal="center" vertical="top" wrapText="1"/>
    </xf>
    <xf numFmtId="0" fontId="25" fillId="11" borderId="36" xfId="8" applyFont="1" applyFill="1" applyBorder="1" applyAlignment="1">
      <alignment horizontal="right" vertical="center" wrapText="1" indent="2"/>
    </xf>
    <xf numFmtId="0" fontId="25" fillId="11" borderId="36" xfId="8" applyFont="1" applyFill="1" applyBorder="1" applyAlignment="1">
      <alignment horizontal="center" vertical="center" wrapText="1"/>
    </xf>
    <xf numFmtId="0" fontId="25" fillId="11" borderId="36" xfId="8" applyFont="1" applyFill="1" applyBorder="1" applyAlignment="1">
      <alignment horizontal="left" vertical="center" wrapText="1" indent="9"/>
    </xf>
    <xf numFmtId="44" fontId="4" fillId="4" borderId="3" xfId="2" applyFont="1" applyFill="1" applyBorder="1" applyAlignment="1">
      <alignment horizontal="center" vertical="center" wrapText="1"/>
    </xf>
    <xf numFmtId="44" fontId="4" fillId="13" borderId="3" xfId="2" applyFont="1" applyFill="1" applyBorder="1" applyAlignment="1">
      <alignment horizontal="center" vertical="center" wrapText="1"/>
    </xf>
    <xf numFmtId="44" fontId="4" fillId="14" borderId="3" xfId="2" applyFont="1" applyFill="1" applyBorder="1" applyAlignment="1">
      <alignment horizontal="center" vertical="center" wrapText="1"/>
    </xf>
    <xf numFmtId="44" fontId="33" fillId="0" borderId="0" xfId="2" applyFont="1" applyAlignment="1">
      <alignment horizontal="right" vertical="top"/>
    </xf>
    <xf numFmtId="44" fontId="0" fillId="0" borderId="19" xfId="0" applyNumberFormat="1" applyBorder="1" applyAlignment="1">
      <alignment horizontal="right" vertical="center"/>
    </xf>
    <xf numFmtId="44" fontId="34" fillId="0" borderId="13" xfId="9" applyFont="1" applyBorder="1" applyAlignment="1">
      <alignment vertical="center" shrinkToFit="1"/>
    </xf>
    <xf numFmtId="0" fontId="20" fillId="0" borderId="13" xfId="0" applyFont="1" applyBorder="1" applyAlignment="1">
      <alignment horizontal="center" vertical="center"/>
    </xf>
    <xf numFmtId="164" fontId="20" fillId="0" borderId="13" xfId="7" applyNumberFormat="1" applyFont="1" applyBorder="1" applyAlignment="1">
      <alignment horizontal="center" vertical="center"/>
    </xf>
    <xf numFmtId="0" fontId="1" fillId="0" borderId="13" xfId="0" applyFont="1" applyBorder="1" applyAlignment="1">
      <alignment horizontal="justify" vertical="center" wrapText="1"/>
    </xf>
    <xf numFmtId="164" fontId="0" fillId="0" borderId="13" xfId="7" applyNumberFormat="1" applyFont="1" applyBorder="1" applyAlignment="1">
      <alignment vertical="center"/>
    </xf>
    <xf numFmtId="9" fontId="0" fillId="0" borderId="13" xfId="3" applyFont="1" applyBorder="1" applyAlignment="1">
      <alignment horizontal="center" vertical="center"/>
    </xf>
    <xf numFmtId="164" fontId="44" fillId="15" borderId="4" xfId="7" applyNumberFormat="1" applyFont="1" applyFill="1" applyBorder="1" applyAlignment="1">
      <alignment horizontal="center" vertical="center" wrapText="1"/>
    </xf>
    <xf numFmtId="44" fontId="2" fillId="0" borderId="0" xfId="0" applyNumberFormat="1" applyFont="1" applyAlignment="1">
      <alignment horizontal="center" vertical="center"/>
    </xf>
    <xf numFmtId="164" fontId="44" fillId="16" borderId="13" xfId="7" applyNumberFormat="1" applyFont="1" applyFill="1" applyBorder="1" applyAlignment="1">
      <alignment horizontal="center" vertical="center" wrapText="1"/>
    </xf>
    <xf numFmtId="44" fontId="2" fillId="0" borderId="13" xfId="0" applyNumberFormat="1" applyFont="1" applyBorder="1" applyAlignment="1">
      <alignment horizontal="center" vertical="center"/>
    </xf>
    <xf numFmtId="0" fontId="2" fillId="0" borderId="13" xfId="0" applyFont="1" applyBorder="1" applyAlignment="1">
      <alignment horizontal="center" vertical="center"/>
    </xf>
    <xf numFmtId="44" fontId="15" fillId="0" borderId="13" xfId="7" applyFont="1" applyBorder="1" applyAlignment="1">
      <alignment vertical="center" wrapText="1"/>
    </xf>
    <xf numFmtId="44" fontId="34" fillId="0" borderId="13" xfId="9" applyFont="1" applyBorder="1" applyAlignment="1">
      <alignment horizontal="center" vertical="center" shrinkToFit="1"/>
    </xf>
    <xf numFmtId="0" fontId="7" fillId="0" borderId="13" xfId="0" applyFont="1" applyBorder="1" applyAlignment="1">
      <alignment horizontal="left" vertical="center" wrapText="1"/>
    </xf>
    <xf numFmtId="0" fontId="5" fillId="3" borderId="13" xfId="0" applyFont="1" applyFill="1" applyBorder="1" applyAlignment="1">
      <alignment horizontal="center" vertical="center" wrapText="1"/>
    </xf>
    <xf numFmtId="44" fontId="5" fillId="3" borderId="13" xfId="2" applyFont="1" applyFill="1" applyBorder="1" applyAlignment="1">
      <alignment horizontal="center" vertical="center" wrapText="1"/>
    </xf>
    <xf numFmtId="44" fontId="44" fillId="16" borderId="13" xfId="2" applyFont="1" applyFill="1" applyBorder="1" applyAlignment="1">
      <alignment horizontal="center" vertical="center" wrapText="1"/>
    </xf>
    <xf numFmtId="44" fontId="2" fillId="0" borderId="13" xfId="2" applyFont="1" applyBorder="1" applyAlignment="1">
      <alignment horizontal="center" vertical="center"/>
    </xf>
    <xf numFmtId="9" fontId="2" fillId="0" borderId="13" xfId="3" applyFont="1" applyBorder="1" applyAlignment="1">
      <alignment horizontal="center" vertical="center"/>
    </xf>
    <xf numFmtId="164" fontId="44" fillId="17" borderId="4" xfId="7" applyNumberFormat="1" applyFont="1" applyFill="1" applyBorder="1" applyAlignment="1">
      <alignment horizontal="center" vertical="center" wrapText="1"/>
    </xf>
    <xf numFmtId="9" fontId="2" fillId="0" borderId="0" xfId="0" applyNumberFormat="1" applyFont="1" applyAlignment="1">
      <alignment horizontal="center" vertical="center"/>
    </xf>
    <xf numFmtId="9" fontId="2" fillId="0" borderId="13" xfId="0" applyNumberFormat="1" applyFont="1" applyBorder="1" applyAlignment="1">
      <alignment horizontal="center" vertical="center"/>
    </xf>
    <xf numFmtId="44" fontId="8" fillId="18" borderId="13" xfId="2" applyFont="1" applyFill="1" applyBorder="1" applyAlignment="1">
      <alignment vertical="center" wrapText="1"/>
    </xf>
    <xf numFmtId="44" fontId="15" fillId="18" borderId="13" xfId="7" applyFont="1" applyFill="1" applyBorder="1" applyAlignment="1">
      <alignment vertical="center" wrapText="1"/>
    </xf>
    <xf numFmtId="44" fontId="34" fillId="18" borderId="13" xfId="9" applyFont="1" applyFill="1" applyBorder="1" applyAlignment="1">
      <alignment horizontal="center" vertical="center" shrinkToFit="1"/>
    </xf>
    <xf numFmtId="44" fontId="2" fillId="0" borderId="0" xfId="2" applyFont="1" applyBorder="1" applyAlignment="1">
      <alignment horizontal="center" vertical="center"/>
    </xf>
    <xf numFmtId="44" fontId="44" fillId="0" borderId="0" xfId="2" applyFont="1" applyFill="1" applyBorder="1" applyAlignment="1">
      <alignment horizontal="center" vertical="center"/>
    </xf>
    <xf numFmtId="44" fontId="2" fillId="0" borderId="0" xfId="2" applyFont="1" applyFill="1" applyAlignment="1">
      <alignment horizontal="center" vertical="center"/>
    </xf>
    <xf numFmtId="44" fontId="44" fillId="0" borderId="0" xfId="2" applyFont="1" applyFill="1" applyBorder="1" applyAlignment="1">
      <alignment horizontal="center" vertical="center" wrapText="1"/>
    </xf>
    <xf numFmtId="164" fontId="44" fillId="19" borderId="13" xfId="7" applyNumberFormat="1" applyFont="1" applyFill="1" applyBorder="1" applyAlignment="1">
      <alignment horizontal="center" vertical="center" wrapText="1"/>
    </xf>
    <xf numFmtId="9" fontId="2" fillId="18" borderId="13" xfId="3" applyFont="1" applyFill="1" applyBorder="1" applyAlignment="1">
      <alignment horizontal="center" vertical="center"/>
    </xf>
    <xf numFmtId="44" fontId="44" fillId="20" borderId="4" xfId="2" applyFont="1" applyFill="1" applyBorder="1" applyAlignment="1">
      <alignment horizontal="center" vertical="center" wrapText="1"/>
    </xf>
    <xf numFmtId="164" fontId="2" fillId="0" borderId="13" xfId="0" applyNumberFormat="1" applyFont="1" applyBorder="1" applyAlignment="1">
      <alignment horizontal="center" vertical="center"/>
    </xf>
    <xf numFmtId="0" fontId="12" fillId="0" borderId="0" xfId="0" applyFont="1" applyAlignment="1">
      <alignment horizontal="center"/>
    </xf>
    <xf numFmtId="0" fontId="7" fillId="0" borderId="49" xfId="0" applyFont="1" applyBorder="1" applyAlignment="1">
      <alignment horizontal="center" vertical="center" wrapText="1"/>
    </xf>
    <xf numFmtId="44" fontId="28" fillId="0" borderId="13" xfId="2" applyFont="1" applyBorder="1" applyAlignment="1">
      <alignment horizontal="center" vertical="center"/>
    </xf>
    <xf numFmtId="44" fontId="28" fillId="0" borderId="13" xfId="2" applyFont="1" applyBorder="1" applyAlignment="1">
      <alignment horizontal="center" vertical="center" wrapText="1"/>
    </xf>
    <xf numFmtId="0" fontId="28" fillId="0" borderId="13" xfId="0" applyFont="1" applyBorder="1" applyAlignment="1">
      <alignment horizontal="center" vertical="center" wrapText="1"/>
    </xf>
    <xf numFmtId="0" fontId="45" fillId="0" borderId="13" xfId="0" applyFont="1" applyBorder="1" applyAlignment="1">
      <alignment horizontal="left" vertical="center" wrapText="1"/>
    </xf>
    <xf numFmtId="164" fontId="0" fillId="0" borderId="49" xfId="7" applyNumberFormat="1" applyFont="1" applyBorder="1" applyAlignment="1">
      <alignment horizontal="center" vertical="center"/>
    </xf>
    <xf numFmtId="164" fontId="0" fillId="0" borderId="50" xfId="7" applyNumberFormat="1" applyFont="1" applyBorder="1" applyAlignment="1">
      <alignment horizontal="center" vertical="center"/>
    </xf>
    <xf numFmtId="0" fontId="3" fillId="0" borderId="1" xfId="0" applyFont="1" applyBorder="1" applyAlignment="1">
      <alignment horizontal="center" vertical="center" wrapText="1"/>
    </xf>
    <xf numFmtId="44" fontId="3" fillId="0" borderId="1" xfId="2" applyFont="1" applyBorder="1" applyAlignment="1">
      <alignment horizontal="center" vertical="center" wrapText="1"/>
    </xf>
    <xf numFmtId="44" fontId="3" fillId="0" borderId="1" xfId="2" applyFont="1" applyBorder="1" applyAlignment="1">
      <alignment horizontal="right" vertical="center" wrapText="1"/>
    </xf>
    <xf numFmtId="0" fontId="3" fillId="0" borderId="1" xfId="0" applyFont="1" applyBorder="1" applyAlignment="1">
      <alignment horizontal="right" vertical="center" wrapText="1"/>
    </xf>
    <xf numFmtId="0" fontId="3" fillId="0" borderId="2" xfId="0" applyFont="1" applyBorder="1" applyAlignment="1">
      <alignment horizontal="center" vertical="center" wrapText="1"/>
    </xf>
    <xf numFmtId="44" fontId="3" fillId="0" borderId="2" xfId="2" applyFont="1" applyBorder="1" applyAlignment="1">
      <alignment horizontal="center" vertical="center" wrapText="1"/>
    </xf>
    <xf numFmtId="44" fontId="3" fillId="0" borderId="2" xfId="2" applyFont="1" applyBorder="1" applyAlignment="1">
      <alignment horizontal="right" vertical="center" wrapText="1"/>
    </xf>
    <xf numFmtId="0" fontId="3" fillId="0" borderId="2" xfId="0" applyFont="1" applyBorder="1" applyAlignment="1">
      <alignment horizontal="right" vertical="center" wrapText="1"/>
    </xf>
    <xf numFmtId="0" fontId="4" fillId="0" borderId="3" xfId="0" applyFont="1" applyBorder="1" applyAlignment="1">
      <alignment horizontal="center" vertical="center" wrapText="1"/>
    </xf>
    <xf numFmtId="44" fontId="4" fillId="0" borderId="3" xfId="2" applyFont="1" applyBorder="1" applyAlignment="1">
      <alignment horizontal="center" vertical="center" wrapText="1"/>
    </xf>
    <xf numFmtId="44" fontId="4" fillId="0" borderId="3" xfId="2" applyFont="1" applyBorder="1" applyAlignment="1">
      <alignment horizontal="right" vertical="center" wrapText="1"/>
    </xf>
    <xf numFmtId="0" fontId="4" fillId="0" borderId="3" xfId="0" applyFont="1" applyBorder="1" applyAlignment="1">
      <alignment horizontal="right" vertical="center" wrapText="1"/>
    </xf>
    <xf numFmtId="0" fontId="5" fillId="2" borderId="4" xfId="0" applyFont="1" applyFill="1" applyBorder="1" applyAlignment="1">
      <alignment horizontal="center" vertical="center" wrapText="1"/>
    </xf>
    <xf numFmtId="44" fontId="5" fillId="2" borderId="4" xfId="2" applyFont="1" applyFill="1" applyBorder="1" applyAlignment="1">
      <alignment horizontal="center" vertical="center" wrapText="1"/>
    </xf>
    <xf numFmtId="44" fontId="5" fillId="2" borderId="4" xfId="2" applyFont="1" applyFill="1" applyBorder="1" applyAlignment="1">
      <alignment horizontal="right" vertical="center" wrapText="1"/>
    </xf>
    <xf numFmtId="0" fontId="5" fillId="2" borderId="4" xfId="0" applyFont="1" applyFill="1" applyBorder="1" applyAlignment="1">
      <alignment horizontal="right" vertical="center" wrapText="1"/>
    </xf>
    <xf numFmtId="0" fontId="12" fillId="0" borderId="16" xfId="0" applyFont="1" applyBorder="1" applyAlignment="1">
      <alignment horizontal="center"/>
    </xf>
    <xf numFmtId="0" fontId="13" fillId="0" borderId="16" xfId="0" applyFont="1" applyBorder="1" applyAlignment="1">
      <alignment horizontal="left" vertical="center" wrapText="1"/>
    </xf>
    <xf numFmtId="44" fontId="13" fillId="0" borderId="16" xfId="2" applyFont="1" applyBorder="1" applyAlignment="1">
      <alignment horizontal="left" vertical="center" wrapText="1"/>
    </xf>
    <xf numFmtId="44" fontId="13" fillId="0" borderId="16" xfId="2" applyFont="1" applyBorder="1" applyAlignment="1">
      <alignment horizontal="right" vertical="center" wrapText="1"/>
    </xf>
    <xf numFmtId="0" fontId="13" fillId="0" borderId="16" xfId="0" applyFont="1" applyBorder="1" applyAlignment="1">
      <alignment horizontal="right" vertical="center" wrapText="1"/>
    </xf>
    <xf numFmtId="0" fontId="10" fillId="0" borderId="0" xfId="0" applyFont="1" applyAlignment="1">
      <alignment horizontal="center" vertical="center"/>
    </xf>
    <xf numFmtId="44" fontId="10" fillId="0" borderId="0" xfId="2" applyFont="1" applyAlignment="1">
      <alignment horizontal="center" vertical="center"/>
    </xf>
    <xf numFmtId="44" fontId="10" fillId="0" borderId="0" xfId="2" applyFont="1" applyAlignment="1">
      <alignment horizontal="right" vertical="center"/>
    </xf>
    <xf numFmtId="0" fontId="10" fillId="0" borderId="0" xfId="0" applyFont="1" applyAlignment="1">
      <alignment horizontal="right" vertical="center"/>
    </xf>
    <xf numFmtId="0" fontId="2" fillId="0" borderId="0" xfId="0" applyFont="1" applyAlignment="1">
      <alignment horizontal="center" vertical="center"/>
    </xf>
    <xf numFmtId="44" fontId="2" fillId="0" borderId="0" xfId="2" applyFont="1" applyAlignment="1">
      <alignment horizontal="center" vertical="center"/>
    </xf>
    <xf numFmtId="44" fontId="2" fillId="0" borderId="0" xfId="2" applyFont="1" applyAlignment="1">
      <alignment horizontal="right" vertical="center"/>
    </xf>
    <xf numFmtId="0" fontId="2" fillId="0" borderId="0" xfId="0" applyFont="1" applyAlignment="1">
      <alignment horizontal="right" vertical="center"/>
    </xf>
    <xf numFmtId="0" fontId="2" fillId="0" borderId="0" xfId="0" applyFont="1" applyAlignment="1">
      <alignment horizontal="center" vertical="center" wrapText="1"/>
    </xf>
    <xf numFmtId="44" fontId="2" fillId="0" borderId="0" xfId="2" applyFont="1" applyAlignment="1">
      <alignment horizontal="center" vertical="center" wrapText="1"/>
    </xf>
    <xf numFmtId="44" fontId="2" fillId="0" borderId="0" xfId="2" applyFont="1" applyAlignment="1">
      <alignment horizontal="right" vertical="center" wrapText="1"/>
    </xf>
    <xf numFmtId="0" fontId="2" fillId="0" borderId="0" xfId="0" applyFont="1" applyAlignment="1">
      <alignment horizontal="right" vertical="center" wrapText="1"/>
    </xf>
    <xf numFmtId="0" fontId="22" fillId="0" borderId="0" xfId="6" applyFont="1" applyAlignment="1">
      <alignment horizontal="center" vertical="center"/>
    </xf>
    <xf numFmtId="0" fontId="28" fillId="0" borderId="0" xfId="6" applyFont="1" applyAlignment="1">
      <alignment horizontal="center" vertical="center"/>
    </xf>
    <xf numFmtId="0" fontId="22" fillId="0" borderId="0" xfId="6" applyFont="1" applyAlignment="1">
      <alignment horizontal="center" vertical="center" wrapText="1"/>
    </xf>
    <xf numFmtId="0" fontId="21" fillId="0" borderId="22" xfId="6" applyFont="1" applyBorder="1" applyAlignment="1">
      <alignment horizontal="center" vertical="center" wrapText="1"/>
    </xf>
    <xf numFmtId="0" fontId="21" fillId="0" borderId="23" xfId="6" applyFont="1" applyBorder="1" applyAlignment="1">
      <alignment horizontal="center" vertical="center" wrapText="1"/>
    </xf>
    <xf numFmtId="0" fontId="21" fillId="0" borderId="24" xfId="6" applyFont="1" applyBorder="1" applyAlignment="1">
      <alignment horizontal="center" vertical="center" wrapText="1"/>
    </xf>
    <xf numFmtId="0" fontId="21" fillId="0" borderId="25" xfId="6" applyFont="1" applyBorder="1" applyAlignment="1">
      <alignment horizontal="center" vertical="center" wrapText="1"/>
    </xf>
    <xf numFmtId="0" fontId="21" fillId="0" borderId="26" xfId="6" applyFont="1" applyBorder="1" applyAlignment="1">
      <alignment horizontal="center" vertical="center" wrapText="1"/>
    </xf>
    <xf numFmtId="0" fontId="21" fillId="0" borderId="27" xfId="6" applyFont="1" applyBorder="1" applyAlignment="1">
      <alignment horizontal="center" vertical="center" wrapText="1"/>
    </xf>
    <xf numFmtId="0" fontId="23" fillId="0" borderId="3" xfId="4" applyFont="1" applyFill="1" applyBorder="1" applyAlignment="1">
      <alignment horizontal="center" vertical="center" wrapText="1"/>
    </xf>
    <xf numFmtId="0" fontId="23" fillId="0" borderId="21" xfId="4" applyFont="1" applyFill="1" applyAlignment="1">
      <alignment horizontal="center" vertical="center" wrapText="1"/>
    </xf>
    <xf numFmtId="0" fontId="23" fillId="0" borderId="28" xfId="4" applyFont="1" applyFill="1" applyBorder="1" applyAlignment="1">
      <alignment horizontal="center" vertical="center" wrapText="1"/>
    </xf>
    <xf numFmtId="0" fontId="24" fillId="9" borderId="29" xfId="6" applyFont="1" applyFill="1" applyBorder="1" applyAlignment="1">
      <alignment horizontal="center" vertical="center" wrapText="1"/>
    </xf>
    <xf numFmtId="0" fontId="24" fillId="9" borderId="30" xfId="6" applyFont="1" applyFill="1" applyBorder="1" applyAlignment="1">
      <alignment horizontal="center" vertical="center" wrapText="1"/>
    </xf>
    <xf numFmtId="0" fontId="24" fillId="9" borderId="31" xfId="6" applyFont="1" applyFill="1" applyBorder="1" applyAlignment="1">
      <alignment horizontal="center" vertical="center" wrapText="1"/>
    </xf>
    <xf numFmtId="0" fontId="20" fillId="0" borderId="33" xfId="6" applyFont="1" applyBorder="1" applyAlignment="1">
      <alignment horizontal="center"/>
    </xf>
    <xf numFmtId="0" fontId="1" fillId="0" borderId="34" xfId="6" applyBorder="1" applyAlignment="1">
      <alignment horizontal="center"/>
    </xf>
    <xf numFmtId="0" fontId="1" fillId="0" borderId="35" xfId="6" applyBorder="1" applyAlignment="1">
      <alignment horizontal="center"/>
    </xf>
    <xf numFmtId="0" fontId="30" fillId="0" borderId="33" xfId="6" applyFont="1" applyBorder="1" applyAlignment="1">
      <alignment horizontal="left" vertical="center" wrapText="1"/>
    </xf>
    <xf numFmtId="0" fontId="30" fillId="0" borderId="34" xfId="6" applyFont="1" applyBorder="1" applyAlignment="1">
      <alignment horizontal="left" vertical="center" wrapText="1"/>
    </xf>
    <xf numFmtId="0" fontId="30" fillId="0" borderId="35" xfId="6" applyFont="1" applyBorder="1" applyAlignment="1">
      <alignment horizontal="left" vertical="center" wrapText="1"/>
    </xf>
    <xf numFmtId="0" fontId="33" fillId="0" borderId="0" xfId="8" applyAlignment="1">
      <alignment horizontal="left" vertical="top" wrapText="1" indent="3"/>
    </xf>
    <xf numFmtId="0" fontId="33" fillId="0" borderId="0" xfId="8" applyAlignment="1">
      <alignment horizontal="left" vertical="top" wrapText="1"/>
    </xf>
    <xf numFmtId="0" fontId="25" fillId="0" borderId="45" xfId="8" applyFont="1" applyBorder="1" applyAlignment="1">
      <alignment horizontal="left" vertical="top" wrapText="1" indent="3"/>
    </xf>
    <xf numFmtId="0" fontId="25" fillId="0" borderId="44" xfId="8" applyFont="1" applyBorder="1" applyAlignment="1">
      <alignment horizontal="left" vertical="top" wrapText="1" indent="3"/>
    </xf>
    <xf numFmtId="0" fontId="25" fillId="0" borderId="43" xfId="8" applyFont="1" applyBorder="1" applyAlignment="1">
      <alignment horizontal="left" vertical="top" wrapText="1" indent="3"/>
    </xf>
    <xf numFmtId="0" fontId="41" fillId="0" borderId="0" xfId="8" applyFont="1" applyAlignment="1">
      <alignment horizontal="left" vertical="top" wrapText="1" indent="3"/>
    </xf>
    <xf numFmtId="0" fontId="25" fillId="12" borderId="42" xfId="8" applyFont="1" applyFill="1" applyBorder="1" applyAlignment="1">
      <alignment horizontal="left" vertical="top" wrapText="1" indent="46"/>
    </xf>
    <xf numFmtId="0" fontId="25" fillId="12" borderId="41" xfId="8" applyFont="1" applyFill="1" applyBorder="1" applyAlignment="1">
      <alignment horizontal="left" vertical="top" wrapText="1" indent="46"/>
    </xf>
    <xf numFmtId="0" fontId="25" fillId="12" borderId="40" xfId="8" applyFont="1" applyFill="1" applyBorder="1" applyAlignment="1">
      <alignment horizontal="left" vertical="top" wrapText="1" indent="46"/>
    </xf>
    <xf numFmtId="44" fontId="34" fillId="0" borderId="38" xfId="9" applyFont="1" applyBorder="1" applyAlignment="1">
      <alignment horizontal="center" vertical="center" shrinkToFit="1"/>
    </xf>
    <xf numFmtId="44" fontId="34" fillId="0" borderId="37" xfId="9" applyFont="1" applyBorder="1" applyAlignment="1">
      <alignment horizontal="center" vertical="center" shrinkToFit="1"/>
    </xf>
    <xf numFmtId="1" fontId="36" fillId="0" borderId="39" xfId="8" applyNumberFormat="1" applyFont="1" applyBorder="1" applyAlignment="1">
      <alignment horizontal="left" vertical="center" indent="1" shrinkToFit="1"/>
    </xf>
    <xf numFmtId="1" fontId="36" fillId="0" borderId="37" xfId="8" applyNumberFormat="1" applyFont="1" applyBorder="1" applyAlignment="1">
      <alignment horizontal="left" vertical="center" indent="1" shrinkToFit="1"/>
    </xf>
    <xf numFmtId="0" fontId="25" fillId="0" borderId="39" xfId="8" applyFont="1" applyBorder="1" applyAlignment="1">
      <alignment horizontal="left" vertical="center" wrapText="1" indent="5"/>
    </xf>
    <xf numFmtId="0" fontId="25" fillId="0" borderId="37" xfId="8" applyFont="1" applyBorder="1" applyAlignment="1">
      <alignment horizontal="left" vertical="center" wrapText="1" indent="5"/>
    </xf>
    <xf numFmtId="0" fontId="33" fillId="0" borderId="39" xfId="8" applyBorder="1" applyAlignment="1">
      <alignment horizontal="left" vertical="top" wrapText="1"/>
    </xf>
    <xf numFmtId="0" fontId="33" fillId="0" borderId="37" xfId="8" applyBorder="1" applyAlignment="1">
      <alignment horizontal="left" vertical="top" wrapText="1"/>
    </xf>
    <xf numFmtId="0" fontId="35" fillId="0" borderId="39" xfId="8" applyFont="1" applyBorder="1" applyAlignment="1">
      <alignment horizontal="left" vertical="center" wrapText="1"/>
    </xf>
    <xf numFmtId="0" fontId="35" fillId="0" borderId="37" xfId="8" applyFont="1" applyBorder="1" applyAlignment="1">
      <alignment horizontal="left" vertical="center" wrapText="1"/>
    </xf>
    <xf numFmtId="1" fontId="34" fillId="0" borderId="39" xfId="8" applyNumberFormat="1" applyFont="1" applyBorder="1" applyAlignment="1">
      <alignment horizontal="center" vertical="center" shrinkToFit="1"/>
    </xf>
    <xf numFmtId="1" fontId="34" fillId="0" borderId="37" xfId="8" applyNumberFormat="1" applyFont="1" applyBorder="1" applyAlignment="1">
      <alignment horizontal="center" vertical="center" shrinkToFit="1"/>
    </xf>
    <xf numFmtId="0" fontId="25" fillId="0" borderId="39" xfId="8" applyFont="1" applyBorder="1" applyAlignment="1">
      <alignment horizontal="left" vertical="center" wrapText="1" indent="2"/>
    </xf>
    <xf numFmtId="0" fontId="25" fillId="0" borderId="37" xfId="8" applyFont="1" applyBorder="1" applyAlignment="1">
      <alignment horizontal="left" vertical="center" wrapText="1" indent="2"/>
    </xf>
    <xf numFmtId="1" fontId="36" fillId="0" borderId="39" xfId="8" applyNumberFormat="1" applyFont="1" applyBorder="1" applyAlignment="1">
      <alignment horizontal="left" vertical="center" shrinkToFit="1"/>
    </xf>
    <xf numFmtId="1" fontId="36" fillId="0" borderId="37" xfId="8" applyNumberFormat="1" applyFont="1" applyBorder="1" applyAlignment="1">
      <alignment horizontal="left" vertical="center" shrinkToFit="1"/>
    </xf>
    <xf numFmtId="0" fontId="4" fillId="0" borderId="46"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44" fontId="44" fillId="15" borderId="29" xfId="2" applyFont="1" applyFill="1" applyBorder="1" applyAlignment="1">
      <alignment horizontal="center" vertical="center"/>
    </xf>
    <xf numFmtId="44" fontId="44" fillId="15" borderId="30" xfId="2" applyFont="1" applyFill="1" applyBorder="1" applyAlignment="1">
      <alignment horizontal="center" vertical="center"/>
    </xf>
    <xf numFmtId="44" fontId="44" fillId="15" borderId="31" xfId="2" applyFont="1" applyFill="1" applyBorder="1" applyAlignment="1">
      <alignment horizontal="center" vertical="center"/>
    </xf>
    <xf numFmtId="0" fontId="5" fillId="2" borderId="51" xfId="0" applyFont="1" applyFill="1" applyBorder="1" applyAlignment="1">
      <alignment horizontal="center" vertical="center" wrapText="1"/>
    </xf>
    <xf numFmtId="44" fontId="5" fillId="2" borderId="51" xfId="2" applyFont="1" applyFill="1" applyBorder="1" applyAlignment="1">
      <alignment horizontal="center" vertical="center" wrapText="1"/>
    </xf>
    <xf numFmtId="0" fontId="12" fillId="0" borderId="13" xfId="0" applyFont="1" applyBorder="1" applyAlignment="1">
      <alignment horizontal="center"/>
    </xf>
    <xf numFmtId="0" fontId="46" fillId="4" borderId="13" xfId="0" applyFont="1" applyFill="1" applyBorder="1" applyAlignment="1">
      <alignment horizontal="center" vertical="center"/>
    </xf>
    <xf numFmtId="0" fontId="45" fillId="4" borderId="13" xfId="0" applyFont="1" applyFill="1" applyBorder="1" applyAlignment="1">
      <alignment horizontal="center" vertical="center"/>
    </xf>
    <xf numFmtId="0" fontId="12" fillId="21" borderId="13" xfId="0" applyFont="1" applyFill="1" applyBorder="1" applyAlignment="1">
      <alignment horizontal="center" vertical="center"/>
    </xf>
    <xf numFmtId="0" fontId="44" fillId="0" borderId="0" xfId="0" applyFont="1" applyAlignment="1">
      <alignment vertical="center"/>
    </xf>
    <xf numFmtId="0" fontId="47" fillId="0" borderId="0" xfId="0" applyFont="1"/>
    <xf numFmtId="0" fontId="44" fillId="0" borderId="13" xfId="0" applyFont="1" applyBorder="1" applyAlignment="1">
      <alignment horizontal="center" vertical="center" wrapText="1"/>
    </xf>
    <xf numFmtId="0" fontId="44" fillId="0" borderId="13" xfId="0" applyFont="1" applyBorder="1" applyAlignment="1">
      <alignment vertical="center"/>
    </xf>
    <xf numFmtId="0" fontId="47" fillId="0" borderId="13" xfId="0" applyFont="1" applyBorder="1" applyAlignment="1">
      <alignment horizontal="center" vertical="center" wrapText="1"/>
    </xf>
    <xf numFmtId="0" fontId="47" fillId="0" borderId="13" xfId="0" applyFont="1" applyBorder="1" applyAlignment="1">
      <alignment horizontal="center" vertical="center"/>
    </xf>
    <xf numFmtId="0" fontId="47" fillId="0" borderId="13" xfId="0" applyFont="1" applyBorder="1" applyAlignment="1">
      <alignment vertical="center"/>
    </xf>
    <xf numFmtId="167" fontId="47" fillId="0" borderId="13" xfId="0" applyNumberFormat="1" applyFont="1" applyBorder="1" applyAlignment="1">
      <alignment vertical="center"/>
    </xf>
    <xf numFmtId="168" fontId="47" fillId="0" borderId="13" xfId="0" applyNumberFormat="1" applyFont="1" applyBorder="1" applyAlignment="1">
      <alignment vertical="center"/>
    </xf>
    <xf numFmtId="166" fontId="47" fillId="0" borderId="13" xfId="0" applyNumberFormat="1" applyFont="1" applyBorder="1" applyAlignment="1">
      <alignment vertical="center"/>
    </xf>
    <xf numFmtId="167" fontId="47" fillId="0" borderId="13" xfId="0" applyNumberFormat="1" applyFont="1" applyBorder="1" applyAlignment="1">
      <alignment horizontal="center" vertical="center"/>
    </xf>
    <xf numFmtId="166" fontId="47" fillId="0" borderId="13" xfId="0" applyNumberFormat="1" applyFont="1" applyBorder="1" applyAlignment="1">
      <alignment horizontal="center" vertical="center"/>
    </xf>
    <xf numFmtId="9" fontId="44" fillId="0" borderId="13" xfId="0" applyNumberFormat="1" applyFont="1" applyBorder="1" applyAlignment="1">
      <alignment horizontal="center" vertical="center"/>
    </xf>
    <xf numFmtId="0" fontId="48" fillId="0" borderId="13" xfId="0" applyFont="1" applyBorder="1" applyAlignment="1">
      <alignment horizontal="center" vertical="center" wrapText="1"/>
    </xf>
    <xf numFmtId="9" fontId="0" fillId="0" borderId="13" xfId="0" applyNumberFormat="1" applyBorder="1" applyAlignment="1">
      <alignment horizontal="center" vertical="center"/>
    </xf>
    <xf numFmtId="9" fontId="0" fillId="0" borderId="13" xfId="3" applyFont="1" applyBorder="1" applyAlignment="1">
      <alignment horizontal="center"/>
    </xf>
  </cellXfs>
  <cellStyles count="10">
    <cellStyle name="Celda de comprobación" xfId="4" builtinId="23"/>
    <cellStyle name="Hipervínculo" xfId="1" builtinId="8"/>
    <cellStyle name="Moneda" xfId="2" builtinId="4"/>
    <cellStyle name="Moneda 2" xfId="5" xr:uid="{7D2FD1C1-258F-4A18-92D7-1652532CFFC8}"/>
    <cellStyle name="Moneda 3" xfId="7" xr:uid="{FE2875DB-863D-4520-86D7-0FADE8EF652E}"/>
    <cellStyle name="Moneda 4" xfId="9" xr:uid="{7B2B8413-6E10-40B6-A7EC-CFDA13806880}"/>
    <cellStyle name="Normal" xfId="0" builtinId="0"/>
    <cellStyle name="Normal 2" xfId="6" xr:uid="{E3647D09-13AC-4B3D-A9B3-1227F5FE2128}"/>
    <cellStyle name="Normal 3" xfId="8" xr:uid="{52EB8737-5CF4-4643-9178-4F851D6BA905}"/>
    <cellStyle name="Porcentaje" xfId="3" builtinId="5"/>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F3F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1669111</xdr:colOff>
      <xdr:row>7</xdr:row>
      <xdr:rowOff>0</xdr:rowOff>
    </xdr:from>
    <xdr:ext cx="3856658" cy="3913504"/>
    <xdr:pic>
      <xdr:nvPicPr>
        <xdr:cNvPr id="2" name="image1.png">
          <a:extLst>
            <a:ext uri="{FF2B5EF4-FFF2-40B4-BE49-F238E27FC236}">
              <a16:creationId xmlns:a16="http://schemas.microsoft.com/office/drawing/2014/main" id="{8B7D7FEC-4A00-4883-8829-B7FCC53F21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29131" y="1173480"/>
          <a:ext cx="3856658" cy="3913504"/>
        </a:xfrm>
        <a:prstGeom prst="rect">
          <a:avLst/>
        </a:prstGeom>
      </xdr:spPr>
    </xdr:pic>
    <xdr:clientData/>
  </xdr:oneCellAnchor>
  <xdr:oneCellAnchor>
    <xdr:from>
      <xdr:col>7</xdr:col>
      <xdr:colOff>272415</xdr:colOff>
      <xdr:row>0</xdr:row>
      <xdr:rowOff>0</xdr:rowOff>
    </xdr:from>
    <xdr:ext cx="2505075" cy="419100"/>
    <xdr:grpSp>
      <xdr:nvGrpSpPr>
        <xdr:cNvPr id="3" name="Group 3">
          <a:extLst>
            <a:ext uri="{FF2B5EF4-FFF2-40B4-BE49-F238E27FC236}">
              <a16:creationId xmlns:a16="http://schemas.microsoft.com/office/drawing/2014/main" id="{DFDECC15-75A1-457F-8DEF-9BA55C925F6F}"/>
            </a:ext>
          </a:extLst>
        </xdr:cNvPr>
        <xdr:cNvGrpSpPr/>
      </xdr:nvGrpSpPr>
      <xdr:grpSpPr>
        <a:xfrm>
          <a:off x="9797415" y="0"/>
          <a:ext cx="2505075" cy="419100"/>
          <a:chOff x="0" y="0"/>
          <a:chExt cx="2505075" cy="419100"/>
        </a:xfrm>
      </xdr:grpSpPr>
      <xdr:sp macro="" textlink="">
        <xdr:nvSpPr>
          <xdr:cNvPr id="4" name="Shape 4">
            <a:extLst>
              <a:ext uri="{FF2B5EF4-FFF2-40B4-BE49-F238E27FC236}">
                <a16:creationId xmlns:a16="http://schemas.microsoft.com/office/drawing/2014/main" id="{C43DEE11-48BD-F6BD-20EC-46C6158E6F1A}"/>
              </a:ext>
            </a:extLst>
          </xdr:cNvPr>
          <xdr:cNvSpPr/>
        </xdr:nvSpPr>
        <xdr:spPr>
          <a:xfrm>
            <a:off x="19050" y="19050"/>
            <a:ext cx="2466975" cy="381000"/>
          </a:xfrm>
          <a:custGeom>
            <a:avLst/>
            <a:gdLst/>
            <a:ahLst/>
            <a:cxnLst/>
            <a:rect l="0" t="0" r="0" b="0"/>
            <a:pathLst>
              <a:path w="2466975" h="381000">
                <a:moveTo>
                  <a:pt x="2403475" y="0"/>
                </a:moveTo>
                <a:lnTo>
                  <a:pt x="63500" y="0"/>
                </a:lnTo>
                <a:lnTo>
                  <a:pt x="38790" y="4992"/>
                </a:lnTo>
                <a:lnTo>
                  <a:pt x="18605" y="18605"/>
                </a:lnTo>
                <a:lnTo>
                  <a:pt x="4992" y="38790"/>
                </a:lnTo>
                <a:lnTo>
                  <a:pt x="0" y="63500"/>
                </a:lnTo>
                <a:lnTo>
                  <a:pt x="0" y="317500"/>
                </a:lnTo>
                <a:lnTo>
                  <a:pt x="4992" y="342209"/>
                </a:lnTo>
                <a:lnTo>
                  <a:pt x="18605" y="362394"/>
                </a:lnTo>
                <a:lnTo>
                  <a:pt x="38790" y="376007"/>
                </a:lnTo>
                <a:lnTo>
                  <a:pt x="63500" y="381000"/>
                </a:lnTo>
                <a:lnTo>
                  <a:pt x="2403475" y="381000"/>
                </a:lnTo>
                <a:lnTo>
                  <a:pt x="2428184" y="376007"/>
                </a:lnTo>
                <a:lnTo>
                  <a:pt x="2448369" y="362394"/>
                </a:lnTo>
                <a:lnTo>
                  <a:pt x="2461982" y="342209"/>
                </a:lnTo>
                <a:lnTo>
                  <a:pt x="2466975" y="317500"/>
                </a:lnTo>
                <a:lnTo>
                  <a:pt x="2466975" y="63500"/>
                </a:lnTo>
                <a:lnTo>
                  <a:pt x="2461982" y="38790"/>
                </a:lnTo>
                <a:lnTo>
                  <a:pt x="2448369" y="18605"/>
                </a:lnTo>
                <a:lnTo>
                  <a:pt x="2428184" y="4992"/>
                </a:lnTo>
                <a:lnTo>
                  <a:pt x="2403475" y="0"/>
                </a:lnTo>
                <a:close/>
              </a:path>
            </a:pathLst>
          </a:custGeom>
          <a:solidFill>
            <a:srgbClr val="A4A4A4"/>
          </a:solidFill>
        </xdr:spPr>
      </xdr:sp>
      <xdr:sp macro="" textlink="">
        <xdr:nvSpPr>
          <xdr:cNvPr id="5" name="Shape 5">
            <a:extLst>
              <a:ext uri="{FF2B5EF4-FFF2-40B4-BE49-F238E27FC236}">
                <a16:creationId xmlns:a16="http://schemas.microsoft.com/office/drawing/2014/main" id="{B14497E8-2459-3CC5-F63F-69F5D1415FEB}"/>
              </a:ext>
            </a:extLst>
          </xdr:cNvPr>
          <xdr:cNvSpPr/>
        </xdr:nvSpPr>
        <xdr:spPr>
          <a:xfrm>
            <a:off x="19050" y="19050"/>
            <a:ext cx="2466975" cy="381000"/>
          </a:xfrm>
          <a:custGeom>
            <a:avLst/>
            <a:gdLst/>
            <a:ahLst/>
            <a:cxnLst/>
            <a:rect l="0" t="0" r="0" b="0"/>
            <a:pathLst>
              <a:path w="2466975" h="381000">
                <a:moveTo>
                  <a:pt x="0" y="63500"/>
                </a:moveTo>
                <a:lnTo>
                  <a:pt x="4992" y="38790"/>
                </a:lnTo>
                <a:lnTo>
                  <a:pt x="18605" y="18605"/>
                </a:lnTo>
                <a:lnTo>
                  <a:pt x="38790" y="4992"/>
                </a:lnTo>
                <a:lnTo>
                  <a:pt x="63500" y="0"/>
                </a:lnTo>
                <a:lnTo>
                  <a:pt x="2403475" y="0"/>
                </a:lnTo>
                <a:lnTo>
                  <a:pt x="2428184" y="4992"/>
                </a:lnTo>
                <a:lnTo>
                  <a:pt x="2448369" y="18605"/>
                </a:lnTo>
                <a:lnTo>
                  <a:pt x="2461982" y="38790"/>
                </a:lnTo>
                <a:lnTo>
                  <a:pt x="2466975" y="63500"/>
                </a:lnTo>
                <a:lnTo>
                  <a:pt x="2466975" y="317500"/>
                </a:lnTo>
                <a:lnTo>
                  <a:pt x="2461982" y="342209"/>
                </a:lnTo>
                <a:lnTo>
                  <a:pt x="2448369" y="362394"/>
                </a:lnTo>
                <a:lnTo>
                  <a:pt x="2428184" y="376007"/>
                </a:lnTo>
                <a:lnTo>
                  <a:pt x="2403475" y="381000"/>
                </a:lnTo>
                <a:lnTo>
                  <a:pt x="63500" y="381000"/>
                </a:lnTo>
                <a:lnTo>
                  <a:pt x="38790" y="376007"/>
                </a:lnTo>
                <a:lnTo>
                  <a:pt x="18605" y="362394"/>
                </a:lnTo>
                <a:lnTo>
                  <a:pt x="4992" y="342209"/>
                </a:lnTo>
                <a:lnTo>
                  <a:pt x="0" y="317500"/>
                </a:lnTo>
                <a:lnTo>
                  <a:pt x="0" y="63500"/>
                </a:lnTo>
                <a:close/>
              </a:path>
            </a:pathLst>
          </a:custGeom>
          <a:ln w="38100">
            <a:solidFill>
              <a:srgbClr val="F1F1F1"/>
            </a:solidFill>
          </a:ln>
        </xdr:spPr>
      </xdr:sp>
      <xdr:sp macro="" textlink="">
        <xdr:nvSpPr>
          <xdr:cNvPr id="6" name="Textbox 6">
            <a:extLst>
              <a:ext uri="{FF2B5EF4-FFF2-40B4-BE49-F238E27FC236}">
                <a16:creationId xmlns:a16="http://schemas.microsoft.com/office/drawing/2014/main" id="{DCEF106A-3186-8C05-5891-D6FA698E7020}"/>
              </a:ext>
            </a:extLst>
          </xdr:cNvPr>
          <xdr:cNvSpPr txBox="1"/>
        </xdr:nvSpPr>
        <xdr:spPr>
          <a:xfrm>
            <a:off x="0" y="0"/>
            <a:ext cx="2505075" cy="419100"/>
          </a:xfrm>
          <a:prstGeom prst="rect">
            <a:avLst/>
          </a:prstGeom>
        </xdr:spPr>
        <xdr:txBody>
          <a:bodyPr vertOverflow="clip" lIns="0" tIns="0" rIns="0" bIns="0" anchor="t"/>
          <a:lstStyle/>
          <a:p>
            <a:r>
              <a:rPr sz="1400" b="1">
                <a:solidFill>
                  <a:srgbClr val="FFFFFF"/>
                </a:solidFill>
                <a:latin typeface="Calibri"/>
                <a:cs typeface="Calibri"/>
              </a:rPr>
              <a:t>COTIZACIÓN</a:t>
            </a:r>
            <a:r>
              <a:rPr sz="1400" b="1" spc="-10">
                <a:solidFill>
                  <a:srgbClr val="FFFFFF"/>
                </a:solidFill>
                <a:latin typeface="Calibri"/>
                <a:cs typeface="Calibri"/>
              </a:rPr>
              <a:t> </a:t>
            </a:r>
            <a:r>
              <a:rPr sz="1400" b="1" spc="-5">
                <a:solidFill>
                  <a:srgbClr val="FFFFFF"/>
                </a:solidFill>
                <a:latin typeface="Calibri"/>
                <a:cs typeface="Calibri"/>
              </a:rPr>
              <a:t>No</a:t>
            </a:r>
            <a:r>
              <a:rPr sz="1400" b="1" spc="0">
                <a:solidFill>
                  <a:srgbClr val="FFFFFF"/>
                </a:solidFill>
                <a:latin typeface="Calibri"/>
                <a:cs typeface="Calibri"/>
              </a:rPr>
              <a:t>.</a:t>
            </a:r>
            <a:r>
              <a:rPr sz="1400" b="1" spc="-10">
                <a:solidFill>
                  <a:srgbClr val="FFFFFF"/>
                </a:solidFill>
                <a:latin typeface="Calibri"/>
                <a:cs typeface="Calibri"/>
              </a:rPr>
              <a:t> </a:t>
            </a:r>
            <a:r>
              <a:rPr sz="1400" b="1" spc="0">
                <a:solidFill>
                  <a:srgbClr val="FFFFFF"/>
                </a:solidFill>
                <a:latin typeface="Calibri"/>
                <a:cs typeface="Calibri"/>
              </a:rPr>
              <a:t>0</a:t>
            </a:r>
            <a:r>
              <a:rPr sz="1400" b="1" spc="-10">
                <a:solidFill>
                  <a:srgbClr val="FFFFFF"/>
                </a:solidFill>
                <a:latin typeface="Calibri"/>
                <a:cs typeface="Calibri"/>
              </a:rPr>
              <a:t>0</a:t>
            </a:r>
            <a:r>
              <a:rPr sz="1400" b="1" spc="-5">
                <a:solidFill>
                  <a:srgbClr val="FFFFFF"/>
                </a:solidFill>
                <a:latin typeface="Calibri"/>
                <a:cs typeface="Calibri"/>
              </a:rPr>
              <a:t>1</a:t>
            </a:r>
            <a:r>
              <a:rPr sz="1400" b="1" spc="0">
                <a:solidFill>
                  <a:srgbClr val="FFFFFF"/>
                </a:solidFill>
                <a:latin typeface="Calibri"/>
                <a:cs typeface="Calibri"/>
              </a:rPr>
              <a:t>-</a:t>
            </a:r>
            <a:r>
              <a:rPr sz="1400" b="1" spc="-5">
                <a:solidFill>
                  <a:srgbClr val="FFFFFF"/>
                </a:solidFill>
                <a:latin typeface="Calibri"/>
                <a:cs typeface="Calibri"/>
              </a:rPr>
              <a:t>202</a:t>
            </a:r>
            <a:r>
              <a:rPr sz="1400" b="1" spc="0">
                <a:solidFill>
                  <a:srgbClr val="FFFFFF"/>
                </a:solidFill>
                <a:latin typeface="Calibri"/>
                <a:cs typeface="Calibri"/>
              </a:rPr>
              <a:t>6</a:t>
            </a:r>
          </a:p>
        </xdr:txBody>
      </xdr:sp>
    </xdr:grpSp>
    <xdr:clientData/>
  </xdr:oneCellAnchor>
  <xdr:oneCellAnchor>
    <xdr:from>
      <xdr:col>2</xdr:col>
      <xdr:colOff>1669111</xdr:colOff>
      <xdr:row>156</xdr:row>
      <xdr:rowOff>273685</xdr:rowOff>
    </xdr:from>
    <xdr:ext cx="3856658" cy="3913504"/>
    <xdr:pic>
      <xdr:nvPicPr>
        <xdr:cNvPr id="7" name="image1.png">
          <a:extLst>
            <a:ext uri="{FF2B5EF4-FFF2-40B4-BE49-F238E27FC236}">
              <a16:creationId xmlns:a16="http://schemas.microsoft.com/office/drawing/2014/main" id="{97688188-C158-493A-9CB8-052017D253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29131" y="26318845"/>
          <a:ext cx="3856658" cy="3913504"/>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alkosto.com/horno-microondas-freidora-aire-whirlpool-10-pies-wm3911d/p/7501545588204" TargetMode="External"/><Relationship Id="rId21" Type="http://schemas.openxmlformats.org/officeDocument/2006/relationships/hyperlink" Target="https://concentradosdelnorte.com.co/producto/abono-31-8-8-potreros/" TargetMode="External"/><Relationship Id="rId34" Type="http://schemas.openxmlformats.org/officeDocument/2006/relationships/hyperlink" Target="https://www.mercadolibre.com.co/lampara-para-unas-uv-led-sun-s30-168w-profesional/up/MCOU3737015479" TargetMode="External"/><Relationship Id="rId42" Type="http://schemas.openxmlformats.org/officeDocument/2006/relationships/hyperlink" Target="https://casadelalicuadoraindustrial.com/tienda/linea-para-coccion/sartenes-y-ollas/olla-de-presion-en-aluminio-20-25-33-40-50-60-litros/" TargetMode="External"/><Relationship Id="rId47" Type="http://schemas.openxmlformats.org/officeDocument/2006/relationships/hyperlink" Target="https://www.homecenter.com.co/homecenter-co/product/574759/manguera-super-reforzada-uso-rudo-de-100-metros-4-capas/574759/" TargetMode="External"/><Relationship Id="rId50" Type="http://schemas.openxmlformats.org/officeDocument/2006/relationships/hyperlink" Target="https://www.homecenter.com.co/homecenter-co/product/135697/taladro-percutor-1-2-pulgada-800w-2600rpm-vvr/135697/?kid=dis_adi_1435636&amp;gad_source=1&amp;gad_campaignid=23616595358&amp;gbraid=0AAAAADt6wnpM3WUdk0XmUgcr6I2DTJCWi&amp;gclid=CjwKCAjwt7XQBhBkEiwAtStpp-6dYLwinLFeS1Md1O366xAfvGyTUNCg6AsLiJMOrHj_-aGt3foK9xoCxG8QAvD_BwE" TargetMode="External"/><Relationship Id="rId55" Type="http://schemas.openxmlformats.org/officeDocument/2006/relationships/hyperlink" Target="https://www.mercadolibre.com.co/turbina-aire-blower-37000-lth-aireador-peces-resun-gf370/up/MCOU2435376590?pdp_filters=item_id%3AMCO643016069&amp;matt_tool=15401541" TargetMode="External"/><Relationship Id="rId63" Type="http://schemas.openxmlformats.org/officeDocument/2006/relationships/hyperlink" Target="https://alosan.com.co/shop/criadoras/criadora-l6/" TargetMode="External"/><Relationship Id="rId7" Type="http://schemas.openxmlformats.org/officeDocument/2006/relationships/hyperlink" Target="https://www.mercadolibre.com.co/premier-chocolate-refinador-pg503-8-l-entrega-inmediata/up/MCOU3520931731?offer_type=BEST_PRICE&amp;pdp_filters=item_id%3AMCO3266633986&amp;matt_tool=15401541" TargetMode="External"/><Relationship Id="rId2" Type="http://schemas.openxmlformats.org/officeDocument/2006/relationships/hyperlink" Target="https://www.megahobbies.co/productos/carpa-tienda-camping-automatica-impermeable-6-personas/No%20hay%20resultados%20relevantes%20de%20SECOP%20II/datos%20abiertos%20para%20este%20&#237;tem%20espec&#237;fico%20&#8212;%20no%20encontr&#233;%20un%20proceso%20de%20contrataci&#243;n%20p&#250;blica%20con%20este%20producto%20exacto.%20S&#237;%20encontr&#233;%20el%20precio%20directo%20del%20fabricante/distribuidor%20Megahobbies,%20que%20coincide%20exactamente%20con%20la%20referencia%20solicitada." TargetMode="External"/><Relationship Id="rId16" Type="http://schemas.openxmlformats.org/officeDocument/2006/relationships/hyperlink" Target="https://www.mercadolibre.com.co/escabiladero-de-producion-en-acero/up/MCOU2434168946" TargetMode="External"/><Relationship Id="rId29" Type="http://schemas.openxmlformats.org/officeDocument/2006/relationships/hyperlink" Target="https://orduzcolombia.com/producto/jn-600/" TargetMode="External"/><Relationship Id="rId11" Type="http://schemas.openxmlformats.org/officeDocument/2006/relationships/hyperlink" Target="https://www.mercadolibre.com.co/cortador-electrico-rotativo-para-tela-y-cuero-2400-rpm/up/MCOU3752403756" TargetMode="External"/><Relationship Id="rId24" Type="http://schemas.openxmlformats.org/officeDocument/2006/relationships/hyperlink" Target="https://chocolatesarboldecacao.com.co/maquinaria/grageadora/" TargetMode="External"/><Relationship Id="rId32" Type="http://schemas.openxmlformats.org/officeDocument/2006/relationships/hyperlink" Target="https://www.homecenter.com.co/homecenter-co/product/646371/kit-de-riego-por-goteo-para-arbustos-y-flores-con-temporizador-orbit-negro/646371/" TargetMode="External"/><Relationship Id="rId37" Type="http://schemas.openxmlformats.org/officeDocument/2006/relationships/hyperlink" Target="https://www.mercadolibre.com.co/maquina-selladora-termica-automatica-para-bolsas-plasticas/up/MCOU3548000414" TargetMode="External"/><Relationship Id="rId40" Type="http://schemas.openxmlformats.org/officeDocument/2006/relationships/hyperlink" Target="https://carpasleon.com/" TargetMode="External"/><Relationship Id="rId45" Type="http://schemas.openxmlformats.org/officeDocument/2006/relationships/hyperlink" Target="https://maquinasdeconfeccion.com/producto/plancha-original-silver-star-es85/" TargetMode="External"/><Relationship Id="rId53" Type="http://schemas.openxmlformats.org/officeDocument/2006/relationships/hyperlink" Target="https://www.mercadolibre.com.co/tensamax-rf-monopolar-diatermia-capacitiva-y-resistiva/up/MCOU2883409303" TargetMode="External"/><Relationship Id="rId58" Type="http://schemas.openxmlformats.org/officeDocument/2006/relationships/hyperlink" Target="https://imgcolombia.com/categoria-producto/vitrinas/" TargetMode="External"/><Relationship Id="rId66" Type="http://schemas.openxmlformats.org/officeDocument/2006/relationships/comments" Target="../comments1.xml"/><Relationship Id="rId5" Type="http://schemas.openxmlformats.org/officeDocument/2006/relationships/hyperlink" Target="https://www.homecenter.com.co/homecenter-co/product/527105/cepillo-electrico-750w-stanley/527105/" TargetMode="External"/><Relationship Id="rId61" Type="http://schemas.openxmlformats.org/officeDocument/2006/relationships/hyperlink" Target="https://www.mercadolibre.com.co/medidor-digital-de-oxigeno-disuelto-para-acuicultura-y/up/MCOU3566613486" TargetMode="External"/><Relationship Id="rId19" Type="http://schemas.openxmlformats.org/officeDocument/2006/relationships/hyperlink" Target="https://www.mercadolibre.com.co/estante-metalico-8-repisas-capacidad-80-kg-58004-color-negro/p/MCO37757865?pdp_filters=item_id:MCO3753560978" TargetMode="External"/><Relationship Id="rId14" Type="http://schemas.openxmlformats.org/officeDocument/2006/relationships/hyperlink" Target="https://www.mercadolibre.com.co/embutidora-de-chorizos-electrica-15-litros-comercial/up/MCOU3107192833" TargetMode="External"/><Relationship Id="rId22" Type="http://schemas.openxmlformats.org/officeDocument/2006/relationships/hyperlink" Target="https://distriladam.com/?gad_source=1&amp;gad_campaignid=22853097531&amp;gbraid=0AAAAApPpr3RcrB3Gu1FwztDt4zi7dHPtj&amp;gclid=CjwKCAjwxITRBhBYEiwA6mZm7XczurY7BJ_E4KasWmuivI3jNTwrCxj0ToduoNDxzhD97n7Wwax2TxoC5DIQAvD_BwE" TargetMode="External"/><Relationship Id="rId27" Type="http://schemas.openxmlformats.org/officeDocument/2006/relationships/hyperlink" Target="https://www.falabella.com.co/falabella-co/product/129810684/Impresora-Canon-Para-Fotografia-Selphy-Cp1500-Color-Negro./129810685" TargetMode="External"/><Relationship Id="rId30" Type="http://schemas.openxmlformats.org/officeDocument/2006/relationships/hyperlink" Target="https://www.homecenter.com.co/homecenter-co/product/901483/juego-de-balcon-bistro-patio-exterior-3-piezas-madera-eucalipto-isla-natural/901483/" TargetMode="External"/><Relationship Id="rId35" Type="http://schemas.openxmlformats.org/officeDocument/2006/relationships/hyperlink" Target="https://importacionesarturia.com/producto/canon-rf-75-300mm-f-4-5-6-canon-rf/?srsltid=AfmBOoqkzR7XYG1oKrEj9oDd4kRMlDgv7fAUGZWH5O44szbQHhp8gGOX&amp;fbclid=PAT01DUARzMQhleHRuA2FlbQIxMABzcnRjBmFwcF9pZA81NjcwNjczNDMzNTI0MjcAAaezB_s7C9K4N4mbPUfDD0GG1UbRRKkLf64PpqKtKEkUDnctBZkxIwxbaGerFg_aem_nDYoPZD_N7uUfMfHHDiNyg" TargetMode="External"/><Relationship Id="rId43" Type="http://schemas.openxmlformats.org/officeDocument/2006/relationships/hyperlink" Target="https://www.industrialtaylor.com.co/shop/0121-04032-41-olla-en-acero-inoxidable-40-lts-consome-induccion-ozti-7556?category=768" TargetMode="External"/><Relationship Id="rId48" Type="http://schemas.openxmlformats.org/officeDocument/2006/relationships/hyperlink" Target="https://www.homecenter.com.co/homecenter-co/product/299861/sierra-caladora-710w-500-3100-cpm-gst-75-e/299861/" TargetMode="External"/><Relationship Id="rId56" Type="http://schemas.openxmlformats.org/officeDocument/2006/relationships/hyperlink" Target="https://www.homecenter.com.co/homecenter-co/product/444616/ventilador-samurai-turbo-silence-compact-3-en-1-3-velocidades-negro/444616/" TargetMode="External"/><Relationship Id="rId64" Type="http://schemas.openxmlformats.org/officeDocument/2006/relationships/printerSettings" Target="../printerSettings/printerSettings1.bin"/><Relationship Id="rId8" Type="http://schemas.openxmlformats.org/officeDocument/2006/relationships/hyperlink" Target="https://suenosdesedacolombia.com/producto/colador-industrial-filtra-vino-leche-vegetal-zumos-queso/?srsltid=AfmBOoqynvoYJOWJnMSlZ28qgMoncc4F8JjqTG0EL74bMOetM2aJhLIL" TargetMode="External"/><Relationship Id="rId51" Type="http://schemas.openxmlformats.org/officeDocument/2006/relationships/hyperlink" Target="https://www.mercadolibre.com.co/taladro-revolvedor-de-pintura/up/MCOU2888170094" TargetMode="External"/><Relationship Id="rId3" Type="http://schemas.openxmlformats.org/officeDocument/2006/relationships/hyperlink" Target="https://www.homecenter.com.co/homecenter-co/product/291189/carro-plegable-de-carga-2-en-1-ubermann/291189/" TargetMode="External"/><Relationship Id="rId12" Type="http://schemas.openxmlformats.org/officeDocument/2006/relationships/hyperlink" Target="https://exhibirequipos.com/producto/cortadora-masa-panaderia-cuchillas-cromadas/" TargetMode="External"/><Relationship Id="rId17" Type="http://schemas.openxmlformats.org/officeDocument/2006/relationships/hyperlink" Target="https://www.mercadolibre.com.co/estante-de-madera-blanco-rustico-para-joyeria-y-reposteria/up/MCOU2494153895" TargetMode="External"/><Relationship Id="rId25" Type="http://schemas.openxmlformats.org/officeDocument/2006/relationships/hyperlink" Target="https://www.homecenter.com.co/homecenter-co/product/560106/horno-empotrable-electrico-60-cm-120-v/560106/" TargetMode="External"/><Relationship Id="rId33" Type="http://schemas.openxmlformats.org/officeDocument/2006/relationships/hyperlink" Target="https://www.falabella.com.co/falabella-co/product/72933266/Juego-de-Vajilla-Mica-4-Puestos-Vajilla-20-Pzas-Blanca-Canele/72933266" TargetMode="External"/><Relationship Id="rId38" Type="http://schemas.openxmlformats.org/officeDocument/2006/relationships/hyperlink" Target="https://www.mercadolibre.com.co/maquina-trituradora-picadora-de-hielo-industrial-grande-para-raspados-y-cholados-perfecta-para-tu-negocio-houzze-sun/p/MCO38482656" TargetMode="External"/><Relationship Id="rId46" Type="http://schemas.openxmlformats.org/officeDocument/2006/relationships/hyperlink" Target="https://antioquenademaquinas.com/products/ribeteadora-triple-transporte-jontex-jt335" TargetMode="External"/><Relationship Id="rId59" Type="http://schemas.openxmlformats.org/officeDocument/2006/relationships/hyperlink" Target="https://exhibirequipos.com/producto/vitrina-refrigerada-pasteleria-2/?srsltid=AfmBOoqGJNv3f8qc32_u1dCMOgzGkZXUcbJt27tyQoeuIPRXZ817ZJ52" TargetMode="External"/><Relationship Id="rId20" Type="http://schemas.openxmlformats.org/officeDocument/2006/relationships/hyperlink" Target="https://refrisander.com/producto/estufa-tamalera-triple-1-puesto/?srsltid=AfmBOoqqzM0nNxaH6LGy3coAT5n-WX1jW3OUd0RjE0AXB6J9hrJK-G9k" TargetMode="External"/><Relationship Id="rId41" Type="http://schemas.openxmlformats.org/officeDocument/2006/relationships/hyperlink" Target="https://www.condustrial.com.co/motores-diesel-condustrial/42-motor-diesel-ecohorse-kd186fap1-2.html" TargetMode="External"/><Relationship Id="rId54" Type="http://schemas.openxmlformats.org/officeDocument/2006/relationships/hyperlink" Target="https://www.mercadolibre.com.co/trilladora-de-cafe-pergamino-140-kgh-motor-3hp-110v/up/MCOU3972129711" TargetMode="External"/><Relationship Id="rId62" Type="http://schemas.openxmlformats.org/officeDocument/2006/relationships/hyperlink" Target="https://www.mercadolibre.com.co/toldillo-o-carpa-para-labores-de-apicultura-3x3-mts/up/MCOU2595690795" TargetMode="External"/><Relationship Id="rId1" Type="http://schemas.openxmlformats.org/officeDocument/2006/relationships/hyperlink" Target="https://www.condustrial.com.co/fumigadoras-equipos-agricolas-jardineria-condustrial/283-fumigadora-estacionaria-a-gasolina-4t" TargetMode="External"/><Relationship Id="rId6" Type="http://schemas.openxmlformats.org/officeDocument/2006/relationships/hyperlink" Target="https://www.mercadolibre.com.co/colador-de-miel-filtro-de-miel-colador-de-doble-tamiz-con-ma/p/MCO2060558963?pdp_filters=item_id%3AMCO3493297170&amp;matt_tool=15401541" TargetMode="External"/><Relationship Id="rId15" Type="http://schemas.openxmlformats.org/officeDocument/2006/relationships/hyperlink" Target="https://grupozingal.co/producto/empacadora-al-vacio-de-mesa-3-barras-de-sellado/" TargetMode="External"/><Relationship Id="rId23" Type="http://schemas.openxmlformats.org/officeDocument/2006/relationships/hyperlink" Target="https://www.mercadolibre.com.co/perfume-truper-grafadora-recargable-unisex-250-ml-edt/up/MCOU2618076591" TargetMode="External"/><Relationship Id="rId28" Type="http://schemas.openxmlformats.org/officeDocument/2006/relationships/hyperlink" Target="https://cursosphotoarts.com/products/epson-t3170-modificada-para-sublimacion" TargetMode="External"/><Relationship Id="rId36" Type="http://schemas.openxmlformats.org/officeDocument/2006/relationships/hyperlink" Target="https://www.americafoodsolutions.co/tienda/fundidora-de-chocolate-doble-2-sabores-profesional/" TargetMode="External"/><Relationship Id="rId49" Type="http://schemas.openxmlformats.org/officeDocument/2006/relationships/hyperlink" Target="https://www.homecenter.com.co/homecenter-co/product/680702/taladro-de-arbol-o-banco-con-velocidad-variable-750w-uy-uy-tlb16-uyustools/680702/" TargetMode="External"/><Relationship Id="rId57" Type="http://schemas.openxmlformats.org/officeDocument/2006/relationships/hyperlink" Target="https://www.mercadolibre.com.co/vitrina-de-calefaccion-de-alimentos-76cm-ancho-3-niveles/p/MCO46925799" TargetMode="External"/><Relationship Id="rId10" Type="http://schemas.openxmlformats.org/officeDocument/2006/relationships/hyperlink" Target="https://share.google/YRhhLYmvIhLLZK0MZ" TargetMode="External"/><Relationship Id="rId31" Type="http://schemas.openxmlformats.org/officeDocument/2006/relationships/hyperlink" Target="https://www.mercadolibre.com.co/bandejas-de-panaderia/up/MCOU2413816767" TargetMode="External"/><Relationship Id="rId44" Type="http://schemas.openxmlformats.org/officeDocument/2006/relationships/hyperlink" Target="https://aquaintegral.co/producto/peroxido-de-hidrogeno-al-50-x-30-kg/" TargetMode="External"/><Relationship Id="rId52" Type="http://schemas.openxmlformats.org/officeDocument/2006/relationships/hyperlink" Target="https://agrocolombiasas.com/producto/tanque-bebedero-para-almacenamiento-de-agua-500-l-delagua/" TargetMode="External"/><Relationship Id="rId60" Type="http://schemas.openxmlformats.org/officeDocument/2006/relationships/hyperlink" Target="https://refrisander.com/producto/vitrina-vertical-vidrio-de-6-lineas-100-cm-de-frente/?srsltid=AfmBOoqd_Sa0wlXYAX4TeeGlheCwLTcYuzEsGb-I0CLCSzj0AksBshj5" TargetMode="External"/><Relationship Id="rId65" Type="http://schemas.openxmlformats.org/officeDocument/2006/relationships/vmlDrawing" Target="../drawings/vmlDrawing1.vml"/><Relationship Id="rId4" Type="http://schemas.openxmlformats.org/officeDocument/2006/relationships/hyperlink" Target="https://www.homecenter.com.co/homecenter-co/product/795099/chaleco-salvavidas-reglamentario-adulto/795099/" TargetMode="External"/><Relationship Id="rId9" Type="http://schemas.openxmlformats.org/officeDocument/2006/relationships/hyperlink" Target="https://www.falabella.com.co/falabella-co/product/131654061/colchoneta-plegable-azul-de-camping-grande-180x100x5/131654062" TargetMode="External"/><Relationship Id="rId13" Type="http://schemas.openxmlformats.org/officeDocument/2006/relationships/hyperlink" Target="https://www.falabella.com.co/falabella-co/product/151034922/dji-mini-3-fly-more-combo-rc-control-con-pantalla/151034923?fbclid=PAT01DUARzMnJleHRuA2FlbQIxMABzcnRjBmFwcF9pZA81NjcwNjczNDMzNTI0MjcAAaeKFl7Kg2EeRivyuzKXfIJIOAfluNY0HtNMly1TdRfS5kQ8jH265VJDfdstVA_aem_5gEctkq4ZtVBevqBQaunEw" TargetMode="External"/><Relationship Id="rId18" Type="http://schemas.openxmlformats.org/officeDocument/2006/relationships/hyperlink" Target="https://www.mercadolibre.com.co/estante-organizador-anaquel-solido-plastico-5-niveles-rimax/up/MCOU3044925720" TargetMode="External"/><Relationship Id="rId39" Type="http://schemas.openxmlformats.org/officeDocument/2006/relationships/hyperlink" Target="https://www.homecenter.com.co/homecenter-co/product/909776/mesa-auxiliar-metalica-46x48cm-negra/909776/"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10024212" TargetMode="External"/><Relationship Id="rId2" Type="http://schemas.openxmlformats.org/officeDocument/2006/relationships/hyperlink" Target="https://community.secop.gov.co/Public/Tendering/OpportunityDetail/Index?noticeUID=CO1.NTC.10123632" TargetMode="External"/><Relationship Id="rId1" Type="http://schemas.openxmlformats.org/officeDocument/2006/relationships/hyperlink" Target="https://community.secop.gov.co/Public/Tendering/OpportunityDetail/Index?noticeUID=CO1.NTC.9033213" TargetMode="External"/><Relationship Id="rId5" Type="http://schemas.openxmlformats.org/officeDocument/2006/relationships/printerSettings" Target="../printerSettings/printerSettings8.bin"/><Relationship Id="rId4" Type="http://schemas.openxmlformats.org/officeDocument/2006/relationships/hyperlink" Target="https://community.secop.gov.co/Public/Tendering/OpportunityDetail/Index?noticeUID=CO1.NTC.928893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M186"/>
  <sheetViews>
    <sheetView showGridLines="0" topLeftCell="D1" zoomScale="86" zoomScaleNormal="86" workbookViewId="0">
      <selection activeCell="M7" sqref="M7"/>
    </sheetView>
  </sheetViews>
  <sheetFormatPr baseColWidth="10" defaultColWidth="14.44140625" defaultRowHeight="11.4"/>
  <cols>
    <col min="1" max="1" width="11.33203125" style="2" customWidth="1"/>
    <col min="2" max="2" width="50.44140625" style="2" customWidth="1"/>
    <col min="3" max="3" width="124" style="2" customWidth="1"/>
    <col min="4" max="5" width="14.88671875" style="2" customWidth="1"/>
    <col min="6" max="6" width="25" style="41" customWidth="1"/>
    <col min="7" max="7" width="21.33203125" style="41" customWidth="1"/>
    <col min="8" max="8" width="30.44140625" style="45" customWidth="1"/>
    <col min="9" max="9" width="32.5546875" style="46" customWidth="1"/>
    <col min="10" max="10" width="22.88671875" style="2" customWidth="1"/>
    <col min="11" max="11" width="50.5546875" style="2" customWidth="1"/>
    <col min="12" max="16384" width="14.44140625" style="2"/>
  </cols>
  <sheetData>
    <row r="1" spans="1:12" ht="15" customHeight="1">
      <c r="A1" s="179" t="s">
        <v>0</v>
      </c>
      <c r="B1" s="179"/>
      <c r="C1" s="179"/>
      <c r="D1" s="179"/>
      <c r="E1" s="179"/>
      <c r="F1" s="180"/>
      <c r="G1" s="180"/>
      <c r="H1" s="181"/>
      <c r="I1" s="182"/>
    </row>
    <row r="2" spans="1:12" ht="15.75" customHeight="1">
      <c r="A2" s="183" t="s">
        <v>1</v>
      </c>
      <c r="B2" s="183"/>
      <c r="C2" s="183"/>
      <c r="D2" s="183"/>
      <c r="E2" s="183"/>
      <c r="F2" s="184"/>
      <c r="G2" s="184"/>
      <c r="H2" s="185"/>
      <c r="I2" s="186"/>
    </row>
    <row r="3" spans="1:12" ht="48.75" customHeight="1" thickTop="1" thickBot="1">
      <c r="A3" s="187" t="s">
        <v>2</v>
      </c>
      <c r="B3" s="187"/>
      <c r="C3" s="187"/>
      <c r="D3" s="187"/>
      <c r="E3" s="187"/>
      <c r="F3" s="188"/>
      <c r="G3" s="188"/>
      <c r="H3" s="189"/>
      <c r="I3" s="190"/>
    </row>
    <row r="4" spans="1:12" ht="15" customHeight="1" thickTop="1" thickBot="1">
      <c r="A4" s="191" t="s">
        <v>3</v>
      </c>
      <c r="B4" s="191"/>
      <c r="C4" s="191"/>
      <c r="D4" s="191"/>
      <c r="E4" s="191"/>
      <c r="F4" s="192"/>
      <c r="G4" s="192"/>
      <c r="H4" s="193"/>
      <c r="I4" s="194"/>
    </row>
    <row r="5" spans="1:12" ht="55.5" customHeight="1" thickBot="1">
      <c r="A5" s="3" t="s">
        <v>4</v>
      </c>
      <c r="B5" s="4" t="s">
        <v>5</v>
      </c>
      <c r="C5" s="4" t="s">
        <v>6</v>
      </c>
      <c r="D5" s="4" t="s">
        <v>7</v>
      </c>
      <c r="E5" s="5" t="s">
        <v>8</v>
      </c>
      <c r="F5" s="39" t="s">
        <v>9</v>
      </c>
      <c r="G5" s="39" t="s">
        <v>10</v>
      </c>
      <c r="H5" s="42" t="s">
        <v>11</v>
      </c>
      <c r="I5" s="43" t="s">
        <v>12</v>
      </c>
      <c r="K5" s="6" t="s">
        <v>324</v>
      </c>
      <c r="L5" s="6" t="s">
        <v>410</v>
      </c>
    </row>
    <row r="6" spans="1:12" ht="73.8" hidden="1" customHeight="1" thickBot="1">
      <c r="A6" s="7">
        <v>1</v>
      </c>
      <c r="B6" s="8" t="s">
        <v>13</v>
      </c>
      <c r="C6" s="9" t="s">
        <v>14</v>
      </c>
      <c r="D6" s="10" t="s">
        <v>15</v>
      </c>
      <c r="E6" s="10">
        <v>45</v>
      </c>
      <c r="F6" s="47">
        <v>175000</v>
      </c>
      <c r="G6" s="47">
        <v>0</v>
      </c>
      <c r="H6" s="47">
        <v>175000</v>
      </c>
      <c r="I6" s="49">
        <f>+H6*E6</f>
        <v>7875000</v>
      </c>
      <c r="J6" s="11"/>
      <c r="K6" s="1" t="s">
        <v>323</v>
      </c>
    </row>
    <row r="7" spans="1:12" ht="408" hidden="1" customHeight="1" thickBot="1">
      <c r="A7" s="12">
        <v>2</v>
      </c>
      <c r="B7" s="13" t="s">
        <v>16</v>
      </c>
      <c r="C7" s="14" t="s">
        <v>17</v>
      </c>
      <c r="D7" s="15" t="s">
        <v>15</v>
      </c>
      <c r="E7" s="15">
        <v>3</v>
      </c>
      <c r="F7" s="40">
        <v>1470588.25</v>
      </c>
      <c r="G7" s="40">
        <f>+F7*19%</f>
        <v>279411.76750000002</v>
      </c>
      <c r="H7" s="40">
        <v>1750000</v>
      </c>
      <c r="I7" s="49">
        <f t="shared" ref="I7:I70" si="0">+H7*E7</f>
        <v>5250000</v>
      </c>
      <c r="J7" s="11"/>
      <c r="K7" s="1" t="s">
        <v>325</v>
      </c>
    </row>
    <row r="8" spans="1:12" ht="333" hidden="1" customHeight="1" thickBot="1">
      <c r="A8" s="12">
        <v>3</v>
      </c>
      <c r="B8" s="13" t="s">
        <v>18</v>
      </c>
      <c r="C8" s="14" t="s">
        <v>19</v>
      </c>
      <c r="D8" s="15" t="s">
        <v>15</v>
      </c>
      <c r="E8" s="15">
        <v>1</v>
      </c>
      <c r="F8" s="40">
        <v>1958747.9</v>
      </c>
      <c r="G8" s="40">
        <v>372162.1</v>
      </c>
      <c r="H8" s="40">
        <v>2330910</v>
      </c>
      <c r="I8" s="49">
        <f t="shared" si="0"/>
        <v>2330910</v>
      </c>
      <c r="J8" s="11"/>
      <c r="K8" s="1" t="s">
        <v>326</v>
      </c>
    </row>
    <row r="9" spans="1:12" ht="408" hidden="1" customHeight="1" thickBot="1">
      <c r="A9" s="12">
        <v>4</v>
      </c>
      <c r="B9" s="13" t="s">
        <v>20</v>
      </c>
      <c r="C9" s="14" t="s">
        <v>21</v>
      </c>
      <c r="D9" s="15" t="s">
        <v>15</v>
      </c>
      <c r="E9" s="15">
        <v>1</v>
      </c>
      <c r="F9" s="40">
        <v>612605.04</v>
      </c>
      <c r="G9" s="40">
        <v>116394.96</v>
      </c>
      <c r="H9" s="40">
        <v>729000</v>
      </c>
      <c r="I9" s="49">
        <f t="shared" si="0"/>
        <v>729000</v>
      </c>
      <c r="J9" s="11"/>
      <c r="K9" s="1" t="s">
        <v>327</v>
      </c>
    </row>
    <row r="10" spans="1:12" ht="408" hidden="1" customHeight="1" thickBot="1">
      <c r="A10" s="12">
        <v>5</v>
      </c>
      <c r="B10" s="13" t="s">
        <v>22</v>
      </c>
      <c r="C10" s="14" t="s">
        <v>23</v>
      </c>
      <c r="D10" s="15" t="s">
        <v>15</v>
      </c>
      <c r="E10" s="15">
        <v>5</v>
      </c>
      <c r="F10" s="40">
        <v>462184.87</v>
      </c>
      <c r="G10" s="40">
        <v>87815.13</v>
      </c>
      <c r="H10" s="40">
        <v>550000</v>
      </c>
      <c r="I10" s="49">
        <f t="shared" si="0"/>
        <v>2750000</v>
      </c>
      <c r="J10" s="11"/>
      <c r="K10" s="1" t="s">
        <v>328</v>
      </c>
    </row>
    <row r="11" spans="1:12" ht="408" hidden="1" customHeight="1" thickBot="1">
      <c r="A11" s="12">
        <v>6</v>
      </c>
      <c r="B11" s="13" t="s">
        <v>24</v>
      </c>
      <c r="C11" s="14" t="s">
        <v>25</v>
      </c>
      <c r="D11" s="15" t="s">
        <v>15</v>
      </c>
      <c r="E11" s="15">
        <v>20</v>
      </c>
      <c r="F11" s="40">
        <v>49000</v>
      </c>
      <c r="G11" s="40">
        <v>0</v>
      </c>
      <c r="H11" s="40">
        <v>49000</v>
      </c>
      <c r="I11" s="49">
        <f t="shared" si="0"/>
        <v>980000</v>
      </c>
      <c r="J11" s="11"/>
      <c r="K11" s="1" t="s">
        <v>329</v>
      </c>
    </row>
    <row r="12" spans="1:12" ht="408" hidden="1" customHeight="1" thickBot="1">
      <c r="A12" s="12">
        <v>7</v>
      </c>
      <c r="B12" s="13" t="s">
        <v>26</v>
      </c>
      <c r="C12" s="14" t="s">
        <v>27</v>
      </c>
      <c r="D12" s="15" t="s">
        <v>15</v>
      </c>
      <c r="E12" s="15">
        <v>28</v>
      </c>
      <c r="F12" s="40">
        <v>160000</v>
      </c>
      <c r="G12" s="40">
        <v>0</v>
      </c>
      <c r="H12" s="40">
        <v>160000</v>
      </c>
      <c r="I12" s="49">
        <f t="shared" si="0"/>
        <v>4480000</v>
      </c>
      <c r="J12" s="11"/>
      <c r="K12" s="1" t="s">
        <v>330</v>
      </c>
    </row>
    <row r="13" spans="1:12" ht="142.5" customHeight="1" thickBot="1">
      <c r="A13" s="12">
        <v>8</v>
      </c>
      <c r="B13" s="13" t="s">
        <v>28</v>
      </c>
      <c r="C13" s="14" t="s">
        <v>29</v>
      </c>
      <c r="D13" s="15" t="s">
        <v>15</v>
      </c>
      <c r="E13" s="15">
        <v>45</v>
      </c>
      <c r="F13" s="40">
        <v>142857.14285714284</v>
      </c>
      <c r="G13" s="40">
        <v>7142.8571428571422</v>
      </c>
      <c r="H13" s="40">
        <v>150000</v>
      </c>
      <c r="I13" s="49">
        <f t="shared" si="0"/>
        <v>6750000</v>
      </c>
      <c r="J13" s="11"/>
      <c r="K13" s="1" t="s">
        <v>409</v>
      </c>
      <c r="L13" s="2" t="s">
        <v>410</v>
      </c>
    </row>
    <row r="14" spans="1:12" ht="408" customHeight="1" thickBot="1">
      <c r="A14" s="12">
        <v>9</v>
      </c>
      <c r="B14" s="13" t="s">
        <v>30</v>
      </c>
      <c r="C14" s="14" t="s">
        <v>31</v>
      </c>
      <c r="D14" s="15" t="s">
        <v>15</v>
      </c>
      <c r="E14" s="15">
        <v>145</v>
      </c>
      <c r="F14" s="40">
        <v>130022.85714285713</v>
      </c>
      <c r="G14" s="40">
        <v>6501.1428571428569</v>
      </c>
      <c r="H14" s="40">
        <v>136524</v>
      </c>
      <c r="I14" s="49">
        <f t="shared" si="0"/>
        <v>19795980</v>
      </c>
      <c r="J14" s="11"/>
      <c r="K14" s="2" t="s">
        <v>331</v>
      </c>
      <c r="L14" s="2" t="s">
        <v>410</v>
      </c>
    </row>
    <row r="15" spans="1:12" ht="408" customHeight="1" thickBot="1">
      <c r="A15" s="12">
        <v>10</v>
      </c>
      <c r="B15" s="13" t="s">
        <v>32</v>
      </c>
      <c r="C15" s="14" t="s">
        <v>33</v>
      </c>
      <c r="D15" s="15" t="s">
        <v>15</v>
      </c>
      <c r="E15" s="15">
        <v>5</v>
      </c>
      <c r="F15" s="40">
        <v>197763.80952380953</v>
      </c>
      <c r="G15" s="40">
        <v>9888.1904761904771</v>
      </c>
      <c r="H15" s="40">
        <v>207652</v>
      </c>
      <c r="I15" s="49">
        <f t="shared" si="0"/>
        <v>1038260</v>
      </c>
      <c r="J15" s="11"/>
      <c r="K15" s="2" t="s">
        <v>331</v>
      </c>
      <c r="L15" s="2" t="s">
        <v>410</v>
      </c>
    </row>
    <row r="16" spans="1:12" ht="408" customHeight="1" thickBot="1">
      <c r="A16" s="12">
        <v>11</v>
      </c>
      <c r="B16" s="13" t="s">
        <v>34</v>
      </c>
      <c r="C16" s="14" t="s">
        <v>35</v>
      </c>
      <c r="D16" s="15" t="s">
        <v>15</v>
      </c>
      <c r="E16" s="15">
        <v>10</v>
      </c>
      <c r="F16" s="40">
        <v>185123.80952380953</v>
      </c>
      <c r="G16" s="40">
        <v>9256.1904761904771</v>
      </c>
      <c r="H16" s="40">
        <v>194380</v>
      </c>
      <c r="I16" s="49">
        <f t="shared" si="0"/>
        <v>1943800</v>
      </c>
      <c r="J16" s="11"/>
      <c r="K16" s="2" t="s">
        <v>331</v>
      </c>
      <c r="L16" s="2" t="s">
        <v>410</v>
      </c>
    </row>
    <row r="17" spans="1:13" ht="408" hidden="1" customHeight="1" thickBot="1">
      <c r="A17" s="12">
        <v>12</v>
      </c>
      <c r="B17" s="13" t="s">
        <v>36</v>
      </c>
      <c r="C17" s="14" t="s">
        <v>37</v>
      </c>
      <c r="D17" s="15" t="s">
        <v>15</v>
      </c>
      <c r="E17" s="15">
        <v>1</v>
      </c>
      <c r="F17" s="40">
        <v>3831895.4</v>
      </c>
      <c r="G17" s="40">
        <v>728060.13</v>
      </c>
      <c r="H17" s="40">
        <v>4559955.53</v>
      </c>
      <c r="I17" s="49">
        <f t="shared" si="0"/>
        <v>4559955.53</v>
      </c>
      <c r="J17" s="11"/>
      <c r="K17" s="2" t="s">
        <v>331</v>
      </c>
    </row>
    <row r="18" spans="1:13" ht="408" hidden="1" customHeight="1" thickBot="1">
      <c r="A18" s="12">
        <v>13</v>
      </c>
      <c r="B18" s="13" t="s">
        <v>38</v>
      </c>
      <c r="C18" s="14" t="s">
        <v>39</v>
      </c>
      <c r="D18" s="15" t="s">
        <v>15</v>
      </c>
      <c r="E18" s="15">
        <v>1</v>
      </c>
      <c r="F18" s="40">
        <v>1851868.06722689</v>
      </c>
      <c r="G18" s="40">
        <v>351854.93277310929</v>
      </c>
      <c r="H18" s="40">
        <v>2203723</v>
      </c>
      <c r="I18" s="49">
        <f t="shared" si="0"/>
        <v>2203723</v>
      </c>
      <c r="J18" s="11"/>
      <c r="K18" s="1" t="s">
        <v>332</v>
      </c>
    </row>
    <row r="19" spans="1:13" ht="408" hidden="1" customHeight="1" thickBot="1">
      <c r="A19" s="12">
        <v>14</v>
      </c>
      <c r="B19" s="13" t="s">
        <v>40</v>
      </c>
      <c r="C19" s="14" t="s">
        <v>41</v>
      </c>
      <c r="D19" s="15" t="s">
        <v>15</v>
      </c>
      <c r="E19" s="15">
        <v>2</v>
      </c>
      <c r="F19" s="40">
        <v>2714285.7142857099</v>
      </c>
      <c r="G19" s="40">
        <v>515714.2857142858</v>
      </c>
      <c r="H19" s="40">
        <f>+F19+G19</f>
        <v>3229999.9999999958</v>
      </c>
      <c r="I19" s="49">
        <f t="shared" si="0"/>
        <v>6459999.9999999916</v>
      </c>
      <c r="J19" s="11"/>
      <c r="K19" s="1" t="s">
        <v>333</v>
      </c>
    </row>
    <row r="20" spans="1:13" ht="408" hidden="1" customHeight="1" thickBot="1">
      <c r="A20" s="12">
        <v>15</v>
      </c>
      <c r="B20" s="13" t="s">
        <v>42</v>
      </c>
      <c r="C20" s="14" t="s">
        <v>43</v>
      </c>
      <c r="D20" s="15" t="s">
        <v>15</v>
      </c>
      <c r="E20" s="15">
        <v>3</v>
      </c>
      <c r="F20" s="40">
        <v>132689.07999999999</v>
      </c>
      <c r="G20" s="40">
        <v>25210.92</v>
      </c>
      <c r="H20" s="40">
        <v>157900</v>
      </c>
      <c r="I20" s="49">
        <f t="shared" si="0"/>
        <v>473700</v>
      </c>
      <c r="J20" s="11"/>
      <c r="K20" s="1" t="s">
        <v>334</v>
      </c>
    </row>
    <row r="21" spans="1:13" ht="408" hidden="1" customHeight="1" thickBot="1">
      <c r="A21" s="12">
        <v>16</v>
      </c>
      <c r="B21" s="13" t="s">
        <v>44</v>
      </c>
      <c r="C21" s="14" t="s">
        <v>45</v>
      </c>
      <c r="D21" s="15" t="s">
        <v>15</v>
      </c>
      <c r="E21" s="15">
        <v>5</v>
      </c>
      <c r="F21" s="40">
        <v>2998921.46</v>
      </c>
      <c r="G21" s="40">
        <v>569795.07999999996</v>
      </c>
      <c r="H21" s="40">
        <v>3568716.54</v>
      </c>
      <c r="I21" s="49">
        <f t="shared" si="0"/>
        <v>17843582.699999999</v>
      </c>
      <c r="J21" s="11"/>
      <c r="K21" s="2" t="s">
        <v>331</v>
      </c>
    </row>
    <row r="22" spans="1:13" ht="408" hidden="1" customHeight="1" thickBot="1">
      <c r="A22" s="12">
        <v>17</v>
      </c>
      <c r="B22" s="13" t="s">
        <v>46</v>
      </c>
      <c r="C22" s="14" t="s">
        <v>47</v>
      </c>
      <c r="D22" s="15" t="s">
        <v>15</v>
      </c>
      <c r="E22" s="15">
        <v>6</v>
      </c>
      <c r="F22" s="40">
        <v>361344.54</v>
      </c>
      <c r="G22" s="40">
        <v>68655.460000000006</v>
      </c>
      <c r="H22" s="40">
        <v>430000</v>
      </c>
      <c r="I22" s="49">
        <f t="shared" si="0"/>
        <v>2580000</v>
      </c>
      <c r="J22" s="11"/>
      <c r="K22" s="1" t="s">
        <v>335</v>
      </c>
    </row>
    <row r="23" spans="1:13" ht="408" hidden="1" customHeight="1" thickBot="1">
      <c r="A23" s="12">
        <v>18</v>
      </c>
      <c r="B23" s="13" t="s">
        <v>48</v>
      </c>
      <c r="C23" s="14" t="s">
        <v>49</v>
      </c>
      <c r="D23" s="15" t="s">
        <v>15</v>
      </c>
      <c r="E23" s="15">
        <v>1</v>
      </c>
      <c r="F23" s="40">
        <v>3352941.18</v>
      </c>
      <c r="G23" s="40">
        <v>637058.81999999995</v>
      </c>
      <c r="H23" s="40">
        <v>3990000</v>
      </c>
      <c r="I23" s="49">
        <f t="shared" si="0"/>
        <v>3990000</v>
      </c>
      <c r="J23" s="11"/>
      <c r="K23" s="1" t="s">
        <v>336</v>
      </c>
    </row>
    <row r="24" spans="1:13" ht="69" hidden="1" customHeight="1" thickBot="1">
      <c r="A24" s="12">
        <v>19</v>
      </c>
      <c r="B24" s="27" t="s">
        <v>50</v>
      </c>
      <c r="C24" s="51" t="s">
        <v>51</v>
      </c>
      <c r="D24" s="52" t="s">
        <v>15</v>
      </c>
      <c r="E24" s="52">
        <v>24</v>
      </c>
      <c r="F24" s="53">
        <v>1993843.72</v>
      </c>
      <c r="G24" s="53">
        <v>378830.31</v>
      </c>
      <c r="H24" s="53">
        <v>2372674.02</v>
      </c>
      <c r="I24" s="49">
        <f t="shared" si="0"/>
        <v>56944176.480000004</v>
      </c>
      <c r="J24" s="11"/>
      <c r="K24" s="2" t="s">
        <v>331</v>
      </c>
    </row>
    <row r="25" spans="1:13" ht="75" hidden="1" customHeight="1" thickBot="1">
      <c r="A25" s="12">
        <v>20</v>
      </c>
      <c r="B25" s="13" t="s">
        <v>52</v>
      </c>
      <c r="C25" s="14" t="s">
        <v>53</v>
      </c>
      <c r="D25" s="15" t="s">
        <v>15</v>
      </c>
      <c r="E25" s="15">
        <v>15</v>
      </c>
      <c r="F25" s="40">
        <v>1363235</v>
      </c>
      <c r="G25" s="40">
        <v>259015</v>
      </c>
      <c r="H25" s="40">
        <v>1622250.0000000002</v>
      </c>
      <c r="I25" s="49">
        <f t="shared" si="0"/>
        <v>24333750.000000004</v>
      </c>
      <c r="J25" s="11"/>
      <c r="K25" s="2" t="s">
        <v>337</v>
      </c>
    </row>
    <row r="26" spans="1:13" ht="408" hidden="1" customHeight="1" thickBot="1">
      <c r="A26" s="12">
        <v>21</v>
      </c>
      <c r="B26" s="13" t="s">
        <v>54</v>
      </c>
      <c r="C26" s="14" t="s">
        <v>55</v>
      </c>
      <c r="D26" s="15" t="s">
        <v>15</v>
      </c>
      <c r="E26" s="15">
        <v>15</v>
      </c>
      <c r="F26" s="40">
        <v>128285.71428571428</v>
      </c>
      <c r="G26" s="40">
        <v>6414.2857142857138</v>
      </c>
      <c r="H26" s="40">
        <v>134700</v>
      </c>
      <c r="I26" s="49">
        <f t="shared" si="0"/>
        <v>2020500</v>
      </c>
      <c r="J26" s="11"/>
      <c r="K26" s="1" t="s">
        <v>411</v>
      </c>
      <c r="M26" s="2" t="s">
        <v>412</v>
      </c>
    </row>
    <row r="27" spans="1:13" ht="408" hidden="1" customHeight="1" thickBot="1">
      <c r="A27" s="12">
        <v>22</v>
      </c>
      <c r="B27" s="13" t="s">
        <v>56</v>
      </c>
      <c r="C27" s="14" t="s">
        <v>57</v>
      </c>
      <c r="D27" s="15" t="s">
        <v>15</v>
      </c>
      <c r="E27" s="15">
        <v>20</v>
      </c>
      <c r="F27" s="40">
        <v>211240.95238095237</v>
      </c>
      <c r="G27" s="40">
        <v>10562.047619047618</v>
      </c>
      <c r="H27" s="40">
        <f>+F27+G27</f>
        <v>221803</v>
      </c>
      <c r="I27" s="49">
        <f t="shared" si="0"/>
        <v>4436060</v>
      </c>
      <c r="J27" s="11"/>
      <c r="K27" s="2" t="s">
        <v>338</v>
      </c>
      <c r="M27" s="2" t="s">
        <v>412</v>
      </c>
    </row>
    <row r="28" spans="1:13" ht="408" hidden="1" customHeight="1" thickBot="1">
      <c r="A28" s="12">
        <v>23</v>
      </c>
      <c r="B28" s="13" t="s">
        <v>58</v>
      </c>
      <c r="C28" s="14" t="s">
        <v>59</v>
      </c>
      <c r="D28" s="15" t="s">
        <v>15</v>
      </c>
      <c r="E28" s="15">
        <v>25</v>
      </c>
      <c r="F28" s="40">
        <v>196445.71428571429</v>
      </c>
      <c r="G28" s="40">
        <v>9822.2857142857156</v>
      </c>
      <c r="H28" s="40">
        <v>206268</v>
      </c>
      <c r="I28" s="49">
        <f t="shared" si="0"/>
        <v>5156700</v>
      </c>
      <c r="J28" s="11"/>
      <c r="K28" s="2" t="s">
        <v>338</v>
      </c>
      <c r="M28" s="2" t="s">
        <v>412</v>
      </c>
    </row>
    <row r="29" spans="1:13" ht="408" hidden="1" customHeight="1" thickBot="1">
      <c r="A29" s="12">
        <v>24</v>
      </c>
      <c r="B29" s="13" t="s">
        <v>60</v>
      </c>
      <c r="C29" s="14" t="s">
        <v>61</v>
      </c>
      <c r="D29" s="15" t="s">
        <v>15</v>
      </c>
      <c r="E29" s="15">
        <v>3</v>
      </c>
      <c r="F29" s="40">
        <v>1740135</v>
      </c>
      <c r="G29" s="40">
        <v>330626</v>
      </c>
      <c r="H29" s="40">
        <v>2070761</v>
      </c>
      <c r="I29" s="49">
        <f t="shared" si="0"/>
        <v>6212283</v>
      </c>
      <c r="J29" s="11"/>
      <c r="K29" s="2" t="s">
        <v>337</v>
      </c>
    </row>
    <row r="30" spans="1:13" ht="408" hidden="1" customHeight="1" thickBot="1">
      <c r="A30" s="12">
        <v>25</v>
      </c>
      <c r="B30" s="13" t="s">
        <v>62</v>
      </c>
      <c r="C30" s="14" t="s">
        <v>63</v>
      </c>
      <c r="D30" s="15" t="s">
        <v>15</v>
      </c>
      <c r="E30" s="15">
        <v>1</v>
      </c>
      <c r="F30" s="40">
        <v>2521007.5630252101</v>
      </c>
      <c r="G30" s="40">
        <v>478991.43697478989</v>
      </c>
      <c r="H30" s="40">
        <f>+F30+G30</f>
        <v>2999999</v>
      </c>
      <c r="I30" s="49">
        <f t="shared" si="0"/>
        <v>2999999</v>
      </c>
      <c r="J30" s="11"/>
      <c r="K30" s="1" t="s">
        <v>339</v>
      </c>
    </row>
    <row r="31" spans="1:13" ht="408" hidden="1" customHeight="1" thickBot="1">
      <c r="A31" s="12">
        <v>26</v>
      </c>
      <c r="B31" s="13" t="s">
        <v>64</v>
      </c>
      <c r="C31" s="14" t="s">
        <v>65</v>
      </c>
      <c r="D31" s="15" t="s">
        <v>15</v>
      </c>
      <c r="E31" s="15">
        <v>150</v>
      </c>
      <c r="F31" s="40">
        <v>168067</v>
      </c>
      <c r="G31" s="40">
        <v>31933</v>
      </c>
      <c r="H31" s="40">
        <v>200000</v>
      </c>
      <c r="I31" s="49">
        <f t="shared" si="0"/>
        <v>30000000</v>
      </c>
      <c r="J31" s="11"/>
      <c r="K31" s="2" t="s">
        <v>340</v>
      </c>
    </row>
    <row r="32" spans="1:13" ht="408" hidden="1" customHeight="1" thickBot="1">
      <c r="A32" s="12">
        <v>27</v>
      </c>
      <c r="B32" s="13" t="s">
        <v>66</v>
      </c>
      <c r="C32" s="14" t="s">
        <v>67</v>
      </c>
      <c r="D32" s="15" t="s">
        <v>15</v>
      </c>
      <c r="E32" s="15">
        <v>5</v>
      </c>
      <c r="F32" s="40">
        <v>1092436.97478992</v>
      </c>
      <c r="G32" s="40">
        <v>207563.02521008404</v>
      </c>
      <c r="H32" s="40">
        <v>1300000</v>
      </c>
      <c r="I32" s="49">
        <f t="shared" si="0"/>
        <v>6500000</v>
      </c>
      <c r="J32" s="11"/>
      <c r="K32" s="2" t="s">
        <v>342</v>
      </c>
    </row>
    <row r="33" spans="1:11" ht="408" hidden="1" customHeight="1" thickBot="1">
      <c r="A33" s="12">
        <v>28</v>
      </c>
      <c r="B33" s="13" t="s">
        <v>68</v>
      </c>
      <c r="C33" s="14" t="s">
        <v>69</v>
      </c>
      <c r="D33" s="15" t="s">
        <v>15</v>
      </c>
      <c r="E33" s="15">
        <v>18</v>
      </c>
      <c r="F33" s="40">
        <v>425900</v>
      </c>
      <c r="G33" s="40">
        <v>68001</v>
      </c>
      <c r="H33" s="40">
        <v>357899</v>
      </c>
      <c r="I33" s="49">
        <f t="shared" si="0"/>
        <v>6442182</v>
      </c>
      <c r="J33" s="11"/>
      <c r="K33" s="24" t="s">
        <v>343</v>
      </c>
    </row>
    <row r="34" spans="1:11" ht="119.25" hidden="1" customHeight="1" thickBot="1">
      <c r="A34" s="12">
        <v>29</v>
      </c>
      <c r="B34" s="27" t="s">
        <v>70</v>
      </c>
      <c r="C34" s="14" t="s">
        <v>71</v>
      </c>
      <c r="D34" s="15" t="s">
        <v>15</v>
      </c>
      <c r="E34" s="15">
        <v>4</v>
      </c>
      <c r="F34" s="40">
        <v>3361344.5</v>
      </c>
      <c r="G34" s="40">
        <f>+F34*19%</f>
        <v>638655.45499999996</v>
      </c>
      <c r="H34" s="40">
        <f>+F34+G34</f>
        <v>3999999.9550000001</v>
      </c>
      <c r="I34" s="49">
        <f t="shared" si="0"/>
        <v>15999999.82</v>
      </c>
      <c r="J34" s="11"/>
      <c r="K34" s="25" t="s">
        <v>390</v>
      </c>
    </row>
    <row r="35" spans="1:11" ht="408" hidden="1" customHeight="1" thickBot="1">
      <c r="A35" s="12">
        <v>30</v>
      </c>
      <c r="B35" s="13" t="s">
        <v>72</v>
      </c>
      <c r="C35" s="14" t="s">
        <v>73</v>
      </c>
      <c r="D35" s="15" t="s">
        <v>15</v>
      </c>
      <c r="E35" s="15">
        <v>1</v>
      </c>
      <c r="F35" s="40">
        <v>3529411.7647058801</v>
      </c>
      <c r="G35" s="40">
        <v>670588.23529411771</v>
      </c>
      <c r="H35" s="40">
        <f>+F35+G35</f>
        <v>4199999.9999999981</v>
      </c>
      <c r="I35" s="49">
        <f t="shared" si="0"/>
        <v>4199999.9999999981</v>
      </c>
      <c r="J35" s="11"/>
      <c r="K35" s="1" t="s">
        <v>786</v>
      </c>
    </row>
    <row r="36" spans="1:11" ht="408" hidden="1" customHeight="1" thickBot="1">
      <c r="A36" s="12">
        <v>31</v>
      </c>
      <c r="B36" s="13" t="s">
        <v>74</v>
      </c>
      <c r="C36" s="14" t="s">
        <v>75</v>
      </c>
      <c r="D36" s="15" t="s">
        <v>15</v>
      </c>
      <c r="E36" s="15">
        <v>2</v>
      </c>
      <c r="F36" s="40">
        <f>+H36-G36</f>
        <v>79831.932773109234</v>
      </c>
      <c r="G36" s="40">
        <f>+H36/1.19</f>
        <v>420168.06722689077</v>
      </c>
      <c r="H36" s="40">
        <v>500000</v>
      </c>
      <c r="I36" s="49">
        <f t="shared" si="0"/>
        <v>1000000</v>
      </c>
      <c r="J36" s="11"/>
      <c r="K36" s="26" t="s">
        <v>344</v>
      </c>
    </row>
    <row r="37" spans="1:11" ht="408" hidden="1" customHeight="1" thickBot="1">
      <c r="A37" s="12">
        <v>32</v>
      </c>
      <c r="B37" s="13" t="s">
        <v>76</v>
      </c>
      <c r="C37" s="14" t="s">
        <v>77</v>
      </c>
      <c r="D37" s="15" t="s">
        <v>15</v>
      </c>
      <c r="E37" s="15">
        <v>1</v>
      </c>
      <c r="F37" s="40">
        <v>1822835.97</v>
      </c>
      <c r="G37" s="40">
        <v>346338.83</v>
      </c>
      <c r="H37" s="40">
        <v>2169174.81</v>
      </c>
      <c r="I37" s="49">
        <f t="shared" si="0"/>
        <v>2169174.81</v>
      </c>
      <c r="J37" s="11"/>
      <c r="K37" s="2" t="s">
        <v>331</v>
      </c>
    </row>
    <row r="38" spans="1:11" ht="408" hidden="1" customHeight="1" thickBot="1">
      <c r="A38" s="12">
        <v>33</v>
      </c>
      <c r="B38" s="13" t="s">
        <v>78</v>
      </c>
      <c r="C38" s="14" t="s">
        <v>79</v>
      </c>
      <c r="D38" s="15" t="s">
        <v>15</v>
      </c>
      <c r="E38" s="15">
        <v>1</v>
      </c>
      <c r="F38" s="40">
        <v>504201.68067226891</v>
      </c>
      <c r="G38" s="40">
        <v>95798.319327731093</v>
      </c>
      <c r="H38" s="44">
        <v>600000</v>
      </c>
      <c r="I38" s="49">
        <f t="shared" si="0"/>
        <v>600000</v>
      </c>
      <c r="J38" s="11"/>
      <c r="K38" s="24" t="s">
        <v>346</v>
      </c>
    </row>
    <row r="39" spans="1:11" ht="408" hidden="1" customHeight="1" thickBot="1">
      <c r="A39" s="12">
        <v>34</v>
      </c>
      <c r="B39" s="13" t="s">
        <v>80</v>
      </c>
      <c r="C39" s="14" t="s">
        <v>81</v>
      </c>
      <c r="D39" s="15" t="s">
        <v>15</v>
      </c>
      <c r="E39" s="15">
        <v>24</v>
      </c>
      <c r="F39" s="40">
        <v>84033.613445378156</v>
      </c>
      <c r="G39" s="40">
        <v>15966.386554621849</v>
      </c>
      <c r="H39" s="44">
        <v>100000</v>
      </c>
      <c r="I39" s="49">
        <f t="shared" si="0"/>
        <v>2400000</v>
      </c>
      <c r="J39" s="11"/>
      <c r="K39" s="24" t="s">
        <v>345</v>
      </c>
    </row>
    <row r="40" spans="1:11" ht="408" hidden="1" customHeight="1" thickBot="1">
      <c r="A40" s="12">
        <v>35</v>
      </c>
      <c r="B40" s="28" t="s">
        <v>82</v>
      </c>
      <c r="C40" s="14" t="s">
        <v>83</v>
      </c>
      <c r="D40" s="15" t="s">
        <v>15</v>
      </c>
      <c r="E40" s="15">
        <v>1</v>
      </c>
      <c r="F40" s="40">
        <v>2352941.1764705884</v>
      </c>
      <c r="G40" s="40">
        <v>447058.82352941181</v>
      </c>
      <c r="H40" s="44">
        <v>2800000</v>
      </c>
      <c r="I40" s="49">
        <f t="shared" si="0"/>
        <v>2800000</v>
      </c>
      <c r="J40" s="11"/>
      <c r="K40" s="24" t="s">
        <v>348</v>
      </c>
    </row>
    <row r="41" spans="1:11" ht="408" hidden="1" customHeight="1" thickBot="1">
      <c r="A41" s="12">
        <v>36</v>
      </c>
      <c r="B41" s="13" t="s">
        <v>84</v>
      </c>
      <c r="C41" s="14" t="s">
        <v>85</v>
      </c>
      <c r="D41" s="15" t="s">
        <v>15</v>
      </c>
      <c r="E41" s="15">
        <v>2</v>
      </c>
      <c r="F41" s="40">
        <v>168067.22689075631</v>
      </c>
      <c r="G41" s="40">
        <v>31932.773109243699</v>
      </c>
      <c r="H41" s="44">
        <v>200000</v>
      </c>
      <c r="I41" s="49">
        <f t="shared" si="0"/>
        <v>400000</v>
      </c>
      <c r="J41" s="11"/>
      <c r="K41" s="24" t="s">
        <v>347</v>
      </c>
    </row>
    <row r="42" spans="1:11" ht="408" hidden="1" customHeight="1" thickBot="1">
      <c r="A42" s="12">
        <v>37</v>
      </c>
      <c r="B42" s="13" t="s">
        <v>86</v>
      </c>
      <c r="C42" s="14" t="s">
        <v>87</v>
      </c>
      <c r="D42" s="15" t="s">
        <v>15</v>
      </c>
      <c r="E42" s="15">
        <v>5</v>
      </c>
      <c r="F42" s="40">
        <v>58823.529411764706</v>
      </c>
      <c r="G42" s="40">
        <v>11176.470588235294</v>
      </c>
      <c r="H42" s="44">
        <v>70000</v>
      </c>
      <c r="I42" s="49">
        <f t="shared" si="0"/>
        <v>350000</v>
      </c>
      <c r="J42" s="11"/>
      <c r="K42" s="24" t="s">
        <v>349</v>
      </c>
    </row>
    <row r="43" spans="1:11" ht="408" hidden="1" customHeight="1" thickBot="1">
      <c r="A43" s="12">
        <v>38</v>
      </c>
      <c r="B43" s="13" t="s">
        <v>88</v>
      </c>
      <c r="C43" s="14" t="s">
        <v>89</v>
      </c>
      <c r="D43" s="15" t="s">
        <v>15</v>
      </c>
      <c r="E43" s="15">
        <v>12</v>
      </c>
      <c r="F43" s="40">
        <v>151260.50420168068</v>
      </c>
      <c r="G43" s="40">
        <v>28739.495798319331</v>
      </c>
      <c r="H43" s="44">
        <v>180000</v>
      </c>
      <c r="I43" s="49">
        <f t="shared" si="0"/>
        <v>2160000</v>
      </c>
      <c r="J43" s="11"/>
      <c r="K43" s="24" t="s">
        <v>350</v>
      </c>
    </row>
    <row r="44" spans="1:11" ht="408" hidden="1" customHeight="1" thickBot="1">
      <c r="A44" s="12">
        <v>39</v>
      </c>
      <c r="B44" s="13" t="s">
        <v>90</v>
      </c>
      <c r="C44" s="14" t="s">
        <v>91</v>
      </c>
      <c r="D44" s="15" t="s">
        <v>15</v>
      </c>
      <c r="E44" s="15">
        <v>5</v>
      </c>
      <c r="F44" s="40">
        <v>378151.26050420199</v>
      </c>
      <c r="G44" s="40">
        <v>71848.73949579832</v>
      </c>
      <c r="H44" s="44">
        <v>450000</v>
      </c>
      <c r="I44" s="49">
        <f t="shared" si="0"/>
        <v>2250000</v>
      </c>
      <c r="J44" s="11"/>
      <c r="K44" s="25" t="s">
        <v>351</v>
      </c>
    </row>
    <row r="45" spans="1:11" ht="408" hidden="1" customHeight="1" thickBot="1">
      <c r="A45" s="12">
        <v>40</v>
      </c>
      <c r="B45" s="13" t="s">
        <v>92</v>
      </c>
      <c r="C45" s="14" t="s">
        <v>93</v>
      </c>
      <c r="D45" s="15" t="s">
        <v>15</v>
      </c>
      <c r="E45" s="15">
        <v>4</v>
      </c>
      <c r="F45" s="40">
        <v>2806905.45</v>
      </c>
      <c r="G45" s="40">
        <v>533312.04</v>
      </c>
      <c r="H45" s="40">
        <v>3340217.49</v>
      </c>
      <c r="I45" s="49">
        <f t="shared" si="0"/>
        <v>13360869.960000001</v>
      </c>
      <c r="J45" s="11"/>
      <c r="K45" s="2" t="s">
        <v>331</v>
      </c>
    </row>
    <row r="46" spans="1:11" ht="408" hidden="1" customHeight="1" thickBot="1">
      <c r="A46" s="12">
        <v>41</v>
      </c>
      <c r="B46" s="29" t="s">
        <v>94</v>
      </c>
      <c r="C46" s="14" t="s">
        <v>95</v>
      </c>
      <c r="D46" s="15" t="s">
        <v>15</v>
      </c>
      <c r="E46" s="15">
        <v>21</v>
      </c>
      <c r="F46" s="40">
        <v>2016806.7226890756</v>
      </c>
      <c r="G46" s="40">
        <v>383193.27731092437</v>
      </c>
      <c r="H46" s="40">
        <v>2400000</v>
      </c>
      <c r="I46" s="49">
        <f t="shared" si="0"/>
        <v>50400000</v>
      </c>
      <c r="J46" s="11"/>
      <c r="K46" s="1" t="s">
        <v>391</v>
      </c>
    </row>
    <row r="47" spans="1:11" ht="48.75" hidden="1" customHeight="1" thickBot="1">
      <c r="A47" s="12">
        <v>42</v>
      </c>
      <c r="B47" s="29" t="s">
        <v>96</v>
      </c>
      <c r="C47" s="14" t="s">
        <v>97</v>
      </c>
      <c r="D47" s="15" t="s">
        <v>15</v>
      </c>
      <c r="E47" s="15">
        <v>80</v>
      </c>
      <c r="F47" s="40">
        <v>100840.33613445378</v>
      </c>
      <c r="G47" s="40">
        <v>19159.663865546219</v>
      </c>
      <c r="H47" s="40">
        <v>120000</v>
      </c>
      <c r="I47" s="49">
        <f t="shared" si="0"/>
        <v>9600000</v>
      </c>
      <c r="J47" s="11"/>
      <c r="K47" s="1" t="s">
        <v>392</v>
      </c>
    </row>
    <row r="48" spans="1:11" ht="408" hidden="1" customHeight="1" thickBot="1">
      <c r="A48" s="12">
        <v>43</v>
      </c>
      <c r="B48" s="29" t="s">
        <v>98</v>
      </c>
      <c r="C48" s="14" t="s">
        <v>99</v>
      </c>
      <c r="D48" s="15" t="s">
        <v>15</v>
      </c>
      <c r="E48" s="15">
        <v>28</v>
      </c>
      <c r="F48" s="40">
        <v>1949579.8319327731</v>
      </c>
      <c r="G48" s="40">
        <v>370420.16806722688</v>
      </c>
      <c r="H48" s="40">
        <v>2320000</v>
      </c>
      <c r="I48" s="49">
        <f t="shared" si="0"/>
        <v>64960000</v>
      </c>
      <c r="J48" s="11"/>
      <c r="K48" s="1" t="s">
        <v>393</v>
      </c>
    </row>
    <row r="49" spans="1:11" ht="408" hidden="1" customHeight="1" thickBot="1">
      <c r="A49" s="12">
        <v>44</v>
      </c>
      <c r="B49" s="13" t="s">
        <v>100</v>
      </c>
      <c r="C49" s="14" t="s">
        <v>101</v>
      </c>
      <c r="D49" s="15" t="s">
        <v>15</v>
      </c>
      <c r="E49" s="15">
        <v>1</v>
      </c>
      <c r="F49" s="40">
        <v>504201.68067226891</v>
      </c>
      <c r="G49" s="40">
        <v>95798.319327731093</v>
      </c>
      <c r="H49" s="44">
        <v>600000</v>
      </c>
      <c r="I49" s="49">
        <f t="shared" si="0"/>
        <v>600000</v>
      </c>
      <c r="J49" s="11"/>
      <c r="K49" s="24" t="s">
        <v>352</v>
      </c>
    </row>
    <row r="50" spans="1:11" ht="408" hidden="1" customHeight="1" thickBot="1">
      <c r="A50" s="12">
        <v>45</v>
      </c>
      <c r="B50" s="13" t="s">
        <v>102</v>
      </c>
      <c r="C50" s="14" t="s">
        <v>103</v>
      </c>
      <c r="D50" s="15" t="s">
        <v>15</v>
      </c>
      <c r="E50" s="15">
        <v>1</v>
      </c>
      <c r="F50" s="40">
        <v>3600840.33613445</v>
      </c>
      <c r="G50" s="40">
        <v>684159.66386554623</v>
      </c>
      <c r="H50" s="44">
        <v>4285000</v>
      </c>
      <c r="I50" s="49">
        <f t="shared" si="0"/>
        <v>4285000</v>
      </c>
      <c r="J50" s="11"/>
      <c r="K50" s="24" t="s">
        <v>353</v>
      </c>
    </row>
    <row r="51" spans="1:11" ht="408" hidden="1" customHeight="1" thickBot="1">
      <c r="A51" s="12">
        <v>46</v>
      </c>
      <c r="B51" s="13" t="s">
        <v>104</v>
      </c>
      <c r="C51" s="14" t="s">
        <v>105</v>
      </c>
      <c r="D51" s="15" t="s">
        <v>15</v>
      </c>
      <c r="E51" s="15">
        <v>1</v>
      </c>
      <c r="F51" s="40">
        <v>1512605.0420168068</v>
      </c>
      <c r="G51" s="40">
        <v>287394.95798319328</v>
      </c>
      <c r="H51" s="44">
        <v>1800000</v>
      </c>
      <c r="I51" s="49">
        <f t="shared" si="0"/>
        <v>1800000</v>
      </c>
      <c r="J51" s="11"/>
      <c r="K51" s="1" t="s">
        <v>354</v>
      </c>
    </row>
    <row r="52" spans="1:11" ht="408" hidden="1" customHeight="1" thickBot="1">
      <c r="A52" s="12">
        <v>47</v>
      </c>
      <c r="B52" s="13" t="s">
        <v>106</v>
      </c>
      <c r="C52" s="14" t="s">
        <v>107</v>
      </c>
      <c r="D52" s="15" t="s">
        <v>15</v>
      </c>
      <c r="E52" s="15">
        <v>1</v>
      </c>
      <c r="F52" s="40">
        <v>2848739.49579832</v>
      </c>
      <c r="G52" s="40">
        <v>541260.50420168077</v>
      </c>
      <c r="H52" s="44">
        <v>3390000.0000000005</v>
      </c>
      <c r="I52" s="49">
        <f t="shared" si="0"/>
        <v>3390000.0000000005</v>
      </c>
      <c r="J52" s="11"/>
      <c r="K52" s="1" t="s">
        <v>355</v>
      </c>
    </row>
    <row r="53" spans="1:11" ht="408" hidden="1" customHeight="1" thickBot="1">
      <c r="A53" s="12">
        <v>48</v>
      </c>
      <c r="B53" s="13" t="s">
        <v>108</v>
      </c>
      <c r="C53" s="14" t="s">
        <v>109</v>
      </c>
      <c r="D53" s="15" t="s">
        <v>15</v>
      </c>
      <c r="E53" s="15">
        <v>8</v>
      </c>
      <c r="F53" s="40">
        <v>361344.53781512601</v>
      </c>
      <c r="G53" s="40">
        <v>68655.462184873948</v>
      </c>
      <c r="H53" s="44">
        <v>430000</v>
      </c>
      <c r="I53" s="49">
        <f t="shared" si="0"/>
        <v>3440000</v>
      </c>
      <c r="J53" s="11"/>
      <c r="K53" s="25" t="s">
        <v>356</v>
      </c>
    </row>
    <row r="54" spans="1:11" ht="408" hidden="1" customHeight="1" thickBot="1">
      <c r="A54" s="12">
        <v>49</v>
      </c>
      <c r="B54" s="29" t="s">
        <v>110</v>
      </c>
      <c r="C54" s="14" t="s">
        <v>111</v>
      </c>
      <c r="D54" s="15" t="s">
        <v>15</v>
      </c>
      <c r="E54" s="15">
        <v>4</v>
      </c>
      <c r="F54" s="40">
        <v>2268907.5630252101</v>
      </c>
      <c r="G54" s="40">
        <v>431092.43697478989</v>
      </c>
      <c r="H54" s="40">
        <v>2700000</v>
      </c>
      <c r="I54" s="49">
        <f t="shared" si="0"/>
        <v>10800000</v>
      </c>
      <c r="J54" s="11"/>
      <c r="K54" s="2" t="s">
        <v>394</v>
      </c>
    </row>
    <row r="55" spans="1:11" ht="408" hidden="1" customHeight="1" thickBot="1">
      <c r="A55" s="12">
        <v>50</v>
      </c>
      <c r="B55" s="13" t="s">
        <v>112</v>
      </c>
      <c r="C55" s="14" t="s">
        <v>113</v>
      </c>
      <c r="D55" s="15" t="s">
        <v>15</v>
      </c>
      <c r="E55" s="15">
        <v>1</v>
      </c>
      <c r="F55" s="40">
        <v>17647058.8235294</v>
      </c>
      <c r="G55" s="40">
        <v>3352941.176470588</v>
      </c>
      <c r="H55" s="44">
        <v>21000000</v>
      </c>
      <c r="I55" s="49">
        <f t="shared" si="0"/>
        <v>21000000</v>
      </c>
      <c r="J55" s="11"/>
      <c r="K55" s="1" t="s">
        <v>357</v>
      </c>
    </row>
    <row r="56" spans="1:11" ht="408" hidden="1" customHeight="1" thickBot="1">
      <c r="A56" s="12">
        <v>51</v>
      </c>
      <c r="B56" s="13" t="s">
        <v>114</v>
      </c>
      <c r="C56" s="14" t="s">
        <v>115</v>
      </c>
      <c r="D56" s="15" t="s">
        <v>15</v>
      </c>
      <c r="E56" s="15">
        <v>1</v>
      </c>
      <c r="F56" s="40">
        <v>5042016.8067226894</v>
      </c>
      <c r="G56" s="40">
        <v>957983.19327731105</v>
      </c>
      <c r="H56" s="44">
        <v>6000000</v>
      </c>
      <c r="I56" s="49">
        <f t="shared" si="0"/>
        <v>6000000</v>
      </c>
      <c r="J56" s="11"/>
      <c r="K56" s="1" t="s">
        <v>358</v>
      </c>
    </row>
    <row r="57" spans="1:11" ht="408" hidden="1" customHeight="1" thickBot="1">
      <c r="A57" s="12">
        <v>52</v>
      </c>
      <c r="B57" s="13" t="s">
        <v>116</v>
      </c>
      <c r="C57" s="14" t="s">
        <v>117</v>
      </c>
      <c r="D57" s="15" t="s">
        <v>15</v>
      </c>
      <c r="E57" s="15">
        <v>1</v>
      </c>
      <c r="F57" s="40">
        <v>5126050.4201680673</v>
      </c>
      <c r="G57" s="40">
        <v>973949.57983193279</v>
      </c>
      <c r="H57" s="44">
        <v>6100000</v>
      </c>
      <c r="I57" s="49">
        <f t="shared" si="0"/>
        <v>6100000</v>
      </c>
      <c r="J57" s="11"/>
      <c r="K57" s="2" t="s">
        <v>359</v>
      </c>
    </row>
    <row r="58" spans="1:11" ht="408" hidden="1" customHeight="1" thickBot="1">
      <c r="A58" s="12">
        <v>53</v>
      </c>
      <c r="B58" s="13" t="s">
        <v>118</v>
      </c>
      <c r="C58" s="14" t="s">
        <v>119</v>
      </c>
      <c r="D58" s="15" t="s">
        <v>15</v>
      </c>
      <c r="E58" s="15">
        <v>1</v>
      </c>
      <c r="F58" s="40">
        <v>4928000</v>
      </c>
      <c r="G58" s="40">
        <f>+F58*19%</f>
        <v>936320</v>
      </c>
      <c r="H58" s="44">
        <f>+F58+G58</f>
        <v>5864320</v>
      </c>
      <c r="I58" s="49">
        <f t="shared" si="0"/>
        <v>5864320</v>
      </c>
      <c r="J58" s="11"/>
      <c r="K58" s="1" t="s">
        <v>360</v>
      </c>
    </row>
    <row r="59" spans="1:11" ht="408" hidden="1" customHeight="1" thickBot="1">
      <c r="A59" s="12">
        <v>54</v>
      </c>
      <c r="B59" s="13" t="s">
        <v>120</v>
      </c>
      <c r="C59" s="14" t="s">
        <v>121</v>
      </c>
      <c r="D59" s="15" t="s">
        <v>15</v>
      </c>
      <c r="E59" s="15">
        <v>3</v>
      </c>
      <c r="F59" s="40">
        <v>126050.42016806723</v>
      </c>
      <c r="G59" s="40">
        <v>23949.579831932773</v>
      </c>
      <c r="H59" s="44">
        <v>150000</v>
      </c>
      <c r="I59" s="49">
        <f t="shared" si="0"/>
        <v>450000</v>
      </c>
      <c r="J59" s="11"/>
      <c r="K59" s="1" t="s">
        <v>361</v>
      </c>
    </row>
    <row r="60" spans="1:11" ht="408" hidden="1" customHeight="1" thickBot="1">
      <c r="A60" s="12">
        <v>55</v>
      </c>
      <c r="B60" s="13" t="s">
        <v>122</v>
      </c>
      <c r="C60" s="14" t="s">
        <v>123</v>
      </c>
      <c r="D60" s="15" t="s">
        <v>15</v>
      </c>
      <c r="E60" s="15">
        <v>1</v>
      </c>
      <c r="F60" s="40">
        <v>2773109.2436974789</v>
      </c>
      <c r="G60" s="40">
        <v>526890.75630252098</v>
      </c>
      <c r="H60" s="44">
        <v>3300000</v>
      </c>
      <c r="I60" s="49">
        <f t="shared" si="0"/>
        <v>3300000</v>
      </c>
      <c r="J60" s="11"/>
      <c r="K60" s="30" t="s">
        <v>362</v>
      </c>
    </row>
    <row r="61" spans="1:11" ht="408" hidden="1" customHeight="1" thickBot="1">
      <c r="A61" s="12">
        <v>56</v>
      </c>
      <c r="B61" s="13" t="s">
        <v>124</v>
      </c>
      <c r="C61" s="14" t="s">
        <v>125</v>
      </c>
      <c r="D61" s="15" t="s">
        <v>15</v>
      </c>
      <c r="E61" s="15">
        <v>1</v>
      </c>
      <c r="F61" s="40">
        <v>2352941.1764705884</v>
      </c>
      <c r="G61" s="40">
        <v>447058.82352941181</v>
      </c>
      <c r="H61" s="44">
        <v>2800000</v>
      </c>
      <c r="I61" s="49">
        <f t="shared" si="0"/>
        <v>2800000</v>
      </c>
      <c r="J61" s="11"/>
      <c r="K61" s="31" t="s">
        <v>363</v>
      </c>
    </row>
    <row r="62" spans="1:11" ht="408" hidden="1" customHeight="1" thickBot="1">
      <c r="A62" s="12">
        <v>57</v>
      </c>
      <c r="B62" s="13" t="s">
        <v>126</v>
      </c>
      <c r="C62" s="14" t="s">
        <v>127</v>
      </c>
      <c r="D62" s="15" t="s">
        <v>15</v>
      </c>
      <c r="E62" s="15">
        <v>6</v>
      </c>
      <c r="F62" s="40">
        <v>4563323</v>
      </c>
      <c r="G62" s="40">
        <v>867031.37</v>
      </c>
      <c r="H62" s="40">
        <v>5430354.3700000001</v>
      </c>
      <c r="I62" s="49">
        <f t="shared" si="0"/>
        <v>32582126.219999999</v>
      </c>
      <c r="J62" s="11"/>
      <c r="K62" s="2" t="s">
        <v>331</v>
      </c>
    </row>
    <row r="63" spans="1:11" ht="408" hidden="1" customHeight="1" thickBot="1">
      <c r="A63" s="12">
        <v>58</v>
      </c>
      <c r="B63" s="13" t="s">
        <v>128</v>
      </c>
      <c r="C63" s="14" t="s">
        <v>129</v>
      </c>
      <c r="D63" s="15" t="s">
        <v>15</v>
      </c>
      <c r="E63" s="15">
        <v>1</v>
      </c>
      <c r="F63" s="40">
        <v>10504201.680672269</v>
      </c>
      <c r="G63" s="40">
        <v>1995798.3193277312</v>
      </c>
      <c r="H63" s="44">
        <v>12500000</v>
      </c>
      <c r="I63" s="49">
        <f t="shared" si="0"/>
        <v>12500000</v>
      </c>
      <c r="J63" s="11"/>
      <c r="K63" s="32" t="s">
        <v>364</v>
      </c>
    </row>
    <row r="64" spans="1:11" ht="363" hidden="1" customHeight="1" thickBot="1">
      <c r="A64" s="12">
        <v>59</v>
      </c>
      <c r="B64" s="13" t="s">
        <v>130</v>
      </c>
      <c r="C64" s="14" t="s">
        <v>131</v>
      </c>
      <c r="D64" s="15" t="s">
        <v>15</v>
      </c>
      <c r="E64" s="15">
        <v>5</v>
      </c>
      <c r="F64" s="40">
        <v>5732138</v>
      </c>
      <c r="G64" s="40">
        <v>0</v>
      </c>
      <c r="H64" s="40">
        <v>5732138</v>
      </c>
      <c r="I64" s="49">
        <f t="shared" si="0"/>
        <v>28660690</v>
      </c>
      <c r="J64" s="11"/>
      <c r="K64" s="2" t="s">
        <v>331</v>
      </c>
    </row>
    <row r="65" spans="1:11" ht="306.75" hidden="1" customHeight="1" thickBot="1">
      <c r="A65" s="12">
        <v>60</v>
      </c>
      <c r="B65" s="13" t="s">
        <v>132</v>
      </c>
      <c r="C65" s="14" t="s">
        <v>133</v>
      </c>
      <c r="D65" s="15" t="s">
        <v>15</v>
      </c>
      <c r="E65" s="15">
        <v>2</v>
      </c>
      <c r="F65" s="40">
        <v>840336.13445378153</v>
      </c>
      <c r="G65" s="40">
        <v>159663.8655462185</v>
      </c>
      <c r="H65" s="44">
        <v>1000000</v>
      </c>
      <c r="I65" s="49">
        <f t="shared" si="0"/>
        <v>2000000</v>
      </c>
      <c r="J65" s="11"/>
      <c r="K65" s="33" t="s">
        <v>365</v>
      </c>
    </row>
    <row r="66" spans="1:11" ht="325.5" hidden="1" customHeight="1" thickBot="1">
      <c r="A66" s="12">
        <v>61</v>
      </c>
      <c r="B66" s="13" t="s">
        <v>134</v>
      </c>
      <c r="C66" s="14" t="s">
        <v>135</v>
      </c>
      <c r="D66" s="15" t="s">
        <v>15</v>
      </c>
      <c r="E66" s="15">
        <v>4</v>
      </c>
      <c r="F66" s="40">
        <v>226890.75630252101</v>
      </c>
      <c r="G66" s="40">
        <v>43109.243697478996</v>
      </c>
      <c r="H66" s="44">
        <v>270000</v>
      </c>
      <c r="I66" s="49">
        <f t="shared" si="0"/>
        <v>1080000</v>
      </c>
      <c r="J66" s="11"/>
      <c r="K66" s="34" t="s">
        <v>366</v>
      </c>
    </row>
    <row r="67" spans="1:11" ht="408" hidden="1" customHeight="1" thickBot="1">
      <c r="A67" s="12">
        <v>62</v>
      </c>
      <c r="B67" s="13" t="s">
        <v>136</v>
      </c>
      <c r="C67" s="14" t="s">
        <v>137</v>
      </c>
      <c r="D67" s="15" t="s">
        <v>15</v>
      </c>
      <c r="E67" s="15">
        <v>4</v>
      </c>
      <c r="F67" s="40">
        <v>184873.94957983194</v>
      </c>
      <c r="G67" s="40">
        <v>35126.050420168067</v>
      </c>
      <c r="H67" s="44">
        <v>220000</v>
      </c>
      <c r="I67" s="49">
        <f t="shared" si="0"/>
        <v>880000</v>
      </c>
      <c r="J67" s="11"/>
      <c r="K67" s="35" t="s">
        <v>367</v>
      </c>
    </row>
    <row r="68" spans="1:11" ht="383.25" hidden="1" customHeight="1" thickBot="1">
      <c r="A68" s="12">
        <v>63</v>
      </c>
      <c r="B68" s="13" t="s">
        <v>138</v>
      </c>
      <c r="C68" s="14" t="s">
        <v>139</v>
      </c>
      <c r="D68" s="15" t="s">
        <v>15</v>
      </c>
      <c r="E68" s="15">
        <v>2</v>
      </c>
      <c r="F68" s="40">
        <v>1176470.5882352942</v>
      </c>
      <c r="G68" s="40">
        <v>223529.4117647059</v>
      </c>
      <c r="H68" s="44">
        <v>1400000</v>
      </c>
      <c r="I68" s="49">
        <f t="shared" si="0"/>
        <v>2800000</v>
      </c>
      <c r="J68" s="11"/>
      <c r="K68" s="35" t="s">
        <v>368</v>
      </c>
    </row>
    <row r="69" spans="1:11" ht="408" hidden="1" customHeight="1" thickBot="1">
      <c r="A69" s="12">
        <v>64</v>
      </c>
      <c r="B69" s="13" t="s">
        <v>140</v>
      </c>
      <c r="C69" s="14" t="s">
        <v>141</v>
      </c>
      <c r="D69" s="15" t="s">
        <v>15</v>
      </c>
      <c r="E69" s="15">
        <v>1</v>
      </c>
      <c r="F69" s="40">
        <v>2669855.0299999998</v>
      </c>
      <c r="G69" s="40">
        <v>507272.46</v>
      </c>
      <c r="H69" s="40">
        <v>3177127.48</v>
      </c>
      <c r="I69" s="49">
        <f t="shared" si="0"/>
        <v>3177127.48</v>
      </c>
      <c r="J69" s="11"/>
      <c r="K69" s="2" t="s">
        <v>331</v>
      </c>
    </row>
    <row r="70" spans="1:11" ht="408" hidden="1" customHeight="1" thickBot="1">
      <c r="A70" s="12">
        <v>65</v>
      </c>
      <c r="B70" s="13" t="s">
        <v>142</v>
      </c>
      <c r="C70" s="14" t="s">
        <v>143</v>
      </c>
      <c r="D70" s="15" t="s">
        <v>15</v>
      </c>
      <c r="E70" s="15">
        <v>12</v>
      </c>
      <c r="F70" s="40">
        <v>1127297.45</v>
      </c>
      <c r="G70" s="40">
        <v>214186.52</v>
      </c>
      <c r="H70" s="40">
        <v>1341483.96</v>
      </c>
      <c r="I70" s="49">
        <f t="shared" si="0"/>
        <v>16097807.52</v>
      </c>
      <c r="J70" s="11"/>
      <c r="K70" s="2" t="s">
        <v>331</v>
      </c>
    </row>
    <row r="71" spans="1:11" ht="408" hidden="1" customHeight="1" thickBot="1">
      <c r="A71" s="12">
        <v>66</v>
      </c>
      <c r="B71" s="13" t="s">
        <v>144</v>
      </c>
      <c r="C71" s="14" t="s">
        <v>145</v>
      </c>
      <c r="D71" s="15" t="s">
        <v>15</v>
      </c>
      <c r="E71" s="15">
        <v>1</v>
      </c>
      <c r="F71" s="40">
        <v>1428571.4285714286</v>
      </c>
      <c r="G71" s="40">
        <v>271428.57142857142</v>
      </c>
      <c r="H71" s="44">
        <v>1700000</v>
      </c>
      <c r="I71" s="49">
        <f t="shared" ref="I71:I134" si="1">+H71*E71</f>
        <v>1700000</v>
      </c>
      <c r="J71" s="11"/>
      <c r="K71" s="35" t="s">
        <v>369</v>
      </c>
    </row>
    <row r="72" spans="1:11" ht="408" hidden="1" customHeight="1" thickBot="1">
      <c r="A72" s="12">
        <v>67</v>
      </c>
      <c r="B72" s="13" t="s">
        <v>146</v>
      </c>
      <c r="C72" s="14" t="s">
        <v>147</v>
      </c>
      <c r="D72" s="15" t="s">
        <v>15</v>
      </c>
      <c r="E72" s="15">
        <v>4</v>
      </c>
      <c r="F72" s="40">
        <v>200000</v>
      </c>
      <c r="G72" s="40">
        <v>0</v>
      </c>
      <c r="H72" s="44">
        <v>200000</v>
      </c>
      <c r="I72" s="49">
        <f t="shared" si="1"/>
        <v>800000</v>
      </c>
      <c r="J72" s="11"/>
      <c r="K72" s="35" t="s">
        <v>370</v>
      </c>
    </row>
    <row r="73" spans="1:11" ht="408" hidden="1" customHeight="1" thickBot="1">
      <c r="A73" s="12">
        <v>68</v>
      </c>
      <c r="B73" s="29" t="s">
        <v>148</v>
      </c>
      <c r="C73" s="14" t="s">
        <v>149</v>
      </c>
      <c r="D73" s="15" t="s">
        <v>15</v>
      </c>
      <c r="E73" s="15">
        <v>2</v>
      </c>
      <c r="F73" s="40">
        <v>1176470.5882352942</v>
      </c>
      <c r="G73" s="40">
        <v>223529.4117647059</v>
      </c>
      <c r="H73" s="40">
        <v>1400000</v>
      </c>
      <c r="I73" s="49">
        <f t="shared" si="1"/>
        <v>2800000</v>
      </c>
      <c r="J73" s="11"/>
      <c r="K73" s="1" t="s">
        <v>395</v>
      </c>
    </row>
    <row r="74" spans="1:11" ht="17.25" hidden="1" customHeight="1" thickBot="1">
      <c r="A74" s="12">
        <v>69</v>
      </c>
      <c r="B74" s="13" t="s">
        <v>150</v>
      </c>
      <c r="C74" s="14" t="s">
        <v>151</v>
      </c>
      <c r="D74" s="15" t="s">
        <v>15</v>
      </c>
      <c r="E74" s="15">
        <v>40</v>
      </c>
      <c r="F74" s="40">
        <v>100000</v>
      </c>
      <c r="G74" s="40">
        <v>0</v>
      </c>
      <c r="H74" s="44">
        <v>10000</v>
      </c>
      <c r="I74" s="49">
        <f t="shared" si="1"/>
        <v>400000</v>
      </c>
      <c r="J74" s="11"/>
      <c r="K74" s="31" t="s">
        <v>371</v>
      </c>
    </row>
    <row r="75" spans="1:11" ht="408" hidden="1" customHeight="1" thickBot="1">
      <c r="A75" s="12">
        <v>70</v>
      </c>
      <c r="B75" s="13" t="s">
        <v>152</v>
      </c>
      <c r="C75" s="14" t="s">
        <v>153</v>
      </c>
      <c r="D75" s="15" t="s">
        <v>15</v>
      </c>
      <c r="E75" s="15">
        <v>1</v>
      </c>
      <c r="F75" s="40">
        <v>1428571.4285714286</v>
      </c>
      <c r="G75" s="40">
        <v>271428.57142857142</v>
      </c>
      <c r="H75" s="44">
        <v>1700000</v>
      </c>
      <c r="I75" s="49">
        <f t="shared" si="1"/>
        <v>1700000</v>
      </c>
      <c r="J75" s="11"/>
      <c r="K75" s="35" t="s">
        <v>372</v>
      </c>
    </row>
    <row r="76" spans="1:11" ht="408" hidden="1" customHeight="1" thickBot="1">
      <c r="A76" s="12">
        <v>71</v>
      </c>
      <c r="B76" s="13" t="s">
        <v>154</v>
      </c>
      <c r="C76" s="14" t="s">
        <v>155</v>
      </c>
      <c r="D76" s="15" t="s">
        <v>15</v>
      </c>
      <c r="E76" s="15">
        <v>1</v>
      </c>
      <c r="F76" s="40">
        <v>5462184.8739495799</v>
      </c>
      <c r="G76" s="40">
        <v>1037815.1260504202</v>
      </c>
      <c r="H76" s="44">
        <v>6500000</v>
      </c>
      <c r="I76" s="49">
        <f t="shared" si="1"/>
        <v>6500000</v>
      </c>
      <c r="J76" s="11"/>
      <c r="K76" s="36" t="s">
        <v>373</v>
      </c>
    </row>
    <row r="77" spans="1:11" ht="408" hidden="1" customHeight="1" thickBot="1">
      <c r="A77" s="12">
        <v>72</v>
      </c>
      <c r="B77" s="29" t="s">
        <v>156</v>
      </c>
      <c r="C77" s="14" t="s">
        <v>157</v>
      </c>
      <c r="D77" s="15" t="s">
        <v>15</v>
      </c>
      <c r="E77" s="15">
        <v>2</v>
      </c>
      <c r="F77" s="40">
        <v>756302.52100840339</v>
      </c>
      <c r="G77" s="40">
        <v>143697.47899159664</v>
      </c>
      <c r="H77" s="40">
        <v>900000</v>
      </c>
      <c r="I77" s="49">
        <f t="shared" si="1"/>
        <v>1800000</v>
      </c>
      <c r="J77" s="11"/>
      <c r="K77" s="1" t="s">
        <v>396</v>
      </c>
    </row>
    <row r="78" spans="1:11" ht="408" hidden="1" customHeight="1" thickBot="1">
      <c r="A78" s="12">
        <v>73</v>
      </c>
      <c r="B78" s="29" t="s">
        <v>158</v>
      </c>
      <c r="C78" s="14" t="s">
        <v>159</v>
      </c>
      <c r="D78" s="15" t="s">
        <v>15</v>
      </c>
      <c r="E78" s="15">
        <v>6</v>
      </c>
      <c r="F78" s="40">
        <v>924369.74789915967</v>
      </c>
      <c r="G78" s="40">
        <v>175630.25210084033</v>
      </c>
      <c r="H78" s="40">
        <v>1100000</v>
      </c>
      <c r="I78" s="49">
        <f t="shared" si="1"/>
        <v>6600000</v>
      </c>
      <c r="J78" s="11"/>
      <c r="K78" s="1" t="s">
        <v>397</v>
      </c>
    </row>
    <row r="79" spans="1:11" ht="408" hidden="1" customHeight="1" thickBot="1">
      <c r="A79" s="12">
        <v>74</v>
      </c>
      <c r="B79" s="13" t="s">
        <v>160</v>
      </c>
      <c r="C79" s="14" t="s">
        <v>161</v>
      </c>
      <c r="D79" s="15" t="s">
        <v>15</v>
      </c>
      <c r="E79" s="15">
        <v>1</v>
      </c>
      <c r="F79" s="40">
        <v>1008403.3613445378</v>
      </c>
      <c r="G79" s="40">
        <v>191596.63865546219</v>
      </c>
      <c r="H79" s="44">
        <v>1200000</v>
      </c>
      <c r="I79" s="49">
        <f t="shared" si="1"/>
        <v>1200000</v>
      </c>
      <c r="J79" s="11"/>
      <c r="K79" s="35" t="s">
        <v>374</v>
      </c>
    </row>
    <row r="80" spans="1:11" ht="104.25" hidden="1" customHeight="1" thickBot="1">
      <c r="A80" s="12">
        <v>75</v>
      </c>
      <c r="B80" s="13" t="s">
        <v>162</v>
      </c>
      <c r="C80" s="14" t="s">
        <v>163</v>
      </c>
      <c r="D80" s="15" t="s">
        <v>15</v>
      </c>
      <c r="E80" s="15">
        <v>1</v>
      </c>
      <c r="F80" s="40">
        <v>2605042.0168067226</v>
      </c>
      <c r="G80" s="40">
        <v>494957.98319327732</v>
      </c>
      <c r="H80" s="44">
        <v>3100000</v>
      </c>
      <c r="I80" s="49">
        <f t="shared" si="1"/>
        <v>3100000</v>
      </c>
      <c r="J80" s="11"/>
      <c r="K80" s="35" t="s">
        <v>375</v>
      </c>
    </row>
    <row r="81" spans="1:11" ht="408" hidden="1" customHeight="1" thickBot="1">
      <c r="A81" s="12">
        <v>76</v>
      </c>
      <c r="B81" s="13" t="s">
        <v>164</v>
      </c>
      <c r="C81" s="14" t="s">
        <v>165</v>
      </c>
      <c r="D81" s="15" t="s">
        <v>15</v>
      </c>
      <c r="E81" s="15">
        <v>1</v>
      </c>
      <c r="F81" s="40">
        <v>672268.90756302525</v>
      </c>
      <c r="G81" s="40">
        <v>127731.0924369748</v>
      </c>
      <c r="H81" s="44">
        <v>800000</v>
      </c>
      <c r="I81" s="49">
        <f t="shared" si="1"/>
        <v>800000</v>
      </c>
      <c r="J81" s="11"/>
      <c r="K81" s="35" t="s">
        <v>376</v>
      </c>
    </row>
    <row r="82" spans="1:11" ht="408" hidden="1" customHeight="1" thickBot="1">
      <c r="A82" s="12">
        <v>77</v>
      </c>
      <c r="B82" s="29" t="s">
        <v>166</v>
      </c>
      <c r="C82" s="14" t="s">
        <v>167</v>
      </c>
      <c r="D82" s="15" t="s">
        <v>15</v>
      </c>
      <c r="E82" s="15">
        <v>9</v>
      </c>
      <c r="F82" s="40">
        <v>1680672.2689075631</v>
      </c>
      <c r="G82" s="40">
        <v>319327.731092437</v>
      </c>
      <c r="H82" s="40">
        <v>2000000</v>
      </c>
      <c r="I82" s="49">
        <f t="shared" si="1"/>
        <v>18000000</v>
      </c>
      <c r="J82" s="11"/>
      <c r="K82" s="1" t="s">
        <v>398</v>
      </c>
    </row>
    <row r="83" spans="1:11" ht="408" hidden="1" customHeight="1" thickBot="1">
      <c r="A83" s="12">
        <v>78</v>
      </c>
      <c r="B83" s="13" t="s">
        <v>168</v>
      </c>
      <c r="C83" s="14" t="s">
        <v>169</v>
      </c>
      <c r="D83" s="15" t="s">
        <v>15</v>
      </c>
      <c r="E83" s="15">
        <v>1</v>
      </c>
      <c r="F83" s="40">
        <v>1092436.9747899161</v>
      </c>
      <c r="G83" s="40">
        <v>207563.02521008404</v>
      </c>
      <c r="H83" s="44">
        <v>1300000</v>
      </c>
      <c r="I83" s="49">
        <f t="shared" si="1"/>
        <v>1300000</v>
      </c>
      <c r="J83" s="11"/>
      <c r="K83" s="30" t="s">
        <v>377</v>
      </c>
    </row>
    <row r="84" spans="1:11" ht="408" hidden="1" customHeight="1" thickBot="1">
      <c r="A84" s="12">
        <v>79</v>
      </c>
      <c r="B84" s="13" t="s">
        <v>170</v>
      </c>
      <c r="C84" s="14" t="s">
        <v>171</v>
      </c>
      <c r="D84" s="15" t="s">
        <v>15</v>
      </c>
      <c r="E84" s="15">
        <v>1</v>
      </c>
      <c r="F84" s="40">
        <v>4789915.9663865548</v>
      </c>
      <c r="G84" s="40">
        <v>910084.03361344547</v>
      </c>
      <c r="H84" s="44">
        <v>5700000</v>
      </c>
      <c r="I84" s="49">
        <f t="shared" si="1"/>
        <v>5700000</v>
      </c>
      <c r="J84" s="11"/>
      <c r="K84" s="36" t="s">
        <v>378</v>
      </c>
    </row>
    <row r="85" spans="1:11" ht="408" customHeight="1" thickBot="1">
      <c r="A85" s="12">
        <v>80</v>
      </c>
      <c r="B85" s="37" t="s">
        <v>172</v>
      </c>
      <c r="C85" s="14" t="s">
        <v>173</v>
      </c>
      <c r="D85" s="15" t="s">
        <v>15</v>
      </c>
      <c r="E85" s="15">
        <v>2</v>
      </c>
      <c r="F85" s="40">
        <v>2500000</v>
      </c>
      <c r="G85" s="40">
        <v>0</v>
      </c>
      <c r="H85" s="44">
        <v>2500000</v>
      </c>
      <c r="I85" s="49">
        <f t="shared" si="1"/>
        <v>5000000</v>
      </c>
      <c r="J85" s="11"/>
    </row>
    <row r="86" spans="1:11" ht="408" customHeight="1" thickBot="1">
      <c r="A86" s="12">
        <v>81</v>
      </c>
      <c r="B86" s="13" t="s">
        <v>174</v>
      </c>
      <c r="C86" s="14" t="s">
        <v>175</v>
      </c>
      <c r="D86" s="15" t="s">
        <v>15</v>
      </c>
      <c r="E86" s="15">
        <v>1</v>
      </c>
      <c r="F86" s="40">
        <v>3361344.5378151261</v>
      </c>
      <c r="G86" s="40">
        <v>638655.46218487399</v>
      </c>
      <c r="H86" s="44">
        <v>4000000</v>
      </c>
      <c r="I86" s="49">
        <f t="shared" si="1"/>
        <v>4000000</v>
      </c>
      <c r="J86" s="11"/>
      <c r="K86" s="38" t="s">
        <v>379</v>
      </c>
    </row>
    <row r="87" spans="1:11" ht="323.25" customHeight="1" thickBot="1">
      <c r="A87" s="12">
        <v>82</v>
      </c>
      <c r="B87" s="13" t="s">
        <v>176</v>
      </c>
      <c r="C87" s="14" t="s">
        <v>177</v>
      </c>
      <c r="D87" s="15" t="s">
        <v>15</v>
      </c>
      <c r="E87" s="15">
        <v>1</v>
      </c>
      <c r="F87" s="40">
        <v>3277310.9243697482</v>
      </c>
      <c r="G87" s="40">
        <v>622689.07563025213</v>
      </c>
      <c r="H87" s="44">
        <v>3900000</v>
      </c>
      <c r="I87" s="49">
        <f t="shared" si="1"/>
        <v>3900000</v>
      </c>
      <c r="J87" s="11"/>
      <c r="K87" s="30" t="s">
        <v>380</v>
      </c>
    </row>
    <row r="88" spans="1:11" ht="105" customHeight="1" thickBot="1">
      <c r="A88" s="12">
        <v>83</v>
      </c>
      <c r="B88" s="37" t="s">
        <v>178</v>
      </c>
      <c r="C88" s="14" t="s">
        <v>179</v>
      </c>
      <c r="D88" s="15" t="s">
        <v>15</v>
      </c>
      <c r="E88" s="15">
        <v>10</v>
      </c>
      <c r="F88" s="40">
        <v>672268.90756302525</v>
      </c>
      <c r="G88" s="40">
        <v>127731.0924369748</v>
      </c>
      <c r="H88" s="44">
        <v>800000</v>
      </c>
      <c r="I88" s="49">
        <f t="shared" si="1"/>
        <v>8000000</v>
      </c>
      <c r="J88" s="11"/>
      <c r="K88" s="2" t="s">
        <v>413</v>
      </c>
    </row>
    <row r="89" spans="1:11" ht="249" customHeight="1" thickBot="1">
      <c r="A89" s="12">
        <v>84</v>
      </c>
      <c r="B89" s="13" t="s">
        <v>180</v>
      </c>
      <c r="C89" s="14" t="s">
        <v>181</v>
      </c>
      <c r="D89" s="15" t="s">
        <v>15</v>
      </c>
      <c r="E89" s="15">
        <v>2</v>
      </c>
      <c r="F89" s="40">
        <v>386554.62184873951</v>
      </c>
      <c r="G89" s="40">
        <v>73445.378151260506</v>
      </c>
      <c r="H89" s="44">
        <v>460000</v>
      </c>
      <c r="I89" s="49">
        <f t="shared" si="1"/>
        <v>920000</v>
      </c>
      <c r="J89" s="11"/>
      <c r="K89" s="32" t="s">
        <v>381</v>
      </c>
    </row>
    <row r="90" spans="1:11" ht="105.75" customHeight="1" thickBot="1">
      <c r="A90" s="12">
        <v>85</v>
      </c>
      <c r="B90" s="29" t="s">
        <v>182</v>
      </c>
      <c r="C90" s="14" t="s">
        <v>183</v>
      </c>
      <c r="D90" s="15" t="s">
        <v>15</v>
      </c>
      <c r="E90" s="15">
        <v>38</v>
      </c>
      <c r="F90" s="40">
        <v>319327.731092437</v>
      </c>
      <c r="G90" s="40">
        <v>60672.268907563033</v>
      </c>
      <c r="H90" s="40">
        <v>380000</v>
      </c>
      <c r="I90" s="49">
        <f t="shared" si="1"/>
        <v>14440000</v>
      </c>
      <c r="J90" s="11"/>
      <c r="K90" s="1" t="s">
        <v>399</v>
      </c>
    </row>
    <row r="91" spans="1:11" ht="126" customHeight="1" thickBot="1">
      <c r="A91" s="12">
        <v>86</v>
      </c>
      <c r="B91" s="13" t="s">
        <v>184</v>
      </c>
      <c r="C91" s="14" t="s">
        <v>185</v>
      </c>
      <c r="D91" s="15" t="s">
        <v>15</v>
      </c>
      <c r="E91" s="15">
        <v>3</v>
      </c>
      <c r="F91" s="40">
        <v>1873890.14</v>
      </c>
      <c r="G91" s="40">
        <v>356039.13</v>
      </c>
      <c r="H91" s="40">
        <v>2229929.27</v>
      </c>
      <c r="I91" s="49">
        <f t="shared" si="1"/>
        <v>6689787.8100000005</v>
      </c>
      <c r="J91" s="11"/>
      <c r="K91" s="2" t="s">
        <v>331</v>
      </c>
    </row>
    <row r="92" spans="1:11" ht="144" customHeight="1" thickBot="1">
      <c r="A92" s="12">
        <v>87</v>
      </c>
      <c r="B92" s="13" t="s">
        <v>186</v>
      </c>
      <c r="C92" s="14" t="s">
        <v>187</v>
      </c>
      <c r="D92" s="15" t="s">
        <v>15</v>
      </c>
      <c r="E92" s="15">
        <v>1</v>
      </c>
      <c r="F92" s="40">
        <v>2803348.51</v>
      </c>
      <c r="G92" s="40">
        <v>532636.22</v>
      </c>
      <c r="H92" s="40">
        <v>3335984.72</v>
      </c>
      <c r="I92" s="49">
        <f t="shared" si="1"/>
        <v>3335984.72</v>
      </c>
      <c r="J92" s="11"/>
      <c r="K92" s="2" t="s">
        <v>331</v>
      </c>
    </row>
    <row r="93" spans="1:11" ht="297" customHeight="1" thickBot="1">
      <c r="A93" s="12">
        <v>88</v>
      </c>
      <c r="B93" s="29" t="s">
        <v>188</v>
      </c>
      <c r="C93" s="14" t="s">
        <v>189</v>
      </c>
      <c r="D93" s="15" t="s">
        <v>15</v>
      </c>
      <c r="E93" s="15">
        <v>14</v>
      </c>
      <c r="F93" s="40">
        <v>210084.03361344538</v>
      </c>
      <c r="G93" s="40">
        <v>39915.966386554624</v>
      </c>
      <c r="H93" s="40">
        <v>250000</v>
      </c>
      <c r="I93" s="49">
        <f t="shared" si="1"/>
        <v>3500000</v>
      </c>
      <c r="J93" s="11"/>
      <c r="K93" s="1" t="s">
        <v>400</v>
      </c>
    </row>
    <row r="94" spans="1:11" ht="126.75" customHeight="1" thickBot="1">
      <c r="A94" s="12">
        <v>89</v>
      </c>
      <c r="B94" s="29" t="s">
        <v>190</v>
      </c>
      <c r="C94" s="14" t="s">
        <v>191</v>
      </c>
      <c r="D94" s="15" t="s">
        <v>15</v>
      </c>
      <c r="E94" s="15">
        <v>9</v>
      </c>
      <c r="F94" s="40">
        <v>2521008.4033613447</v>
      </c>
      <c r="G94" s="40">
        <v>478991.59663865552</v>
      </c>
      <c r="H94" s="40">
        <v>3000000</v>
      </c>
      <c r="I94" s="49">
        <f t="shared" si="1"/>
        <v>27000000</v>
      </c>
      <c r="J94" s="11"/>
      <c r="K94" s="1" t="s">
        <v>401</v>
      </c>
    </row>
    <row r="95" spans="1:11" ht="143.25" customHeight="1" thickBot="1">
      <c r="A95" s="12">
        <v>90</v>
      </c>
      <c r="B95" s="13" t="s">
        <v>192</v>
      </c>
      <c r="C95" s="14" t="s">
        <v>193</v>
      </c>
      <c r="D95" s="15" t="s">
        <v>15</v>
      </c>
      <c r="E95" s="15">
        <v>1</v>
      </c>
      <c r="F95" s="40">
        <v>7058682.0499999998</v>
      </c>
      <c r="G95" s="40">
        <v>1341149.5900000001</v>
      </c>
      <c r="H95" s="40">
        <v>8399831.6400000006</v>
      </c>
      <c r="I95" s="49">
        <f t="shared" si="1"/>
        <v>8399831.6400000006</v>
      </c>
      <c r="J95" s="11"/>
      <c r="K95" s="2" t="s">
        <v>331</v>
      </c>
    </row>
    <row r="96" spans="1:11" ht="299.25" customHeight="1" thickBot="1">
      <c r="A96" s="12">
        <v>91</v>
      </c>
      <c r="B96" s="29" t="s">
        <v>194</v>
      </c>
      <c r="C96" s="14" t="s">
        <v>195</v>
      </c>
      <c r="D96" s="15" t="s">
        <v>15</v>
      </c>
      <c r="E96" s="15">
        <v>4</v>
      </c>
      <c r="F96" s="40">
        <v>1176470.5882352942</v>
      </c>
      <c r="G96" s="40">
        <v>223529.4117647059</v>
      </c>
      <c r="H96" s="40">
        <v>1400000</v>
      </c>
      <c r="I96" s="49">
        <f t="shared" si="1"/>
        <v>5600000</v>
      </c>
      <c r="J96" s="11"/>
      <c r="K96" s="1" t="s">
        <v>402</v>
      </c>
    </row>
    <row r="97" spans="1:11" ht="285.75" customHeight="1" thickBot="1">
      <c r="A97" s="12">
        <v>92</v>
      </c>
      <c r="B97" s="13" t="s">
        <v>196</v>
      </c>
      <c r="C97" s="14" t="s">
        <v>197</v>
      </c>
      <c r="D97" s="15" t="s">
        <v>15</v>
      </c>
      <c r="E97" s="15">
        <v>1</v>
      </c>
      <c r="F97" s="40">
        <v>756302.52100840339</v>
      </c>
      <c r="G97" s="40">
        <v>143697.47899159664</v>
      </c>
      <c r="H97" s="44">
        <v>900000</v>
      </c>
      <c r="I97" s="49">
        <f t="shared" si="1"/>
        <v>900000</v>
      </c>
      <c r="J97" s="11"/>
      <c r="K97" s="35" t="s">
        <v>382</v>
      </c>
    </row>
    <row r="98" spans="1:11" ht="327" customHeight="1" thickBot="1">
      <c r="A98" s="12">
        <v>93</v>
      </c>
      <c r="B98" s="13" t="s">
        <v>198</v>
      </c>
      <c r="C98" s="14" t="s">
        <v>199</v>
      </c>
      <c r="D98" s="15" t="s">
        <v>15</v>
      </c>
      <c r="E98" s="15">
        <v>5</v>
      </c>
      <c r="F98" s="40">
        <v>134453.78151260506</v>
      </c>
      <c r="G98" s="40">
        <v>25546.218487394959</v>
      </c>
      <c r="H98" s="44">
        <v>160000</v>
      </c>
      <c r="I98" s="49">
        <f t="shared" si="1"/>
        <v>800000</v>
      </c>
      <c r="J98" s="11"/>
      <c r="K98" s="35" t="s">
        <v>383</v>
      </c>
    </row>
    <row r="99" spans="1:11" ht="408" customHeight="1" thickBot="1">
      <c r="A99" s="12">
        <v>94</v>
      </c>
      <c r="B99" s="13" t="s">
        <v>200</v>
      </c>
      <c r="C99" s="14" t="s">
        <v>201</v>
      </c>
      <c r="D99" s="15" t="s">
        <v>15</v>
      </c>
      <c r="E99" s="15">
        <v>3</v>
      </c>
      <c r="F99" s="40">
        <v>2119363.4</v>
      </c>
      <c r="G99" s="40">
        <v>402679.05</v>
      </c>
      <c r="H99" s="40">
        <v>2522042.44</v>
      </c>
      <c r="I99" s="49">
        <f t="shared" si="1"/>
        <v>7566127.3200000003</v>
      </c>
      <c r="J99" s="11"/>
      <c r="K99" s="2" t="s">
        <v>331</v>
      </c>
    </row>
    <row r="100" spans="1:11" ht="345.75" customHeight="1" thickBot="1">
      <c r="A100" s="12">
        <v>95</v>
      </c>
      <c r="B100" s="13" t="s">
        <v>202</v>
      </c>
      <c r="C100" s="14" t="s">
        <v>203</v>
      </c>
      <c r="D100" s="15" t="s">
        <v>15</v>
      </c>
      <c r="E100" s="15">
        <v>1</v>
      </c>
      <c r="F100" s="40">
        <v>84033.613445378156</v>
      </c>
      <c r="G100" s="40">
        <v>15966.386554621849</v>
      </c>
      <c r="H100" s="44">
        <v>100000</v>
      </c>
      <c r="I100" s="49">
        <f t="shared" si="1"/>
        <v>100000</v>
      </c>
      <c r="J100" s="11"/>
      <c r="K100" s="35" t="s">
        <v>384</v>
      </c>
    </row>
    <row r="101" spans="1:11" ht="136.5" customHeight="1" thickBot="1">
      <c r="A101" s="12">
        <v>96</v>
      </c>
      <c r="B101" s="13" t="s">
        <v>204</v>
      </c>
      <c r="C101" s="14" t="s">
        <v>205</v>
      </c>
      <c r="D101" s="15" t="s">
        <v>15</v>
      </c>
      <c r="E101" s="15">
        <v>1</v>
      </c>
      <c r="F101" s="40">
        <v>840336.13445378153</v>
      </c>
      <c r="G101" s="40">
        <v>159663.8655462185</v>
      </c>
      <c r="H101" s="44">
        <v>1000000</v>
      </c>
      <c r="I101" s="49">
        <f t="shared" si="1"/>
        <v>1000000</v>
      </c>
      <c r="J101" s="11"/>
      <c r="K101" s="35" t="s">
        <v>385</v>
      </c>
    </row>
    <row r="102" spans="1:11" ht="220.5" customHeight="1" thickBot="1">
      <c r="A102" s="12">
        <v>97</v>
      </c>
      <c r="B102" s="29" t="s">
        <v>206</v>
      </c>
      <c r="C102" s="14" t="s">
        <v>207</v>
      </c>
      <c r="D102" s="15" t="s">
        <v>15</v>
      </c>
      <c r="E102" s="15">
        <v>5</v>
      </c>
      <c r="F102" s="40">
        <v>1243697.4789915967</v>
      </c>
      <c r="G102" s="40">
        <v>236302.52100840339</v>
      </c>
      <c r="H102" s="40">
        <v>1480000</v>
      </c>
      <c r="I102" s="49">
        <f t="shared" si="1"/>
        <v>7400000</v>
      </c>
      <c r="J102" s="11"/>
      <c r="K102" s="1" t="s">
        <v>403</v>
      </c>
    </row>
    <row r="103" spans="1:11" ht="408" customHeight="1" thickBot="1">
      <c r="A103" s="12">
        <v>98</v>
      </c>
      <c r="B103" s="29" t="s">
        <v>208</v>
      </c>
      <c r="C103" s="14" t="s">
        <v>209</v>
      </c>
      <c r="D103" s="15" t="s">
        <v>15</v>
      </c>
      <c r="E103" s="15">
        <v>3</v>
      </c>
      <c r="F103" s="40">
        <v>588235.29411764711</v>
      </c>
      <c r="G103" s="40">
        <v>111764.70588235295</v>
      </c>
      <c r="H103" s="40">
        <v>700000</v>
      </c>
      <c r="I103" s="49">
        <f t="shared" si="1"/>
        <v>2100000</v>
      </c>
      <c r="J103" s="11"/>
      <c r="K103" s="1" t="s">
        <v>404</v>
      </c>
    </row>
    <row r="104" spans="1:11" ht="408" customHeight="1" thickBot="1">
      <c r="A104" s="12">
        <v>99</v>
      </c>
      <c r="B104" s="13" t="s">
        <v>210</v>
      </c>
      <c r="C104" s="14" t="s">
        <v>211</v>
      </c>
      <c r="D104" s="15" t="s">
        <v>15</v>
      </c>
      <c r="E104" s="15">
        <v>3</v>
      </c>
      <c r="F104" s="40">
        <v>3993318.16</v>
      </c>
      <c r="G104" s="40">
        <v>758730.45</v>
      </c>
      <c r="H104" s="40">
        <v>4752048.6100000003</v>
      </c>
      <c r="I104" s="49">
        <f t="shared" si="1"/>
        <v>14256145.830000002</v>
      </c>
      <c r="J104" s="11"/>
      <c r="K104" s="2" t="s">
        <v>331</v>
      </c>
    </row>
    <row r="105" spans="1:11" ht="196.5" customHeight="1" thickBot="1">
      <c r="A105" s="12">
        <v>100</v>
      </c>
      <c r="B105" s="13" t="s">
        <v>212</v>
      </c>
      <c r="C105" s="14" t="s">
        <v>213</v>
      </c>
      <c r="D105" s="15" t="s">
        <v>15</v>
      </c>
      <c r="E105" s="15">
        <v>6</v>
      </c>
      <c r="F105" s="40">
        <v>2396369.4300000002</v>
      </c>
      <c r="G105" s="40">
        <v>455310.19</v>
      </c>
      <c r="H105" s="40">
        <v>2851679.62</v>
      </c>
      <c r="I105" s="49">
        <f t="shared" si="1"/>
        <v>17110077.719999999</v>
      </c>
      <c r="J105" s="11"/>
      <c r="K105" s="2" t="s">
        <v>331</v>
      </c>
    </row>
    <row r="106" spans="1:11" ht="408" customHeight="1" thickBot="1">
      <c r="A106" s="12">
        <v>101</v>
      </c>
      <c r="B106" s="29" t="s">
        <v>214</v>
      </c>
      <c r="C106" s="14" t="s">
        <v>215</v>
      </c>
      <c r="D106" s="15" t="s">
        <v>15</v>
      </c>
      <c r="E106" s="15">
        <v>4</v>
      </c>
      <c r="F106" s="40">
        <v>1848739.4957983193</v>
      </c>
      <c r="G106" s="40">
        <v>351260.50420168065</v>
      </c>
      <c r="H106" s="40">
        <v>2200000</v>
      </c>
      <c r="I106" s="49">
        <f t="shared" si="1"/>
        <v>8800000</v>
      </c>
      <c r="J106" s="11"/>
      <c r="K106" s="1" t="s">
        <v>405</v>
      </c>
    </row>
    <row r="107" spans="1:11" ht="408" customHeight="1" thickBot="1">
      <c r="A107" s="12">
        <v>102</v>
      </c>
      <c r="B107" s="29" t="s">
        <v>216</v>
      </c>
      <c r="C107" s="14" t="s">
        <v>217</v>
      </c>
      <c r="D107" s="15" t="s">
        <v>15</v>
      </c>
      <c r="E107" s="15">
        <v>2</v>
      </c>
      <c r="F107" s="40">
        <v>3109243.6974789919</v>
      </c>
      <c r="G107" s="40">
        <v>16364440.513047326</v>
      </c>
      <c r="H107" s="40">
        <v>3700000</v>
      </c>
      <c r="I107" s="49">
        <f t="shared" si="1"/>
        <v>7400000</v>
      </c>
      <c r="J107" s="11"/>
      <c r="K107" s="1" t="s">
        <v>406</v>
      </c>
    </row>
    <row r="108" spans="1:11" ht="215.25" customHeight="1" thickBot="1">
      <c r="A108" s="12">
        <v>103</v>
      </c>
      <c r="B108" s="37" t="s">
        <v>218</v>
      </c>
      <c r="C108" s="14" t="s">
        <v>219</v>
      </c>
      <c r="D108" s="15" t="s">
        <v>15</v>
      </c>
      <c r="E108" s="15">
        <v>11</v>
      </c>
      <c r="F108" s="40">
        <v>1680672.2689075631</v>
      </c>
      <c r="G108" s="40">
        <v>319327.731092437</v>
      </c>
      <c r="H108" s="44">
        <v>2000000</v>
      </c>
      <c r="I108" s="49">
        <f t="shared" si="1"/>
        <v>22000000</v>
      </c>
      <c r="J108" s="11"/>
      <c r="K108" s="1" t="s">
        <v>414</v>
      </c>
    </row>
    <row r="109" spans="1:11" ht="408" customHeight="1" thickBot="1">
      <c r="A109" s="12">
        <v>104</v>
      </c>
      <c r="B109" s="29" t="s">
        <v>220</v>
      </c>
      <c r="C109" s="14" t="s">
        <v>221</v>
      </c>
      <c r="D109" s="15" t="s">
        <v>15</v>
      </c>
      <c r="E109" s="15">
        <v>2</v>
      </c>
      <c r="F109" s="40">
        <v>3193277.3109243698</v>
      </c>
      <c r="G109" s="40">
        <v>3800000</v>
      </c>
      <c r="H109" s="40">
        <v>3800000</v>
      </c>
      <c r="I109" s="49">
        <f t="shared" si="1"/>
        <v>7600000</v>
      </c>
      <c r="J109" s="11"/>
      <c r="K109" s="1" t="s">
        <v>407</v>
      </c>
    </row>
    <row r="110" spans="1:11" ht="408" customHeight="1" thickBot="1">
      <c r="A110" s="12">
        <v>105</v>
      </c>
      <c r="B110" s="13" t="s">
        <v>222</v>
      </c>
      <c r="C110" s="14" t="s">
        <v>223</v>
      </c>
      <c r="D110" s="15" t="s">
        <v>15</v>
      </c>
      <c r="E110" s="15">
        <v>1</v>
      </c>
      <c r="F110" s="40">
        <v>1008403.3613445378</v>
      </c>
      <c r="G110" s="40">
        <v>191596.63865546219</v>
      </c>
      <c r="H110" s="44">
        <v>1200000</v>
      </c>
      <c r="I110" s="49">
        <f t="shared" si="1"/>
        <v>1200000</v>
      </c>
      <c r="J110" s="11"/>
      <c r="K110" s="35" t="s">
        <v>386</v>
      </c>
    </row>
    <row r="111" spans="1:11" ht="408" customHeight="1" thickBot="1">
      <c r="A111" s="12">
        <v>106</v>
      </c>
      <c r="B111" s="13" t="s">
        <v>224</v>
      </c>
      <c r="C111" s="14" t="s">
        <v>225</v>
      </c>
      <c r="D111" s="15" t="s">
        <v>15</v>
      </c>
      <c r="E111" s="15">
        <v>1</v>
      </c>
      <c r="F111" s="40">
        <v>2100840.3361344538</v>
      </c>
      <c r="G111" s="40">
        <v>399159.66386554623</v>
      </c>
      <c r="H111" s="44">
        <v>2500000</v>
      </c>
      <c r="I111" s="49">
        <f t="shared" si="1"/>
        <v>2500000</v>
      </c>
      <c r="J111" s="11"/>
      <c r="K111" s="35" t="s">
        <v>387</v>
      </c>
    </row>
    <row r="112" spans="1:11" ht="408" customHeight="1" thickBot="1">
      <c r="A112" s="12">
        <v>107</v>
      </c>
      <c r="B112" s="13" t="s">
        <v>226</v>
      </c>
      <c r="C112" s="14" t="s">
        <v>227</v>
      </c>
      <c r="D112" s="15" t="s">
        <v>15</v>
      </c>
      <c r="E112" s="15">
        <v>1</v>
      </c>
      <c r="F112" s="40">
        <v>924369.74789915967</v>
      </c>
      <c r="G112" s="40">
        <v>175630.25210084033</v>
      </c>
      <c r="H112" s="44">
        <v>1100000</v>
      </c>
      <c r="I112" s="49">
        <f t="shared" si="1"/>
        <v>1100000</v>
      </c>
      <c r="J112" s="11"/>
      <c r="K112" s="30" t="s">
        <v>388</v>
      </c>
    </row>
    <row r="113" spans="1:11" ht="408" customHeight="1" thickBot="1">
      <c r="A113" s="12">
        <v>108</v>
      </c>
      <c r="B113" s="13" t="s">
        <v>228</v>
      </c>
      <c r="C113" s="14" t="s">
        <v>229</v>
      </c>
      <c r="D113" s="15" t="s">
        <v>15</v>
      </c>
      <c r="E113" s="15">
        <v>2</v>
      </c>
      <c r="F113" s="40">
        <v>84033.613445378156</v>
      </c>
      <c r="G113" s="40">
        <v>15966.386554621849</v>
      </c>
      <c r="H113" s="44">
        <v>100000</v>
      </c>
      <c r="I113" s="49">
        <f t="shared" si="1"/>
        <v>200000</v>
      </c>
      <c r="J113" s="11"/>
      <c r="K113" s="35" t="s">
        <v>389</v>
      </c>
    </row>
    <row r="114" spans="1:11" ht="408" customHeight="1" thickBot="1">
      <c r="A114" s="12">
        <v>109</v>
      </c>
      <c r="B114" s="29" t="s">
        <v>230</v>
      </c>
      <c r="C114" s="14" t="s">
        <v>231</v>
      </c>
      <c r="D114" s="15" t="s">
        <v>15</v>
      </c>
      <c r="E114" s="15">
        <v>8</v>
      </c>
      <c r="F114" s="40">
        <v>1260504.2016806724</v>
      </c>
      <c r="G114" s="40">
        <v>239495.79831932776</v>
      </c>
      <c r="H114" s="40">
        <v>1500000</v>
      </c>
      <c r="I114" s="49">
        <f t="shared" si="1"/>
        <v>12000000</v>
      </c>
      <c r="J114" s="11"/>
      <c r="K114" s="1" t="s">
        <v>408</v>
      </c>
    </row>
    <row r="115" spans="1:11" ht="408" customHeight="1" thickBot="1">
      <c r="A115" s="12">
        <v>110</v>
      </c>
      <c r="B115" s="13" t="s">
        <v>232</v>
      </c>
      <c r="C115" s="14" t="s">
        <v>233</v>
      </c>
      <c r="D115" s="15" t="s">
        <v>15</v>
      </c>
      <c r="E115" s="15">
        <v>2</v>
      </c>
      <c r="F115" s="40">
        <v>1015301.77</v>
      </c>
      <c r="G115" s="40">
        <v>192907.34</v>
      </c>
      <c r="H115" s="40">
        <v>1208209.1100000001</v>
      </c>
      <c r="I115" s="49">
        <f t="shared" si="1"/>
        <v>2416418.2200000002</v>
      </c>
      <c r="J115" s="11"/>
      <c r="K115" s="2" t="s">
        <v>331</v>
      </c>
    </row>
    <row r="116" spans="1:11" ht="408" customHeight="1" thickBot="1">
      <c r="A116" s="12">
        <v>111</v>
      </c>
      <c r="B116" s="13" t="s">
        <v>234</v>
      </c>
      <c r="C116" s="14" t="s">
        <v>235</v>
      </c>
      <c r="D116" s="15" t="s">
        <v>15</v>
      </c>
      <c r="E116" s="15">
        <v>13</v>
      </c>
      <c r="F116" s="40">
        <v>352941.17647058825</v>
      </c>
      <c r="G116" s="40">
        <v>67058.823529411762</v>
      </c>
      <c r="H116" s="44">
        <v>420000</v>
      </c>
      <c r="I116" s="49">
        <f t="shared" si="1"/>
        <v>5460000</v>
      </c>
      <c r="J116" s="11"/>
      <c r="K116" s="1" t="s">
        <v>415</v>
      </c>
    </row>
    <row r="117" spans="1:11" ht="408" customHeight="1" thickBot="1">
      <c r="A117" s="12">
        <v>112</v>
      </c>
      <c r="B117" s="13" t="s">
        <v>236</v>
      </c>
      <c r="C117" s="14" t="s">
        <v>237</v>
      </c>
      <c r="D117" s="15" t="s">
        <v>15</v>
      </c>
      <c r="E117" s="15">
        <v>2</v>
      </c>
      <c r="F117" s="40">
        <v>840336.13445378153</v>
      </c>
      <c r="G117" s="40">
        <v>159663.8655462185</v>
      </c>
      <c r="H117" s="44">
        <v>1000000</v>
      </c>
      <c r="I117" s="49">
        <f t="shared" si="1"/>
        <v>2000000</v>
      </c>
      <c r="J117" s="11"/>
      <c r="K117" s="1" t="s">
        <v>416</v>
      </c>
    </row>
    <row r="118" spans="1:11" ht="408" customHeight="1" thickBot="1">
      <c r="A118" s="12">
        <v>113</v>
      </c>
      <c r="B118" s="13" t="s">
        <v>238</v>
      </c>
      <c r="C118" s="14" t="s">
        <v>239</v>
      </c>
      <c r="D118" s="15" t="s">
        <v>15</v>
      </c>
      <c r="E118" s="15">
        <v>4</v>
      </c>
      <c r="F118" s="40">
        <v>882352.9411764706</v>
      </c>
      <c r="G118" s="40">
        <v>167647.05882352943</v>
      </c>
      <c r="H118" s="44">
        <v>1050000</v>
      </c>
      <c r="I118" s="49">
        <f t="shared" si="1"/>
        <v>4200000</v>
      </c>
      <c r="J118" s="11"/>
      <c r="K118" s="1" t="s">
        <v>417</v>
      </c>
    </row>
    <row r="119" spans="1:11" ht="285" customHeight="1" thickBot="1">
      <c r="A119" s="12">
        <v>114</v>
      </c>
      <c r="B119" s="13" t="s">
        <v>240</v>
      </c>
      <c r="C119" s="14" t="s">
        <v>241</v>
      </c>
      <c r="D119" s="15" t="s">
        <v>15</v>
      </c>
      <c r="E119" s="15">
        <v>1</v>
      </c>
      <c r="F119" s="40">
        <v>0</v>
      </c>
      <c r="G119" s="40">
        <v>207563.02521008404</v>
      </c>
      <c r="H119" s="44">
        <v>1300000</v>
      </c>
      <c r="I119" s="49">
        <f t="shared" si="1"/>
        <v>1300000</v>
      </c>
      <c r="J119" s="11"/>
      <c r="K119" s="1" t="s">
        <v>418</v>
      </c>
    </row>
    <row r="120" spans="1:11" ht="408" customHeight="1" thickBot="1">
      <c r="A120" s="12">
        <v>115</v>
      </c>
      <c r="B120" s="13" t="s">
        <v>242</v>
      </c>
      <c r="C120" s="14" t="s">
        <v>243</v>
      </c>
      <c r="D120" s="15" t="s">
        <v>15</v>
      </c>
      <c r="E120" s="15">
        <v>3</v>
      </c>
      <c r="F120" s="40">
        <v>1764705.8823529412</v>
      </c>
      <c r="G120" s="40">
        <v>335294.11764705885</v>
      </c>
      <c r="H120" s="44">
        <v>2100000</v>
      </c>
      <c r="I120" s="49">
        <f t="shared" si="1"/>
        <v>6300000</v>
      </c>
      <c r="J120" s="11"/>
      <c r="K120" s="1" t="s">
        <v>419</v>
      </c>
    </row>
    <row r="121" spans="1:11" ht="408" customHeight="1" thickBot="1">
      <c r="A121" s="12">
        <v>116</v>
      </c>
      <c r="B121" s="13" t="s">
        <v>244</v>
      </c>
      <c r="C121" s="14" t="s">
        <v>245</v>
      </c>
      <c r="D121" s="15" t="s">
        <v>15</v>
      </c>
      <c r="E121" s="15">
        <v>1</v>
      </c>
      <c r="F121" s="40">
        <v>3361344.5378151261</v>
      </c>
      <c r="G121" s="40">
        <v>638655.46218487399</v>
      </c>
      <c r="H121" s="44">
        <v>4000000</v>
      </c>
      <c r="I121" s="49">
        <f t="shared" si="1"/>
        <v>4000000</v>
      </c>
      <c r="J121" s="11"/>
      <c r="K121" s="1" t="s">
        <v>420</v>
      </c>
    </row>
    <row r="122" spans="1:11" ht="408" customHeight="1" thickBot="1">
      <c r="A122" s="12">
        <v>117</v>
      </c>
      <c r="B122" s="13" t="s">
        <v>246</v>
      </c>
      <c r="C122" s="14" t="s">
        <v>247</v>
      </c>
      <c r="D122" s="15" t="s">
        <v>15</v>
      </c>
      <c r="E122" s="15">
        <v>2</v>
      </c>
      <c r="F122" s="40">
        <v>2016806.7226890756</v>
      </c>
      <c r="G122" s="40">
        <v>383193.27731092437</v>
      </c>
      <c r="H122" s="44">
        <v>2400000</v>
      </c>
      <c r="I122" s="49">
        <f t="shared" si="1"/>
        <v>4800000</v>
      </c>
      <c r="J122" s="11"/>
      <c r="K122" s="36" t="s">
        <v>421</v>
      </c>
    </row>
    <row r="123" spans="1:11" ht="253.5" customHeight="1" thickBot="1">
      <c r="A123" s="12">
        <v>118</v>
      </c>
      <c r="B123" s="13" t="s">
        <v>248</v>
      </c>
      <c r="C123" s="14" t="s">
        <v>249</v>
      </c>
      <c r="D123" s="15" t="s">
        <v>15</v>
      </c>
      <c r="E123" s="15">
        <v>7</v>
      </c>
      <c r="F123" s="40">
        <v>2268907.5630252101</v>
      </c>
      <c r="G123" s="40">
        <v>431092.43697478989</v>
      </c>
      <c r="H123" s="44">
        <v>2700000</v>
      </c>
      <c r="I123" s="49">
        <f t="shared" si="1"/>
        <v>18900000</v>
      </c>
      <c r="J123" s="11"/>
      <c r="K123" s="1" t="s">
        <v>422</v>
      </c>
    </row>
    <row r="124" spans="1:11" ht="408" customHeight="1" thickBot="1">
      <c r="A124" s="12">
        <v>119</v>
      </c>
      <c r="B124" s="13" t="s">
        <v>250</v>
      </c>
      <c r="C124" s="14" t="s">
        <v>251</v>
      </c>
      <c r="D124" s="15" t="s">
        <v>15</v>
      </c>
      <c r="E124" s="15">
        <v>9</v>
      </c>
      <c r="F124" s="40">
        <f>2000000/1.19</f>
        <v>1680672.2689075631</v>
      </c>
      <c r="G124" s="40">
        <f t="shared" ref="G124" si="2">+F124*19%</f>
        <v>319327.731092437</v>
      </c>
      <c r="H124" s="44">
        <f>+F124+G124</f>
        <v>2000000</v>
      </c>
      <c r="I124" s="49">
        <f t="shared" si="1"/>
        <v>18000000</v>
      </c>
      <c r="J124" s="11"/>
      <c r="K124" s="1" t="s">
        <v>423</v>
      </c>
    </row>
    <row r="125" spans="1:11" ht="408" customHeight="1" thickBot="1">
      <c r="A125" s="12">
        <v>120</v>
      </c>
      <c r="B125" s="13" t="s">
        <v>252</v>
      </c>
      <c r="C125" s="14" t="s">
        <v>253</v>
      </c>
      <c r="D125" s="15" t="s">
        <v>15</v>
      </c>
      <c r="E125" s="15">
        <v>1</v>
      </c>
      <c r="F125" s="40">
        <v>588235.29411764711</v>
      </c>
      <c r="G125" s="40">
        <v>111764.70588235295</v>
      </c>
      <c r="H125" s="44">
        <v>700000</v>
      </c>
      <c r="I125" s="49">
        <f t="shared" si="1"/>
        <v>700000</v>
      </c>
      <c r="J125" s="11"/>
      <c r="K125" s="35" t="s">
        <v>424</v>
      </c>
    </row>
    <row r="126" spans="1:11" ht="408" customHeight="1" thickBot="1">
      <c r="A126" s="12">
        <v>121</v>
      </c>
      <c r="B126" s="13" t="s">
        <v>254</v>
      </c>
      <c r="C126" s="14" t="s">
        <v>255</v>
      </c>
      <c r="D126" s="15" t="s">
        <v>15</v>
      </c>
      <c r="E126" s="15">
        <v>1</v>
      </c>
      <c r="F126" s="40">
        <v>1176470.5882352942</v>
      </c>
      <c r="G126" s="40">
        <v>223529.4117647059</v>
      </c>
      <c r="H126" s="44">
        <v>1400000</v>
      </c>
      <c r="I126" s="49">
        <f t="shared" si="1"/>
        <v>1400000</v>
      </c>
      <c r="J126" s="11"/>
      <c r="K126" s="35" t="s">
        <v>425</v>
      </c>
    </row>
    <row r="127" spans="1:11" ht="348" customHeight="1" thickBot="1">
      <c r="A127" s="12">
        <v>122</v>
      </c>
      <c r="B127" s="13" t="s">
        <v>256</v>
      </c>
      <c r="C127" s="14" t="s">
        <v>257</v>
      </c>
      <c r="D127" s="15" t="s">
        <v>15</v>
      </c>
      <c r="E127" s="15">
        <v>1</v>
      </c>
      <c r="F127" s="40">
        <v>1596638.6554621849</v>
      </c>
      <c r="G127" s="40">
        <v>303361.34453781514</v>
      </c>
      <c r="H127" s="44">
        <v>1900000</v>
      </c>
      <c r="I127" s="49">
        <f t="shared" si="1"/>
        <v>1900000</v>
      </c>
      <c r="J127" s="11"/>
      <c r="K127" s="30" t="s">
        <v>451</v>
      </c>
    </row>
    <row r="128" spans="1:11" ht="42.75" customHeight="1" thickBot="1">
      <c r="A128" s="12">
        <v>123</v>
      </c>
      <c r="B128" s="13" t="s">
        <v>258</v>
      </c>
      <c r="C128" s="14" t="s">
        <v>258</v>
      </c>
      <c r="D128" s="15" t="s">
        <v>15</v>
      </c>
      <c r="E128" s="15">
        <v>20</v>
      </c>
      <c r="F128" s="40">
        <v>134453.78151260506</v>
      </c>
      <c r="G128" s="40">
        <v>25546.218487394959</v>
      </c>
      <c r="H128" s="44">
        <v>160000</v>
      </c>
      <c r="I128" s="49">
        <f t="shared" si="1"/>
        <v>3200000</v>
      </c>
      <c r="J128" s="11"/>
      <c r="K128" s="50" t="s">
        <v>426</v>
      </c>
    </row>
    <row r="129" spans="1:11" ht="408" customHeight="1" thickBot="1">
      <c r="A129" s="12">
        <v>124</v>
      </c>
      <c r="B129" s="13" t="s">
        <v>259</v>
      </c>
      <c r="C129" s="14" t="s">
        <v>260</v>
      </c>
      <c r="D129" s="15" t="s">
        <v>15</v>
      </c>
      <c r="E129" s="15">
        <v>1</v>
      </c>
      <c r="F129" s="40">
        <v>924369.74789915967</v>
      </c>
      <c r="G129" s="40">
        <v>175630.25210084033</v>
      </c>
      <c r="H129" s="44">
        <v>1100000</v>
      </c>
      <c r="I129" s="49">
        <f t="shared" si="1"/>
        <v>1100000</v>
      </c>
      <c r="J129" s="11"/>
    </row>
    <row r="130" spans="1:11" ht="335.25" customHeight="1" thickBot="1">
      <c r="A130" s="12">
        <v>125</v>
      </c>
      <c r="B130" s="13" t="s">
        <v>261</v>
      </c>
      <c r="C130" s="14" t="s">
        <v>262</v>
      </c>
      <c r="D130" s="15" t="s">
        <v>15</v>
      </c>
      <c r="E130" s="15">
        <v>1</v>
      </c>
      <c r="F130" s="40">
        <v>672268.90756302525</v>
      </c>
      <c r="G130" s="40">
        <v>127731.0924369748</v>
      </c>
      <c r="H130" s="44">
        <v>800000</v>
      </c>
      <c r="I130" s="49">
        <f t="shared" si="1"/>
        <v>800000</v>
      </c>
      <c r="J130" s="11"/>
      <c r="K130" s="30" t="s">
        <v>427</v>
      </c>
    </row>
    <row r="131" spans="1:11" ht="327" customHeight="1" thickBot="1">
      <c r="A131" s="12">
        <v>126</v>
      </c>
      <c r="B131" s="13" t="s">
        <v>263</v>
      </c>
      <c r="C131" s="14" t="s">
        <v>264</v>
      </c>
      <c r="D131" s="15" t="s">
        <v>15</v>
      </c>
      <c r="E131" s="15">
        <v>2</v>
      </c>
      <c r="F131" s="40">
        <v>2184873.9495798321</v>
      </c>
      <c r="G131" s="40">
        <v>415126.05042016809</v>
      </c>
      <c r="H131" s="44">
        <v>2600000</v>
      </c>
      <c r="I131" s="49">
        <f t="shared" si="1"/>
        <v>5200000</v>
      </c>
      <c r="J131" s="11"/>
      <c r="K131" s="1" t="s">
        <v>428</v>
      </c>
    </row>
    <row r="132" spans="1:11" ht="408" customHeight="1" thickBot="1">
      <c r="A132" s="12">
        <v>127</v>
      </c>
      <c r="B132" s="13" t="s">
        <v>265</v>
      </c>
      <c r="C132" s="14" t="s">
        <v>266</v>
      </c>
      <c r="D132" s="15" t="s">
        <v>15</v>
      </c>
      <c r="E132" s="15">
        <v>1</v>
      </c>
      <c r="F132" s="40">
        <v>3361344.5378151261</v>
      </c>
      <c r="G132" s="40">
        <v>638655.46218487399</v>
      </c>
      <c r="H132" s="44">
        <v>4000000</v>
      </c>
      <c r="I132" s="49">
        <f t="shared" si="1"/>
        <v>4000000</v>
      </c>
      <c r="J132" s="11"/>
      <c r="K132" s="1" t="s">
        <v>429</v>
      </c>
    </row>
    <row r="133" spans="1:11" ht="252" customHeight="1" thickBot="1">
      <c r="A133" s="12">
        <v>128</v>
      </c>
      <c r="B133" s="13" t="s">
        <v>267</v>
      </c>
      <c r="C133" s="14" t="s">
        <v>268</v>
      </c>
      <c r="D133" s="15" t="s">
        <v>15</v>
      </c>
      <c r="E133" s="15">
        <v>4</v>
      </c>
      <c r="F133" s="40">
        <v>588235.29411764711</v>
      </c>
      <c r="G133" s="40">
        <v>111764.70588235295</v>
      </c>
      <c r="H133" s="44">
        <v>700000</v>
      </c>
      <c r="I133" s="49">
        <f t="shared" si="1"/>
        <v>2800000</v>
      </c>
      <c r="J133" s="11"/>
      <c r="K133" s="1" t="s">
        <v>430</v>
      </c>
    </row>
    <row r="134" spans="1:11" ht="408" customHeight="1" thickBot="1">
      <c r="A134" s="12">
        <v>129</v>
      </c>
      <c r="B134" s="13" t="s">
        <v>269</v>
      </c>
      <c r="C134" s="14" t="s">
        <v>270</v>
      </c>
      <c r="D134" s="15" t="s">
        <v>15</v>
      </c>
      <c r="E134" s="15">
        <v>1</v>
      </c>
      <c r="F134" s="40">
        <v>2941176.4705882357</v>
      </c>
      <c r="G134" s="40">
        <v>558823.52941176482</v>
      </c>
      <c r="H134" s="44">
        <v>3500000.0000000005</v>
      </c>
      <c r="I134" s="49">
        <f t="shared" si="1"/>
        <v>3500000.0000000005</v>
      </c>
      <c r="J134" s="11"/>
      <c r="K134" s="1" t="s">
        <v>431</v>
      </c>
    </row>
    <row r="135" spans="1:11" ht="181.5" customHeight="1" thickBot="1">
      <c r="A135" s="12">
        <v>130</v>
      </c>
      <c r="B135" s="13" t="s">
        <v>271</v>
      </c>
      <c r="C135" s="14" t="s">
        <v>272</v>
      </c>
      <c r="D135" s="15" t="s">
        <v>15</v>
      </c>
      <c r="E135" s="15">
        <v>20</v>
      </c>
      <c r="F135" s="40">
        <v>250000</v>
      </c>
      <c r="G135" s="40">
        <v>0</v>
      </c>
      <c r="H135" s="40">
        <v>250000</v>
      </c>
      <c r="I135" s="49">
        <f t="shared" ref="I135:I159" si="3">+H135*E135</f>
        <v>5000000</v>
      </c>
      <c r="J135" s="11"/>
      <c r="K135" s="1" t="s">
        <v>341</v>
      </c>
    </row>
    <row r="136" spans="1:11" ht="408" customHeight="1" thickBot="1">
      <c r="A136" s="12">
        <v>131</v>
      </c>
      <c r="B136" s="13" t="s">
        <v>273</v>
      </c>
      <c r="C136" s="14" t="s">
        <v>274</v>
      </c>
      <c r="D136" s="15" t="s">
        <v>15</v>
      </c>
      <c r="E136" s="15">
        <v>1</v>
      </c>
      <c r="F136" s="40">
        <v>4705882.3529411796</v>
      </c>
      <c r="G136" s="40">
        <v>894117.64705882361</v>
      </c>
      <c r="H136" s="44">
        <v>5600000</v>
      </c>
      <c r="I136" s="49">
        <f t="shared" si="3"/>
        <v>5600000</v>
      </c>
      <c r="J136" s="11"/>
      <c r="K136" s="32" t="s">
        <v>432</v>
      </c>
    </row>
    <row r="137" spans="1:11" ht="408" customHeight="1" thickBot="1">
      <c r="A137" s="12">
        <v>132</v>
      </c>
      <c r="B137" s="13" t="s">
        <v>275</v>
      </c>
      <c r="C137" s="14" t="s">
        <v>276</v>
      </c>
      <c r="D137" s="15" t="s">
        <v>15</v>
      </c>
      <c r="E137" s="15">
        <v>3</v>
      </c>
      <c r="F137" s="40">
        <v>252100.84033613445</v>
      </c>
      <c r="G137" s="40">
        <v>47899.159663865546</v>
      </c>
      <c r="H137" s="44">
        <v>300000</v>
      </c>
      <c r="I137" s="49">
        <f t="shared" si="3"/>
        <v>900000</v>
      </c>
      <c r="J137" s="11"/>
      <c r="K137" s="33" t="s">
        <v>433</v>
      </c>
    </row>
    <row r="138" spans="1:11" ht="99" customHeight="1" thickBot="1">
      <c r="A138" s="12">
        <v>133</v>
      </c>
      <c r="B138" s="13" t="s">
        <v>277</v>
      </c>
      <c r="C138" s="14" t="s">
        <v>278</v>
      </c>
      <c r="D138" s="15" t="s">
        <v>15</v>
      </c>
      <c r="E138" s="15">
        <v>3</v>
      </c>
      <c r="F138" s="40">
        <v>4831932.7731092442</v>
      </c>
      <c r="G138" s="40">
        <v>918067.2268907564</v>
      </c>
      <c r="H138" s="44">
        <v>5750000.0000000009</v>
      </c>
      <c r="I138" s="49">
        <f t="shared" si="3"/>
        <v>17250000.000000004</v>
      </c>
      <c r="J138" s="11"/>
      <c r="K138" s="1" t="s">
        <v>434</v>
      </c>
    </row>
    <row r="139" spans="1:11" ht="233.25" customHeight="1" thickBot="1">
      <c r="A139" s="12">
        <v>134</v>
      </c>
      <c r="B139" s="13" t="s">
        <v>279</v>
      </c>
      <c r="C139" s="14" t="s">
        <v>280</v>
      </c>
      <c r="D139" s="15" t="s">
        <v>15</v>
      </c>
      <c r="E139" s="15">
        <v>1</v>
      </c>
      <c r="F139" s="40">
        <v>840336.13445378153</v>
      </c>
      <c r="G139" s="40">
        <v>159663.8655462185</v>
      </c>
      <c r="H139" s="44">
        <v>1000000</v>
      </c>
      <c r="I139" s="49">
        <f t="shared" si="3"/>
        <v>1000000</v>
      </c>
      <c r="J139" s="11" t="s">
        <v>435</v>
      </c>
      <c r="K139" s="35" t="s">
        <v>436</v>
      </c>
    </row>
    <row r="140" spans="1:11" ht="192.75" customHeight="1" thickBot="1">
      <c r="A140" s="12">
        <v>135</v>
      </c>
      <c r="B140" s="13" t="s">
        <v>281</v>
      </c>
      <c r="C140" s="14" t="s">
        <v>282</v>
      </c>
      <c r="D140" s="15" t="s">
        <v>15</v>
      </c>
      <c r="E140" s="15">
        <v>1</v>
      </c>
      <c r="F140" s="40">
        <v>1764705.8823529412</v>
      </c>
      <c r="G140" s="40">
        <v>335294.11764705885</v>
      </c>
      <c r="H140" s="44">
        <v>2100000</v>
      </c>
      <c r="I140" s="49">
        <f t="shared" si="3"/>
        <v>2100000</v>
      </c>
      <c r="J140" s="11"/>
      <c r="K140" s="35" t="s">
        <v>437</v>
      </c>
    </row>
    <row r="141" spans="1:11" ht="408" customHeight="1" thickBot="1">
      <c r="A141" s="12">
        <v>136</v>
      </c>
      <c r="B141" s="13" t="s">
        <v>283</v>
      </c>
      <c r="C141" s="14" t="s">
        <v>284</v>
      </c>
      <c r="D141" s="15" t="s">
        <v>15</v>
      </c>
      <c r="E141" s="15">
        <v>1</v>
      </c>
      <c r="F141" s="40">
        <v>504201.68067226891</v>
      </c>
      <c r="G141" s="40">
        <v>95798.319327731093</v>
      </c>
      <c r="H141" s="44">
        <v>600000</v>
      </c>
      <c r="I141" s="49">
        <f t="shared" si="3"/>
        <v>600000</v>
      </c>
      <c r="J141" s="11"/>
      <c r="K141" s="30" t="s">
        <v>438</v>
      </c>
    </row>
    <row r="142" spans="1:11" ht="408" customHeight="1" thickBot="1">
      <c r="A142" s="12">
        <v>137</v>
      </c>
      <c r="B142" s="13" t="s">
        <v>285</v>
      </c>
      <c r="C142" s="14" t="s">
        <v>286</v>
      </c>
      <c r="D142" s="15" t="s">
        <v>15</v>
      </c>
      <c r="E142" s="15">
        <v>1</v>
      </c>
      <c r="F142" s="40">
        <v>378151.26050420169</v>
      </c>
      <c r="G142" s="40">
        <v>71848.73949579832</v>
      </c>
      <c r="H142" s="44">
        <v>450000</v>
      </c>
      <c r="I142" s="49">
        <f t="shared" si="3"/>
        <v>450000</v>
      </c>
      <c r="J142" s="11"/>
      <c r="K142" s="35" t="s">
        <v>439</v>
      </c>
    </row>
    <row r="143" spans="1:11" ht="408" customHeight="1" thickBot="1">
      <c r="A143" s="12">
        <v>138</v>
      </c>
      <c r="B143" s="13" t="s">
        <v>287</v>
      </c>
      <c r="C143" s="14" t="s">
        <v>288</v>
      </c>
      <c r="D143" s="15" t="s">
        <v>15</v>
      </c>
      <c r="E143" s="15">
        <v>21</v>
      </c>
      <c r="F143" s="40">
        <v>294117.64705882355</v>
      </c>
      <c r="G143" s="40">
        <v>55882.352941176476</v>
      </c>
      <c r="H143" s="44">
        <v>350000</v>
      </c>
      <c r="I143" s="49">
        <f t="shared" si="3"/>
        <v>7350000</v>
      </c>
      <c r="J143" s="11"/>
      <c r="K143" s="32" t="s">
        <v>440</v>
      </c>
    </row>
    <row r="144" spans="1:11" ht="408" customHeight="1" thickBot="1">
      <c r="A144" s="12">
        <v>139</v>
      </c>
      <c r="B144" s="13" t="s">
        <v>289</v>
      </c>
      <c r="C144" s="14" t="s">
        <v>290</v>
      </c>
      <c r="D144" s="15" t="s">
        <v>15</v>
      </c>
      <c r="E144" s="15">
        <v>8</v>
      </c>
      <c r="F144" s="40">
        <v>1152761.93</v>
      </c>
      <c r="G144" s="40">
        <v>219024.77</v>
      </c>
      <c r="H144" s="40">
        <v>1371786.7</v>
      </c>
      <c r="I144" s="49">
        <f t="shared" si="3"/>
        <v>10974293.6</v>
      </c>
      <c r="J144" s="11"/>
      <c r="K144" s="2" t="s">
        <v>331</v>
      </c>
    </row>
    <row r="145" spans="1:11" ht="176.25" customHeight="1" thickBot="1">
      <c r="A145" s="12">
        <v>140</v>
      </c>
      <c r="B145" s="13" t="s">
        <v>291</v>
      </c>
      <c r="C145" s="14" t="s">
        <v>292</v>
      </c>
      <c r="D145" s="15" t="s">
        <v>15</v>
      </c>
      <c r="E145" s="15">
        <v>2</v>
      </c>
      <c r="F145" s="40">
        <v>2694526.74</v>
      </c>
      <c r="G145" s="40">
        <v>511960.08</v>
      </c>
      <c r="H145" s="40">
        <v>3206486.82</v>
      </c>
      <c r="I145" s="49">
        <f t="shared" si="3"/>
        <v>6412973.6399999997</v>
      </c>
      <c r="J145" s="11"/>
      <c r="K145" s="2" t="s">
        <v>331</v>
      </c>
    </row>
    <row r="146" spans="1:11" ht="67.5" customHeight="1" thickBot="1">
      <c r="A146" s="12">
        <v>141</v>
      </c>
      <c r="B146" s="13" t="s">
        <v>293</v>
      </c>
      <c r="C146" s="14" t="s">
        <v>294</v>
      </c>
      <c r="D146" s="15" t="s">
        <v>15</v>
      </c>
      <c r="E146" s="15">
        <v>1</v>
      </c>
      <c r="F146" s="40">
        <v>3781512.6050420171</v>
      </c>
      <c r="G146" s="40">
        <v>718487.39495798328</v>
      </c>
      <c r="H146" s="44">
        <v>4500000</v>
      </c>
      <c r="I146" s="49">
        <f t="shared" si="3"/>
        <v>4500000</v>
      </c>
      <c r="J146" s="11"/>
      <c r="K146" s="36" t="s">
        <v>441</v>
      </c>
    </row>
    <row r="147" spans="1:11" ht="233.25" customHeight="1" thickBot="1">
      <c r="A147" s="12">
        <v>142</v>
      </c>
      <c r="B147" s="13" t="s">
        <v>295</v>
      </c>
      <c r="C147" s="14" t="s">
        <v>296</v>
      </c>
      <c r="D147" s="15" t="s">
        <v>15</v>
      </c>
      <c r="E147" s="15">
        <v>7</v>
      </c>
      <c r="F147" s="40">
        <v>1942332.14</v>
      </c>
      <c r="G147" s="40">
        <v>369043.11</v>
      </c>
      <c r="H147" s="40">
        <v>2311375.25</v>
      </c>
      <c r="I147" s="49">
        <f t="shared" si="3"/>
        <v>16179626.75</v>
      </c>
      <c r="J147" s="11"/>
      <c r="K147" s="2" t="s">
        <v>331</v>
      </c>
    </row>
    <row r="148" spans="1:11" ht="284.25" customHeight="1" thickBot="1">
      <c r="A148" s="12">
        <v>143</v>
      </c>
      <c r="B148" s="13" t="s">
        <v>297</v>
      </c>
      <c r="C148" s="14" t="s">
        <v>298</v>
      </c>
      <c r="D148" s="15" t="s">
        <v>15</v>
      </c>
      <c r="E148" s="15">
        <v>5</v>
      </c>
      <c r="F148" s="40">
        <v>252100.84033613445</v>
      </c>
      <c r="G148" s="40">
        <v>47899.159663865546</v>
      </c>
      <c r="H148" s="44">
        <v>300000</v>
      </c>
      <c r="I148" s="49">
        <f t="shared" si="3"/>
        <v>1500000</v>
      </c>
      <c r="J148" s="11"/>
      <c r="K148" s="35" t="s">
        <v>452</v>
      </c>
    </row>
    <row r="149" spans="1:11" ht="342.75" customHeight="1" thickBot="1">
      <c r="A149" s="12">
        <v>144</v>
      </c>
      <c r="B149" s="13" t="s">
        <v>299</v>
      </c>
      <c r="C149" s="14" t="s">
        <v>300</v>
      </c>
      <c r="D149" s="15" t="s">
        <v>15</v>
      </c>
      <c r="E149" s="15">
        <v>1</v>
      </c>
      <c r="F149" s="40">
        <v>3193277.3109243698</v>
      </c>
      <c r="G149" s="40">
        <v>606722.68907563027</v>
      </c>
      <c r="H149" s="44">
        <v>3800000</v>
      </c>
      <c r="I149" s="49">
        <f t="shared" si="3"/>
        <v>3800000</v>
      </c>
      <c r="J149" s="11"/>
      <c r="K149" s="36" t="s">
        <v>442</v>
      </c>
    </row>
    <row r="150" spans="1:11" ht="102" customHeight="1" thickBot="1">
      <c r="A150" s="12">
        <v>145</v>
      </c>
      <c r="B150" s="13" t="s">
        <v>301</v>
      </c>
      <c r="C150" s="14" t="s">
        <v>302</v>
      </c>
      <c r="D150" s="15" t="s">
        <v>15</v>
      </c>
      <c r="E150" s="15">
        <v>1</v>
      </c>
      <c r="F150" s="40">
        <v>2941176.4705882357</v>
      </c>
      <c r="G150" s="40">
        <v>558823.52941176482</v>
      </c>
      <c r="H150" s="44">
        <v>3500000.0000000005</v>
      </c>
      <c r="I150" s="49">
        <f t="shared" si="3"/>
        <v>3500000.0000000005</v>
      </c>
      <c r="J150" s="11"/>
      <c r="K150" s="2" t="s">
        <v>443</v>
      </c>
    </row>
    <row r="151" spans="1:11" ht="270" customHeight="1" thickBot="1">
      <c r="A151" s="12">
        <v>146</v>
      </c>
      <c r="B151" s="13" t="s">
        <v>303</v>
      </c>
      <c r="C151" s="14" t="s">
        <v>304</v>
      </c>
      <c r="D151" s="15" t="s">
        <v>15</v>
      </c>
      <c r="E151" s="15">
        <v>2</v>
      </c>
      <c r="F151" s="40">
        <v>1985200</v>
      </c>
      <c r="G151" s="40">
        <f>+F151*19%</f>
        <v>377188</v>
      </c>
      <c r="H151" s="44">
        <f>+F151+G151</f>
        <v>2362388</v>
      </c>
      <c r="I151" s="49">
        <f t="shared" si="3"/>
        <v>4724776</v>
      </c>
      <c r="J151" s="11"/>
      <c r="K151" s="35" t="s">
        <v>444</v>
      </c>
    </row>
    <row r="152" spans="1:11" ht="408" customHeight="1" thickBot="1">
      <c r="A152" s="12">
        <v>147</v>
      </c>
      <c r="B152" s="13" t="s">
        <v>305</v>
      </c>
      <c r="C152" s="14" t="s">
        <v>306</v>
      </c>
      <c r="D152" s="15" t="s">
        <v>15</v>
      </c>
      <c r="E152" s="15">
        <v>4</v>
      </c>
      <c r="F152" s="40">
        <v>210084.03361344538</v>
      </c>
      <c r="G152" s="40">
        <v>39915.966386554624</v>
      </c>
      <c r="H152" s="44">
        <v>250000</v>
      </c>
      <c r="I152" s="49">
        <f t="shared" si="3"/>
        <v>1000000</v>
      </c>
      <c r="J152" s="11"/>
      <c r="K152" s="32" t="s">
        <v>445</v>
      </c>
    </row>
    <row r="153" spans="1:11" ht="408" customHeight="1" thickBot="1">
      <c r="A153" s="12">
        <v>148</v>
      </c>
      <c r="B153" s="13" t="s">
        <v>307</v>
      </c>
      <c r="C153" s="14" t="s">
        <v>308</v>
      </c>
      <c r="D153" s="15" t="s">
        <v>15</v>
      </c>
      <c r="E153" s="15">
        <v>2</v>
      </c>
      <c r="F153" s="40">
        <v>3875200</v>
      </c>
      <c r="G153" s="40">
        <v>736288</v>
      </c>
      <c r="H153" s="44">
        <f>+F153+G153</f>
        <v>4611488</v>
      </c>
      <c r="I153" s="49">
        <f t="shared" si="3"/>
        <v>9222976</v>
      </c>
      <c r="J153" s="11"/>
      <c r="K153" s="33" t="s">
        <v>446</v>
      </c>
    </row>
    <row r="154" spans="1:11" ht="57" customHeight="1" thickBot="1">
      <c r="A154" s="12">
        <v>149</v>
      </c>
      <c r="B154" s="13" t="s">
        <v>309</v>
      </c>
      <c r="C154" s="14" t="s">
        <v>310</v>
      </c>
      <c r="D154" s="15" t="s">
        <v>15</v>
      </c>
      <c r="E154" s="15">
        <v>12</v>
      </c>
      <c r="F154" s="40">
        <v>2075200</v>
      </c>
      <c r="G154" s="40">
        <v>394288</v>
      </c>
      <c r="H154" s="44">
        <f>+F154+G154</f>
        <v>2469488</v>
      </c>
      <c r="I154" s="49">
        <f t="shared" si="3"/>
        <v>29633856</v>
      </c>
      <c r="J154" s="11"/>
      <c r="K154" s="35" t="s">
        <v>447</v>
      </c>
    </row>
    <row r="155" spans="1:11" ht="356.25" customHeight="1" thickBot="1">
      <c r="A155" s="12">
        <v>150</v>
      </c>
      <c r="B155" s="13" t="s">
        <v>311</v>
      </c>
      <c r="C155" s="14" t="s">
        <v>312</v>
      </c>
      <c r="D155" s="15" t="s">
        <v>15</v>
      </c>
      <c r="E155" s="15">
        <v>1</v>
      </c>
      <c r="F155" s="40">
        <v>7310924.3697478995</v>
      </c>
      <c r="G155" s="40">
        <v>1389075.630252101</v>
      </c>
      <c r="H155" s="44">
        <v>8700000</v>
      </c>
      <c r="I155" s="49">
        <f t="shared" si="3"/>
        <v>8700000</v>
      </c>
      <c r="J155" s="11"/>
      <c r="K155" s="36" t="s">
        <v>448</v>
      </c>
    </row>
    <row r="156" spans="1:11" ht="206.25" customHeight="1" thickBot="1">
      <c r="A156" s="12">
        <v>151</v>
      </c>
      <c r="B156" s="13" t="s">
        <v>313</v>
      </c>
      <c r="C156" s="14" t="s">
        <v>314</v>
      </c>
      <c r="D156" s="15" t="s">
        <v>15</v>
      </c>
      <c r="E156" s="15">
        <v>6</v>
      </c>
      <c r="F156" s="40">
        <v>1800000</v>
      </c>
      <c r="G156" s="40">
        <f>+F156*19%</f>
        <v>342000</v>
      </c>
      <c r="H156" s="44">
        <f>+F156+G156</f>
        <v>2142000</v>
      </c>
      <c r="I156" s="49">
        <f t="shared" si="3"/>
        <v>12852000</v>
      </c>
      <c r="J156" s="11"/>
      <c r="K156" s="32" t="s">
        <v>449</v>
      </c>
    </row>
    <row r="157" spans="1:11" ht="261.75" customHeight="1" thickBot="1">
      <c r="A157" s="12">
        <v>152</v>
      </c>
      <c r="B157" s="16" t="s">
        <v>315</v>
      </c>
      <c r="C157" s="17" t="s">
        <v>316</v>
      </c>
      <c r="D157" s="15" t="s">
        <v>15</v>
      </c>
      <c r="E157" s="15">
        <v>1</v>
      </c>
      <c r="F157" s="40">
        <v>11764705.882352943</v>
      </c>
      <c r="G157" s="40">
        <v>2235294.1176470593</v>
      </c>
      <c r="H157" s="44">
        <v>14000000.000000002</v>
      </c>
      <c r="I157" s="49">
        <f t="shared" si="3"/>
        <v>14000000.000000002</v>
      </c>
      <c r="J157" s="11"/>
      <c r="K157" s="1" t="s">
        <v>450</v>
      </c>
    </row>
    <row r="158" spans="1:11" ht="171.75" customHeight="1" thickBot="1">
      <c r="A158" s="12">
        <v>153</v>
      </c>
      <c r="B158" s="16" t="s">
        <v>317</v>
      </c>
      <c r="C158" s="17" t="s">
        <v>318</v>
      </c>
      <c r="D158" s="15" t="s">
        <v>15</v>
      </c>
      <c r="E158" s="15">
        <v>30</v>
      </c>
      <c r="F158" s="40">
        <v>155462.18487395</v>
      </c>
      <c r="G158" s="40">
        <v>29537.815126050424</v>
      </c>
      <c r="H158" s="44">
        <v>185000</v>
      </c>
      <c r="I158" s="49">
        <f t="shared" si="3"/>
        <v>5550000</v>
      </c>
      <c r="J158" s="11"/>
    </row>
    <row r="159" spans="1:11" ht="117" customHeight="1" thickBot="1">
      <c r="A159" s="18">
        <v>154</v>
      </c>
      <c r="B159" s="19" t="s">
        <v>319</v>
      </c>
      <c r="C159" s="20" t="s">
        <v>320</v>
      </c>
      <c r="D159" s="21" t="s">
        <v>15</v>
      </c>
      <c r="E159" s="21">
        <v>2</v>
      </c>
      <c r="F159" s="48">
        <v>6172843.5</v>
      </c>
      <c r="G159" s="48">
        <v>1172840.27</v>
      </c>
      <c r="H159" s="48">
        <v>7345683.7699999996</v>
      </c>
      <c r="I159" s="49">
        <f t="shared" si="3"/>
        <v>14691367.539999999</v>
      </c>
      <c r="J159" s="11"/>
      <c r="K159" s="2" t="s">
        <v>331</v>
      </c>
    </row>
    <row r="160" spans="1:11" ht="24" customHeight="1" thickBot="1">
      <c r="A160" s="195" t="s">
        <v>321</v>
      </c>
      <c r="B160" s="195"/>
      <c r="C160" s="195"/>
      <c r="D160" s="195"/>
      <c r="E160" s="195"/>
      <c r="F160" s="40"/>
      <c r="G160" s="40"/>
      <c r="H160" s="44"/>
      <c r="I160" s="137">
        <f>+SUM(I6:I159)</f>
        <v>1116022920.3099999</v>
      </c>
    </row>
    <row r="161" spans="1:9" ht="408.75" customHeight="1" thickBot="1">
      <c r="A161" s="196" t="s">
        <v>322</v>
      </c>
      <c r="B161" s="196"/>
      <c r="C161" s="196"/>
      <c r="D161" s="196"/>
      <c r="E161" s="196"/>
      <c r="F161" s="197"/>
      <c r="G161" s="197"/>
      <c r="H161" s="198"/>
      <c r="I161" s="199"/>
    </row>
    <row r="163" spans="1:9" ht="15" customHeight="1">
      <c r="B163" s="1"/>
      <c r="C163" s="1"/>
    </row>
    <row r="166" spans="1:9" ht="28.5" customHeight="1">
      <c r="D166" s="200"/>
      <c r="E166" s="200"/>
      <c r="F166" s="201"/>
      <c r="G166" s="201"/>
      <c r="H166" s="202"/>
      <c r="I166" s="203"/>
    </row>
    <row r="167" spans="1:9" ht="24" customHeight="1">
      <c r="D167" s="204"/>
      <c r="E167" s="204"/>
      <c r="F167" s="205"/>
      <c r="G167" s="205"/>
      <c r="H167" s="206"/>
      <c r="I167" s="207"/>
    </row>
    <row r="168" spans="1:9" ht="26.25" customHeight="1">
      <c r="D168" s="204"/>
      <c r="E168" s="204"/>
      <c r="F168" s="205"/>
      <c r="G168" s="205"/>
      <c r="H168" s="206"/>
      <c r="I168" s="207"/>
    </row>
    <row r="169" spans="1:9" ht="28.5" customHeight="1">
      <c r="D169" s="208"/>
      <c r="E169" s="208"/>
      <c r="F169" s="209"/>
      <c r="G169" s="209"/>
      <c r="H169" s="210"/>
      <c r="I169" s="211"/>
    </row>
    <row r="170" spans="1:9" ht="31.5" customHeight="1">
      <c r="D170" s="208"/>
      <c r="E170" s="208"/>
      <c r="F170" s="209"/>
      <c r="G170" s="209"/>
      <c r="H170" s="210"/>
      <c r="I170" s="211"/>
    </row>
    <row r="171" spans="1:9" ht="26.25" customHeight="1">
      <c r="D171" s="204"/>
      <c r="E171" s="204"/>
      <c r="F171" s="205"/>
      <c r="G171" s="205"/>
      <c r="H171" s="206"/>
      <c r="I171" s="207"/>
    </row>
    <row r="172" spans="1:9" ht="24" customHeight="1">
      <c r="D172" s="204"/>
      <c r="E172" s="204"/>
      <c r="F172" s="205"/>
      <c r="G172" s="205"/>
      <c r="H172" s="206"/>
      <c r="I172" s="207"/>
    </row>
    <row r="174" spans="1:9" ht="33" customHeight="1">
      <c r="D174" s="200"/>
      <c r="E174" s="200"/>
      <c r="F174" s="201"/>
      <c r="G174" s="201"/>
      <c r="H174" s="202"/>
      <c r="I174" s="203"/>
    </row>
    <row r="175" spans="1:9" ht="33" customHeight="1">
      <c r="D175" s="204"/>
      <c r="E175" s="204"/>
      <c r="F175" s="205"/>
      <c r="G175" s="205"/>
      <c r="H175" s="206"/>
      <c r="I175" s="207"/>
    </row>
    <row r="176" spans="1:9" ht="33" customHeight="1">
      <c r="D176" s="204"/>
      <c r="E176" s="204"/>
      <c r="F176" s="205"/>
      <c r="G176" s="205"/>
      <c r="H176" s="206"/>
      <c r="I176" s="207"/>
    </row>
    <row r="177" spans="1:9" ht="33" customHeight="1">
      <c r="D177" s="208"/>
      <c r="E177" s="208"/>
      <c r="F177" s="209"/>
      <c r="G177" s="209"/>
      <c r="H177" s="210"/>
      <c r="I177" s="211"/>
    </row>
    <row r="178" spans="1:9" ht="33" customHeight="1">
      <c r="D178" s="208"/>
      <c r="E178" s="208"/>
      <c r="F178" s="209"/>
      <c r="G178" s="209"/>
      <c r="H178" s="210"/>
      <c r="I178" s="211"/>
    </row>
    <row r="179" spans="1:9" ht="33" customHeight="1">
      <c r="D179" s="204"/>
      <c r="E179" s="204"/>
      <c r="F179" s="205"/>
      <c r="G179" s="205"/>
      <c r="H179" s="206"/>
      <c r="I179" s="207"/>
    </row>
    <row r="181" spans="1:9" ht="51" customHeight="1">
      <c r="A181" s="1"/>
      <c r="B181" s="22"/>
      <c r="C181" s="1"/>
    </row>
    <row r="184" spans="1:9" ht="15" customHeight="1">
      <c r="C184" s="23"/>
    </row>
    <row r="186" spans="1:9" ht="48" customHeight="1">
      <c r="A186" s="1"/>
      <c r="B186" s="1"/>
    </row>
  </sheetData>
  <autoFilter ref="K5:L84" xr:uid="{00000000-0001-0000-0000-000000000000}">
    <filterColumn colId="1">
      <customFilters>
        <customFilter operator="notEqual" val=" "/>
      </customFilters>
    </filterColumn>
  </autoFilter>
  <mergeCells count="19">
    <mergeCell ref="D176:I176"/>
    <mergeCell ref="D177:I177"/>
    <mergeCell ref="D178:I178"/>
    <mergeCell ref="D179:I179"/>
    <mergeCell ref="D170:I170"/>
    <mergeCell ref="D171:I171"/>
    <mergeCell ref="D172:I172"/>
    <mergeCell ref="D174:I174"/>
    <mergeCell ref="D175:I175"/>
    <mergeCell ref="A161:I161"/>
    <mergeCell ref="D166:I166"/>
    <mergeCell ref="D167:I167"/>
    <mergeCell ref="D168:I168"/>
    <mergeCell ref="D169:I169"/>
    <mergeCell ref="A1:I1"/>
    <mergeCell ref="A2:I2"/>
    <mergeCell ref="A3:I3"/>
    <mergeCell ref="A4:I4"/>
    <mergeCell ref="A160:E160"/>
  </mergeCells>
  <hyperlinks>
    <hyperlink ref="K7" r:id="rId1" xr:uid="{8053E123-53DD-4718-9A88-56FE417F217B}"/>
    <hyperlink ref="K33" r:id="rId2" display="https://www.megahobbies.co/productos/carpa-tienda-camping-automatica-impermeable-6-personas/_x000a__x000a__x000a__x000a__x000a_No hay resultados relevantes de SECOP II/datos abiertos para este ítem específico — no encontré un proceso de contratación pública con este producto exacto. Sí encontré el precio directo del fabricante/distribuidor Megahobbies, que coincide exactamente con la referencia solicitada." xr:uid="{0DB3D8D3-801E-4F28-8D90-0093AE762DD3}"/>
    <hyperlink ref="K36" r:id="rId3" xr:uid="{C0E0B4E8-0094-43FF-BE30-BED63D9B1FB9}"/>
    <hyperlink ref="K39" r:id="rId4" xr:uid="{3DEC452B-C13C-4D4F-BB79-0D9D9608C8C7}"/>
    <hyperlink ref="K38" r:id="rId5" xr:uid="{A52E95AF-FB4A-4E48-AAE4-D9551A05F05C}"/>
    <hyperlink ref="K41" r:id="rId6" location="origin=share&amp;sid=share&amp;wid=MCO3493297170&amp;action=copy " xr:uid="{8E71E3DC-2348-4856-B5FB-B129BE8556BB}"/>
    <hyperlink ref="K40" r:id="rId7" location="origin=share&amp;sid=share&amp;wid=MCO3266633986&amp;action=more " xr:uid="{157586DF-A2C3-4258-85F3-A0744040ED39}"/>
    <hyperlink ref="K42" r:id="rId8" xr:uid="{CE2FFA95-47D4-41A7-A9B7-71859D2813CF}"/>
    <hyperlink ref="K43" r:id="rId9" xr:uid="{2BBD4B3D-3BCF-46E4-9852-53D4098028C3}"/>
    <hyperlink ref="K44" r:id="rId10" xr:uid="{E2F5E477-73A7-44D5-B984-9DE2C588C300}"/>
    <hyperlink ref="K49" r:id="rId11" xr:uid="{F319CFA4-2B6A-416E-ABA5-53F57BA41FFA}"/>
    <hyperlink ref="K50" r:id="rId12" xr:uid="{323132DB-70B1-4BDC-99C8-83E25E861C11}"/>
    <hyperlink ref="K60" r:id="rId13" display="https://www.falabella.com.co/falabella-co/product/151034922/dji-mini-3-fly-more-combo-rc-control-con-pantalla/151034923?fbclid=PAT01DUARzMnJleHRuA2FlbQIxMABzcnRjBmFwcF9pZA81NjcwNjczNDMzNTI0MjcAAaeKFl7Kg2EeRivyuzKXfIJIOAfluNY0HtNMly1TdRfS5kQ8jH265VJDfdstVA_aem_5gEctkq4ZtVBevqBQaunEw " xr:uid="{F9B0270C-05F0-44B7-866A-54248402EE77}"/>
    <hyperlink ref="K61" r:id="rId14" location="polycard_client=search-desktop&amp;be_origin=backend&amp;search_layout=grid&amp;position=2&amp;type=product&amp;tracking_id=41176a9b-10c3-427b-80d4-6ae21f891b3e&amp;wid=MCO1565774667&amp;sid=search" display="https://www.mercadolibre.com.co/embutidora-de-chorizos-electrica-15-litros-comercial/up/MCOU3107192833#polycard_client=search-desktop&amp;be_origin=backend&amp;search_layout=grid&amp;position=2&amp;type=product&amp;tracking_id=41176a9b-10c3-427b-80d4-6ae21f891b3e&amp;wid=MCO1565774667&amp;sid=search" xr:uid="{CD87DE06-951E-4A30-BB94-5DEAF1C0AFB5}"/>
    <hyperlink ref="K63" r:id="rId15" xr:uid="{09B349D0-0DF3-48CE-BFD0-695FB7BF2AB4}"/>
    <hyperlink ref="K65" r:id="rId16" location="polycard_client=search-desktop&amp;be_origin=backend&amp;search_layout=grid&amp;position=9&amp;type=product&amp;tracking_id=726fdcdd-373a-4798-8123-15acdf3490ac&amp;wid=MCO595462934&amp;sid=search" xr:uid="{244A4D7A-0384-4EAF-B969-1FD480D86262}"/>
    <hyperlink ref="K66" r:id="rId17" location="polycard_client=search-desktop&amp;be_origin=backend&amp;search_layout=grid&amp;position=6&amp;type=product&amp;tracking_id=236663ac-abe8-46d6-a881-20e57ec94e0c&amp;wid=MCO1449632797&amp;sid=search " display="https://www.mercadolibre.com.co/estante-de-madera-blanco-rustico-para-joyeria-y-reposteria/up/MCOU2494153895#polycard_client=search-desktop&amp;be_origin=backend&amp;search_layout=grid&amp;position=6&amp;type=product&amp;tracking_id=236663ac-abe8-46d6-a881-20e57ec94e0c&amp;wid=MCO1449632797&amp;sid=search " xr:uid="{057A9BF8-3F68-42BE-A1D9-873B275379FB}"/>
    <hyperlink ref="K67" r:id="rId18" location="polycard_client=recommendations_vip-pads-up&amp;reco_backend=recomm_platform_base_pads_ron_marketplace&amp;reco_model=fallback_productos-promocionados&amp;reco_client=vip-pads-up&amp;reco_item_pos=1&amp;reco_backend_type=low_level&amp;reco_id=84c4b06f-9b53-4c39-9221-18387b08b48c&amp;wid=MCO3511952516&amp;sid=recos&amp;is_advertising=true&amp;ad_domain=VIPDESKTOP_UP&amp;ad_position=2&amp;ad_click_id=NWM4OWI4MzMtMWM0Yi00NGFjLWE0ZjgtYThhNDFhMmVmOTlk " display="https://www.mercadolibre.com.co/estante-organizador-anaquel-solido-plastico-5-niveles-rimax/up/MCOU3044925720#polycard_client=recommendations_vip-pads-up&amp;reco_backend=recomm_platform_base_pads_ron_marketplace&amp;reco_model=fallback_productos-promocionados&amp;reco_client=vip-pads-up&amp;reco_item_pos=1&amp;reco_backend_type=low_level&amp;reco_id=84c4b06f-9b53-4c39-9221-18387b08b48c&amp;wid=MCO3511952516&amp;sid=recos&amp;is_advertising=true&amp;ad_domain=VIPDESKTOP_UP&amp;ad_position=2&amp;ad_click_id=NWM4OWI4MzMtMWM0Yi00NGFjLWE0ZjgtYThhNDFhMmVmOTlk " xr:uid="{8248E281-4F4E-42AD-BF4B-530E719DB8A6}"/>
    <hyperlink ref="K68" r:id="rId19" location="polycard_client=recommendations_pdp-pads-up&amp;reco_backend=recomm_platform_base_pads_ron_MERGE&amp;reco_model=search_recos_backend_merge&amp;reco_client=pdp-pads-up&amp;reco_item_pos=0&amp;reco_backend_type=low_level&amp;reco_id=d2e2d874-de7e-4ef8-8f5a-f7f5c97af184&amp;wid=MCO3753560978&amp;sid=recos&amp;is_advertising=true&amp;ad_domain=PDPDESKTOP_UP&amp;ad_position=1&amp;ad_click_id=YzQ4YzIyYWUtYTYzNi00NTA4LWFkZjYtNTBlNzg0NzE5Zjk1 " display="https://www.mercadolibre.com.co/estante-metalico-8-repisas-capacidad-80-kg-58004-color-negro/p/MCO37757865?pdp_filters=item_id:MCO3753560978#polycard_client=recommendations_pdp-pads-up&amp;reco_backend=recomm_platform_base_pads_ron_MERGE&amp;reco_model=search_recos_backend_merge&amp;reco_client=pdp-pads-up&amp;reco_item_pos=0&amp;reco_backend_type=low_level&amp;reco_id=d2e2d874-de7e-4ef8-8f5a-f7f5c97af184&amp;wid=MCO3753560978&amp;sid=recos&amp;is_advertising=true&amp;ad_domain=PDPDESKTOP_UP&amp;ad_position=1&amp;ad_click_id=YzQ4YzIyYWUtYTYzNi00NTA4LWFkZjYtNTBlNzg0NzE5Zjk1 " xr:uid="{0A9862F2-E02F-474C-AD73-6F5E98C188C7}"/>
    <hyperlink ref="K71" r:id="rId20" xr:uid="{A61490B6-A21D-4396-802A-7D45BAED8B4A}"/>
    <hyperlink ref="K72" r:id="rId21" xr:uid="{EE18A3E4-1917-4C42-BE7C-AF142BF76ABE}"/>
    <hyperlink ref="K74" r:id="rId22" xr:uid="{0823B6BE-6667-4C3C-84BB-724E951D78F8}"/>
    <hyperlink ref="K75" r:id="rId23" location="polycard_client=search-desktop&amp;be_origin=backend&amp;search_layout=grid&amp;position=20&amp;type=product&amp;float_highlight=last_units&amp;tracking_id=c6fae5db-e506-47e1-ad72-02ba4166e966&amp;wid=MCO600283366&amp;sid=search " display="https://www.mercadolibre.com.co/perfume-truper-grafadora-recargable-unisex-250-ml-edt/up/MCOU2618076591#polycard_client=search-desktop&amp;be_origin=backend&amp;search_layout=grid&amp;position=20&amp;type=product&amp;float_highlight=last_units&amp;tracking_id=c6fae5db-e506-47e1-ad72-02ba4166e966&amp;wid=MCO600283366&amp;sid=search " xr:uid="{3DBA7124-B5DD-4BDD-8A2F-DCC797038428}"/>
    <hyperlink ref="K76" r:id="rId24" xr:uid="{33EABF8D-2C8D-49F9-AB61-374CEE984470}"/>
    <hyperlink ref="K79" r:id="rId25" xr:uid="{C2A9392C-1013-4EA6-9FF8-CC5C918BE21A}"/>
    <hyperlink ref="K81" r:id="rId26" xr:uid="{54DCB583-5E67-4B89-8D49-21ED9E607B27}"/>
    <hyperlink ref="K83" r:id="rId27" xr:uid="{3A75EBB4-E000-440E-9149-B6E6CA17B3FA}"/>
    <hyperlink ref="K84" r:id="rId28" xr:uid="{E2F3E47D-7C6D-4223-945D-75E220931D55}"/>
    <hyperlink ref="K86" r:id="rId29" xr:uid="{0211EED8-4765-4A92-9321-27241358DF3D}"/>
    <hyperlink ref="K87" r:id="rId30" xr:uid="{2649B986-04BF-45B3-8E0A-C3CE5512C5E7}"/>
    <hyperlink ref="K89" r:id="rId31" location="polycard_client=search-desktop&amp;be_origin=backend&amp;search_layout=grid&amp;position=6&amp;type=product&amp;tracking_id=1fbfa5ff-0a4d-4731-b44d-8d4e88d34f7b&amp;wid=MCO1482225129&amp;sid=search " xr:uid="{E4701A0C-8F38-4F33-BF82-2DADB0E16004}"/>
    <hyperlink ref="K97" r:id="rId32" xr:uid="{112E6728-C738-436D-B94D-FEC203581B82}"/>
    <hyperlink ref="K98" r:id="rId33" xr:uid="{581444CA-7DB2-47AA-9068-FED908F3D0CD}"/>
    <hyperlink ref="K100" r:id="rId34" location="polycard_client=recommendations_vip-pads-up&amp;reco_backend=recomm_platform_base_pads_ron_marketplace&amp;reco_model=fallback_productos-promocionados&amp;reco_client=vip-pads-up&amp;reco_item_pos=0&amp;reco_backend_type=low_level&amp;reco_id=5c463228-3098-423c-8e1e-f9990d9fcb33&amp;wid=MCO3512052578&amp;sid=recos&amp;is_advertising=true&amp;ad_domain=VIPDESKTOP_UP&amp;ad_position=1&amp;ad_click_id=NmQ3ZWYxZjUtNWJkZS00NTg1LThhNWMtYmI1MGYzZjkwNTg5" display="https://www.mercadolibre.com.co/lampara-para-unas-uv-led-sun-s30-168w-profesional/up/MCOU3737015479#polycard_client=recommendations_vip-pads-up&amp;reco_backend=recomm_platform_base_pads_ron_marketplace&amp;reco_model=fallback_productos-promocionados&amp;reco_client=vip-pads-up&amp;reco_item_pos=0&amp;reco_backend_type=low_level&amp;reco_id=5c463228-3098-423c-8e1e-f9990d9fcb33&amp;wid=MCO3512052578&amp;sid=recos&amp;is_advertising=true&amp;ad_domain=VIPDESKTOP_UP&amp;ad_position=1&amp;ad_click_id=NmQ3ZWYxZjUtNWJkZS00NTg1LThhNWMtYmI1MGYzZjkwNTg5" xr:uid="{94AAE3B6-8405-427A-88F9-9C30F4EF9971}"/>
    <hyperlink ref="K101" r:id="rId35" display="https://importacionesarturia.com/producto/canon-rf-75-300mm-f-4-5-6-canon-rf/?srsltid=AfmBOoqkzR7XYG1oKrEj9oDd4kRMlDgv7fAUGZWH5O44szbQHhp8gGOX&amp;fbclid=PAT01DUARzMQhleHRuA2FlbQIxMABzcnRjBmFwcF9pZA81NjcwNjczNDMzNTI0MjcAAaezB_s7C9K4N4mbPUfDD0GG1UbRRKkLf64PpqKtKEkUDnctBZkxIwxbaGerFg_aem_nDYoPZD_N7uUfMfHHDiNyg " xr:uid="{7DD12831-ADC5-4E33-9D31-C9A8CDE9F960}"/>
    <hyperlink ref="K110" r:id="rId36" xr:uid="{048A4D37-C4DC-46AF-A8F0-6CC8EC1EB718}"/>
    <hyperlink ref="K111" r:id="rId37" xr:uid="{D812D690-A13C-4326-8C05-A5F19D6B33A6}"/>
    <hyperlink ref="K112" r:id="rId38" location="polycard_client=search-desktop&amp;be_origin=backend&amp;search_layout=grid&amp;position=7&amp;type=product&amp;tracking_id=352d4740-c8a6-4ae7-945f-f919e6a6b8cf&amp;wid=MCO1597798183&amp;sid=search " display="https://www.mercadolibre.com.co/maquina-trituradora-picadora-de-hielo-industrial-grande-para-raspados-y-cholados-perfecta-para-tu-negocio-houzze-sun/p/MCO38482656#polycard_client=search-desktop&amp;be_origin=backend&amp;search_layout=grid&amp;position=7&amp;type=product&amp;tracking_id=352d4740-c8a6-4ae7-945f-f919e6a6b8cf&amp;wid=MCO1597798183&amp;sid=search " xr:uid="{77EC22FC-77C2-4280-B2BD-D9297F59337F}"/>
    <hyperlink ref="K113" r:id="rId39" xr:uid="{F5FB3587-4FE9-4C6C-863C-95541D026839}"/>
    <hyperlink ref="K34" r:id="rId40" xr:uid="{E607E344-035B-4EAC-9AFF-17B4BB44579D}"/>
    <hyperlink ref="K122" r:id="rId41" xr:uid="{C4335F65-2416-4873-AA3F-B22D6A53D601}"/>
    <hyperlink ref="K125" r:id="rId42" xr:uid="{2B004A9C-7184-4712-AEAA-40A5ADBD3715}"/>
    <hyperlink ref="K126" r:id="rId43" xr:uid="{9880CF46-5CC5-4BF2-B4FA-16D43F08BAB3}"/>
    <hyperlink ref="K128" r:id="rId44" xr:uid="{28826A1C-F982-4405-9991-87A02917A21B}"/>
    <hyperlink ref="K130" r:id="rId45" xr:uid="{25C13B6F-A562-4E7E-842A-D64FC893E82B}"/>
    <hyperlink ref="K136" r:id="rId46" xr:uid="{44E47D58-1903-44EF-A524-9B76DC634DDE}"/>
    <hyperlink ref="K137" r:id="rId47" xr:uid="{B6E06998-993D-4CE4-B316-A9E303FEDB8F}"/>
    <hyperlink ref="K139" r:id="rId48" xr:uid="{33D68CDB-AF22-41CA-8ED5-B2DC22161644}"/>
    <hyperlink ref="K140" r:id="rId49" xr:uid="{C664F12F-3191-439F-8C18-5EC294BBDB93}"/>
    <hyperlink ref="K141" r:id="rId50" display="https://www.homecenter.com.co/homecenter-co/product/135697/taladro-percutor-1-2-pulgada-800w-2600rpm-vvr/135697/?kid=dis_adi_1435636&amp;gad_source=1&amp;gad_campaignid=23616595358&amp;gbraid=0AAAAADt6wnpM3WUdk0XmUgcr6I2DTJCWi&amp;gclid=CjwKCAjwt7XQBhBkEiwAtStpp-6dYLwinLFeS1Md1O366xAfvGyTUNCg6AsLiJMOrHj_-aGt3foK9xoCxG8QAvD_BwE " xr:uid="{6BF6088C-4AC8-4D82-A897-2D934966D382}"/>
    <hyperlink ref="K142" r:id="rId51" location="polycard_client=search-desktop&amp;be_origin=backend&amp;search_layout=grid&amp;position=23&amp;type=product&amp;tracking_id=b601acb9-ed75-4c92-9cfc-ce401fa7d4d9&amp;wid=MCO1515829361&amp;sid=search " xr:uid="{8451A3CA-34F2-4F43-BEED-138F8EFCC168}"/>
    <hyperlink ref="K143" r:id="rId52" xr:uid="{6CB580F5-F4AF-4F3D-A2C7-EDBBE89D81CF}"/>
    <hyperlink ref="K146" r:id="rId53" location="polycard_client=search-desktop&amp;be_origin=backend&amp;search_layout=grid&amp;position=8&amp;type=product&amp;tracking_id=d8c09d26-a727-4994-9866-840fdc675a23&amp;wid=MCO2765194014&amp;sid=search " display="https://www.mercadolibre.com.co/tensamax-rf-monopolar-diatermia-capacitiva-y-resistiva/up/MCOU2883409303#polycard_client=search-desktop&amp;be_origin=backend&amp;search_layout=grid&amp;position=8&amp;type=product&amp;tracking_id=d8c09d26-a727-4994-9866-840fdc675a23&amp;wid=MCO2765194014&amp;sid=search " xr:uid="{94A36A18-3C43-4C01-BAD4-2FB5F7C6E1FF}"/>
    <hyperlink ref="K149" r:id="rId54" location="polycard_client=search-desktop&amp;be_origin=backend&amp;search_layout=grid&amp;position=4&amp;type=product&amp;tracking_id " xr:uid="{AA9136D7-700D-4F4D-8A97-8B6253556FA1}"/>
    <hyperlink ref="K151" r:id="rId55" location="origin=share&amp;sid=share&amp;wid=MCO643016069&amp;action=whatsapp" xr:uid="{B458D534-7E5D-4380-9703-EFCFBC3B4C5F}"/>
    <hyperlink ref="K152" r:id="rId56" xr:uid="{E15BBF66-87E7-4779-B3D1-B6C82788148F}"/>
    <hyperlink ref="K153" r:id="rId57" xr:uid="{4CFCD45D-79A0-4E49-A386-10FD9A6C7A3B}"/>
    <hyperlink ref="K154" r:id="rId58" xr:uid="{D3D0F813-A502-467C-82FC-BE2124F871FB}"/>
    <hyperlink ref="K155" r:id="rId59" xr:uid="{91C5E071-A3EB-4FF3-8A1D-971B0744D575}"/>
    <hyperlink ref="K156" r:id="rId60" xr:uid="{E63A5779-C5AF-4189-BB50-640475368F26}"/>
    <hyperlink ref="K127" r:id="rId61" location="polycard_client=search-desktop&amp;be_origin=backend&amp;search_layout=grid&amp;position=3&amp;type=product&amp;tracking_id=0ac1ceb5-e4f8-4e20-a614-9bdcbd87d268&amp;wid=MCO1731862589&amp;sid=search" display="https://www.mercadolibre.com.co/medidor-digital-de-oxigeno-disuelto-para-acuicultura-y/up/MCOU3566613486#polycard_client=search-desktop&amp;be_origin=backend&amp;search_layout=grid&amp;position=3&amp;type=product&amp;tracking_id=0ac1ceb5-e4f8-4e20-a614-9bdcbd87d268&amp;wid=MCO1731862589&amp;sid=search" xr:uid="{6848335E-EA2F-4BDB-819F-EFEE70C68AC3}"/>
    <hyperlink ref="K148" r:id="rId62" xr:uid="{EE28DC6D-DFB0-4332-9DAB-38A6EE719F6A}"/>
    <hyperlink ref="K53" r:id="rId63" xr:uid="{13A4090B-13A7-429F-8217-669DE9FC7144}"/>
  </hyperlinks>
  <pageMargins left="0.25" right="0.25" top="0.75" bottom="0.75" header="0.511811023622047" footer="0.511811023622047"/>
  <pageSetup paperSize="9" fitToHeight="0" orientation="landscape" horizontalDpi="300" verticalDpi="300" r:id="rId64"/>
  <legacyDrawing r:id="rId6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FCD2B-AA80-4571-8FE8-B75AF8D55CB3}">
  <dimension ref="A1:J186"/>
  <sheetViews>
    <sheetView showGridLines="0" topLeftCell="A129" zoomScale="60" zoomScaleNormal="60" workbookViewId="0">
      <selection activeCell="I160" sqref="I160"/>
    </sheetView>
  </sheetViews>
  <sheetFormatPr baseColWidth="10" defaultColWidth="14.44140625" defaultRowHeight="15" customHeight="1"/>
  <cols>
    <col min="1" max="1" width="11.33203125" style="54" customWidth="1"/>
    <col min="2" max="2" width="52.44140625" style="82" customWidth="1"/>
    <col min="3" max="3" width="87.6640625" style="54" customWidth="1"/>
    <col min="4" max="5" width="14.88671875" style="54" customWidth="1"/>
    <col min="6" max="6" width="25" style="54" customWidth="1"/>
    <col min="7" max="7" width="21.33203125" style="54" customWidth="1"/>
    <col min="8" max="8" width="30.44140625" style="54" customWidth="1"/>
    <col min="9" max="9" width="32.5546875" style="54" customWidth="1"/>
    <col min="10" max="10" width="22.88671875" style="54" bestFit="1" customWidth="1"/>
    <col min="11" max="16384" width="14.44140625" style="54"/>
  </cols>
  <sheetData>
    <row r="1" spans="1:10" ht="15.6" customHeight="1">
      <c r="A1" s="215" t="s">
        <v>0</v>
      </c>
      <c r="B1" s="216"/>
      <c r="C1" s="216"/>
      <c r="D1" s="216"/>
      <c r="E1" s="216"/>
      <c r="F1" s="216"/>
      <c r="G1" s="216"/>
      <c r="H1" s="216"/>
      <c r="I1" s="217"/>
    </row>
    <row r="2" spans="1:10" ht="16.2" thickBot="1">
      <c r="A2" s="218" t="s">
        <v>1</v>
      </c>
      <c r="B2" s="219"/>
      <c r="C2" s="219"/>
      <c r="D2" s="219"/>
      <c r="E2" s="219"/>
      <c r="F2" s="219"/>
      <c r="G2" s="219"/>
      <c r="H2" s="219"/>
      <c r="I2" s="220"/>
    </row>
    <row r="3" spans="1:10" ht="49.2" customHeight="1" thickTop="1" thickBot="1">
      <c r="A3" s="221" t="s">
        <v>2</v>
      </c>
      <c r="B3" s="222"/>
      <c r="C3" s="222"/>
      <c r="D3" s="222"/>
      <c r="E3" s="222"/>
      <c r="F3" s="222"/>
      <c r="G3" s="222"/>
      <c r="H3" s="222"/>
      <c r="I3" s="223"/>
    </row>
    <row r="4" spans="1:10" thickTop="1" thickBot="1">
      <c r="A4" s="224" t="s">
        <v>3</v>
      </c>
      <c r="B4" s="225"/>
      <c r="C4" s="225"/>
      <c r="D4" s="225"/>
      <c r="E4" s="225"/>
      <c r="F4" s="225"/>
      <c r="G4" s="225"/>
      <c r="H4" s="225"/>
      <c r="I4" s="226"/>
    </row>
    <row r="5" spans="1:10" ht="55.8" thickBot="1">
      <c r="A5" s="55" t="s">
        <v>4</v>
      </c>
      <c r="B5" s="56" t="s">
        <v>5</v>
      </c>
      <c r="C5" s="57" t="s">
        <v>6</v>
      </c>
      <c r="D5" s="56" t="s">
        <v>7</v>
      </c>
      <c r="E5" s="58" t="s">
        <v>8</v>
      </c>
      <c r="F5" s="58" t="s">
        <v>9</v>
      </c>
      <c r="G5" s="58" t="s">
        <v>10</v>
      </c>
      <c r="H5" s="58" t="s">
        <v>11</v>
      </c>
      <c r="I5" s="59" t="s">
        <v>12</v>
      </c>
    </row>
    <row r="6" spans="1:10" ht="18" thickBot="1">
      <c r="A6" s="60">
        <v>1</v>
      </c>
      <c r="B6" s="61" t="s">
        <v>13</v>
      </c>
      <c r="C6" s="62" t="s">
        <v>14</v>
      </c>
      <c r="D6" s="63" t="s">
        <v>15</v>
      </c>
      <c r="E6" s="63">
        <v>45</v>
      </c>
      <c r="F6" s="64">
        <v>271344.53781512607</v>
      </c>
      <c r="G6" s="64">
        <v>51555.462184873955</v>
      </c>
      <c r="H6" s="64">
        <v>322900</v>
      </c>
      <c r="I6" s="65">
        <v>14530500</v>
      </c>
      <c r="J6" s="66"/>
    </row>
    <row r="7" spans="1:10" ht="18" thickBot="1">
      <c r="A7" s="67">
        <v>2</v>
      </c>
      <c r="B7" s="68" t="s">
        <v>16</v>
      </c>
      <c r="C7" s="69" t="s">
        <v>17</v>
      </c>
      <c r="D7" s="70" t="s">
        <v>15</v>
      </c>
      <c r="E7" s="70">
        <v>3</v>
      </c>
      <c r="F7" s="64">
        <v>3557226.8907563025</v>
      </c>
      <c r="G7" s="64">
        <v>675873.10924369749</v>
      </c>
      <c r="H7" s="64">
        <v>4233100</v>
      </c>
      <c r="I7" s="65">
        <v>12699300</v>
      </c>
      <c r="J7" s="66"/>
    </row>
    <row r="8" spans="1:10" ht="18" thickBot="1">
      <c r="A8" s="67">
        <v>3</v>
      </c>
      <c r="B8" s="68" t="s">
        <v>18</v>
      </c>
      <c r="C8" s="69" t="s">
        <v>19</v>
      </c>
      <c r="D8" s="70" t="s">
        <v>15</v>
      </c>
      <c r="E8" s="70">
        <v>1</v>
      </c>
      <c r="F8" s="64">
        <v>3618235.2941176472</v>
      </c>
      <c r="G8" s="64">
        <v>687464.70588235301</v>
      </c>
      <c r="H8" s="64">
        <v>4305700</v>
      </c>
      <c r="I8" s="65">
        <v>4305700</v>
      </c>
      <c r="J8" s="66"/>
    </row>
    <row r="9" spans="1:10" ht="18" thickBot="1">
      <c r="A9" s="67">
        <v>4</v>
      </c>
      <c r="B9" s="68" t="s">
        <v>20</v>
      </c>
      <c r="C9" s="69" t="s">
        <v>21</v>
      </c>
      <c r="D9" s="70" t="s">
        <v>15</v>
      </c>
      <c r="E9" s="70">
        <v>1</v>
      </c>
      <c r="F9" s="64">
        <v>2170588.2352941176</v>
      </c>
      <c r="G9" s="64">
        <v>412411.76470588235</v>
      </c>
      <c r="H9" s="64">
        <v>2583000</v>
      </c>
      <c r="I9" s="65">
        <v>2583000</v>
      </c>
      <c r="J9" s="66"/>
    </row>
    <row r="10" spans="1:10" ht="18" thickBot="1">
      <c r="A10" s="67">
        <v>5</v>
      </c>
      <c r="B10" s="68" t="s">
        <v>22</v>
      </c>
      <c r="C10" s="69" t="s">
        <v>23</v>
      </c>
      <c r="D10" s="70" t="s">
        <v>15</v>
      </c>
      <c r="E10" s="70">
        <v>5</v>
      </c>
      <c r="F10" s="64">
        <v>743193.27731092437</v>
      </c>
      <c r="G10" s="64">
        <v>141206.72268907563</v>
      </c>
      <c r="H10" s="64">
        <v>884400</v>
      </c>
      <c r="I10" s="65">
        <v>4422000</v>
      </c>
      <c r="J10" s="66"/>
    </row>
    <row r="11" spans="1:10" ht="18" thickBot="1">
      <c r="A11" s="67">
        <v>6</v>
      </c>
      <c r="B11" s="68" t="s">
        <v>24</v>
      </c>
      <c r="C11" s="69" t="s">
        <v>25</v>
      </c>
      <c r="D11" s="70" t="s">
        <v>15</v>
      </c>
      <c r="E11" s="70">
        <v>20</v>
      </c>
      <c r="F11" s="64">
        <v>481176.4705882353</v>
      </c>
      <c r="G11" s="64">
        <v>91423.529411764714</v>
      </c>
      <c r="H11" s="64">
        <v>572600</v>
      </c>
      <c r="I11" s="65">
        <v>11452000</v>
      </c>
      <c r="J11" s="66"/>
    </row>
    <row r="12" spans="1:10" ht="18" thickBot="1">
      <c r="A12" s="67">
        <v>7</v>
      </c>
      <c r="B12" s="68" t="s">
        <v>26</v>
      </c>
      <c r="C12" s="69" t="s">
        <v>27</v>
      </c>
      <c r="D12" s="70" t="s">
        <v>15</v>
      </c>
      <c r="E12" s="70">
        <v>28</v>
      </c>
      <c r="F12" s="64">
        <v>243025.21008403364</v>
      </c>
      <c r="G12" s="64">
        <v>46174.789915966394</v>
      </c>
      <c r="H12" s="64">
        <v>289200</v>
      </c>
      <c r="I12" s="65">
        <v>8097600</v>
      </c>
      <c r="J12" s="66"/>
    </row>
    <row r="13" spans="1:10" ht="18" thickBot="1">
      <c r="A13" s="67">
        <v>8</v>
      </c>
      <c r="B13" s="68" t="s">
        <v>28</v>
      </c>
      <c r="C13" s="69" t="s">
        <v>29</v>
      </c>
      <c r="D13" s="70" t="s">
        <v>15</v>
      </c>
      <c r="E13" s="70">
        <v>45</v>
      </c>
      <c r="F13" s="64">
        <v>176806.72268907563</v>
      </c>
      <c r="G13" s="64">
        <v>33593.277310924372</v>
      </c>
      <c r="H13" s="64">
        <v>210400</v>
      </c>
      <c r="I13" s="65">
        <v>9468000</v>
      </c>
      <c r="J13" s="66"/>
    </row>
    <row r="14" spans="1:10" ht="18" thickBot="1">
      <c r="A14" s="67">
        <v>9</v>
      </c>
      <c r="B14" s="68" t="s">
        <v>30</v>
      </c>
      <c r="C14" s="69" t="s">
        <v>31</v>
      </c>
      <c r="D14" s="70" t="s">
        <v>15</v>
      </c>
      <c r="E14" s="70">
        <v>145</v>
      </c>
      <c r="F14" s="64">
        <v>122773.10924369749</v>
      </c>
      <c r="G14" s="64">
        <v>23326.890756302524</v>
      </c>
      <c r="H14" s="64">
        <v>146100</v>
      </c>
      <c r="I14" s="65">
        <v>21184500</v>
      </c>
      <c r="J14" s="66"/>
    </row>
    <row r="15" spans="1:10" ht="18" thickBot="1">
      <c r="A15" s="67">
        <v>10</v>
      </c>
      <c r="B15" s="68" t="s">
        <v>32</v>
      </c>
      <c r="C15" s="69" t="s">
        <v>33</v>
      </c>
      <c r="D15" s="70" t="s">
        <v>15</v>
      </c>
      <c r="E15" s="70">
        <v>5</v>
      </c>
      <c r="F15" s="64">
        <v>158991.59663865546</v>
      </c>
      <c r="G15" s="64">
        <v>30208.403361344539</v>
      </c>
      <c r="H15" s="64">
        <v>189200</v>
      </c>
      <c r="I15" s="65">
        <v>946000</v>
      </c>
      <c r="J15" s="66"/>
    </row>
    <row r="16" spans="1:10" ht="18" thickBot="1">
      <c r="A16" s="67">
        <v>11</v>
      </c>
      <c r="B16" s="68" t="s">
        <v>34</v>
      </c>
      <c r="C16" s="69" t="s">
        <v>35</v>
      </c>
      <c r="D16" s="70" t="s">
        <v>15</v>
      </c>
      <c r="E16" s="70">
        <v>10</v>
      </c>
      <c r="F16" s="64">
        <v>166638.65546218489</v>
      </c>
      <c r="G16" s="64">
        <v>31661.34453781513</v>
      </c>
      <c r="H16" s="64">
        <v>198300</v>
      </c>
      <c r="I16" s="65">
        <v>1983000</v>
      </c>
      <c r="J16" s="66"/>
    </row>
    <row r="17" spans="1:10" ht="18" thickBot="1">
      <c r="A17" s="67">
        <v>12</v>
      </c>
      <c r="B17" s="68" t="s">
        <v>36</v>
      </c>
      <c r="C17" s="69" t="s">
        <v>37</v>
      </c>
      <c r="D17" s="70" t="s">
        <v>15</v>
      </c>
      <c r="E17" s="70">
        <v>1</v>
      </c>
      <c r="F17" s="64">
        <v>6349495.7983193276</v>
      </c>
      <c r="G17" s="64">
        <v>1206404.2016806724</v>
      </c>
      <c r="H17" s="64">
        <v>7555900</v>
      </c>
      <c r="I17" s="65">
        <v>7555900</v>
      </c>
      <c r="J17" s="66"/>
    </row>
    <row r="18" spans="1:10" ht="18" thickBot="1">
      <c r="A18" s="67">
        <v>13</v>
      </c>
      <c r="B18" s="68" t="s">
        <v>38</v>
      </c>
      <c r="C18" s="69" t="s">
        <v>39</v>
      </c>
      <c r="D18" s="70" t="s">
        <v>15</v>
      </c>
      <c r="E18" s="70">
        <v>1</v>
      </c>
      <c r="F18" s="64">
        <v>2244621.848739496</v>
      </c>
      <c r="G18" s="64">
        <v>426478.15126050427</v>
      </c>
      <c r="H18" s="64">
        <v>2671100</v>
      </c>
      <c r="I18" s="65">
        <v>2671100</v>
      </c>
      <c r="J18" s="66"/>
    </row>
    <row r="19" spans="1:10" ht="18" thickBot="1">
      <c r="A19" s="67">
        <v>14</v>
      </c>
      <c r="B19" s="68" t="s">
        <v>40</v>
      </c>
      <c r="C19" s="69" t="s">
        <v>41</v>
      </c>
      <c r="D19" s="70" t="s">
        <v>15</v>
      </c>
      <c r="E19" s="70">
        <v>2</v>
      </c>
      <c r="F19" s="64">
        <v>3229411.7647058824</v>
      </c>
      <c r="G19" s="64">
        <v>613588.23529411771</v>
      </c>
      <c r="H19" s="64">
        <v>3843000</v>
      </c>
      <c r="I19" s="65">
        <v>7686000</v>
      </c>
      <c r="J19" s="66"/>
    </row>
    <row r="20" spans="1:10" ht="18" thickBot="1">
      <c r="A20" s="67">
        <v>15</v>
      </c>
      <c r="B20" s="68" t="s">
        <v>42</v>
      </c>
      <c r="C20" s="69" t="s">
        <v>43</v>
      </c>
      <c r="D20" s="70" t="s">
        <v>15</v>
      </c>
      <c r="E20" s="70">
        <v>3</v>
      </c>
      <c r="F20" s="64">
        <v>260336.13445378153</v>
      </c>
      <c r="G20" s="64">
        <v>49463.865546218491</v>
      </c>
      <c r="H20" s="64">
        <v>309800</v>
      </c>
      <c r="I20" s="65">
        <v>929400</v>
      </c>
      <c r="J20" s="66"/>
    </row>
    <row r="21" spans="1:10" ht="18" thickBot="1">
      <c r="A21" s="67">
        <v>16</v>
      </c>
      <c r="B21" s="68" t="s">
        <v>44</v>
      </c>
      <c r="C21" s="69" t="s">
        <v>45</v>
      </c>
      <c r="D21" s="70" t="s">
        <v>15</v>
      </c>
      <c r="E21" s="70">
        <v>5</v>
      </c>
      <c r="F21" s="64">
        <v>4372605.042016807</v>
      </c>
      <c r="G21" s="64">
        <v>830794.95798319334</v>
      </c>
      <c r="H21" s="64">
        <v>5203400</v>
      </c>
      <c r="I21" s="65">
        <v>26017000</v>
      </c>
      <c r="J21" s="66"/>
    </row>
    <row r="22" spans="1:10" ht="18" thickBot="1">
      <c r="A22" s="67">
        <v>17</v>
      </c>
      <c r="B22" s="68" t="s">
        <v>46</v>
      </c>
      <c r="C22" s="69" t="s">
        <v>47</v>
      </c>
      <c r="D22" s="70" t="s">
        <v>15</v>
      </c>
      <c r="E22" s="70">
        <v>6</v>
      </c>
      <c r="F22" s="64">
        <v>511680.6722689076</v>
      </c>
      <c r="G22" s="64">
        <v>97219.327731092446</v>
      </c>
      <c r="H22" s="64">
        <v>608900</v>
      </c>
      <c r="I22" s="65">
        <v>3653400</v>
      </c>
      <c r="J22" s="66"/>
    </row>
    <row r="23" spans="1:10" ht="18" thickBot="1">
      <c r="A23" s="67">
        <v>18</v>
      </c>
      <c r="B23" s="68" t="s">
        <v>48</v>
      </c>
      <c r="C23" s="69" t="s">
        <v>49</v>
      </c>
      <c r="D23" s="70" t="s">
        <v>15</v>
      </c>
      <c r="E23" s="70">
        <v>1</v>
      </c>
      <c r="F23" s="64">
        <v>5044117.6470588241</v>
      </c>
      <c r="G23" s="64">
        <v>958382.35294117662</v>
      </c>
      <c r="H23" s="64">
        <v>6002500</v>
      </c>
      <c r="I23" s="65">
        <v>6002500</v>
      </c>
      <c r="J23" s="66"/>
    </row>
    <row r="24" spans="1:10" ht="25.5" customHeight="1" thickBot="1">
      <c r="A24" s="67">
        <v>19</v>
      </c>
      <c r="B24" s="68" t="s">
        <v>50</v>
      </c>
      <c r="C24" s="69" t="s">
        <v>51</v>
      </c>
      <c r="D24" s="70" t="s">
        <v>15</v>
      </c>
      <c r="E24" s="70">
        <v>24</v>
      </c>
      <c r="F24" s="71"/>
      <c r="G24" s="72"/>
      <c r="H24" s="64" t="s">
        <v>453</v>
      </c>
      <c r="I24" s="65">
        <v>0</v>
      </c>
      <c r="J24" s="66"/>
    </row>
    <row r="25" spans="1:10" ht="36.6" thickBot="1">
      <c r="A25" s="67">
        <v>20</v>
      </c>
      <c r="B25" s="68" t="s">
        <v>52</v>
      </c>
      <c r="C25" s="69" t="s">
        <v>53</v>
      </c>
      <c r="D25" s="70" t="s">
        <v>15</v>
      </c>
      <c r="E25" s="70">
        <v>15</v>
      </c>
      <c r="F25" s="64">
        <v>1257394.9579831932</v>
      </c>
      <c r="G25" s="64">
        <v>238905.04201680672</v>
      </c>
      <c r="H25" s="64">
        <v>1496300</v>
      </c>
      <c r="I25" s="65">
        <v>22444500</v>
      </c>
      <c r="J25" s="66"/>
    </row>
    <row r="26" spans="1:10" ht="18" thickBot="1">
      <c r="A26" s="67">
        <v>21</v>
      </c>
      <c r="B26" s="68" t="s">
        <v>54</v>
      </c>
      <c r="C26" s="69" t="s">
        <v>55</v>
      </c>
      <c r="D26" s="70" t="s">
        <v>15</v>
      </c>
      <c r="E26" s="70">
        <v>15</v>
      </c>
      <c r="F26" s="64">
        <v>176806.72268907563</v>
      </c>
      <c r="G26" s="64">
        <v>33593.277310924372</v>
      </c>
      <c r="H26" s="64">
        <v>210400</v>
      </c>
      <c r="I26" s="65">
        <v>3156000</v>
      </c>
      <c r="J26" s="66"/>
    </row>
    <row r="27" spans="1:10" ht="18" thickBot="1">
      <c r="A27" s="67">
        <v>22</v>
      </c>
      <c r="B27" s="68" t="s">
        <v>56</v>
      </c>
      <c r="C27" s="69" t="s">
        <v>57</v>
      </c>
      <c r="D27" s="70" t="s">
        <v>15</v>
      </c>
      <c r="E27" s="70">
        <v>20</v>
      </c>
      <c r="F27" s="64">
        <v>122773.10924369749</v>
      </c>
      <c r="G27" s="64">
        <v>23326.890756302524</v>
      </c>
      <c r="H27" s="64">
        <v>146100</v>
      </c>
      <c r="I27" s="65">
        <v>2922000</v>
      </c>
      <c r="J27" s="66"/>
    </row>
    <row r="28" spans="1:10" ht="18" thickBot="1">
      <c r="A28" s="67">
        <v>23</v>
      </c>
      <c r="B28" s="68" t="s">
        <v>58</v>
      </c>
      <c r="C28" s="69" t="s">
        <v>59</v>
      </c>
      <c r="D28" s="70" t="s">
        <v>15</v>
      </c>
      <c r="E28" s="70">
        <v>25</v>
      </c>
      <c r="F28" s="64">
        <v>176806.72268907563</v>
      </c>
      <c r="G28" s="64">
        <v>33593.277310924372</v>
      </c>
      <c r="H28" s="64">
        <v>210400</v>
      </c>
      <c r="I28" s="65">
        <v>5260000</v>
      </c>
      <c r="J28" s="66"/>
    </row>
    <row r="29" spans="1:10" ht="18" thickBot="1">
      <c r="A29" s="67">
        <v>24</v>
      </c>
      <c r="B29" s="68" t="s">
        <v>60</v>
      </c>
      <c r="C29" s="69" t="s">
        <v>61</v>
      </c>
      <c r="D29" s="70" t="s">
        <v>15</v>
      </c>
      <c r="E29" s="70">
        <v>3</v>
      </c>
      <c r="F29" s="64">
        <v>2745378.1512605045</v>
      </c>
      <c r="G29" s="64">
        <v>521621.84873949585</v>
      </c>
      <c r="H29" s="64">
        <v>3267000</v>
      </c>
      <c r="I29" s="65">
        <v>9801000</v>
      </c>
      <c r="J29" s="66"/>
    </row>
    <row r="30" spans="1:10" ht="18" thickBot="1">
      <c r="A30" s="67">
        <v>25</v>
      </c>
      <c r="B30" s="68" t="s">
        <v>62</v>
      </c>
      <c r="C30" s="69" t="s">
        <v>63</v>
      </c>
      <c r="D30" s="70" t="s">
        <v>15</v>
      </c>
      <c r="E30" s="70">
        <v>1</v>
      </c>
      <c r="F30" s="64">
        <v>3841764.7058823532</v>
      </c>
      <c r="G30" s="64">
        <v>729935.29411764711</v>
      </c>
      <c r="H30" s="64">
        <v>4571700</v>
      </c>
      <c r="I30" s="65">
        <v>4571700</v>
      </c>
      <c r="J30" s="66"/>
    </row>
    <row r="31" spans="1:10" ht="18" thickBot="1">
      <c r="A31" s="67">
        <v>26</v>
      </c>
      <c r="B31" s="68" t="s">
        <v>64</v>
      </c>
      <c r="C31" s="69" t="s">
        <v>65</v>
      </c>
      <c r="D31" s="70" t="s">
        <v>15</v>
      </c>
      <c r="E31" s="70">
        <v>150</v>
      </c>
      <c r="F31" s="64">
        <v>31596.638655462186</v>
      </c>
      <c r="G31" s="64">
        <v>6003.3613445378151</v>
      </c>
      <c r="H31" s="64">
        <v>37600</v>
      </c>
      <c r="I31" s="65">
        <v>5640000</v>
      </c>
      <c r="J31" s="66"/>
    </row>
    <row r="32" spans="1:10" ht="18" thickBot="1">
      <c r="A32" s="67">
        <v>27</v>
      </c>
      <c r="B32" s="68" t="s">
        <v>66</v>
      </c>
      <c r="C32" s="69" t="s">
        <v>67</v>
      </c>
      <c r="D32" s="70" t="s">
        <v>15</v>
      </c>
      <c r="E32" s="70">
        <v>5</v>
      </c>
      <c r="F32" s="64">
        <v>1455882.3529411766</v>
      </c>
      <c r="G32" s="64">
        <v>276617.64705882355</v>
      </c>
      <c r="H32" s="64">
        <v>1732500</v>
      </c>
      <c r="I32" s="65">
        <v>8662500</v>
      </c>
      <c r="J32" s="66"/>
    </row>
    <row r="33" spans="1:10" ht="18" thickBot="1">
      <c r="A33" s="67">
        <v>28</v>
      </c>
      <c r="B33" s="68" t="s">
        <v>68</v>
      </c>
      <c r="C33" s="69" t="s">
        <v>69</v>
      </c>
      <c r="D33" s="70" t="s">
        <v>15</v>
      </c>
      <c r="E33" s="70">
        <v>18</v>
      </c>
      <c r="F33" s="64">
        <v>513613.44537815126</v>
      </c>
      <c r="G33" s="64">
        <v>97586.554621848743</v>
      </c>
      <c r="H33" s="64">
        <v>611200</v>
      </c>
      <c r="I33" s="65">
        <v>11001600</v>
      </c>
      <c r="J33" s="66"/>
    </row>
    <row r="34" spans="1:10" ht="18" thickBot="1">
      <c r="A34" s="67">
        <v>29</v>
      </c>
      <c r="B34" s="68" t="s">
        <v>70</v>
      </c>
      <c r="C34" s="69" t="s">
        <v>71</v>
      </c>
      <c r="D34" s="70" t="s">
        <v>15</v>
      </c>
      <c r="E34" s="70">
        <v>4</v>
      </c>
      <c r="F34" s="64">
        <v>5029411.7647058824</v>
      </c>
      <c r="G34" s="64">
        <v>955588.23529411771</v>
      </c>
      <c r="H34" s="64">
        <v>5985000</v>
      </c>
      <c r="I34" s="65">
        <v>23940000</v>
      </c>
      <c r="J34" s="66"/>
    </row>
    <row r="35" spans="1:10" ht="18" thickBot="1">
      <c r="A35" s="67">
        <v>30</v>
      </c>
      <c r="B35" s="68" t="s">
        <v>72</v>
      </c>
      <c r="C35" s="69" t="s">
        <v>73</v>
      </c>
      <c r="D35" s="70" t="s">
        <v>15</v>
      </c>
      <c r="E35" s="70">
        <v>1</v>
      </c>
      <c r="F35" s="64">
        <v>5613781.5126050422</v>
      </c>
      <c r="G35" s="64">
        <v>1066618.487394958</v>
      </c>
      <c r="H35" s="64">
        <v>6680400</v>
      </c>
      <c r="I35" s="65">
        <v>6680400</v>
      </c>
      <c r="J35" s="66"/>
    </row>
    <row r="36" spans="1:10" ht="18" thickBot="1">
      <c r="A36" s="67">
        <v>31</v>
      </c>
      <c r="B36" s="68" t="s">
        <v>74</v>
      </c>
      <c r="C36" s="69" t="s">
        <v>75</v>
      </c>
      <c r="D36" s="70" t="s">
        <v>15</v>
      </c>
      <c r="E36" s="70">
        <v>2</v>
      </c>
      <c r="F36" s="64">
        <v>554705.8823529412</v>
      </c>
      <c r="G36" s="64">
        <v>105394.11764705883</v>
      </c>
      <c r="H36" s="64">
        <v>660100</v>
      </c>
      <c r="I36" s="65">
        <v>1320200</v>
      </c>
      <c r="J36" s="66"/>
    </row>
    <row r="37" spans="1:10" ht="18" thickBot="1">
      <c r="A37" s="67">
        <v>32</v>
      </c>
      <c r="B37" s="68" t="s">
        <v>76</v>
      </c>
      <c r="C37" s="69" t="s">
        <v>77</v>
      </c>
      <c r="D37" s="70" t="s">
        <v>15</v>
      </c>
      <c r="E37" s="70">
        <v>1</v>
      </c>
      <c r="F37" s="64">
        <v>3176470.5882352944</v>
      </c>
      <c r="G37" s="64">
        <v>603529.4117647059</v>
      </c>
      <c r="H37" s="64">
        <v>3780000</v>
      </c>
      <c r="I37" s="65">
        <v>3780000</v>
      </c>
      <c r="J37" s="66"/>
    </row>
    <row r="38" spans="1:10" ht="18" thickBot="1">
      <c r="A38" s="67">
        <v>33</v>
      </c>
      <c r="B38" s="68" t="s">
        <v>78</v>
      </c>
      <c r="C38" s="69" t="s">
        <v>79</v>
      </c>
      <c r="D38" s="70" t="s">
        <v>15</v>
      </c>
      <c r="E38" s="70">
        <v>1</v>
      </c>
      <c r="F38" s="64">
        <v>1058655.4621848741</v>
      </c>
      <c r="G38" s="64">
        <v>201144.5378151261</v>
      </c>
      <c r="H38" s="64">
        <v>1259800</v>
      </c>
      <c r="I38" s="65">
        <v>1259800</v>
      </c>
      <c r="J38" s="66"/>
    </row>
    <row r="39" spans="1:10" ht="18" thickBot="1">
      <c r="A39" s="67">
        <v>34</v>
      </c>
      <c r="B39" s="68" t="s">
        <v>80</v>
      </c>
      <c r="C39" s="69" t="s">
        <v>81</v>
      </c>
      <c r="D39" s="70" t="s">
        <v>15</v>
      </c>
      <c r="E39" s="70">
        <v>24</v>
      </c>
      <c r="F39" s="64">
        <v>103361.34453781514</v>
      </c>
      <c r="G39" s="64">
        <v>19638.655462184877</v>
      </c>
      <c r="H39" s="64">
        <v>123000</v>
      </c>
      <c r="I39" s="65">
        <v>2952000</v>
      </c>
      <c r="J39" s="66"/>
    </row>
    <row r="40" spans="1:10" ht="18" thickBot="1">
      <c r="A40" s="67">
        <v>35</v>
      </c>
      <c r="B40" s="68" t="s">
        <v>82</v>
      </c>
      <c r="C40" s="69" t="s">
        <v>83</v>
      </c>
      <c r="D40" s="70" t="s">
        <v>15</v>
      </c>
      <c r="E40" s="70">
        <v>1</v>
      </c>
      <c r="F40" s="64">
        <v>3765042.0168067231</v>
      </c>
      <c r="G40" s="64">
        <v>715357.98319327738</v>
      </c>
      <c r="H40" s="64">
        <v>4480400</v>
      </c>
      <c r="I40" s="65">
        <v>4480400</v>
      </c>
      <c r="J40" s="66"/>
    </row>
    <row r="41" spans="1:10" ht="18" thickBot="1">
      <c r="A41" s="67">
        <v>36</v>
      </c>
      <c r="B41" s="68" t="s">
        <v>84</v>
      </c>
      <c r="C41" s="69" t="s">
        <v>85</v>
      </c>
      <c r="D41" s="70" t="s">
        <v>15</v>
      </c>
      <c r="E41" s="70">
        <v>2</v>
      </c>
      <c r="F41" s="64">
        <v>241176.4705882353</v>
      </c>
      <c r="G41" s="64">
        <v>45823.529411764706</v>
      </c>
      <c r="H41" s="64">
        <v>287000</v>
      </c>
      <c r="I41" s="65">
        <v>574000</v>
      </c>
      <c r="J41" s="66"/>
    </row>
    <row r="42" spans="1:10" ht="18" thickBot="1">
      <c r="A42" s="67">
        <v>37</v>
      </c>
      <c r="B42" s="68" t="s">
        <v>86</v>
      </c>
      <c r="C42" s="69" t="s">
        <v>87</v>
      </c>
      <c r="D42" s="70" t="s">
        <v>15</v>
      </c>
      <c r="E42" s="70">
        <v>5</v>
      </c>
      <c r="F42" s="64">
        <v>124789.91596638656</v>
      </c>
      <c r="G42" s="64">
        <v>23710.084033613446</v>
      </c>
      <c r="H42" s="64">
        <v>148500</v>
      </c>
      <c r="I42" s="65">
        <v>742500</v>
      </c>
      <c r="J42" s="66"/>
    </row>
    <row r="43" spans="1:10" ht="18" thickBot="1">
      <c r="A43" s="67">
        <v>38</v>
      </c>
      <c r="B43" s="68" t="s">
        <v>88</v>
      </c>
      <c r="C43" s="69" t="s">
        <v>89</v>
      </c>
      <c r="D43" s="70" t="s">
        <v>15</v>
      </c>
      <c r="E43" s="70">
        <v>12</v>
      </c>
      <c r="F43" s="64">
        <v>171512.6050420168</v>
      </c>
      <c r="G43" s="64">
        <v>32587.394957983193</v>
      </c>
      <c r="H43" s="64">
        <v>204100</v>
      </c>
      <c r="I43" s="65">
        <v>2449200</v>
      </c>
      <c r="J43" s="66"/>
    </row>
    <row r="44" spans="1:10" ht="18" thickBot="1">
      <c r="A44" s="67">
        <v>39</v>
      </c>
      <c r="B44" s="68" t="s">
        <v>90</v>
      </c>
      <c r="C44" s="69" t="s">
        <v>91</v>
      </c>
      <c r="D44" s="70" t="s">
        <v>15</v>
      </c>
      <c r="E44" s="70">
        <v>5</v>
      </c>
      <c r="F44" s="64">
        <v>410000</v>
      </c>
      <c r="G44" s="64">
        <v>77900</v>
      </c>
      <c r="H44" s="64">
        <v>487900</v>
      </c>
      <c r="I44" s="65">
        <v>2439500</v>
      </c>
      <c r="J44" s="66"/>
    </row>
    <row r="45" spans="1:10" ht="18" thickBot="1">
      <c r="A45" s="67">
        <v>40</v>
      </c>
      <c r="B45" s="68" t="s">
        <v>92</v>
      </c>
      <c r="C45" s="69" t="s">
        <v>93</v>
      </c>
      <c r="D45" s="70" t="s">
        <v>15</v>
      </c>
      <c r="E45" s="70">
        <v>4</v>
      </c>
      <c r="F45" s="64">
        <v>3753529.411764706</v>
      </c>
      <c r="G45" s="64">
        <v>713170.5882352941</v>
      </c>
      <c r="H45" s="64">
        <v>4466700</v>
      </c>
      <c r="I45" s="65">
        <v>17866800</v>
      </c>
      <c r="J45" s="66"/>
    </row>
    <row r="46" spans="1:10" ht="18" thickBot="1">
      <c r="A46" s="67">
        <v>41</v>
      </c>
      <c r="B46" s="68" t="s">
        <v>94</v>
      </c>
      <c r="C46" s="69" t="s">
        <v>95</v>
      </c>
      <c r="D46" s="70" t="s">
        <v>15</v>
      </c>
      <c r="E46" s="70">
        <v>21</v>
      </c>
      <c r="F46" s="64">
        <v>2963613.4453781513</v>
      </c>
      <c r="G46" s="64">
        <v>563086.55462184874</v>
      </c>
      <c r="H46" s="64">
        <v>3526700</v>
      </c>
      <c r="I46" s="65">
        <v>74060700</v>
      </c>
      <c r="J46" s="66"/>
    </row>
    <row r="47" spans="1:10" ht="18" thickBot="1">
      <c r="A47" s="67">
        <v>42</v>
      </c>
      <c r="B47" s="68" t="s">
        <v>96</v>
      </c>
      <c r="C47" s="69" t="s">
        <v>97</v>
      </c>
      <c r="D47" s="70" t="s">
        <v>15</v>
      </c>
      <c r="E47" s="70">
        <v>80</v>
      </c>
      <c r="F47" s="64">
        <v>122773.10924369749</v>
      </c>
      <c r="G47" s="64">
        <v>23326.890756302524</v>
      </c>
      <c r="H47" s="64">
        <v>146100</v>
      </c>
      <c r="I47" s="65">
        <v>11688000</v>
      </c>
      <c r="J47" s="66"/>
    </row>
    <row r="48" spans="1:10" ht="18" thickBot="1">
      <c r="A48" s="67">
        <v>43</v>
      </c>
      <c r="B48" s="68" t="s">
        <v>98</v>
      </c>
      <c r="C48" s="69" t="s">
        <v>99</v>
      </c>
      <c r="D48" s="70" t="s">
        <v>15</v>
      </c>
      <c r="E48" s="70">
        <v>28</v>
      </c>
      <c r="F48" s="64">
        <v>2631932.7731092437</v>
      </c>
      <c r="G48" s="64">
        <v>500067.22689075634</v>
      </c>
      <c r="H48" s="64">
        <v>3132000</v>
      </c>
      <c r="I48" s="65">
        <v>87696000</v>
      </c>
      <c r="J48" s="66"/>
    </row>
    <row r="49" spans="1:10" ht="18" thickBot="1">
      <c r="A49" s="67">
        <v>44</v>
      </c>
      <c r="B49" s="68" t="s">
        <v>100</v>
      </c>
      <c r="C49" s="69" t="s">
        <v>101</v>
      </c>
      <c r="D49" s="70" t="s">
        <v>15</v>
      </c>
      <c r="E49" s="70">
        <v>1</v>
      </c>
      <c r="F49" s="64">
        <v>417731.09243697481</v>
      </c>
      <c r="G49" s="64">
        <v>79368.907563025219</v>
      </c>
      <c r="H49" s="64">
        <v>497100</v>
      </c>
      <c r="I49" s="65">
        <v>497100</v>
      </c>
      <c r="J49" s="66"/>
    </row>
    <row r="50" spans="1:10" ht="18" thickBot="1">
      <c r="A50" s="67">
        <v>45</v>
      </c>
      <c r="B50" s="68" t="s">
        <v>102</v>
      </c>
      <c r="C50" s="69" t="s">
        <v>103</v>
      </c>
      <c r="D50" s="70" t="s">
        <v>15</v>
      </c>
      <c r="E50" s="70">
        <v>1</v>
      </c>
      <c r="F50" s="64">
        <v>3768235.2941176472</v>
      </c>
      <c r="G50" s="64">
        <v>715964.70588235301</v>
      </c>
      <c r="H50" s="64">
        <v>4484200</v>
      </c>
      <c r="I50" s="65">
        <v>4484200</v>
      </c>
      <c r="J50" s="66"/>
    </row>
    <row r="51" spans="1:10" ht="18" thickBot="1">
      <c r="A51" s="67">
        <v>46</v>
      </c>
      <c r="B51" s="68" t="s">
        <v>104</v>
      </c>
      <c r="C51" s="69" t="s">
        <v>105</v>
      </c>
      <c r="D51" s="70" t="s">
        <v>15</v>
      </c>
      <c r="E51" s="70">
        <v>1</v>
      </c>
      <c r="F51" s="64">
        <v>3176470.5882352944</v>
      </c>
      <c r="G51" s="64">
        <v>603529.4117647059</v>
      </c>
      <c r="H51" s="64">
        <v>3780000</v>
      </c>
      <c r="I51" s="65">
        <v>3780000</v>
      </c>
      <c r="J51" s="66"/>
    </row>
    <row r="52" spans="1:10" ht="18" thickBot="1">
      <c r="A52" s="67">
        <v>47</v>
      </c>
      <c r="B52" s="68" t="s">
        <v>106</v>
      </c>
      <c r="C52" s="69" t="s">
        <v>107</v>
      </c>
      <c r="D52" s="70" t="s">
        <v>15</v>
      </c>
      <c r="E52" s="70">
        <v>1</v>
      </c>
      <c r="F52" s="64">
        <v>5805630.2521008402</v>
      </c>
      <c r="G52" s="64">
        <v>1103069.7478991596</v>
      </c>
      <c r="H52" s="64">
        <v>6908700</v>
      </c>
      <c r="I52" s="65">
        <v>6908700</v>
      </c>
      <c r="J52" s="66"/>
    </row>
    <row r="53" spans="1:10" ht="18" thickBot="1">
      <c r="A53" s="67">
        <v>48</v>
      </c>
      <c r="B53" s="68" t="s">
        <v>108</v>
      </c>
      <c r="C53" s="69" t="s">
        <v>109</v>
      </c>
      <c r="D53" s="70" t="s">
        <v>15</v>
      </c>
      <c r="E53" s="70">
        <v>8</v>
      </c>
      <c r="F53" s="64">
        <v>482352.9411764706</v>
      </c>
      <c r="G53" s="64">
        <v>91647.058823529413</v>
      </c>
      <c r="H53" s="64">
        <v>574000</v>
      </c>
      <c r="I53" s="65">
        <v>4592000</v>
      </c>
      <c r="J53" s="66"/>
    </row>
    <row r="54" spans="1:10" ht="18" thickBot="1">
      <c r="A54" s="67">
        <v>49</v>
      </c>
      <c r="B54" s="68" t="s">
        <v>110</v>
      </c>
      <c r="C54" s="69" t="s">
        <v>111</v>
      </c>
      <c r="D54" s="70" t="s">
        <v>15</v>
      </c>
      <c r="E54" s="70">
        <v>4</v>
      </c>
      <c r="F54" s="64">
        <v>3908571.4285714286</v>
      </c>
      <c r="G54" s="64">
        <v>742628.57142857148</v>
      </c>
      <c r="H54" s="64">
        <v>4651200</v>
      </c>
      <c r="I54" s="65">
        <v>18604800</v>
      </c>
      <c r="J54" s="66"/>
    </row>
    <row r="55" spans="1:10" ht="18" thickBot="1">
      <c r="A55" s="67">
        <v>50</v>
      </c>
      <c r="B55" s="68" t="s">
        <v>112</v>
      </c>
      <c r="C55" s="69" t="s">
        <v>113</v>
      </c>
      <c r="D55" s="70" t="s">
        <v>15</v>
      </c>
      <c r="E55" s="70">
        <v>1</v>
      </c>
      <c r="F55" s="64">
        <v>29548319.327731095</v>
      </c>
      <c r="G55" s="64">
        <v>5614180.6722689085</v>
      </c>
      <c r="H55" s="64">
        <v>35162500</v>
      </c>
      <c r="I55" s="65">
        <v>35162500</v>
      </c>
      <c r="J55" s="66"/>
    </row>
    <row r="56" spans="1:10" ht="24.6" thickBot="1">
      <c r="A56" s="67">
        <v>51</v>
      </c>
      <c r="B56" s="68" t="s">
        <v>114</v>
      </c>
      <c r="C56" s="69" t="s">
        <v>115</v>
      </c>
      <c r="D56" s="70" t="s">
        <v>15</v>
      </c>
      <c r="E56" s="70">
        <v>1</v>
      </c>
      <c r="F56" s="64">
        <v>7600000</v>
      </c>
      <c r="G56" s="64">
        <v>1444000</v>
      </c>
      <c r="H56" s="64">
        <v>9044000</v>
      </c>
      <c r="I56" s="65">
        <v>9044000</v>
      </c>
      <c r="J56" s="66"/>
    </row>
    <row r="57" spans="1:10" ht="18" thickBot="1">
      <c r="A57" s="67">
        <v>52</v>
      </c>
      <c r="B57" s="68" t="s">
        <v>116</v>
      </c>
      <c r="C57" s="69" t="s">
        <v>117</v>
      </c>
      <c r="D57" s="70" t="s">
        <v>15</v>
      </c>
      <c r="E57" s="70">
        <v>1</v>
      </c>
      <c r="F57" s="64">
        <v>8380840.3361344542</v>
      </c>
      <c r="G57" s="64">
        <v>1592359.6638655462</v>
      </c>
      <c r="H57" s="64">
        <v>9973200</v>
      </c>
      <c r="I57" s="65">
        <v>9973200</v>
      </c>
      <c r="J57" s="66"/>
    </row>
    <row r="58" spans="1:10" ht="18" thickBot="1">
      <c r="A58" s="67">
        <v>53</v>
      </c>
      <c r="B58" s="68" t="s">
        <v>118</v>
      </c>
      <c r="C58" s="69" t="s">
        <v>119</v>
      </c>
      <c r="D58" s="70" t="s">
        <v>15</v>
      </c>
      <c r="E58" s="70">
        <v>1</v>
      </c>
      <c r="F58" s="64">
        <v>7551092.4369747899</v>
      </c>
      <c r="G58" s="64">
        <v>1434707.5630252101</v>
      </c>
      <c r="H58" s="64">
        <v>8985800</v>
      </c>
      <c r="I58" s="65">
        <v>8985800</v>
      </c>
      <c r="J58" s="66"/>
    </row>
    <row r="59" spans="1:10" ht="18" thickBot="1">
      <c r="A59" s="67">
        <v>54</v>
      </c>
      <c r="B59" s="68" t="s">
        <v>120</v>
      </c>
      <c r="C59" s="69" t="s">
        <v>121</v>
      </c>
      <c r="D59" s="70" t="s">
        <v>15</v>
      </c>
      <c r="E59" s="70">
        <v>3</v>
      </c>
      <c r="F59" s="64">
        <v>1247983.193277311</v>
      </c>
      <c r="G59" s="64">
        <v>237116.8067226891</v>
      </c>
      <c r="H59" s="64">
        <v>1485100</v>
      </c>
      <c r="I59" s="65">
        <v>4455300</v>
      </c>
      <c r="J59" s="66"/>
    </row>
    <row r="60" spans="1:10" ht="18" thickBot="1">
      <c r="A60" s="67">
        <v>55</v>
      </c>
      <c r="B60" s="68" t="s">
        <v>122</v>
      </c>
      <c r="C60" s="69" t="s">
        <v>123</v>
      </c>
      <c r="D60" s="70" t="s">
        <v>15</v>
      </c>
      <c r="E60" s="70">
        <v>1</v>
      </c>
      <c r="F60" s="64">
        <v>5189075.6302521015</v>
      </c>
      <c r="G60" s="64">
        <v>985924.36974789924</v>
      </c>
      <c r="H60" s="64">
        <v>6175000</v>
      </c>
      <c r="I60" s="65">
        <v>6175000</v>
      </c>
      <c r="J60" s="66"/>
    </row>
    <row r="61" spans="1:10" ht="18" thickBot="1">
      <c r="A61" s="67">
        <v>56</v>
      </c>
      <c r="B61" s="68" t="s">
        <v>124</v>
      </c>
      <c r="C61" s="69" t="s">
        <v>125</v>
      </c>
      <c r="D61" s="70" t="s">
        <v>15</v>
      </c>
      <c r="E61" s="70">
        <v>1</v>
      </c>
      <c r="F61" s="64">
        <v>3233445.3781512608</v>
      </c>
      <c r="G61" s="64">
        <v>614354.62184873957</v>
      </c>
      <c r="H61" s="64">
        <v>3847800</v>
      </c>
      <c r="I61" s="65">
        <v>3847800</v>
      </c>
      <c r="J61" s="66"/>
    </row>
    <row r="62" spans="1:10" ht="18" thickBot="1">
      <c r="A62" s="67">
        <v>57</v>
      </c>
      <c r="B62" s="68" t="s">
        <v>126</v>
      </c>
      <c r="C62" s="69" t="s">
        <v>127</v>
      </c>
      <c r="D62" s="70" t="s">
        <v>15</v>
      </c>
      <c r="E62" s="70">
        <v>6</v>
      </c>
      <c r="F62" s="64">
        <v>5201932.7731092442</v>
      </c>
      <c r="G62" s="64">
        <v>988367.2268907564</v>
      </c>
      <c r="H62" s="64">
        <v>6190300</v>
      </c>
      <c r="I62" s="65">
        <v>37141800</v>
      </c>
      <c r="J62" s="66"/>
    </row>
    <row r="63" spans="1:10" ht="18" thickBot="1">
      <c r="A63" s="67">
        <v>58</v>
      </c>
      <c r="B63" s="68" t="s">
        <v>128</v>
      </c>
      <c r="C63" s="69" t="s">
        <v>129</v>
      </c>
      <c r="D63" s="70" t="s">
        <v>15</v>
      </c>
      <c r="E63" s="70">
        <v>1</v>
      </c>
      <c r="F63" s="64">
        <v>14183193.277310925</v>
      </c>
      <c r="G63" s="64">
        <v>2694806.7226890759</v>
      </c>
      <c r="H63" s="64">
        <v>16878000</v>
      </c>
      <c r="I63" s="65">
        <v>16878000</v>
      </c>
      <c r="J63" s="66"/>
    </row>
    <row r="64" spans="1:10" ht="18" thickBot="1">
      <c r="A64" s="67">
        <v>59</v>
      </c>
      <c r="B64" s="68" t="s">
        <v>130</v>
      </c>
      <c r="C64" s="69" t="s">
        <v>131</v>
      </c>
      <c r="D64" s="70" t="s">
        <v>15</v>
      </c>
      <c r="E64" s="70">
        <v>5</v>
      </c>
      <c r="F64" s="64">
        <v>8359915.9663865548</v>
      </c>
      <c r="G64" s="64">
        <v>1588384.0336134455</v>
      </c>
      <c r="H64" s="64">
        <v>9948300</v>
      </c>
      <c r="I64" s="65">
        <v>49741500</v>
      </c>
      <c r="J64" s="66"/>
    </row>
    <row r="65" spans="1:10" ht="18" thickBot="1">
      <c r="A65" s="67">
        <v>60</v>
      </c>
      <c r="B65" s="68" t="s">
        <v>132</v>
      </c>
      <c r="C65" s="69" t="s">
        <v>133</v>
      </c>
      <c r="D65" s="70" t="s">
        <v>15</v>
      </c>
      <c r="E65" s="70">
        <v>2</v>
      </c>
      <c r="F65" s="64">
        <v>1665378.1512605043</v>
      </c>
      <c r="G65" s="64">
        <v>316421.84873949579</v>
      </c>
      <c r="H65" s="64">
        <v>1981800</v>
      </c>
      <c r="I65" s="65">
        <v>3963600</v>
      </c>
      <c r="J65" s="66"/>
    </row>
    <row r="66" spans="1:10" ht="18" thickBot="1">
      <c r="A66" s="67">
        <v>61</v>
      </c>
      <c r="B66" s="68" t="s">
        <v>134</v>
      </c>
      <c r="C66" s="69" t="s">
        <v>135</v>
      </c>
      <c r="D66" s="70" t="s">
        <v>15</v>
      </c>
      <c r="E66" s="70">
        <v>4</v>
      </c>
      <c r="F66" s="64">
        <v>361764.70588235295</v>
      </c>
      <c r="G66" s="64">
        <v>68735.294117647063</v>
      </c>
      <c r="H66" s="64">
        <v>430500</v>
      </c>
      <c r="I66" s="65">
        <v>1722000</v>
      </c>
      <c r="J66" s="66"/>
    </row>
    <row r="67" spans="1:10" ht="18" thickBot="1">
      <c r="A67" s="67">
        <v>62</v>
      </c>
      <c r="B67" s="68" t="s">
        <v>136</v>
      </c>
      <c r="C67" s="69" t="s">
        <v>137</v>
      </c>
      <c r="D67" s="70" t="s">
        <v>15</v>
      </c>
      <c r="E67" s="70">
        <v>4</v>
      </c>
      <c r="F67" s="64">
        <v>253109.24369747899</v>
      </c>
      <c r="G67" s="64">
        <v>48090.756302521011</v>
      </c>
      <c r="H67" s="64">
        <v>301200</v>
      </c>
      <c r="I67" s="65">
        <v>1204800</v>
      </c>
      <c r="J67" s="66"/>
    </row>
    <row r="68" spans="1:10" ht="18" thickBot="1">
      <c r="A68" s="67">
        <v>63</v>
      </c>
      <c r="B68" s="68" t="s">
        <v>138</v>
      </c>
      <c r="C68" s="69" t="s">
        <v>139</v>
      </c>
      <c r="D68" s="70" t="s">
        <v>15</v>
      </c>
      <c r="E68" s="70">
        <v>2</v>
      </c>
      <c r="F68" s="64">
        <v>1384285.7142857143</v>
      </c>
      <c r="G68" s="64">
        <v>263014.28571428574</v>
      </c>
      <c r="H68" s="64">
        <v>1647300</v>
      </c>
      <c r="I68" s="65">
        <v>3294600</v>
      </c>
      <c r="J68" s="66"/>
    </row>
    <row r="69" spans="1:10" ht="18" thickBot="1">
      <c r="A69" s="67">
        <v>64</v>
      </c>
      <c r="B69" s="68" t="s">
        <v>140</v>
      </c>
      <c r="C69" s="69" t="s">
        <v>141</v>
      </c>
      <c r="D69" s="70" t="s">
        <v>15</v>
      </c>
      <c r="E69" s="70">
        <v>1</v>
      </c>
      <c r="F69" s="64">
        <v>4080840.3361344538</v>
      </c>
      <c r="G69" s="64">
        <v>775359.66386554623</v>
      </c>
      <c r="H69" s="64">
        <v>4856200</v>
      </c>
      <c r="I69" s="65">
        <v>4856200</v>
      </c>
      <c r="J69" s="66"/>
    </row>
    <row r="70" spans="1:10" ht="18" thickBot="1">
      <c r="A70" s="67">
        <v>65</v>
      </c>
      <c r="B70" s="68" t="s">
        <v>142</v>
      </c>
      <c r="C70" s="69" t="s">
        <v>143</v>
      </c>
      <c r="D70" s="70" t="s">
        <v>15</v>
      </c>
      <c r="E70" s="70">
        <v>12</v>
      </c>
      <c r="F70" s="64">
        <v>2541260.5042016809</v>
      </c>
      <c r="G70" s="64">
        <v>482839.49579831935</v>
      </c>
      <c r="H70" s="64">
        <v>3024100</v>
      </c>
      <c r="I70" s="65">
        <v>36289200</v>
      </c>
      <c r="J70" s="66"/>
    </row>
    <row r="71" spans="1:10" ht="18" thickBot="1">
      <c r="A71" s="67">
        <v>66</v>
      </c>
      <c r="B71" s="68" t="s">
        <v>144</v>
      </c>
      <c r="C71" s="69" t="s">
        <v>145</v>
      </c>
      <c r="D71" s="70" t="s">
        <v>15</v>
      </c>
      <c r="E71" s="70">
        <v>1</v>
      </c>
      <c r="F71" s="64">
        <v>3632352.9411764708</v>
      </c>
      <c r="G71" s="64">
        <v>690147.05882352951</v>
      </c>
      <c r="H71" s="64">
        <v>4322500</v>
      </c>
      <c r="I71" s="65">
        <v>4322500</v>
      </c>
      <c r="J71" s="66"/>
    </row>
    <row r="72" spans="1:10" ht="36.6" thickBot="1">
      <c r="A72" s="67">
        <v>67</v>
      </c>
      <c r="B72" s="68" t="s">
        <v>146</v>
      </c>
      <c r="C72" s="69" t="s">
        <v>147</v>
      </c>
      <c r="D72" s="70" t="s">
        <v>15</v>
      </c>
      <c r="E72" s="70">
        <v>4</v>
      </c>
      <c r="F72" s="64">
        <v>240000</v>
      </c>
      <c r="G72" s="64">
        <v>45600</v>
      </c>
      <c r="H72" s="64">
        <v>285600</v>
      </c>
      <c r="I72" s="65">
        <v>1142400</v>
      </c>
      <c r="J72" s="66"/>
    </row>
    <row r="73" spans="1:10" ht="18" thickBot="1">
      <c r="A73" s="67">
        <v>68</v>
      </c>
      <c r="B73" s="68" t="s">
        <v>148</v>
      </c>
      <c r="C73" s="69" t="s">
        <v>149</v>
      </c>
      <c r="D73" s="70" t="s">
        <v>15</v>
      </c>
      <c r="E73" s="70">
        <v>2</v>
      </c>
      <c r="F73" s="64">
        <v>3336638.6554621849</v>
      </c>
      <c r="G73" s="64">
        <v>633961.3445378152</v>
      </c>
      <c r="H73" s="64">
        <v>3970600</v>
      </c>
      <c r="I73" s="65">
        <v>7941200</v>
      </c>
      <c r="J73" s="66"/>
    </row>
    <row r="74" spans="1:10" ht="18" thickBot="1">
      <c r="A74" s="67">
        <v>69</v>
      </c>
      <c r="B74" s="68" t="s">
        <v>150</v>
      </c>
      <c r="C74" s="69" t="s">
        <v>151</v>
      </c>
      <c r="D74" s="70" t="s">
        <v>15</v>
      </c>
      <c r="E74" s="70">
        <v>40</v>
      </c>
      <c r="F74" s="64">
        <v>110672.26890756303</v>
      </c>
      <c r="G74" s="64">
        <v>21027.731092436978</v>
      </c>
      <c r="H74" s="64">
        <v>131700</v>
      </c>
      <c r="I74" s="65">
        <v>5268000</v>
      </c>
      <c r="J74" s="66"/>
    </row>
    <row r="75" spans="1:10" ht="18" thickBot="1">
      <c r="A75" s="67">
        <v>70</v>
      </c>
      <c r="B75" s="68" t="s">
        <v>152</v>
      </c>
      <c r="C75" s="69" t="s">
        <v>153</v>
      </c>
      <c r="D75" s="70" t="s">
        <v>15</v>
      </c>
      <c r="E75" s="70">
        <v>1</v>
      </c>
      <c r="F75" s="64">
        <v>542689.07563025213</v>
      </c>
      <c r="G75" s="64">
        <v>103110.92436974791</v>
      </c>
      <c r="H75" s="64">
        <v>645800</v>
      </c>
      <c r="I75" s="65">
        <v>645800</v>
      </c>
      <c r="J75" s="66"/>
    </row>
    <row r="76" spans="1:10" ht="18" thickBot="1">
      <c r="A76" s="67">
        <v>71</v>
      </c>
      <c r="B76" s="68" t="s">
        <v>154</v>
      </c>
      <c r="C76" s="69" t="s">
        <v>155</v>
      </c>
      <c r="D76" s="70" t="s">
        <v>15</v>
      </c>
      <c r="E76" s="70">
        <v>1</v>
      </c>
      <c r="F76" s="64">
        <v>26483193.277310926</v>
      </c>
      <c r="G76" s="64">
        <v>5031806.7226890763</v>
      </c>
      <c r="H76" s="64">
        <v>31515000</v>
      </c>
      <c r="I76" s="65">
        <v>31515000</v>
      </c>
      <c r="J76" s="66"/>
    </row>
    <row r="77" spans="1:10" ht="18" thickBot="1">
      <c r="A77" s="67">
        <v>72</v>
      </c>
      <c r="B77" s="68" t="s">
        <v>156</v>
      </c>
      <c r="C77" s="69" t="s">
        <v>157</v>
      </c>
      <c r="D77" s="70" t="s">
        <v>15</v>
      </c>
      <c r="E77" s="70">
        <v>2</v>
      </c>
      <c r="F77" s="64">
        <v>2011680.6722689075</v>
      </c>
      <c r="G77" s="64">
        <v>382219.32773109246</v>
      </c>
      <c r="H77" s="64">
        <v>2393900</v>
      </c>
      <c r="I77" s="65">
        <v>4787800</v>
      </c>
      <c r="J77" s="66"/>
    </row>
    <row r="78" spans="1:10" ht="18" thickBot="1">
      <c r="A78" s="67">
        <v>73</v>
      </c>
      <c r="B78" s="68" t="s">
        <v>158</v>
      </c>
      <c r="C78" s="69" t="s">
        <v>159</v>
      </c>
      <c r="D78" s="70" t="s">
        <v>15</v>
      </c>
      <c r="E78" s="70">
        <v>6</v>
      </c>
      <c r="F78" s="64">
        <v>2369159.6638655462</v>
      </c>
      <c r="G78" s="64">
        <v>450140.33613445377</v>
      </c>
      <c r="H78" s="64">
        <v>2819300</v>
      </c>
      <c r="I78" s="65">
        <v>16915800</v>
      </c>
      <c r="J78" s="66"/>
    </row>
    <row r="79" spans="1:10" ht="18" thickBot="1">
      <c r="A79" s="67">
        <v>74</v>
      </c>
      <c r="B79" s="68" t="s">
        <v>160</v>
      </c>
      <c r="C79" s="69" t="s">
        <v>161</v>
      </c>
      <c r="D79" s="70" t="s">
        <v>15</v>
      </c>
      <c r="E79" s="70">
        <v>1</v>
      </c>
      <c r="F79" s="64">
        <v>1535126.0504201681</v>
      </c>
      <c r="G79" s="64">
        <v>291673.94957983191</v>
      </c>
      <c r="H79" s="64">
        <v>1826800</v>
      </c>
      <c r="I79" s="65">
        <v>1826800</v>
      </c>
      <c r="J79" s="66"/>
    </row>
    <row r="80" spans="1:10" ht="18" thickBot="1">
      <c r="A80" s="67">
        <v>75</v>
      </c>
      <c r="B80" s="68" t="s">
        <v>162</v>
      </c>
      <c r="C80" s="69" t="s">
        <v>163</v>
      </c>
      <c r="D80" s="70" t="s">
        <v>15</v>
      </c>
      <c r="E80" s="70">
        <v>1</v>
      </c>
      <c r="F80" s="64">
        <v>5291260.5042016814</v>
      </c>
      <c r="G80" s="64">
        <v>1005339.4957983195</v>
      </c>
      <c r="H80" s="64">
        <v>6296600</v>
      </c>
      <c r="I80" s="65">
        <v>6296600</v>
      </c>
      <c r="J80" s="66"/>
    </row>
    <row r="81" spans="1:10" ht="18" thickBot="1">
      <c r="A81" s="67">
        <v>76</v>
      </c>
      <c r="B81" s="68" t="s">
        <v>164</v>
      </c>
      <c r="C81" s="69" t="s">
        <v>165</v>
      </c>
      <c r="D81" s="70" t="s">
        <v>15</v>
      </c>
      <c r="E81" s="70">
        <v>1</v>
      </c>
      <c r="F81" s="64">
        <v>1418067.2268907563</v>
      </c>
      <c r="G81" s="64">
        <v>269432.77310924372</v>
      </c>
      <c r="H81" s="64">
        <v>1687500</v>
      </c>
      <c r="I81" s="65">
        <v>1687500</v>
      </c>
      <c r="J81" s="66"/>
    </row>
    <row r="82" spans="1:10" ht="18" thickBot="1">
      <c r="A82" s="67">
        <v>77</v>
      </c>
      <c r="B82" s="68" t="s">
        <v>166</v>
      </c>
      <c r="C82" s="69" t="s">
        <v>167</v>
      </c>
      <c r="D82" s="70" t="s">
        <v>15</v>
      </c>
      <c r="E82" s="70">
        <v>9</v>
      </c>
      <c r="F82" s="64">
        <v>3439663.8655462186</v>
      </c>
      <c r="G82" s="64">
        <v>653536.13445378153</v>
      </c>
      <c r="H82" s="64">
        <v>4093200</v>
      </c>
      <c r="I82" s="65">
        <v>36838800</v>
      </c>
      <c r="J82" s="66"/>
    </row>
    <row r="83" spans="1:10" ht="18" thickBot="1">
      <c r="A83" s="67">
        <v>78</v>
      </c>
      <c r="B83" s="68" t="s">
        <v>168</v>
      </c>
      <c r="C83" s="69" t="s">
        <v>169</v>
      </c>
      <c r="D83" s="70" t="s">
        <v>15</v>
      </c>
      <c r="E83" s="70">
        <v>1</v>
      </c>
      <c r="F83" s="64">
        <v>2725126.0504201683</v>
      </c>
      <c r="G83" s="64">
        <v>517773.94957983197</v>
      </c>
      <c r="H83" s="64">
        <v>3242900</v>
      </c>
      <c r="I83" s="65">
        <v>3242900</v>
      </c>
      <c r="J83" s="66"/>
    </row>
    <row r="84" spans="1:10" ht="24.6" thickBot="1">
      <c r="A84" s="67">
        <v>79</v>
      </c>
      <c r="B84" s="68" t="s">
        <v>170</v>
      </c>
      <c r="C84" s="69" t="s">
        <v>171</v>
      </c>
      <c r="D84" s="70" t="s">
        <v>15</v>
      </c>
      <c r="E84" s="70">
        <v>1</v>
      </c>
      <c r="F84" s="64">
        <v>4726050.4201680673</v>
      </c>
      <c r="G84" s="64">
        <v>897949.57983193279</v>
      </c>
      <c r="H84" s="64">
        <v>5624000</v>
      </c>
      <c r="I84" s="65">
        <v>5624000</v>
      </c>
      <c r="J84" s="66"/>
    </row>
    <row r="85" spans="1:10" ht="24.6" thickBot="1">
      <c r="A85" s="67">
        <v>80</v>
      </c>
      <c r="B85" s="68" t="s">
        <v>172</v>
      </c>
      <c r="C85" s="69" t="s">
        <v>173</v>
      </c>
      <c r="D85" s="70" t="s">
        <v>15</v>
      </c>
      <c r="E85" s="70">
        <v>2</v>
      </c>
      <c r="F85" s="64">
        <v>2911764.7058823532</v>
      </c>
      <c r="G85" s="64">
        <v>553235.29411764711</v>
      </c>
      <c r="H85" s="64">
        <v>3465000</v>
      </c>
      <c r="I85" s="65">
        <v>6930000</v>
      </c>
      <c r="J85" s="66"/>
    </row>
    <row r="86" spans="1:10" ht="18" thickBot="1">
      <c r="A86" s="67">
        <v>81</v>
      </c>
      <c r="B86" s="68" t="s">
        <v>174</v>
      </c>
      <c r="C86" s="69" t="s">
        <v>175</v>
      </c>
      <c r="D86" s="70" t="s">
        <v>15</v>
      </c>
      <c r="E86" s="70">
        <v>1</v>
      </c>
      <c r="F86" s="64">
        <v>4223361.3445378151</v>
      </c>
      <c r="G86" s="64">
        <v>802438.65546218492</v>
      </c>
      <c r="H86" s="64">
        <v>5025800</v>
      </c>
      <c r="I86" s="65">
        <v>5025800</v>
      </c>
      <c r="J86" s="66"/>
    </row>
    <row r="87" spans="1:10" ht="24.6" thickBot="1">
      <c r="A87" s="67">
        <v>82</v>
      </c>
      <c r="B87" s="68" t="s">
        <v>176</v>
      </c>
      <c r="C87" s="69" t="s">
        <v>177</v>
      </c>
      <c r="D87" s="70" t="s">
        <v>15</v>
      </c>
      <c r="E87" s="70">
        <v>1</v>
      </c>
      <c r="F87" s="64">
        <v>4151260.5042016809</v>
      </c>
      <c r="G87" s="64">
        <v>788739.49579831935</v>
      </c>
      <c r="H87" s="64">
        <v>4940000</v>
      </c>
      <c r="I87" s="65">
        <v>4940000</v>
      </c>
      <c r="J87" s="66"/>
    </row>
    <row r="88" spans="1:10" ht="18" thickBot="1">
      <c r="A88" s="67">
        <v>83</v>
      </c>
      <c r="B88" s="68" t="s">
        <v>178</v>
      </c>
      <c r="C88" s="69" t="s">
        <v>179</v>
      </c>
      <c r="D88" s="70" t="s">
        <v>15</v>
      </c>
      <c r="E88" s="70">
        <v>10</v>
      </c>
      <c r="F88" s="64">
        <v>1985294.1176470588</v>
      </c>
      <c r="G88" s="64">
        <v>377205.8823529412</v>
      </c>
      <c r="H88" s="64">
        <v>2362500</v>
      </c>
      <c r="I88" s="65">
        <v>23625000</v>
      </c>
      <c r="J88" s="66"/>
    </row>
    <row r="89" spans="1:10" ht="18" thickBot="1">
      <c r="A89" s="67">
        <v>84</v>
      </c>
      <c r="B89" s="68" t="s">
        <v>180</v>
      </c>
      <c r="C89" s="69" t="s">
        <v>181</v>
      </c>
      <c r="D89" s="70" t="s">
        <v>15</v>
      </c>
      <c r="E89" s="70">
        <v>2</v>
      </c>
      <c r="F89" s="64">
        <v>1874117.6470588236</v>
      </c>
      <c r="G89" s="64">
        <v>356082.3529411765</v>
      </c>
      <c r="H89" s="64">
        <v>2230200</v>
      </c>
      <c r="I89" s="65">
        <v>4460400</v>
      </c>
      <c r="J89" s="66"/>
    </row>
    <row r="90" spans="1:10" ht="18" thickBot="1">
      <c r="A90" s="67">
        <v>85</v>
      </c>
      <c r="B90" s="68" t="s">
        <v>182</v>
      </c>
      <c r="C90" s="69" t="s">
        <v>183</v>
      </c>
      <c r="D90" s="70" t="s">
        <v>15</v>
      </c>
      <c r="E90" s="70">
        <v>38</v>
      </c>
      <c r="F90" s="64">
        <v>403109.24369747902</v>
      </c>
      <c r="G90" s="64">
        <v>76590.756302521011</v>
      </c>
      <c r="H90" s="64">
        <v>479700</v>
      </c>
      <c r="I90" s="65">
        <v>18228600</v>
      </c>
      <c r="J90" s="66"/>
    </row>
    <row r="91" spans="1:10" ht="18" thickBot="1">
      <c r="A91" s="67">
        <v>86</v>
      </c>
      <c r="B91" s="68" t="s">
        <v>184</v>
      </c>
      <c r="C91" s="69" t="s">
        <v>185</v>
      </c>
      <c r="D91" s="70" t="s">
        <v>15</v>
      </c>
      <c r="E91" s="70">
        <v>3</v>
      </c>
      <c r="F91" s="64">
        <v>2004621.848739496</v>
      </c>
      <c r="G91" s="64">
        <v>380878.15126050427</v>
      </c>
      <c r="H91" s="64">
        <v>2385500</v>
      </c>
      <c r="I91" s="65">
        <v>7156500</v>
      </c>
      <c r="J91" s="66"/>
    </row>
    <row r="92" spans="1:10" ht="18" thickBot="1">
      <c r="A92" s="67">
        <v>87</v>
      </c>
      <c r="B92" s="68" t="s">
        <v>186</v>
      </c>
      <c r="C92" s="69" t="s">
        <v>187</v>
      </c>
      <c r="D92" s="70" t="s">
        <v>15</v>
      </c>
      <c r="E92" s="70">
        <v>1</v>
      </c>
      <c r="F92" s="64">
        <v>2380756.3025210085</v>
      </c>
      <c r="G92" s="64">
        <v>452343.69747899164</v>
      </c>
      <c r="H92" s="64">
        <v>2833100</v>
      </c>
      <c r="I92" s="65">
        <v>2833100</v>
      </c>
      <c r="J92" s="66"/>
    </row>
    <row r="93" spans="1:10" ht="18" thickBot="1">
      <c r="A93" s="67">
        <v>88</v>
      </c>
      <c r="B93" s="68" t="s">
        <v>188</v>
      </c>
      <c r="C93" s="69" t="s">
        <v>189</v>
      </c>
      <c r="D93" s="70" t="s">
        <v>15</v>
      </c>
      <c r="E93" s="70">
        <v>14</v>
      </c>
      <c r="F93" s="64">
        <v>1633613.4453781513</v>
      </c>
      <c r="G93" s="64">
        <v>310386.55462184874</v>
      </c>
      <c r="H93" s="64">
        <v>1944000</v>
      </c>
      <c r="I93" s="65">
        <v>27216000</v>
      </c>
      <c r="J93" s="66"/>
    </row>
    <row r="94" spans="1:10" ht="18" thickBot="1">
      <c r="A94" s="67">
        <v>89</v>
      </c>
      <c r="B94" s="68" t="s">
        <v>190</v>
      </c>
      <c r="C94" s="69" t="s">
        <v>191</v>
      </c>
      <c r="D94" s="70" t="s">
        <v>15</v>
      </c>
      <c r="E94" s="70">
        <v>9</v>
      </c>
      <c r="F94" s="64">
        <v>5003613.4453781517</v>
      </c>
      <c r="G94" s="64">
        <v>950686.55462184886</v>
      </c>
      <c r="H94" s="64">
        <v>5954300</v>
      </c>
      <c r="I94" s="65">
        <v>53588700</v>
      </c>
      <c r="J94" s="66"/>
    </row>
    <row r="95" spans="1:10" ht="18" thickBot="1">
      <c r="A95" s="67">
        <v>90</v>
      </c>
      <c r="B95" s="68" t="s">
        <v>192</v>
      </c>
      <c r="C95" s="69" t="s">
        <v>193</v>
      </c>
      <c r="D95" s="70" t="s">
        <v>15</v>
      </c>
      <c r="E95" s="70">
        <v>1</v>
      </c>
      <c r="F95" s="64">
        <v>7381680.6722689075</v>
      </c>
      <c r="G95" s="64">
        <v>1402519.3277310925</v>
      </c>
      <c r="H95" s="64">
        <v>8784200</v>
      </c>
      <c r="I95" s="65">
        <v>8784200</v>
      </c>
      <c r="J95" s="66"/>
    </row>
    <row r="96" spans="1:10" ht="18" thickBot="1">
      <c r="A96" s="67">
        <v>91</v>
      </c>
      <c r="B96" s="68" t="s">
        <v>194</v>
      </c>
      <c r="C96" s="69" t="s">
        <v>195</v>
      </c>
      <c r="D96" s="70" t="s">
        <v>15</v>
      </c>
      <c r="E96" s="70">
        <v>4</v>
      </c>
      <c r="F96" s="64">
        <v>481848.73949579836</v>
      </c>
      <c r="G96" s="64">
        <v>91551.260504201695</v>
      </c>
      <c r="H96" s="64">
        <v>573400</v>
      </c>
      <c r="I96" s="65">
        <v>2293600</v>
      </c>
      <c r="J96" s="66"/>
    </row>
    <row r="97" spans="1:10" ht="24.6" thickBot="1">
      <c r="A97" s="67">
        <v>92</v>
      </c>
      <c r="B97" s="68" t="s">
        <v>196</v>
      </c>
      <c r="C97" s="69" t="s">
        <v>197</v>
      </c>
      <c r="D97" s="70" t="s">
        <v>15</v>
      </c>
      <c r="E97" s="70">
        <v>1</v>
      </c>
      <c r="F97" s="64">
        <v>952773.10924369749</v>
      </c>
      <c r="G97" s="64">
        <v>181026.89075630251</v>
      </c>
      <c r="H97" s="64">
        <v>1133800</v>
      </c>
      <c r="I97" s="65">
        <v>1133800</v>
      </c>
      <c r="J97" s="66"/>
    </row>
    <row r="98" spans="1:10" ht="18" thickBot="1">
      <c r="A98" s="67">
        <v>93</v>
      </c>
      <c r="B98" s="68" t="s">
        <v>198</v>
      </c>
      <c r="C98" s="69" t="s">
        <v>199</v>
      </c>
      <c r="D98" s="70" t="s">
        <v>15</v>
      </c>
      <c r="E98" s="70">
        <v>5</v>
      </c>
      <c r="F98" s="64">
        <v>458739.49579831935</v>
      </c>
      <c r="G98" s="64">
        <v>87160.504201680684</v>
      </c>
      <c r="H98" s="64">
        <v>545900</v>
      </c>
      <c r="I98" s="65">
        <v>2729500</v>
      </c>
      <c r="J98" s="66"/>
    </row>
    <row r="99" spans="1:10" ht="18" thickBot="1">
      <c r="A99" s="67">
        <v>94</v>
      </c>
      <c r="B99" s="68" t="s">
        <v>200</v>
      </c>
      <c r="C99" s="69" t="s">
        <v>201</v>
      </c>
      <c r="D99" s="70" t="s">
        <v>15</v>
      </c>
      <c r="E99" s="70">
        <v>3</v>
      </c>
      <c r="F99" s="64">
        <v>2689411.7647058824</v>
      </c>
      <c r="G99" s="64">
        <v>510988.23529411765</v>
      </c>
      <c r="H99" s="64">
        <v>3200400</v>
      </c>
      <c r="I99" s="65">
        <v>9601200</v>
      </c>
      <c r="J99" s="66"/>
    </row>
    <row r="100" spans="1:10" ht="18" thickBot="1">
      <c r="A100" s="67">
        <v>95</v>
      </c>
      <c r="B100" s="68" t="s">
        <v>202</v>
      </c>
      <c r="C100" s="69" t="s">
        <v>203</v>
      </c>
      <c r="D100" s="70" t="s">
        <v>15</v>
      </c>
      <c r="E100" s="70">
        <v>1</v>
      </c>
      <c r="F100" s="64">
        <v>364201.68067226891</v>
      </c>
      <c r="G100" s="64">
        <v>69198.319327731093</v>
      </c>
      <c r="H100" s="64">
        <v>433400</v>
      </c>
      <c r="I100" s="65">
        <v>433400</v>
      </c>
      <c r="J100" s="66"/>
    </row>
    <row r="101" spans="1:10" ht="18" thickBot="1">
      <c r="A101" s="67">
        <v>96</v>
      </c>
      <c r="B101" s="68" t="s">
        <v>204</v>
      </c>
      <c r="C101" s="69" t="s">
        <v>205</v>
      </c>
      <c r="D101" s="70" t="s">
        <v>15</v>
      </c>
      <c r="E101" s="70">
        <v>1</v>
      </c>
      <c r="F101" s="64">
        <v>1625126.0504201681</v>
      </c>
      <c r="G101" s="64">
        <v>308773.94957983197</v>
      </c>
      <c r="H101" s="64">
        <v>1933900</v>
      </c>
      <c r="I101" s="65">
        <v>1933900</v>
      </c>
      <c r="J101" s="66"/>
    </row>
    <row r="102" spans="1:10" ht="18" thickBot="1">
      <c r="A102" s="67">
        <v>97</v>
      </c>
      <c r="B102" s="68" t="s">
        <v>206</v>
      </c>
      <c r="C102" s="69" t="s">
        <v>207</v>
      </c>
      <c r="D102" s="70" t="s">
        <v>15</v>
      </c>
      <c r="E102" s="70">
        <v>5</v>
      </c>
      <c r="F102" s="64">
        <v>2534789.9159663864</v>
      </c>
      <c r="G102" s="64">
        <v>481610.08403361344</v>
      </c>
      <c r="H102" s="64">
        <v>3016400</v>
      </c>
      <c r="I102" s="65">
        <v>15082000</v>
      </c>
      <c r="J102" s="66"/>
    </row>
    <row r="103" spans="1:10" ht="18" thickBot="1">
      <c r="A103" s="67">
        <v>98</v>
      </c>
      <c r="B103" s="68" t="s">
        <v>208</v>
      </c>
      <c r="C103" s="69" t="s">
        <v>209</v>
      </c>
      <c r="D103" s="70" t="s">
        <v>15</v>
      </c>
      <c r="E103" s="70">
        <v>3</v>
      </c>
      <c r="F103" s="64">
        <v>671428.57142857148</v>
      </c>
      <c r="G103" s="64">
        <v>127571.42857142858</v>
      </c>
      <c r="H103" s="64">
        <v>799000</v>
      </c>
      <c r="I103" s="65">
        <v>2397000</v>
      </c>
      <c r="J103" s="66"/>
    </row>
    <row r="104" spans="1:10" ht="18" thickBot="1">
      <c r="A104" s="67">
        <v>99</v>
      </c>
      <c r="B104" s="68" t="s">
        <v>210</v>
      </c>
      <c r="C104" s="69" t="s">
        <v>211</v>
      </c>
      <c r="D104" s="70" t="s">
        <v>15</v>
      </c>
      <c r="E104" s="70">
        <v>3</v>
      </c>
      <c r="F104" s="64">
        <v>4668571.4285714291</v>
      </c>
      <c r="G104" s="64">
        <v>887028.57142857159</v>
      </c>
      <c r="H104" s="64">
        <v>5555600</v>
      </c>
      <c r="I104" s="65">
        <v>16666800</v>
      </c>
      <c r="J104" s="66"/>
    </row>
    <row r="105" spans="1:10" ht="18" thickBot="1">
      <c r="A105" s="67">
        <v>100</v>
      </c>
      <c r="B105" s="68" t="s">
        <v>212</v>
      </c>
      <c r="C105" s="69" t="s">
        <v>213</v>
      </c>
      <c r="D105" s="70" t="s">
        <v>15</v>
      </c>
      <c r="E105" s="70">
        <v>6</v>
      </c>
      <c r="F105" s="64">
        <v>4182100.8403361347</v>
      </c>
      <c r="G105" s="64">
        <v>794599.15966386558</v>
      </c>
      <c r="H105" s="64">
        <v>4976700</v>
      </c>
      <c r="I105" s="65">
        <v>29860200</v>
      </c>
      <c r="J105" s="66"/>
    </row>
    <row r="106" spans="1:10" ht="24.6" thickBot="1">
      <c r="A106" s="67">
        <v>101</v>
      </c>
      <c r="B106" s="68" t="s">
        <v>214</v>
      </c>
      <c r="C106" s="69" t="s">
        <v>215</v>
      </c>
      <c r="D106" s="70" t="s">
        <v>15</v>
      </c>
      <c r="E106" s="70">
        <v>4</v>
      </c>
      <c r="F106" s="64">
        <v>4084789.9159663869</v>
      </c>
      <c r="G106" s="64">
        <v>776110.08403361356</v>
      </c>
      <c r="H106" s="64">
        <v>4860900</v>
      </c>
      <c r="I106" s="65">
        <v>19443600</v>
      </c>
      <c r="J106" s="66"/>
    </row>
    <row r="107" spans="1:10" ht="18" thickBot="1">
      <c r="A107" s="67">
        <v>102</v>
      </c>
      <c r="B107" s="68" t="s">
        <v>216</v>
      </c>
      <c r="C107" s="69" t="s">
        <v>217</v>
      </c>
      <c r="D107" s="70" t="s">
        <v>15</v>
      </c>
      <c r="E107" s="70">
        <v>2</v>
      </c>
      <c r="F107" s="64">
        <v>11625966.386554623</v>
      </c>
      <c r="G107" s="64">
        <v>2208933.6134453784</v>
      </c>
      <c r="H107" s="64">
        <v>13834900</v>
      </c>
      <c r="I107" s="65">
        <v>27669800</v>
      </c>
      <c r="J107" s="66"/>
    </row>
    <row r="108" spans="1:10" ht="24.6" thickBot="1">
      <c r="A108" s="67">
        <v>103</v>
      </c>
      <c r="B108" s="68" t="s">
        <v>218</v>
      </c>
      <c r="C108" s="69" t="s">
        <v>219</v>
      </c>
      <c r="D108" s="70" t="s">
        <v>15</v>
      </c>
      <c r="E108" s="70">
        <v>11</v>
      </c>
      <c r="F108" s="64">
        <v>3813949.5798319331</v>
      </c>
      <c r="G108" s="64">
        <v>724650.42016806733</v>
      </c>
      <c r="H108" s="64">
        <v>4538600</v>
      </c>
      <c r="I108" s="65">
        <v>49924600</v>
      </c>
      <c r="J108" s="66"/>
    </row>
    <row r="109" spans="1:10" ht="18" thickBot="1">
      <c r="A109" s="67">
        <v>104</v>
      </c>
      <c r="B109" s="68" t="s">
        <v>220</v>
      </c>
      <c r="C109" s="69" t="s">
        <v>221</v>
      </c>
      <c r="D109" s="70" t="s">
        <v>15</v>
      </c>
      <c r="E109" s="70">
        <v>2</v>
      </c>
      <c r="F109" s="64">
        <v>4890252.1008403366</v>
      </c>
      <c r="G109" s="64">
        <v>929147.89915966394</v>
      </c>
      <c r="H109" s="64">
        <v>5819400</v>
      </c>
      <c r="I109" s="65">
        <v>11638800</v>
      </c>
      <c r="J109" s="66"/>
    </row>
    <row r="110" spans="1:10" ht="18" thickBot="1">
      <c r="A110" s="67">
        <v>105</v>
      </c>
      <c r="B110" s="68" t="s">
        <v>222</v>
      </c>
      <c r="C110" s="69" t="s">
        <v>223</v>
      </c>
      <c r="D110" s="70" t="s">
        <v>15</v>
      </c>
      <c r="E110" s="70">
        <v>1</v>
      </c>
      <c r="F110" s="64">
        <v>2104453.781512605</v>
      </c>
      <c r="G110" s="64">
        <v>399846.21848739497</v>
      </c>
      <c r="H110" s="64">
        <v>2504300</v>
      </c>
      <c r="I110" s="65">
        <v>2504300</v>
      </c>
      <c r="J110" s="66"/>
    </row>
    <row r="111" spans="1:10" ht="18" thickBot="1">
      <c r="A111" s="67">
        <v>106</v>
      </c>
      <c r="B111" s="68" t="s">
        <v>224</v>
      </c>
      <c r="C111" s="69" t="s">
        <v>225</v>
      </c>
      <c r="D111" s="70" t="s">
        <v>15</v>
      </c>
      <c r="E111" s="70">
        <v>1</v>
      </c>
      <c r="F111" s="64">
        <v>4462268.9075630251</v>
      </c>
      <c r="G111" s="64">
        <v>847831.09243697475</v>
      </c>
      <c r="H111" s="64">
        <v>5310100</v>
      </c>
      <c r="I111" s="65">
        <v>5310100</v>
      </c>
      <c r="J111" s="66"/>
    </row>
    <row r="112" spans="1:10" ht="18" thickBot="1">
      <c r="A112" s="67">
        <v>107</v>
      </c>
      <c r="B112" s="68" t="s">
        <v>226</v>
      </c>
      <c r="C112" s="69" t="s">
        <v>227</v>
      </c>
      <c r="D112" s="70" t="s">
        <v>15</v>
      </c>
      <c r="E112" s="70">
        <v>1</v>
      </c>
      <c r="F112" s="64">
        <v>4255966.3865546221</v>
      </c>
      <c r="G112" s="64">
        <v>808633.61344537826</v>
      </c>
      <c r="H112" s="64">
        <v>5064600</v>
      </c>
      <c r="I112" s="65">
        <v>5064600</v>
      </c>
      <c r="J112" s="66"/>
    </row>
    <row r="113" spans="1:10" ht="18" thickBot="1">
      <c r="A113" s="67">
        <v>108</v>
      </c>
      <c r="B113" s="68" t="s">
        <v>228</v>
      </c>
      <c r="C113" s="69" t="s">
        <v>229</v>
      </c>
      <c r="D113" s="70" t="s">
        <v>15</v>
      </c>
      <c r="E113" s="70">
        <v>2</v>
      </c>
      <c r="F113" s="64">
        <v>120588.23529411765</v>
      </c>
      <c r="G113" s="64">
        <v>22911.764705882353</v>
      </c>
      <c r="H113" s="64">
        <v>143500</v>
      </c>
      <c r="I113" s="65">
        <v>287000</v>
      </c>
      <c r="J113" s="66"/>
    </row>
    <row r="114" spans="1:10" ht="18" thickBot="1">
      <c r="A114" s="67">
        <v>109</v>
      </c>
      <c r="B114" s="68" t="s">
        <v>230</v>
      </c>
      <c r="C114" s="69" t="s">
        <v>231</v>
      </c>
      <c r="D114" s="70" t="s">
        <v>15</v>
      </c>
      <c r="E114" s="70">
        <v>8</v>
      </c>
      <c r="F114" s="64">
        <v>1969243.6974789917</v>
      </c>
      <c r="G114" s="64">
        <v>374156.30252100842</v>
      </c>
      <c r="H114" s="64">
        <v>2343400</v>
      </c>
      <c r="I114" s="65">
        <v>18747200</v>
      </c>
      <c r="J114" s="66"/>
    </row>
    <row r="115" spans="1:10" ht="18" thickBot="1">
      <c r="A115" s="67">
        <v>110</v>
      </c>
      <c r="B115" s="68" t="s">
        <v>232</v>
      </c>
      <c r="C115" s="69" t="s">
        <v>233</v>
      </c>
      <c r="D115" s="70" t="s">
        <v>15</v>
      </c>
      <c r="E115" s="70">
        <v>2</v>
      </c>
      <c r="F115" s="64">
        <v>1506806.7226890756</v>
      </c>
      <c r="G115" s="64">
        <v>286293.27731092437</v>
      </c>
      <c r="H115" s="64">
        <v>1793100</v>
      </c>
      <c r="I115" s="65">
        <v>3586200</v>
      </c>
      <c r="J115" s="66"/>
    </row>
    <row r="116" spans="1:10" ht="18" thickBot="1">
      <c r="A116" s="67">
        <v>111</v>
      </c>
      <c r="B116" s="68" t="s">
        <v>234</v>
      </c>
      <c r="C116" s="69" t="s">
        <v>235</v>
      </c>
      <c r="D116" s="70" t="s">
        <v>15</v>
      </c>
      <c r="E116" s="70">
        <v>13</v>
      </c>
      <c r="F116" s="64">
        <v>1163865.5462184874</v>
      </c>
      <c r="G116" s="64">
        <v>221134.45378151262</v>
      </c>
      <c r="H116" s="64">
        <v>1385000</v>
      </c>
      <c r="I116" s="65">
        <v>18005000</v>
      </c>
      <c r="J116" s="66"/>
    </row>
    <row r="117" spans="1:10" ht="18" thickBot="1">
      <c r="A117" s="67">
        <v>112</v>
      </c>
      <c r="B117" s="68" t="s">
        <v>236</v>
      </c>
      <c r="C117" s="69" t="s">
        <v>237</v>
      </c>
      <c r="D117" s="70" t="s">
        <v>15</v>
      </c>
      <c r="E117" s="70">
        <v>2</v>
      </c>
      <c r="F117" s="64">
        <v>3150000</v>
      </c>
      <c r="G117" s="64">
        <v>598500</v>
      </c>
      <c r="H117" s="64">
        <v>3748500</v>
      </c>
      <c r="I117" s="65">
        <v>7497000</v>
      </c>
      <c r="J117" s="66"/>
    </row>
    <row r="118" spans="1:10" ht="18" thickBot="1">
      <c r="A118" s="67">
        <v>113</v>
      </c>
      <c r="B118" s="68" t="s">
        <v>238</v>
      </c>
      <c r="C118" s="69" t="s">
        <v>239</v>
      </c>
      <c r="D118" s="70" t="s">
        <v>15</v>
      </c>
      <c r="E118" s="70">
        <v>4</v>
      </c>
      <c r="F118" s="64">
        <v>2853529.411764706</v>
      </c>
      <c r="G118" s="64">
        <v>542170.5882352941</v>
      </c>
      <c r="H118" s="64">
        <v>3395700</v>
      </c>
      <c r="I118" s="65">
        <v>13582800</v>
      </c>
      <c r="J118" s="66"/>
    </row>
    <row r="119" spans="1:10" ht="18" thickBot="1">
      <c r="A119" s="67">
        <v>114</v>
      </c>
      <c r="B119" s="68" t="s">
        <v>240</v>
      </c>
      <c r="C119" s="69" t="s">
        <v>241</v>
      </c>
      <c r="D119" s="70" t="s">
        <v>15</v>
      </c>
      <c r="E119" s="70">
        <v>1</v>
      </c>
      <c r="F119" s="64">
        <v>1635714.2857142857</v>
      </c>
      <c r="G119" s="64">
        <v>310785.71428571426</v>
      </c>
      <c r="H119" s="64">
        <v>1946500</v>
      </c>
      <c r="I119" s="65">
        <v>1946500</v>
      </c>
      <c r="J119" s="66"/>
    </row>
    <row r="120" spans="1:10" ht="18" thickBot="1">
      <c r="A120" s="67">
        <v>115</v>
      </c>
      <c r="B120" s="68" t="s">
        <v>242</v>
      </c>
      <c r="C120" s="69" t="s">
        <v>243</v>
      </c>
      <c r="D120" s="70" t="s">
        <v>15</v>
      </c>
      <c r="E120" s="70">
        <v>3</v>
      </c>
      <c r="F120" s="64">
        <v>2872100.8403361347</v>
      </c>
      <c r="G120" s="64">
        <v>545699.15966386558</v>
      </c>
      <c r="H120" s="64">
        <v>3417800</v>
      </c>
      <c r="I120" s="65">
        <v>10253400</v>
      </c>
      <c r="J120" s="66"/>
    </row>
    <row r="121" spans="1:10" ht="18" thickBot="1">
      <c r="A121" s="67">
        <v>116</v>
      </c>
      <c r="B121" s="68" t="s">
        <v>244</v>
      </c>
      <c r="C121" s="69" t="s">
        <v>245</v>
      </c>
      <c r="D121" s="70" t="s">
        <v>15</v>
      </c>
      <c r="E121" s="70">
        <v>1</v>
      </c>
      <c r="F121" s="64">
        <v>2337478.9915966387</v>
      </c>
      <c r="G121" s="64">
        <v>444121.00840336137</v>
      </c>
      <c r="H121" s="64">
        <v>2781600</v>
      </c>
      <c r="I121" s="65">
        <v>2781600</v>
      </c>
      <c r="J121" s="66"/>
    </row>
    <row r="122" spans="1:10" ht="18" thickBot="1">
      <c r="A122" s="67">
        <v>117</v>
      </c>
      <c r="B122" s="68" t="s">
        <v>246</v>
      </c>
      <c r="C122" s="69" t="s">
        <v>247</v>
      </c>
      <c r="D122" s="70" t="s">
        <v>15</v>
      </c>
      <c r="E122" s="70">
        <v>2</v>
      </c>
      <c r="F122" s="64">
        <v>3841932.7731092437</v>
      </c>
      <c r="G122" s="64">
        <v>729967.22689075628</v>
      </c>
      <c r="H122" s="64">
        <v>4571900</v>
      </c>
      <c r="I122" s="65">
        <v>9143800</v>
      </c>
      <c r="J122" s="66"/>
    </row>
    <row r="123" spans="1:10" ht="24.6" thickBot="1">
      <c r="A123" s="67">
        <v>118</v>
      </c>
      <c r="B123" s="68" t="s">
        <v>248</v>
      </c>
      <c r="C123" s="69" t="s">
        <v>249</v>
      </c>
      <c r="D123" s="70" t="s">
        <v>15</v>
      </c>
      <c r="E123" s="70">
        <v>7</v>
      </c>
      <c r="F123" s="64">
        <v>3958235.2941176472</v>
      </c>
      <c r="G123" s="64">
        <v>752064.70588235301</v>
      </c>
      <c r="H123" s="64">
        <v>4710300</v>
      </c>
      <c r="I123" s="65">
        <v>32972100</v>
      </c>
      <c r="J123" s="66"/>
    </row>
    <row r="124" spans="1:10" ht="18" thickBot="1">
      <c r="A124" s="67">
        <v>119</v>
      </c>
      <c r="B124" s="68" t="s">
        <v>250</v>
      </c>
      <c r="C124" s="69" t="s">
        <v>251</v>
      </c>
      <c r="D124" s="70" t="s">
        <v>15</v>
      </c>
      <c r="E124" s="70">
        <v>9</v>
      </c>
      <c r="F124" s="64">
        <v>2758235.2941176472</v>
      </c>
      <c r="G124" s="64">
        <v>524064.70588235295</v>
      </c>
      <c r="H124" s="64">
        <v>3282300</v>
      </c>
      <c r="I124" s="65">
        <v>29540700</v>
      </c>
      <c r="J124" s="66"/>
    </row>
    <row r="125" spans="1:10" ht="18" thickBot="1">
      <c r="A125" s="67">
        <v>120</v>
      </c>
      <c r="B125" s="68" t="s">
        <v>252</v>
      </c>
      <c r="C125" s="69" t="s">
        <v>253</v>
      </c>
      <c r="D125" s="70" t="s">
        <v>15</v>
      </c>
      <c r="E125" s="70">
        <v>1</v>
      </c>
      <c r="F125" s="64">
        <v>3294033.6134453784</v>
      </c>
      <c r="G125" s="64">
        <v>625866.38655462186</v>
      </c>
      <c r="H125" s="64">
        <v>3919900</v>
      </c>
      <c r="I125" s="65">
        <v>3919900</v>
      </c>
      <c r="J125" s="66"/>
    </row>
    <row r="126" spans="1:10" ht="18" thickBot="1">
      <c r="A126" s="67">
        <v>121</v>
      </c>
      <c r="B126" s="68" t="s">
        <v>254</v>
      </c>
      <c r="C126" s="69" t="s">
        <v>255</v>
      </c>
      <c r="D126" s="70" t="s">
        <v>15</v>
      </c>
      <c r="E126" s="70">
        <v>1</v>
      </c>
      <c r="F126" s="64">
        <v>1577647.0588235294</v>
      </c>
      <c r="G126" s="64">
        <v>299752.9411764706</v>
      </c>
      <c r="H126" s="64">
        <v>1877400</v>
      </c>
      <c r="I126" s="65">
        <v>1877400</v>
      </c>
      <c r="J126" s="66"/>
    </row>
    <row r="127" spans="1:10" ht="18" thickBot="1">
      <c r="A127" s="67">
        <v>122</v>
      </c>
      <c r="B127" s="68" t="s">
        <v>256</v>
      </c>
      <c r="C127" s="69" t="s">
        <v>257</v>
      </c>
      <c r="D127" s="70" t="s">
        <v>15</v>
      </c>
      <c r="E127" s="70">
        <v>1</v>
      </c>
      <c r="F127" s="64">
        <v>6092773.1092436975</v>
      </c>
      <c r="G127" s="64">
        <v>1157626.8907563025</v>
      </c>
      <c r="H127" s="64">
        <v>7250400</v>
      </c>
      <c r="I127" s="65">
        <v>7250400</v>
      </c>
      <c r="J127" s="66"/>
    </row>
    <row r="128" spans="1:10" ht="18" thickBot="1">
      <c r="A128" s="67">
        <v>123</v>
      </c>
      <c r="B128" s="68" t="s">
        <v>258</v>
      </c>
      <c r="C128" s="69" t="s">
        <v>258</v>
      </c>
      <c r="D128" s="70" t="s">
        <v>15</v>
      </c>
      <c r="E128" s="70">
        <v>20</v>
      </c>
      <c r="F128" s="64">
        <v>169915.96638655462</v>
      </c>
      <c r="G128" s="64">
        <v>32284.033613445379</v>
      </c>
      <c r="H128" s="64">
        <v>202200</v>
      </c>
      <c r="I128" s="65">
        <v>4044000</v>
      </c>
      <c r="J128" s="66"/>
    </row>
    <row r="129" spans="1:10" ht="18" thickBot="1">
      <c r="A129" s="67">
        <v>124</v>
      </c>
      <c r="B129" s="68" t="s">
        <v>259</v>
      </c>
      <c r="C129" s="69" t="s">
        <v>260</v>
      </c>
      <c r="D129" s="70" t="s">
        <v>15</v>
      </c>
      <c r="E129" s="70">
        <v>1</v>
      </c>
      <c r="F129" s="64">
        <v>2045966.3865546219</v>
      </c>
      <c r="G129" s="64">
        <v>388733.61344537814</v>
      </c>
      <c r="H129" s="64">
        <v>2434700</v>
      </c>
      <c r="I129" s="65">
        <v>2434700</v>
      </c>
      <c r="J129" s="66"/>
    </row>
    <row r="130" spans="1:10" ht="18" thickBot="1">
      <c r="A130" s="67">
        <v>125</v>
      </c>
      <c r="B130" s="68" t="s">
        <v>261</v>
      </c>
      <c r="C130" s="69" t="s">
        <v>262</v>
      </c>
      <c r="D130" s="70" t="s">
        <v>15</v>
      </c>
      <c r="E130" s="70">
        <v>1</v>
      </c>
      <c r="F130" s="64">
        <v>518991.59663865546</v>
      </c>
      <c r="G130" s="64">
        <v>98608.403361344535</v>
      </c>
      <c r="H130" s="64">
        <v>617600</v>
      </c>
      <c r="I130" s="65">
        <v>617600</v>
      </c>
      <c r="J130" s="66"/>
    </row>
    <row r="131" spans="1:10" ht="18" thickBot="1">
      <c r="A131" s="67">
        <v>126</v>
      </c>
      <c r="B131" s="68" t="s">
        <v>263</v>
      </c>
      <c r="C131" s="69" t="s">
        <v>264</v>
      </c>
      <c r="D131" s="70" t="s">
        <v>15</v>
      </c>
      <c r="E131" s="70">
        <v>2</v>
      </c>
      <c r="F131" s="64">
        <v>3902016.8067226894</v>
      </c>
      <c r="G131" s="64">
        <v>741383.19327731105</v>
      </c>
      <c r="H131" s="64">
        <v>4643400</v>
      </c>
      <c r="I131" s="65">
        <v>9286800</v>
      </c>
      <c r="J131" s="66"/>
    </row>
    <row r="132" spans="1:10" ht="18" thickBot="1">
      <c r="A132" s="67">
        <v>127</v>
      </c>
      <c r="B132" s="68" t="s">
        <v>265</v>
      </c>
      <c r="C132" s="69" t="s">
        <v>266</v>
      </c>
      <c r="D132" s="70" t="s">
        <v>15</v>
      </c>
      <c r="E132" s="70">
        <v>1</v>
      </c>
      <c r="F132" s="64">
        <v>6359411.7647058824</v>
      </c>
      <c r="G132" s="64">
        <v>1208288.2352941176</v>
      </c>
      <c r="H132" s="64">
        <v>7567700</v>
      </c>
      <c r="I132" s="65">
        <v>7567700</v>
      </c>
      <c r="J132" s="66"/>
    </row>
    <row r="133" spans="1:10" ht="18" thickBot="1">
      <c r="A133" s="67">
        <v>128</v>
      </c>
      <c r="B133" s="68" t="s">
        <v>267</v>
      </c>
      <c r="C133" s="69" t="s">
        <v>268</v>
      </c>
      <c r="D133" s="70" t="s">
        <v>15</v>
      </c>
      <c r="E133" s="70">
        <v>4</v>
      </c>
      <c r="F133" s="64">
        <v>1059831.9327731093</v>
      </c>
      <c r="G133" s="64">
        <v>201368.06722689077</v>
      </c>
      <c r="H133" s="64">
        <v>1261200</v>
      </c>
      <c r="I133" s="65">
        <v>5044800</v>
      </c>
      <c r="J133" s="66"/>
    </row>
    <row r="134" spans="1:10" ht="18" thickBot="1">
      <c r="A134" s="67">
        <v>129</v>
      </c>
      <c r="B134" s="68" t="s">
        <v>269</v>
      </c>
      <c r="C134" s="69" t="s">
        <v>270</v>
      </c>
      <c r="D134" s="70" t="s">
        <v>15</v>
      </c>
      <c r="E134" s="70">
        <v>1</v>
      </c>
      <c r="F134" s="64">
        <v>5109243.6974789919</v>
      </c>
      <c r="G134" s="64">
        <v>970756.30252100853</v>
      </c>
      <c r="H134" s="64">
        <v>6080000</v>
      </c>
      <c r="I134" s="65">
        <v>6080000</v>
      </c>
      <c r="J134" s="66"/>
    </row>
    <row r="135" spans="1:10" ht="18" thickBot="1">
      <c r="A135" s="67">
        <v>130</v>
      </c>
      <c r="B135" s="68" t="s">
        <v>271</v>
      </c>
      <c r="C135" s="69" t="s">
        <v>272</v>
      </c>
      <c r="D135" s="70" t="s">
        <v>15</v>
      </c>
      <c r="E135" s="70">
        <v>20</v>
      </c>
      <c r="F135" s="64">
        <v>361764.70588235295</v>
      </c>
      <c r="G135" s="64">
        <v>68735.294117647063</v>
      </c>
      <c r="H135" s="64">
        <v>430500</v>
      </c>
      <c r="I135" s="65">
        <v>8610000</v>
      </c>
      <c r="J135" s="66"/>
    </row>
    <row r="136" spans="1:10" ht="18" thickBot="1">
      <c r="A136" s="67">
        <v>131</v>
      </c>
      <c r="B136" s="68" t="s">
        <v>273</v>
      </c>
      <c r="C136" s="69" t="s">
        <v>274</v>
      </c>
      <c r="D136" s="70" t="s">
        <v>15</v>
      </c>
      <c r="E136" s="70">
        <v>1</v>
      </c>
      <c r="F136" s="64">
        <v>6897478.9915966392</v>
      </c>
      <c r="G136" s="64">
        <v>1310521.0084033615</v>
      </c>
      <c r="H136" s="64">
        <v>8208000</v>
      </c>
      <c r="I136" s="65">
        <v>8208000</v>
      </c>
      <c r="J136" s="66"/>
    </row>
    <row r="137" spans="1:10" ht="18" thickBot="1">
      <c r="A137" s="67">
        <v>132</v>
      </c>
      <c r="B137" s="68" t="s">
        <v>275</v>
      </c>
      <c r="C137" s="69" t="s">
        <v>276</v>
      </c>
      <c r="D137" s="70" t="s">
        <v>15</v>
      </c>
      <c r="E137" s="70">
        <v>3</v>
      </c>
      <c r="F137" s="64">
        <v>321092.43697478995</v>
      </c>
      <c r="G137" s="64">
        <v>61007.563025210089</v>
      </c>
      <c r="H137" s="64">
        <v>382100</v>
      </c>
      <c r="I137" s="65">
        <v>1146300</v>
      </c>
      <c r="J137" s="66"/>
    </row>
    <row r="138" spans="1:10" ht="24.6" thickBot="1">
      <c r="A138" s="67">
        <v>133</v>
      </c>
      <c r="B138" s="68" t="s">
        <v>277</v>
      </c>
      <c r="C138" s="69" t="s">
        <v>278</v>
      </c>
      <c r="D138" s="70" t="s">
        <v>15</v>
      </c>
      <c r="E138" s="70">
        <v>3</v>
      </c>
      <c r="F138" s="64">
        <v>14762268.907563025</v>
      </c>
      <c r="G138" s="64">
        <v>2804831.0924369749</v>
      </c>
      <c r="H138" s="64">
        <v>17567100</v>
      </c>
      <c r="I138" s="65">
        <v>52701300</v>
      </c>
      <c r="J138" s="66"/>
    </row>
    <row r="139" spans="1:10" ht="18" thickBot="1">
      <c r="A139" s="67">
        <v>134</v>
      </c>
      <c r="B139" s="68" t="s">
        <v>279</v>
      </c>
      <c r="C139" s="69" t="s">
        <v>280</v>
      </c>
      <c r="D139" s="70" t="s">
        <v>15</v>
      </c>
      <c r="E139" s="70">
        <v>1</v>
      </c>
      <c r="F139" s="64">
        <v>2407731.0924369749</v>
      </c>
      <c r="G139" s="64">
        <v>457468.90756302525</v>
      </c>
      <c r="H139" s="64">
        <v>2865200</v>
      </c>
      <c r="I139" s="65">
        <v>2865200</v>
      </c>
      <c r="J139" s="66"/>
    </row>
    <row r="140" spans="1:10" ht="18" thickBot="1">
      <c r="A140" s="67">
        <v>135</v>
      </c>
      <c r="B140" s="68" t="s">
        <v>281</v>
      </c>
      <c r="C140" s="69" t="s">
        <v>282</v>
      </c>
      <c r="D140" s="70" t="s">
        <v>15</v>
      </c>
      <c r="E140" s="70">
        <v>1</v>
      </c>
      <c r="F140" s="64">
        <v>3044117.6470588236</v>
      </c>
      <c r="G140" s="64">
        <v>578382.3529411765</v>
      </c>
      <c r="H140" s="64">
        <v>3622500</v>
      </c>
      <c r="I140" s="65">
        <v>3622500</v>
      </c>
      <c r="J140" s="66"/>
    </row>
    <row r="141" spans="1:10" ht="18" thickBot="1">
      <c r="A141" s="67">
        <v>136</v>
      </c>
      <c r="B141" s="68" t="s">
        <v>283</v>
      </c>
      <c r="C141" s="69" t="s">
        <v>284</v>
      </c>
      <c r="D141" s="70" t="s">
        <v>15</v>
      </c>
      <c r="E141" s="70">
        <v>1</v>
      </c>
      <c r="F141" s="64">
        <v>1298655.4621848741</v>
      </c>
      <c r="G141" s="64">
        <v>246744.5378151261</v>
      </c>
      <c r="H141" s="64">
        <v>1545400</v>
      </c>
      <c r="I141" s="65">
        <v>1545400</v>
      </c>
      <c r="J141" s="66"/>
    </row>
    <row r="142" spans="1:10" ht="18" thickBot="1">
      <c r="A142" s="67">
        <v>137</v>
      </c>
      <c r="B142" s="68" t="s">
        <v>285</v>
      </c>
      <c r="C142" s="69" t="s">
        <v>286</v>
      </c>
      <c r="D142" s="70" t="s">
        <v>15</v>
      </c>
      <c r="E142" s="70">
        <v>1</v>
      </c>
      <c r="F142" s="64">
        <v>662941.17647058831</v>
      </c>
      <c r="G142" s="64">
        <v>125958.82352941178</v>
      </c>
      <c r="H142" s="64">
        <v>788900</v>
      </c>
      <c r="I142" s="65">
        <v>788900</v>
      </c>
      <c r="J142" s="66"/>
    </row>
    <row r="143" spans="1:10" ht="18" thickBot="1">
      <c r="A143" s="67">
        <v>138</v>
      </c>
      <c r="B143" s="68" t="s">
        <v>287</v>
      </c>
      <c r="C143" s="69" t="s">
        <v>288</v>
      </c>
      <c r="D143" s="70" t="s">
        <v>15</v>
      </c>
      <c r="E143" s="70">
        <v>21</v>
      </c>
      <c r="F143" s="64">
        <v>456302.52100840339</v>
      </c>
      <c r="G143" s="64">
        <v>86697.478991596639</v>
      </c>
      <c r="H143" s="64">
        <v>543000</v>
      </c>
      <c r="I143" s="65">
        <v>11403000</v>
      </c>
      <c r="J143" s="66"/>
    </row>
    <row r="144" spans="1:10" ht="24.6" thickBot="1">
      <c r="A144" s="67">
        <v>139</v>
      </c>
      <c r="B144" s="68" t="s">
        <v>289</v>
      </c>
      <c r="C144" s="69" t="s">
        <v>290</v>
      </c>
      <c r="D144" s="70" t="s">
        <v>15</v>
      </c>
      <c r="E144" s="70">
        <v>8</v>
      </c>
      <c r="F144" s="64">
        <v>1367647.0588235294</v>
      </c>
      <c r="G144" s="64">
        <v>259852.9411764706</v>
      </c>
      <c r="H144" s="64">
        <v>1627500</v>
      </c>
      <c r="I144" s="65">
        <v>13020000</v>
      </c>
      <c r="J144" s="66"/>
    </row>
    <row r="145" spans="1:10" ht="18" thickBot="1">
      <c r="A145" s="67">
        <v>140</v>
      </c>
      <c r="B145" s="68" t="s">
        <v>291</v>
      </c>
      <c r="C145" s="69" t="s">
        <v>292</v>
      </c>
      <c r="D145" s="70" t="s">
        <v>15</v>
      </c>
      <c r="E145" s="70">
        <v>2</v>
      </c>
      <c r="F145" s="64">
        <v>2845378.1512605045</v>
      </c>
      <c r="G145" s="64">
        <v>540621.84873949585</v>
      </c>
      <c r="H145" s="64">
        <v>3386000</v>
      </c>
      <c r="I145" s="65">
        <v>6772000</v>
      </c>
      <c r="J145" s="66"/>
    </row>
    <row r="146" spans="1:10" ht="18" thickBot="1">
      <c r="A146" s="67">
        <v>141</v>
      </c>
      <c r="B146" s="68" t="s">
        <v>293</v>
      </c>
      <c r="C146" s="69" t="s">
        <v>294</v>
      </c>
      <c r="D146" s="70" t="s">
        <v>15</v>
      </c>
      <c r="E146" s="70">
        <v>1</v>
      </c>
      <c r="F146" s="64">
        <v>5077142.8571428573</v>
      </c>
      <c r="G146" s="64">
        <v>964657.14285714284</v>
      </c>
      <c r="H146" s="64">
        <v>6041800</v>
      </c>
      <c r="I146" s="65">
        <v>6041800</v>
      </c>
      <c r="J146" s="66"/>
    </row>
    <row r="147" spans="1:10" ht="18" thickBot="1">
      <c r="A147" s="67">
        <v>142</v>
      </c>
      <c r="B147" s="68" t="s">
        <v>295</v>
      </c>
      <c r="C147" s="69" t="s">
        <v>296</v>
      </c>
      <c r="D147" s="70" t="s">
        <v>15</v>
      </c>
      <c r="E147" s="70">
        <v>7</v>
      </c>
      <c r="F147" s="64">
        <v>2283277.3109243698</v>
      </c>
      <c r="G147" s="64">
        <v>433822.68907563027</v>
      </c>
      <c r="H147" s="64">
        <v>2717100</v>
      </c>
      <c r="I147" s="65">
        <v>19019700</v>
      </c>
      <c r="J147" s="66"/>
    </row>
    <row r="148" spans="1:10" ht="18" thickBot="1">
      <c r="A148" s="67">
        <v>143</v>
      </c>
      <c r="B148" s="68" t="s">
        <v>297</v>
      </c>
      <c r="C148" s="69" t="s">
        <v>298</v>
      </c>
      <c r="D148" s="70" t="s">
        <v>15</v>
      </c>
      <c r="E148" s="70">
        <v>5</v>
      </c>
      <c r="F148" s="64">
        <v>464285.71428571432</v>
      </c>
      <c r="G148" s="64">
        <v>88214.285714285725</v>
      </c>
      <c r="H148" s="64">
        <v>552500</v>
      </c>
      <c r="I148" s="65">
        <v>2762500</v>
      </c>
      <c r="J148" s="66"/>
    </row>
    <row r="149" spans="1:10" ht="18" thickBot="1">
      <c r="A149" s="67">
        <v>144</v>
      </c>
      <c r="B149" s="68" t="s">
        <v>299</v>
      </c>
      <c r="C149" s="69" t="s">
        <v>300</v>
      </c>
      <c r="D149" s="70" t="s">
        <v>15</v>
      </c>
      <c r="E149" s="70">
        <v>1</v>
      </c>
      <c r="F149" s="64">
        <v>3772100.8403361347</v>
      </c>
      <c r="G149" s="64">
        <v>716699.15966386558</v>
      </c>
      <c r="H149" s="64">
        <v>4488800</v>
      </c>
      <c r="I149" s="65">
        <v>4488800</v>
      </c>
      <c r="J149" s="66"/>
    </row>
    <row r="150" spans="1:10" ht="18" thickBot="1">
      <c r="A150" s="67">
        <v>145</v>
      </c>
      <c r="B150" s="68" t="s">
        <v>301</v>
      </c>
      <c r="C150" s="69" t="s">
        <v>302</v>
      </c>
      <c r="D150" s="70" t="s">
        <v>15</v>
      </c>
      <c r="E150" s="70">
        <v>1</v>
      </c>
      <c r="F150" s="64">
        <v>3595798.3193277312</v>
      </c>
      <c r="G150" s="64">
        <v>683201.68067226897</v>
      </c>
      <c r="H150" s="64">
        <v>4279000</v>
      </c>
      <c r="I150" s="65">
        <v>4279000</v>
      </c>
      <c r="J150" s="66"/>
    </row>
    <row r="151" spans="1:10" ht="18" thickBot="1">
      <c r="A151" s="67">
        <v>146</v>
      </c>
      <c r="B151" s="68" t="s">
        <v>303</v>
      </c>
      <c r="C151" s="69" t="s">
        <v>304</v>
      </c>
      <c r="D151" s="70" t="s">
        <v>15</v>
      </c>
      <c r="E151" s="70">
        <v>2</v>
      </c>
      <c r="F151" s="64">
        <v>2150252.1008403362</v>
      </c>
      <c r="G151" s="64">
        <v>408547.89915966388</v>
      </c>
      <c r="H151" s="64">
        <v>2558800</v>
      </c>
      <c r="I151" s="65">
        <v>5117600</v>
      </c>
      <c r="J151" s="66"/>
    </row>
    <row r="152" spans="1:10" ht="18" thickBot="1">
      <c r="A152" s="67">
        <v>147</v>
      </c>
      <c r="B152" s="68" t="s">
        <v>305</v>
      </c>
      <c r="C152" s="69" t="s">
        <v>306</v>
      </c>
      <c r="D152" s="70" t="s">
        <v>15</v>
      </c>
      <c r="E152" s="70">
        <v>4</v>
      </c>
      <c r="F152" s="64">
        <v>373865.54621848743</v>
      </c>
      <c r="G152" s="64">
        <v>71034.45378151261</v>
      </c>
      <c r="H152" s="64">
        <v>444900</v>
      </c>
      <c r="I152" s="65">
        <v>1779600</v>
      </c>
      <c r="J152" s="66"/>
    </row>
    <row r="153" spans="1:10" ht="18" thickBot="1">
      <c r="A153" s="67">
        <v>148</v>
      </c>
      <c r="B153" s="68" t="s">
        <v>307</v>
      </c>
      <c r="C153" s="69" t="s">
        <v>308</v>
      </c>
      <c r="D153" s="70" t="s">
        <v>15</v>
      </c>
      <c r="E153" s="70">
        <v>2</v>
      </c>
      <c r="F153" s="64">
        <v>4195798.3193277316</v>
      </c>
      <c r="G153" s="64">
        <v>797201.68067226897</v>
      </c>
      <c r="H153" s="64">
        <v>4993000</v>
      </c>
      <c r="I153" s="65">
        <v>9986000</v>
      </c>
      <c r="J153" s="66"/>
    </row>
    <row r="154" spans="1:10" ht="18" thickBot="1">
      <c r="A154" s="67">
        <v>149</v>
      </c>
      <c r="B154" s="68" t="s">
        <v>309</v>
      </c>
      <c r="C154" s="69" t="s">
        <v>310</v>
      </c>
      <c r="D154" s="70" t="s">
        <v>15</v>
      </c>
      <c r="E154" s="70">
        <v>12</v>
      </c>
      <c r="F154" s="64">
        <v>2841764.7058823532</v>
      </c>
      <c r="G154" s="64">
        <v>539935.29411764711</v>
      </c>
      <c r="H154" s="64">
        <v>3381700</v>
      </c>
      <c r="I154" s="65">
        <v>40580400</v>
      </c>
      <c r="J154" s="66"/>
    </row>
    <row r="155" spans="1:10" ht="18" thickBot="1">
      <c r="A155" s="67">
        <v>150</v>
      </c>
      <c r="B155" s="68" t="s">
        <v>311</v>
      </c>
      <c r="C155" s="69" t="s">
        <v>312</v>
      </c>
      <c r="D155" s="70" t="s">
        <v>15</v>
      </c>
      <c r="E155" s="70">
        <v>1</v>
      </c>
      <c r="F155" s="64">
        <v>5398319.3277310925</v>
      </c>
      <c r="G155" s="64">
        <v>1025680.6722689075</v>
      </c>
      <c r="H155" s="64">
        <v>6424000</v>
      </c>
      <c r="I155" s="65">
        <v>6424000</v>
      </c>
      <c r="J155" s="66"/>
    </row>
    <row r="156" spans="1:10" ht="18" thickBot="1">
      <c r="A156" s="67">
        <v>151</v>
      </c>
      <c r="B156" s="68" t="s">
        <v>313</v>
      </c>
      <c r="C156" s="69" t="s">
        <v>314</v>
      </c>
      <c r="D156" s="70" t="s">
        <v>15</v>
      </c>
      <c r="E156" s="70">
        <v>6</v>
      </c>
      <c r="F156" s="64">
        <v>1968739.4957983193</v>
      </c>
      <c r="G156" s="64">
        <v>374060.50420168065</v>
      </c>
      <c r="H156" s="64">
        <v>2342800</v>
      </c>
      <c r="I156" s="65">
        <v>14056800</v>
      </c>
      <c r="J156" s="66"/>
    </row>
    <row r="157" spans="1:10" ht="18" thickBot="1">
      <c r="A157" s="67">
        <v>152</v>
      </c>
      <c r="B157" s="73" t="s">
        <v>315</v>
      </c>
      <c r="C157" s="74" t="s">
        <v>316</v>
      </c>
      <c r="D157" s="70" t="s">
        <v>15</v>
      </c>
      <c r="E157" s="70">
        <v>1</v>
      </c>
      <c r="F157" s="64">
        <v>16193277.31092437</v>
      </c>
      <c r="G157" s="64">
        <v>3076722.6890756302</v>
      </c>
      <c r="H157" s="64">
        <v>19270000</v>
      </c>
      <c r="I157" s="65">
        <v>19270000</v>
      </c>
      <c r="J157" s="66"/>
    </row>
    <row r="158" spans="1:10" ht="18" thickBot="1">
      <c r="A158" s="67">
        <v>153</v>
      </c>
      <c r="B158" s="73" t="s">
        <v>317</v>
      </c>
      <c r="C158" s="74" t="s">
        <v>318</v>
      </c>
      <c r="D158" s="70" t="s">
        <v>15</v>
      </c>
      <c r="E158" s="70">
        <v>30</v>
      </c>
      <c r="F158" s="64">
        <v>223109.24369747899</v>
      </c>
      <c r="G158" s="64">
        <v>42390.756302521011</v>
      </c>
      <c r="H158" s="64">
        <v>265500</v>
      </c>
      <c r="I158" s="65">
        <v>7965000</v>
      </c>
      <c r="J158" s="66"/>
    </row>
    <row r="159" spans="1:10" ht="24.6" thickBot="1">
      <c r="A159" s="75">
        <v>154</v>
      </c>
      <c r="B159" s="76" t="s">
        <v>319</v>
      </c>
      <c r="C159" s="77" t="s">
        <v>320</v>
      </c>
      <c r="D159" s="78" t="s">
        <v>15</v>
      </c>
      <c r="E159" s="78">
        <v>2</v>
      </c>
      <c r="F159" s="64">
        <v>6448991.5966386553</v>
      </c>
      <c r="G159" s="64">
        <v>1225308.4033613445</v>
      </c>
      <c r="H159" s="64">
        <v>7674300</v>
      </c>
      <c r="I159" s="65">
        <v>15348600</v>
      </c>
      <c r="J159" s="66"/>
    </row>
    <row r="160" spans="1:10" ht="24" customHeight="1" thickBot="1">
      <c r="A160" s="227" t="s">
        <v>321</v>
      </c>
      <c r="B160" s="228"/>
      <c r="C160" s="228"/>
      <c r="D160" s="228"/>
      <c r="E160" s="229"/>
      <c r="F160" s="79"/>
      <c r="G160" s="80"/>
      <c r="H160" s="80"/>
      <c r="I160" s="81">
        <f>SUM(I6:I159)-I24</f>
        <v>1691977400</v>
      </c>
    </row>
    <row r="161" spans="1:9" ht="408.75" customHeight="1" thickBot="1">
      <c r="A161" s="230" t="s">
        <v>454</v>
      </c>
      <c r="B161" s="231"/>
      <c r="C161" s="231"/>
      <c r="D161" s="231"/>
      <c r="E161" s="231"/>
      <c r="F161" s="231"/>
      <c r="G161" s="231"/>
      <c r="H161" s="231"/>
      <c r="I161" s="232"/>
    </row>
    <row r="166" spans="1:9" ht="28.95" customHeight="1">
      <c r="D166" s="213"/>
      <c r="E166" s="213"/>
      <c r="F166" s="213"/>
      <c r="G166" s="213"/>
      <c r="H166" s="213"/>
      <c r="I166" s="213"/>
    </row>
    <row r="167" spans="1:9" ht="24.6" customHeight="1">
      <c r="D167" s="212"/>
      <c r="E167" s="212"/>
      <c r="F167" s="212"/>
      <c r="G167" s="212"/>
      <c r="H167" s="212"/>
      <c r="I167" s="212"/>
    </row>
    <row r="168" spans="1:9" ht="26.4" customHeight="1">
      <c r="D168" s="212"/>
      <c r="E168" s="212"/>
      <c r="F168" s="212"/>
      <c r="G168" s="212"/>
      <c r="H168" s="212"/>
      <c r="I168" s="212"/>
    </row>
    <row r="169" spans="1:9" ht="28.95" customHeight="1">
      <c r="D169" s="214"/>
      <c r="E169" s="214"/>
      <c r="F169" s="214"/>
      <c r="G169" s="214"/>
      <c r="H169" s="214"/>
      <c r="I169" s="214"/>
    </row>
    <row r="170" spans="1:9" ht="31.95" customHeight="1">
      <c r="D170" s="214"/>
      <c r="E170" s="214"/>
      <c r="F170" s="214"/>
      <c r="G170" s="214"/>
      <c r="H170" s="214"/>
      <c r="I170" s="214"/>
    </row>
    <row r="171" spans="1:9" ht="26.4" customHeight="1">
      <c r="D171" s="212"/>
      <c r="E171" s="212"/>
      <c r="F171" s="212"/>
      <c r="G171" s="212"/>
      <c r="H171" s="212"/>
      <c r="I171" s="212"/>
    </row>
    <row r="172" spans="1:9" ht="24.6" customHeight="1">
      <c r="D172" s="212"/>
      <c r="E172" s="212"/>
      <c r="F172" s="212"/>
      <c r="G172" s="212"/>
      <c r="H172" s="212"/>
      <c r="I172" s="212"/>
    </row>
    <row r="174" spans="1:9" ht="33" customHeight="1">
      <c r="D174" s="213"/>
      <c r="E174" s="213"/>
      <c r="F174" s="213"/>
      <c r="G174" s="213"/>
      <c r="H174" s="213"/>
      <c r="I174" s="213"/>
    </row>
    <row r="175" spans="1:9" ht="33" customHeight="1">
      <c r="D175" s="212"/>
      <c r="E175" s="212"/>
      <c r="F175" s="212"/>
      <c r="G175" s="212"/>
      <c r="H175" s="212"/>
      <c r="I175" s="212"/>
    </row>
    <row r="176" spans="1:9" ht="33" customHeight="1">
      <c r="D176" s="212"/>
      <c r="E176" s="212"/>
      <c r="F176" s="212"/>
      <c r="G176" s="212"/>
      <c r="H176" s="212"/>
      <c r="I176" s="212"/>
    </row>
    <row r="177" spans="1:9" ht="33" customHeight="1">
      <c r="D177" s="214"/>
      <c r="E177" s="214"/>
      <c r="F177" s="214"/>
      <c r="G177" s="214"/>
      <c r="H177" s="214"/>
      <c r="I177" s="214"/>
    </row>
    <row r="178" spans="1:9" ht="33" customHeight="1">
      <c r="D178" s="214"/>
      <c r="E178" s="214"/>
      <c r="F178" s="214"/>
      <c r="G178" s="214"/>
      <c r="H178" s="214"/>
      <c r="I178" s="214"/>
    </row>
    <row r="179" spans="1:9" ht="33" customHeight="1">
      <c r="D179" s="212"/>
      <c r="E179" s="212"/>
      <c r="F179" s="212"/>
      <c r="G179" s="212"/>
      <c r="H179" s="212"/>
      <c r="I179" s="212"/>
    </row>
    <row r="181" spans="1:9" ht="51.6" customHeight="1">
      <c r="A181" s="82"/>
      <c r="B181" s="83"/>
    </row>
    <row r="184" spans="1:9" ht="15" customHeight="1">
      <c r="C184" s="84"/>
    </row>
    <row r="186" spans="1:9" ht="48" customHeight="1">
      <c r="A186" s="82"/>
    </row>
  </sheetData>
  <mergeCells count="19">
    <mergeCell ref="D171:I171"/>
    <mergeCell ref="A1:I1"/>
    <mergeCell ref="A2:I2"/>
    <mergeCell ref="A3:I3"/>
    <mergeCell ref="A4:I4"/>
    <mergeCell ref="A160:E160"/>
    <mergeCell ref="A161:I161"/>
    <mergeCell ref="D166:I166"/>
    <mergeCell ref="D167:I167"/>
    <mergeCell ref="D168:I168"/>
    <mergeCell ref="D169:I169"/>
    <mergeCell ref="D170:I170"/>
    <mergeCell ref="D179:I179"/>
    <mergeCell ref="D172:I172"/>
    <mergeCell ref="D174:I174"/>
    <mergeCell ref="D175:I175"/>
    <mergeCell ref="D176:I176"/>
    <mergeCell ref="D177:I177"/>
    <mergeCell ref="D178:I178"/>
  </mergeCells>
  <pageMargins left="0.7" right="0.7" top="0.75" bottom="0.75" header="0" footer="0"/>
  <pageSetup paperSize="9" scale="3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63397-DD38-42D7-A19D-FA06B0D16539}">
  <dimension ref="A1:J171"/>
  <sheetViews>
    <sheetView topLeftCell="A168" workbookViewId="0">
      <selection activeCell="I171" sqref="I171"/>
    </sheetView>
  </sheetViews>
  <sheetFormatPr baseColWidth="10" defaultColWidth="8.88671875" defaultRowHeight="13.2"/>
  <cols>
    <col min="1" max="1" width="5.5546875" style="85" customWidth="1"/>
    <col min="2" max="2" width="32" style="85" customWidth="1"/>
    <col min="3" max="3" width="62.88671875" style="85" customWidth="1"/>
    <col min="4" max="4" width="8.44140625" style="85" customWidth="1"/>
    <col min="5" max="5" width="10.44140625" style="85" customWidth="1"/>
    <col min="6" max="6" width="10.21875" style="85" customWidth="1"/>
    <col min="7" max="7" width="9.33203125" style="85" customWidth="1"/>
    <col min="8" max="8" width="11.5546875" style="85" customWidth="1"/>
    <col min="9" max="9" width="33.77734375" style="85" customWidth="1"/>
    <col min="10" max="10" width="7.109375" style="85" customWidth="1"/>
    <col min="11" max="16384" width="8.88671875" style="85"/>
  </cols>
  <sheetData>
    <row r="1" spans="1:10" ht="15.75" customHeight="1">
      <c r="A1" s="238" t="s">
        <v>783</v>
      </c>
      <c r="B1" s="238"/>
      <c r="C1" s="238"/>
      <c r="D1" s="238"/>
      <c r="E1" s="238"/>
      <c r="F1" s="238"/>
      <c r="G1" s="238"/>
      <c r="H1" s="238"/>
      <c r="I1" s="238"/>
      <c r="J1" s="238"/>
    </row>
    <row r="2" spans="1:10" ht="43.8" customHeight="1">
      <c r="A2" s="233" t="s">
        <v>782</v>
      </c>
      <c r="B2" s="233"/>
      <c r="C2" s="233"/>
      <c r="D2" s="233"/>
      <c r="E2" s="233"/>
      <c r="F2" s="233"/>
      <c r="G2" s="233"/>
      <c r="H2" s="233"/>
      <c r="I2" s="233"/>
      <c r="J2" s="233"/>
    </row>
    <row r="3" spans="1:10" ht="45.45" customHeight="1">
      <c r="A3" s="233" t="s">
        <v>781</v>
      </c>
      <c r="B3" s="233"/>
      <c r="C3" s="233"/>
      <c r="D3" s="233"/>
      <c r="E3" s="233"/>
      <c r="F3" s="233"/>
      <c r="G3" s="233"/>
      <c r="H3" s="233"/>
      <c r="I3" s="233"/>
      <c r="J3" s="233"/>
    </row>
    <row r="4" spans="1:10" ht="15.75" customHeight="1">
      <c r="A4" s="238" t="s">
        <v>780</v>
      </c>
      <c r="B4" s="238"/>
      <c r="C4" s="238"/>
      <c r="D4" s="238"/>
      <c r="E4" s="238"/>
      <c r="F4" s="238"/>
      <c r="G4" s="238"/>
      <c r="H4" s="238"/>
      <c r="I4" s="238"/>
      <c r="J4" s="238"/>
    </row>
    <row r="5" spans="1:10" ht="41.7" customHeight="1">
      <c r="A5" s="233" t="s">
        <v>779</v>
      </c>
      <c r="B5" s="233"/>
      <c r="C5" s="233"/>
      <c r="D5" s="233"/>
      <c r="E5" s="233"/>
      <c r="F5" s="233"/>
      <c r="G5" s="233"/>
      <c r="H5" s="233"/>
      <c r="I5" s="233"/>
      <c r="J5" s="233"/>
    </row>
    <row r="6" spans="1:10" ht="73.8" customHeight="1">
      <c r="A6" s="233" t="s">
        <v>778</v>
      </c>
      <c r="B6" s="233"/>
      <c r="C6" s="233"/>
      <c r="D6" s="233"/>
      <c r="E6" s="233"/>
      <c r="F6" s="233"/>
      <c r="G6" s="233"/>
      <c r="H6" s="233"/>
      <c r="I6" s="233"/>
      <c r="J6" s="233"/>
    </row>
    <row r="7" spans="1:10" ht="126.3" customHeight="1">
      <c r="A7" s="233" t="s">
        <v>777</v>
      </c>
      <c r="B7" s="233"/>
      <c r="C7" s="233"/>
      <c r="D7" s="233"/>
      <c r="E7" s="233"/>
      <c r="F7" s="233"/>
      <c r="G7" s="233"/>
      <c r="H7" s="233"/>
      <c r="I7" s="233"/>
      <c r="J7" s="233"/>
    </row>
    <row r="8" spans="1:10" ht="309" customHeight="1"/>
    <row r="9" spans="1:10" ht="61.8" customHeight="1">
      <c r="A9" s="233" t="s">
        <v>776</v>
      </c>
      <c r="B9" s="233"/>
      <c r="C9" s="233"/>
      <c r="D9" s="233"/>
      <c r="E9" s="233"/>
      <c r="F9" s="233"/>
      <c r="G9" s="233"/>
      <c r="H9" s="233"/>
      <c r="I9" s="233"/>
      <c r="J9" s="233"/>
    </row>
    <row r="10" spans="1:10" ht="17.25" customHeight="1">
      <c r="A10" s="234" t="s">
        <v>775</v>
      </c>
      <c r="B10" s="234"/>
      <c r="C10" s="234"/>
      <c r="D10" s="234"/>
      <c r="E10" s="234"/>
      <c r="F10" s="234"/>
      <c r="G10" s="234"/>
      <c r="H10" s="234"/>
      <c r="I10" s="234"/>
      <c r="J10" s="234"/>
    </row>
    <row r="11" spans="1:10" ht="29.55" customHeight="1">
      <c r="A11" s="235" t="s">
        <v>774</v>
      </c>
      <c r="B11" s="236"/>
      <c r="C11" s="236"/>
      <c r="D11" s="236"/>
      <c r="E11" s="236"/>
      <c r="F11" s="236"/>
      <c r="G11" s="236"/>
      <c r="H11" s="236"/>
      <c r="I11" s="237"/>
    </row>
    <row r="12" spans="1:10" ht="16.8" customHeight="1">
      <c r="A12" s="239" t="s">
        <v>773</v>
      </c>
      <c r="B12" s="240"/>
      <c r="C12" s="240"/>
      <c r="D12" s="240"/>
      <c r="E12" s="240"/>
      <c r="F12" s="240"/>
      <c r="G12" s="240"/>
      <c r="H12" s="240"/>
      <c r="I12" s="241"/>
    </row>
    <row r="13" spans="1:10" ht="83.7" customHeight="1">
      <c r="A13" s="131" t="s">
        <v>772</v>
      </c>
      <c r="B13" s="131" t="s">
        <v>771</v>
      </c>
      <c r="C13" s="132" t="s">
        <v>770</v>
      </c>
      <c r="D13" s="128" t="s">
        <v>769</v>
      </c>
      <c r="E13" s="131" t="s">
        <v>768</v>
      </c>
      <c r="F13" s="128" t="s">
        <v>767</v>
      </c>
      <c r="G13" s="130" t="s">
        <v>766</v>
      </c>
      <c r="H13" s="129" t="s">
        <v>765</v>
      </c>
      <c r="I13" s="128" t="s">
        <v>764</v>
      </c>
    </row>
    <row r="14" spans="1:10" ht="25.5" customHeight="1">
      <c r="A14" s="113">
        <v>1</v>
      </c>
      <c r="B14" s="90" t="s">
        <v>763</v>
      </c>
      <c r="C14" s="89" t="s">
        <v>762</v>
      </c>
      <c r="D14" s="89" t="s">
        <v>455</v>
      </c>
      <c r="E14" s="110">
        <v>45</v>
      </c>
      <c r="F14" s="86">
        <v>297479</v>
      </c>
      <c r="G14" s="86">
        <v>56521</v>
      </c>
      <c r="H14" s="86">
        <v>354000</v>
      </c>
      <c r="I14" s="109">
        <v>15930000</v>
      </c>
    </row>
    <row r="15" spans="1:10" ht="241.05" customHeight="1">
      <c r="A15" s="98">
        <v>2</v>
      </c>
      <c r="B15" s="99" t="s">
        <v>761</v>
      </c>
      <c r="C15" s="92" t="s">
        <v>760</v>
      </c>
      <c r="D15" s="88" t="s">
        <v>455</v>
      </c>
      <c r="E15" s="87">
        <v>3</v>
      </c>
      <c r="F15" s="86">
        <v>3444538</v>
      </c>
      <c r="G15" s="86">
        <v>654462</v>
      </c>
      <c r="H15" s="86">
        <v>4099000</v>
      </c>
      <c r="I15" s="86">
        <v>12297000</v>
      </c>
    </row>
    <row r="16" spans="1:10" ht="172.8" customHeight="1">
      <c r="A16" s="91">
        <v>3</v>
      </c>
      <c r="B16" s="127" t="s">
        <v>759</v>
      </c>
      <c r="C16" s="92" t="s">
        <v>758</v>
      </c>
      <c r="D16" s="88" t="s">
        <v>455</v>
      </c>
      <c r="E16" s="87">
        <v>1</v>
      </c>
      <c r="F16" s="86">
        <v>3504202</v>
      </c>
      <c r="G16" s="86">
        <v>665798</v>
      </c>
      <c r="H16" s="86">
        <v>4170000</v>
      </c>
      <c r="I16" s="86">
        <v>4170000</v>
      </c>
    </row>
    <row r="17" spans="1:9" ht="269.25" customHeight="1">
      <c r="A17" s="98">
        <v>4</v>
      </c>
      <c r="B17" s="102" t="s">
        <v>757</v>
      </c>
      <c r="C17" s="96" t="s">
        <v>756</v>
      </c>
      <c r="D17" s="103" t="s">
        <v>455</v>
      </c>
      <c r="E17" s="94">
        <v>1</v>
      </c>
      <c r="F17" s="86">
        <v>2242857</v>
      </c>
      <c r="G17" s="86">
        <v>426143</v>
      </c>
      <c r="H17" s="86">
        <v>2669000</v>
      </c>
      <c r="I17" s="86">
        <v>2669000</v>
      </c>
    </row>
    <row r="18" spans="1:9" ht="279.45" customHeight="1">
      <c r="A18" s="98">
        <v>5</v>
      </c>
      <c r="B18" s="102" t="s">
        <v>755</v>
      </c>
      <c r="C18" s="96" t="s">
        <v>754</v>
      </c>
      <c r="D18" s="103" t="s">
        <v>455</v>
      </c>
      <c r="E18" s="94">
        <v>5</v>
      </c>
      <c r="F18" s="86">
        <v>768067</v>
      </c>
      <c r="G18" s="86">
        <v>145933</v>
      </c>
      <c r="H18" s="86">
        <v>914000</v>
      </c>
      <c r="I18" s="86">
        <v>4570000</v>
      </c>
    </row>
    <row r="19" spans="1:9" ht="321" customHeight="1">
      <c r="A19" s="98">
        <v>6</v>
      </c>
      <c r="B19" s="104" t="s">
        <v>753</v>
      </c>
      <c r="C19" s="96" t="s">
        <v>752</v>
      </c>
      <c r="D19" s="103" t="s">
        <v>455</v>
      </c>
      <c r="E19" s="94">
        <v>20</v>
      </c>
      <c r="F19" s="86">
        <v>527731</v>
      </c>
      <c r="G19" s="86">
        <v>100269</v>
      </c>
      <c r="H19" s="86">
        <v>628000</v>
      </c>
      <c r="I19" s="86">
        <v>12560000</v>
      </c>
    </row>
    <row r="20" spans="1:9" ht="300.75" customHeight="1">
      <c r="A20" s="98">
        <v>7</v>
      </c>
      <c r="B20" s="104" t="s">
        <v>751</v>
      </c>
      <c r="C20" s="96" t="s">
        <v>750</v>
      </c>
      <c r="D20" s="95" t="s">
        <v>455</v>
      </c>
      <c r="E20" s="94">
        <v>28</v>
      </c>
      <c r="F20" s="86">
        <v>266387</v>
      </c>
      <c r="G20" s="86">
        <v>50613</v>
      </c>
      <c r="H20" s="86">
        <v>317000</v>
      </c>
      <c r="I20" s="86">
        <v>8876000</v>
      </c>
    </row>
    <row r="21" spans="1:9" ht="115.5" customHeight="1">
      <c r="A21" s="91">
        <v>8</v>
      </c>
      <c r="B21" s="99" t="s">
        <v>749</v>
      </c>
      <c r="C21" s="92" t="s">
        <v>748</v>
      </c>
      <c r="D21" s="88" t="s">
        <v>455</v>
      </c>
      <c r="E21" s="87">
        <v>45</v>
      </c>
      <c r="F21" s="86">
        <v>187395</v>
      </c>
      <c r="G21" s="86">
        <v>35605</v>
      </c>
      <c r="H21" s="86">
        <v>223000</v>
      </c>
      <c r="I21" s="86">
        <v>10035000</v>
      </c>
    </row>
    <row r="22" spans="1:9" ht="274.95" customHeight="1">
      <c r="A22" s="98">
        <v>9</v>
      </c>
      <c r="B22" s="100" t="s">
        <v>747</v>
      </c>
      <c r="C22" s="96" t="s">
        <v>746</v>
      </c>
      <c r="D22" s="103" t="s">
        <v>455</v>
      </c>
      <c r="E22" s="94">
        <v>145</v>
      </c>
      <c r="F22" s="86">
        <v>130252</v>
      </c>
      <c r="G22" s="86">
        <v>24748</v>
      </c>
      <c r="H22" s="86">
        <v>155000</v>
      </c>
      <c r="I22" s="86">
        <v>22475000</v>
      </c>
    </row>
    <row r="23" spans="1:9" ht="297.75" customHeight="1">
      <c r="A23" s="118">
        <v>10</v>
      </c>
      <c r="B23" s="100" t="s">
        <v>745</v>
      </c>
      <c r="C23" s="96" t="s">
        <v>744</v>
      </c>
      <c r="D23" s="103" t="s">
        <v>455</v>
      </c>
      <c r="E23" s="94">
        <v>5</v>
      </c>
      <c r="F23" s="86">
        <v>168067</v>
      </c>
      <c r="G23" s="86">
        <v>31933</v>
      </c>
      <c r="H23" s="86">
        <v>200000</v>
      </c>
      <c r="I23" s="86">
        <v>1000000</v>
      </c>
    </row>
    <row r="24" spans="1:9" ht="289.95" customHeight="1">
      <c r="A24" s="118">
        <v>11</v>
      </c>
      <c r="B24" s="102" t="s">
        <v>743</v>
      </c>
      <c r="C24" s="96" t="s">
        <v>742</v>
      </c>
      <c r="D24" s="103" t="s">
        <v>455</v>
      </c>
      <c r="E24" s="94">
        <v>10</v>
      </c>
      <c r="F24" s="86">
        <v>176471</v>
      </c>
      <c r="G24" s="86">
        <v>33529</v>
      </c>
      <c r="H24" s="86">
        <v>210000</v>
      </c>
      <c r="I24" s="86">
        <v>2100000</v>
      </c>
    </row>
    <row r="25" spans="1:9" ht="263.55" customHeight="1">
      <c r="A25" s="118">
        <v>12</v>
      </c>
      <c r="B25" s="104" t="s">
        <v>741</v>
      </c>
      <c r="C25" s="96" t="s">
        <v>740</v>
      </c>
      <c r="D25" s="103" t="s">
        <v>455</v>
      </c>
      <c r="E25" s="94">
        <v>1</v>
      </c>
      <c r="F25" s="86">
        <v>6148739</v>
      </c>
      <c r="G25" s="86">
        <v>1168261</v>
      </c>
      <c r="H25" s="86">
        <v>7317000</v>
      </c>
      <c r="I25" s="86">
        <v>7317000</v>
      </c>
    </row>
    <row r="26" spans="1:9" ht="279.45" customHeight="1">
      <c r="A26" s="118">
        <v>13</v>
      </c>
      <c r="B26" s="114" t="s">
        <v>739</v>
      </c>
      <c r="C26" s="96" t="s">
        <v>738</v>
      </c>
      <c r="D26" s="103" t="s">
        <v>455</v>
      </c>
      <c r="E26" s="94">
        <v>1</v>
      </c>
      <c r="F26" s="86">
        <v>2319328</v>
      </c>
      <c r="G26" s="86">
        <v>440672</v>
      </c>
      <c r="H26" s="86">
        <v>2760000</v>
      </c>
      <c r="I26" s="86">
        <v>2760000</v>
      </c>
    </row>
    <row r="27" spans="1:9" ht="377.55" customHeight="1">
      <c r="A27" s="118">
        <v>14</v>
      </c>
      <c r="B27" s="117" t="s">
        <v>737</v>
      </c>
      <c r="C27" s="96" t="s">
        <v>736</v>
      </c>
      <c r="D27" s="103" t="s">
        <v>455</v>
      </c>
      <c r="E27" s="94">
        <v>2</v>
      </c>
      <c r="F27" s="86">
        <v>3336975</v>
      </c>
      <c r="G27" s="86">
        <v>634025</v>
      </c>
      <c r="H27" s="86">
        <v>3971000</v>
      </c>
      <c r="I27" s="86">
        <v>7942000</v>
      </c>
    </row>
    <row r="28" spans="1:9" ht="400.2" customHeight="1">
      <c r="A28" s="118">
        <v>15</v>
      </c>
      <c r="B28" s="117" t="s">
        <v>735</v>
      </c>
      <c r="C28" s="96" t="s">
        <v>734</v>
      </c>
      <c r="D28" s="103" t="s">
        <v>455</v>
      </c>
      <c r="E28" s="94">
        <v>3</v>
      </c>
      <c r="F28" s="86">
        <v>285714</v>
      </c>
      <c r="G28" s="86">
        <v>54286</v>
      </c>
      <c r="H28" s="86">
        <v>340000</v>
      </c>
      <c r="I28" s="86">
        <v>1020000</v>
      </c>
    </row>
    <row r="29" spans="1:9" ht="343.2" customHeight="1">
      <c r="A29" s="118">
        <v>16</v>
      </c>
      <c r="B29" s="104" t="s">
        <v>733</v>
      </c>
      <c r="C29" s="96" t="s">
        <v>732</v>
      </c>
      <c r="D29" s="103" t="s">
        <v>455</v>
      </c>
      <c r="E29" s="94">
        <v>5</v>
      </c>
      <c r="F29" s="86">
        <v>4234454</v>
      </c>
      <c r="G29" s="86">
        <v>804546</v>
      </c>
      <c r="H29" s="86">
        <v>5039000</v>
      </c>
      <c r="I29" s="86">
        <v>25195000</v>
      </c>
    </row>
    <row r="30" spans="1:9" ht="274.95" customHeight="1">
      <c r="A30" s="118">
        <v>17</v>
      </c>
      <c r="B30" s="117" t="s">
        <v>731</v>
      </c>
      <c r="C30" s="96" t="s">
        <v>730</v>
      </c>
      <c r="D30" s="103" t="s">
        <v>455</v>
      </c>
      <c r="E30" s="94">
        <v>6</v>
      </c>
      <c r="F30" s="86">
        <v>561345</v>
      </c>
      <c r="G30" s="86">
        <v>106655</v>
      </c>
      <c r="H30" s="86">
        <v>668000</v>
      </c>
      <c r="I30" s="86">
        <v>4008000</v>
      </c>
    </row>
    <row r="31" spans="1:9" ht="300.3" customHeight="1">
      <c r="A31" s="98">
        <v>18</v>
      </c>
      <c r="B31" s="108" t="s">
        <v>729</v>
      </c>
      <c r="C31" s="96" t="s">
        <v>728</v>
      </c>
      <c r="D31" s="95" t="s">
        <v>455</v>
      </c>
      <c r="E31" s="94">
        <v>1</v>
      </c>
      <c r="F31" s="86">
        <v>4884874</v>
      </c>
      <c r="G31" s="86">
        <v>928126</v>
      </c>
      <c r="H31" s="86">
        <v>5813000</v>
      </c>
      <c r="I31" s="86">
        <v>5813000</v>
      </c>
    </row>
    <row r="32" spans="1:9" ht="19.05" customHeight="1">
      <c r="A32" s="113">
        <v>19</v>
      </c>
      <c r="B32" s="90" t="s">
        <v>727</v>
      </c>
      <c r="C32" s="89" t="s">
        <v>726</v>
      </c>
      <c r="D32" s="111" t="s">
        <v>455</v>
      </c>
      <c r="E32" s="110">
        <v>24</v>
      </c>
      <c r="F32" s="126"/>
      <c r="G32" s="126"/>
      <c r="H32" s="126"/>
      <c r="I32" s="126"/>
    </row>
    <row r="33" spans="1:9" ht="42.3" customHeight="1">
      <c r="A33" s="113">
        <v>20</v>
      </c>
      <c r="B33" s="125" t="s">
        <v>725</v>
      </c>
      <c r="C33" s="89" t="s">
        <v>724</v>
      </c>
      <c r="D33" s="111" t="s">
        <v>455</v>
      </c>
      <c r="E33" s="110">
        <v>15</v>
      </c>
      <c r="F33" s="86">
        <v>1299160</v>
      </c>
      <c r="G33" s="86">
        <v>246840</v>
      </c>
      <c r="H33" s="86">
        <v>1546000</v>
      </c>
      <c r="I33" s="109">
        <v>23190000</v>
      </c>
    </row>
    <row r="34" spans="1:9" ht="309.3" customHeight="1">
      <c r="A34" s="118">
        <v>21</v>
      </c>
      <c r="B34" s="100" t="s">
        <v>723</v>
      </c>
      <c r="C34" s="96" t="s">
        <v>722</v>
      </c>
      <c r="D34" s="103" t="s">
        <v>455</v>
      </c>
      <c r="E34" s="94">
        <v>15</v>
      </c>
      <c r="F34" s="86">
        <v>187395</v>
      </c>
      <c r="G34" s="86">
        <v>35605</v>
      </c>
      <c r="H34" s="86">
        <v>223000</v>
      </c>
      <c r="I34" s="86">
        <v>3345000</v>
      </c>
    </row>
    <row r="35" spans="1:9" ht="310.5" customHeight="1">
      <c r="A35" s="118">
        <v>22</v>
      </c>
      <c r="B35" s="100" t="s">
        <v>721</v>
      </c>
      <c r="C35" s="96" t="s">
        <v>720</v>
      </c>
      <c r="D35" s="103" t="s">
        <v>455</v>
      </c>
      <c r="E35" s="94">
        <v>20</v>
      </c>
      <c r="F35" s="86">
        <v>130252</v>
      </c>
      <c r="G35" s="86">
        <v>24748</v>
      </c>
      <c r="H35" s="86">
        <v>155000</v>
      </c>
      <c r="I35" s="86">
        <v>3100000</v>
      </c>
    </row>
    <row r="36" spans="1:9" ht="297.75" customHeight="1">
      <c r="A36" s="118">
        <v>23</v>
      </c>
      <c r="B36" s="100" t="s">
        <v>719</v>
      </c>
      <c r="C36" s="96" t="s">
        <v>718</v>
      </c>
      <c r="D36" s="103" t="s">
        <v>455</v>
      </c>
      <c r="E36" s="94">
        <v>25</v>
      </c>
      <c r="F36" s="86">
        <v>187395</v>
      </c>
      <c r="G36" s="86">
        <v>35605</v>
      </c>
      <c r="H36" s="86">
        <v>223000</v>
      </c>
      <c r="I36" s="86">
        <v>5575000</v>
      </c>
    </row>
    <row r="37" spans="1:9">
      <c r="A37" s="244">
        <v>24</v>
      </c>
      <c r="B37" s="246" t="s">
        <v>717</v>
      </c>
      <c r="C37" s="248" t="s">
        <v>716</v>
      </c>
      <c r="D37" s="250" t="s">
        <v>455</v>
      </c>
      <c r="E37" s="252">
        <v>3</v>
      </c>
      <c r="F37" s="242">
        <v>2836975</v>
      </c>
      <c r="G37" s="242">
        <v>539025</v>
      </c>
      <c r="H37" s="242">
        <v>3376000</v>
      </c>
      <c r="I37" s="242">
        <v>10128000</v>
      </c>
    </row>
    <row r="38" spans="1:9" ht="102" customHeight="1">
      <c r="A38" s="245"/>
      <c r="B38" s="247"/>
      <c r="C38" s="249"/>
      <c r="D38" s="251"/>
      <c r="E38" s="253"/>
      <c r="F38" s="243"/>
      <c r="G38" s="243"/>
      <c r="H38" s="243"/>
      <c r="I38" s="243"/>
    </row>
    <row r="39" spans="1:9" ht="330.6">
      <c r="A39" s="118">
        <v>25</v>
      </c>
      <c r="B39" s="100" t="s">
        <v>715</v>
      </c>
      <c r="C39" s="96" t="s">
        <v>714</v>
      </c>
      <c r="D39" s="103" t="s">
        <v>455</v>
      </c>
      <c r="E39" s="94">
        <v>1</v>
      </c>
      <c r="F39" s="86">
        <v>3720168</v>
      </c>
      <c r="G39" s="86">
        <v>706832</v>
      </c>
      <c r="H39" s="86">
        <v>4427000</v>
      </c>
      <c r="I39" s="86">
        <v>4427000</v>
      </c>
    </row>
    <row r="40" spans="1:9" ht="289.95" customHeight="1">
      <c r="A40" s="118">
        <v>26</v>
      </c>
      <c r="B40" s="114" t="s">
        <v>713</v>
      </c>
      <c r="C40" s="96" t="s">
        <v>712</v>
      </c>
      <c r="D40" s="103" t="s">
        <v>455</v>
      </c>
      <c r="E40" s="94">
        <v>150</v>
      </c>
      <c r="F40" s="86">
        <v>34454</v>
      </c>
      <c r="G40" s="86">
        <v>6546</v>
      </c>
      <c r="H40" s="86">
        <v>41000</v>
      </c>
      <c r="I40" s="86">
        <v>6150000</v>
      </c>
    </row>
    <row r="41" spans="1:9" ht="297.75" customHeight="1">
      <c r="A41" s="118">
        <v>27</v>
      </c>
      <c r="B41" s="100" t="s">
        <v>711</v>
      </c>
      <c r="C41" s="96" t="s">
        <v>710</v>
      </c>
      <c r="D41" s="103" t="s">
        <v>455</v>
      </c>
      <c r="E41" s="94">
        <v>5</v>
      </c>
      <c r="F41" s="86">
        <v>1504202</v>
      </c>
      <c r="G41" s="86">
        <v>285798</v>
      </c>
      <c r="H41" s="86">
        <v>1790000</v>
      </c>
      <c r="I41" s="86">
        <v>8950000</v>
      </c>
    </row>
    <row r="42" spans="1:9" ht="217.95" customHeight="1">
      <c r="A42" s="98">
        <v>28</v>
      </c>
      <c r="B42" s="104" t="s">
        <v>709</v>
      </c>
      <c r="C42" s="96" t="s">
        <v>708</v>
      </c>
      <c r="D42" s="95" t="s">
        <v>455</v>
      </c>
      <c r="E42" s="94">
        <v>18</v>
      </c>
      <c r="F42" s="86">
        <v>563866</v>
      </c>
      <c r="G42" s="86">
        <v>107134</v>
      </c>
      <c r="H42" s="86">
        <v>671000</v>
      </c>
      <c r="I42" s="86">
        <v>12078000</v>
      </c>
    </row>
    <row r="43" spans="1:9" ht="126.45" customHeight="1">
      <c r="A43" s="91">
        <v>29</v>
      </c>
      <c r="B43" s="124" t="s">
        <v>707</v>
      </c>
      <c r="C43" s="92" t="s">
        <v>706</v>
      </c>
      <c r="D43" s="88" t="s">
        <v>455</v>
      </c>
      <c r="E43" s="87">
        <v>4</v>
      </c>
      <c r="F43" s="86">
        <v>4870588</v>
      </c>
      <c r="G43" s="86">
        <v>925412</v>
      </c>
      <c r="H43" s="86">
        <v>5796000</v>
      </c>
      <c r="I43" s="86">
        <v>23184000</v>
      </c>
    </row>
    <row r="44" spans="1:9" ht="343.2" customHeight="1">
      <c r="A44" s="118">
        <v>30</v>
      </c>
      <c r="B44" s="117" t="s">
        <v>705</v>
      </c>
      <c r="C44" s="96" t="s">
        <v>704</v>
      </c>
      <c r="D44" s="103" t="s">
        <v>455</v>
      </c>
      <c r="E44" s="94">
        <v>1</v>
      </c>
      <c r="F44" s="86">
        <v>5436134</v>
      </c>
      <c r="G44" s="86">
        <v>1032866</v>
      </c>
      <c r="H44" s="86">
        <v>6469000</v>
      </c>
      <c r="I44" s="86">
        <v>6469000</v>
      </c>
    </row>
    <row r="45" spans="1:9" ht="289.95" customHeight="1">
      <c r="A45" s="118">
        <v>31</v>
      </c>
      <c r="B45" s="104" t="s">
        <v>703</v>
      </c>
      <c r="C45" s="96" t="s">
        <v>702</v>
      </c>
      <c r="D45" s="103" t="s">
        <v>455</v>
      </c>
      <c r="E45" s="94">
        <v>2</v>
      </c>
      <c r="F45" s="86">
        <v>609244</v>
      </c>
      <c r="G45" s="86">
        <v>115756</v>
      </c>
      <c r="H45" s="86">
        <v>725000</v>
      </c>
      <c r="I45" s="86">
        <v>1450000</v>
      </c>
    </row>
    <row r="46" spans="1:9" ht="343.2" customHeight="1">
      <c r="A46" s="118">
        <v>32</v>
      </c>
      <c r="B46" s="102" t="s">
        <v>701</v>
      </c>
      <c r="C46" s="96" t="s">
        <v>700</v>
      </c>
      <c r="D46" s="103" t="s">
        <v>455</v>
      </c>
      <c r="E46" s="94">
        <v>1</v>
      </c>
      <c r="F46" s="86">
        <v>3282353</v>
      </c>
      <c r="G46" s="86">
        <v>623647</v>
      </c>
      <c r="H46" s="86">
        <v>3906000</v>
      </c>
      <c r="I46" s="86">
        <v>3906000</v>
      </c>
    </row>
    <row r="47" spans="1:9" ht="300.3" customHeight="1">
      <c r="A47" s="118">
        <v>33</v>
      </c>
      <c r="B47" s="100" t="s">
        <v>699</v>
      </c>
      <c r="C47" s="96" t="s">
        <v>698</v>
      </c>
      <c r="D47" s="103" t="s">
        <v>455</v>
      </c>
      <c r="E47" s="94">
        <v>1</v>
      </c>
      <c r="F47" s="86">
        <v>1094118</v>
      </c>
      <c r="G47" s="86">
        <v>207882</v>
      </c>
      <c r="H47" s="86">
        <v>1302000</v>
      </c>
      <c r="I47" s="86">
        <v>1302000</v>
      </c>
    </row>
    <row r="48" spans="1:9" ht="300.3" customHeight="1">
      <c r="A48" s="118">
        <v>34</v>
      </c>
      <c r="B48" s="102" t="s">
        <v>697</v>
      </c>
      <c r="C48" s="96" t="s">
        <v>696</v>
      </c>
      <c r="D48" s="103" t="s">
        <v>455</v>
      </c>
      <c r="E48" s="94">
        <v>24</v>
      </c>
      <c r="F48" s="86">
        <v>113445</v>
      </c>
      <c r="G48" s="86">
        <v>21555</v>
      </c>
      <c r="H48" s="86">
        <v>135000</v>
      </c>
      <c r="I48" s="86">
        <v>3240000</v>
      </c>
    </row>
    <row r="49" spans="1:9" ht="366.3" customHeight="1">
      <c r="A49" s="118">
        <v>35</v>
      </c>
      <c r="B49" s="104" t="s">
        <v>695</v>
      </c>
      <c r="C49" s="96" t="s">
        <v>694</v>
      </c>
      <c r="D49" s="103" t="s">
        <v>455</v>
      </c>
      <c r="E49" s="94">
        <v>1</v>
      </c>
      <c r="F49" s="86">
        <v>3646218</v>
      </c>
      <c r="G49" s="86">
        <v>692782</v>
      </c>
      <c r="H49" s="86">
        <v>4339000</v>
      </c>
      <c r="I49" s="86">
        <v>4339000</v>
      </c>
    </row>
    <row r="50" spans="1:9" ht="279.45" customHeight="1">
      <c r="A50" s="118">
        <v>36</v>
      </c>
      <c r="B50" s="102" t="s">
        <v>693</v>
      </c>
      <c r="C50" s="96" t="s">
        <v>692</v>
      </c>
      <c r="D50" s="103" t="s">
        <v>455</v>
      </c>
      <c r="E50" s="94">
        <v>2</v>
      </c>
      <c r="F50" s="86">
        <v>264706</v>
      </c>
      <c r="G50" s="86">
        <v>50294</v>
      </c>
      <c r="H50" s="86">
        <v>315000</v>
      </c>
      <c r="I50" s="86">
        <v>630000</v>
      </c>
    </row>
    <row r="51" spans="1:9" ht="309.3" customHeight="1">
      <c r="A51" s="118">
        <v>37</v>
      </c>
      <c r="B51" s="104" t="s">
        <v>691</v>
      </c>
      <c r="C51" s="96" t="s">
        <v>690</v>
      </c>
      <c r="D51" s="103" t="s">
        <v>455</v>
      </c>
      <c r="E51" s="94">
        <v>5</v>
      </c>
      <c r="F51" s="86">
        <v>136975</v>
      </c>
      <c r="G51" s="86">
        <v>26025</v>
      </c>
      <c r="H51" s="86">
        <v>163000</v>
      </c>
      <c r="I51" s="86">
        <v>815000</v>
      </c>
    </row>
    <row r="52" spans="1:9" ht="263.55" customHeight="1">
      <c r="A52" s="118">
        <v>38</v>
      </c>
      <c r="B52" s="104" t="s">
        <v>689</v>
      </c>
      <c r="C52" s="96" t="s">
        <v>688</v>
      </c>
      <c r="D52" s="103" t="s">
        <v>455</v>
      </c>
      <c r="E52" s="94">
        <v>12</v>
      </c>
      <c r="F52" s="86">
        <v>188235</v>
      </c>
      <c r="G52" s="86">
        <v>35765</v>
      </c>
      <c r="H52" s="86">
        <v>224000</v>
      </c>
      <c r="I52" s="86">
        <v>2688000</v>
      </c>
    </row>
    <row r="53" spans="1:9" ht="309.3" customHeight="1">
      <c r="A53" s="118">
        <v>39</v>
      </c>
      <c r="B53" s="104" t="s">
        <v>687</v>
      </c>
      <c r="C53" s="96" t="s">
        <v>686</v>
      </c>
      <c r="D53" s="103" t="s">
        <v>455</v>
      </c>
      <c r="E53" s="94">
        <v>5</v>
      </c>
      <c r="F53" s="86">
        <v>450420</v>
      </c>
      <c r="G53" s="86">
        <v>85580</v>
      </c>
      <c r="H53" s="86">
        <v>536000</v>
      </c>
      <c r="I53" s="86">
        <v>2680000</v>
      </c>
    </row>
    <row r="54" spans="1:9" ht="388.95" customHeight="1">
      <c r="A54" s="118">
        <v>40</v>
      </c>
      <c r="B54" s="104" t="s">
        <v>685</v>
      </c>
      <c r="C54" s="96" t="s">
        <v>684</v>
      </c>
      <c r="D54" s="103" t="s">
        <v>455</v>
      </c>
      <c r="E54" s="94">
        <v>4</v>
      </c>
      <c r="F54" s="86">
        <v>3966387</v>
      </c>
      <c r="G54" s="86">
        <v>753613</v>
      </c>
      <c r="H54" s="86">
        <v>4720000</v>
      </c>
      <c r="I54" s="86">
        <v>18880000</v>
      </c>
    </row>
    <row r="55" spans="1:9" ht="409.05" customHeight="1">
      <c r="A55" s="98">
        <v>41</v>
      </c>
      <c r="B55" s="97" t="s">
        <v>683</v>
      </c>
      <c r="C55" s="96" t="s">
        <v>682</v>
      </c>
      <c r="D55" s="95" t="s">
        <v>455</v>
      </c>
      <c r="E55" s="94">
        <v>21</v>
      </c>
      <c r="F55" s="86">
        <v>3131933</v>
      </c>
      <c r="G55" s="86">
        <v>595067</v>
      </c>
      <c r="H55" s="86">
        <v>3727000</v>
      </c>
      <c r="I55" s="86">
        <v>78267000</v>
      </c>
    </row>
    <row r="56" spans="1:9" ht="25.5" customHeight="1">
      <c r="A56" s="113">
        <v>42</v>
      </c>
      <c r="B56" s="112" t="s">
        <v>681</v>
      </c>
      <c r="C56" s="89" t="s">
        <v>680</v>
      </c>
      <c r="D56" s="111" t="s">
        <v>455</v>
      </c>
      <c r="E56" s="110">
        <v>80</v>
      </c>
      <c r="F56" s="86">
        <v>130252</v>
      </c>
      <c r="G56" s="86">
        <v>24748</v>
      </c>
      <c r="H56" s="86">
        <v>155000</v>
      </c>
      <c r="I56" s="109">
        <v>12400000</v>
      </c>
    </row>
    <row r="57" spans="1:9" ht="393.3" customHeight="1">
      <c r="A57" s="118">
        <v>43</v>
      </c>
      <c r="B57" s="102" t="s">
        <v>679</v>
      </c>
      <c r="C57" s="96" t="s">
        <v>678</v>
      </c>
      <c r="D57" s="103" t="s">
        <v>455</v>
      </c>
      <c r="E57" s="94">
        <v>28</v>
      </c>
      <c r="F57" s="86">
        <v>2719328</v>
      </c>
      <c r="G57" s="86">
        <v>516672</v>
      </c>
      <c r="H57" s="86">
        <v>3236000</v>
      </c>
      <c r="I57" s="86">
        <v>90608000</v>
      </c>
    </row>
    <row r="58" spans="1:9" ht="321" customHeight="1">
      <c r="A58" s="118">
        <v>44</v>
      </c>
      <c r="B58" s="100" t="s">
        <v>677</v>
      </c>
      <c r="C58" s="96" t="s">
        <v>676</v>
      </c>
      <c r="D58" s="103" t="s">
        <v>455</v>
      </c>
      <c r="E58" s="94">
        <v>1</v>
      </c>
      <c r="F58" s="86">
        <v>458824</v>
      </c>
      <c r="G58" s="86">
        <v>87176</v>
      </c>
      <c r="H58" s="86">
        <v>546000</v>
      </c>
      <c r="I58" s="86">
        <v>546000</v>
      </c>
    </row>
    <row r="59" spans="1:9" ht="238.2" customHeight="1">
      <c r="A59" s="118">
        <v>45</v>
      </c>
      <c r="B59" s="100" t="s">
        <v>675</v>
      </c>
      <c r="C59" s="96" t="s">
        <v>674</v>
      </c>
      <c r="D59" s="103" t="s">
        <v>455</v>
      </c>
      <c r="E59" s="94">
        <v>1</v>
      </c>
      <c r="F59" s="86">
        <v>3649580</v>
      </c>
      <c r="G59" s="86">
        <v>693420</v>
      </c>
      <c r="H59" s="86">
        <v>4343000</v>
      </c>
      <c r="I59" s="86">
        <v>4343000</v>
      </c>
    </row>
    <row r="60" spans="1:9" ht="343.2" customHeight="1">
      <c r="A60" s="118">
        <v>46</v>
      </c>
      <c r="B60" s="100" t="s">
        <v>673</v>
      </c>
      <c r="C60" s="96" t="s">
        <v>672</v>
      </c>
      <c r="D60" s="103" t="s">
        <v>455</v>
      </c>
      <c r="E60" s="94">
        <v>1</v>
      </c>
      <c r="F60" s="86">
        <v>3282353</v>
      </c>
      <c r="G60" s="86">
        <v>623647</v>
      </c>
      <c r="H60" s="86">
        <v>3906000</v>
      </c>
      <c r="I60" s="86">
        <v>3906000</v>
      </c>
    </row>
    <row r="61" spans="1:9" ht="409.05" customHeight="1">
      <c r="A61" s="118">
        <v>47</v>
      </c>
      <c r="B61" s="104" t="s">
        <v>671</v>
      </c>
      <c r="C61" s="96" t="s">
        <v>670</v>
      </c>
      <c r="D61" s="103" t="s">
        <v>455</v>
      </c>
      <c r="E61" s="94">
        <v>1</v>
      </c>
      <c r="F61" s="86">
        <v>5621849</v>
      </c>
      <c r="G61" s="86">
        <v>1068151</v>
      </c>
      <c r="H61" s="86">
        <v>6690000</v>
      </c>
      <c r="I61" s="86">
        <v>6690000</v>
      </c>
    </row>
    <row r="62" spans="1:9" ht="286.2" customHeight="1">
      <c r="A62" s="118">
        <v>48</v>
      </c>
      <c r="B62" s="104" t="s">
        <v>669</v>
      </c>
      <c r="C62" s="96" t="s">
        <v>668</v>
      </c>
      <c r="D62" s="103" t="s">
        <v>455</v>
      </c>
      <c r="E62" s="94">
        <v>8</v>
      </c>
      <c r="F62" s="86">
        <v>529412</v>
      </c>
      <c r="G62" s="86">
        <v>100588</v>
      </c>
      <c r="H62" s="86">
        <v>630000</v>
      </c>
      <c r="I62" s="86">
        <v>5040000</v>
      </c>
    </row>
    <row r="63" spans="1:9" ht="297.75" customHeight="1">
      <c r="A63" s="118">
        <v>49</v>
      </c>
      <c r="B63" s="117" t="s">
        <v>667</v>
      </c>
      <c r="C63" s="96" t="s">
        <v>666</v>
      </c>
      <c r="D63" s="103" t="s">
        <v>455</v>
      </c>
      <c r="E63" s="94">
        <v>4</v>
      </c>
      <c r="F63" s="86">
        <v>3784874</v>
      </c>
      <c r="G63" s="86">
        <v>719126</v>
      </c>
      <c r="H63" s="86">
        <v>4504000</v>
      </c>
      <c r="I63" s="86">
        <v>18016000</v>
      </c>
    </row>
    <row r="64" spans="1:9">
      <c r="A64" s="244">
        <v>50</v>
      </c>
      <c r="B64" s="254" t="s">
        <v>665</v>
      </c>
      <c r="C64" s="248" t="s">
        <v>664</v>
      </c>
      <c r="D64" s="250" t="s">
        <v>455</v>
      </c>
      <c r="E64" s="252">
        <v>1</v>
      </c>
      <c r="F64" s="242">
        <v>28939496</v>
      </c>
      <c r="G64" s="242">
        <v>5498504</v>
      </c>
      <c r="H64" s="242">
        <v>34438000</v>
      </c>
      <c r="I64" s="242">
        <v>34438000</v>
      </c>
    </row>
    <row r="65" spans="1:9">
      <c r="A65" s="245"/>
      <c r="B65" s="255"/>
      <c r="C65" s="249"/>
      <c r="D65" s="251"/>
      <c r="E65" s="253"/>
      <c r="F65" s="243"/>
      <c r="G65" s="243"/>
      <c r="H65" s="243"/>
      <c r="I65" s="243"/>
    </row>
    <row r="66" spans="1:9" ht="274.95" customHeight="1">
      <c r="A66" s="118">
        <v>51</v>
      </c>
      <c r="B66" s="100" t="s">
        <v>663</v>
      </c>
      <c r="C66" s="96" t="s">
        <v>662</v>
      </c>
      <c r="D66" s="103" t="s">
        <v>455</v>
      </c>
      <c r="E66" s="94">
        <v>1</v>
      </c>
      <c r="F66" s="86">
        <v>7359664</v>
      </c>
      <c r="G66" s="86">
        <v>1398336</v>
      </c>
      <c r="H66" s="86">
        <v>8758000</v>
      </c>
      <c r="I66" s="86">
        <v>8758000</v>
      </c>
    </row>
    <row r="67" spans="1:9" ht="269.25" customHeight="1">
      <c r="A67" s="118">
        <v>52</v>
      </c>
      <c r="B67" s="104" t="s">
        <v>661</v>
      </c>
      <c r="C67" s="96" t="s">
        <v>660</v>
      </c>
      <c r="D67" s="103" t="s">
        <v>455</v>
      </c>
      <c r="E67" s="94">
        <v>1</v>
      </c>
      <c r="F67" s="86">
        <v>8208403</v>
      </c>
      <c r="G67" s="86">
        <v>1559597</v>
      </c>
      <c r="H67" s="86">
        <v>9768000</v>
      </c>
      <c r="I67" s="86">
        <v>9768000</v>
      </c>
    </row>
    <row r="68" spans="1:9" ht="320.55" customHeight="1">
      <c r="A68" s="118">
        <v>53</v>
      </c>
      <c r="B68" s="97" t="s">
        <v>659</v>
      </c>
      <c r="C68" s="96" t="s">
        <v>658</v>
      </c>
      <c r="D68" s="103" t="s">
        <v>455</v>
      </c>
      <c r="E68" s="94">
        <v>1</v>
      </c>
      <c r="F68" s="86">
        <v>7312605</v>
      </c>
      <c r="G68" s="86">
        <v>1389395</v>
      </c>
      <c r="H68" s="86">
        <v>8702000</v>
      </c>
      <c r="I68" s="86">
        <v>8702000</v>
      </c>
    </row>
    <row r="69" spans="1:9" ht="279.45" customHeight="1">
      <c r="A69" s="118">
        <v>54</v>
      </c>
      <c r="B69" s="100" t="s">
        <v>657</v>
      </c>
      <c r="C69" s="96" t="s">
        <v>656</v>
      </c>
      <c r="D69" s="103" t="s">
        <v>455</v>
      </c>
      <c r="E69" s="94">
        <v>3</v>
      </c>
      <c r="F69" s="86">
        <v>1289916</v>
      </c>
      <c r="G69" s="86">
        <v>245084</v>
      </c>
      <c r="H69" s="86">
        <v>1535000</v>
      </c>
      <c r="I69" s="86">
        <v>4605000</v>
      </c>
    </row>
    <row r="70" spans="1:9" ht="409.05" customHeight="1">
      <c r="A70" s="118">
        <v>55</v>
      </c>
      <c r="B70" s="104" t="s">
        <v>655</v>
      </c>
      <c r="C70" s="96" t="s">
        <v>654</v>
      </c>
      <c r="D70" s="103" t="s">
        <v>455</v>
      </c>
      <c r="E70" s="94">
        <v>1</v>
      </c>
      <c r="F70" s="86">
        <v>5025210</v>
      </c>
      <c r="G70" s="86">
        <v>954790</v>
      </c>
      <c r="H70" s="86">
        <v>5980000</v>
      </c>
      <c r="I70" s="86">
        <v>5980000</v>
      </c>
    </row>
    <row r="71" spans="1:9" ht="393.3" customHeight="1">
      <c r="A71" s="118">
        <v>56</v>
      </c>
      <c r="B71" s="104" t="s">
        <v>653</v>
      </c>
      <c r="C71" s="96" t="s">
        <v>652</v>
      </c>
      <c r="D71" s="103" t="s">
        <v>455</v>
      </c>
      <c r="E71" s="94">
        <v>1</v>
      </c>
      <c r="F71" s="86">
        <v>3341176</v>
      </c>
      <c r="G71" s="86">
        <v>634824</v>
      </c>
      <c r="H71" s="86">
        <v>3976000</v>
      </c>
      <c r="I71" s="86">
        <v>3976000</v>
      </c>
    </row>
    <row r="72" spans="1:9" ht="372.45" customHeight="1">
      <c r="A72" s="118">
        <v>57</v>
      </c>
      <c r="B72" s="97" t="s">
        <v>651</v>
      </c>
      <c r="C72" s="96" t="s">
        <v>650</v>
      </c>
      <c r="D72" s="103" t="s">
        <v>455</v>
      </c>
      <c r="E72" s="94">
        <v>6</v>
      </c>
      <c r="F72" s="86">
        <v>5037815</v>
      </c>
      <c r="G72" s="86">
        <v>957185</v>
      </c>
      <c r="H72" s="86">
        <v>5995000</v>
      </c>
      <c r="I72" s="86">
        <v>35970000</v>
      </c>
    </row>
    <row r="73" spans="1:9" ht="388.95" customHeight="1">
      <c r="A73" s="118">
        <v>58</v>
      </c>
      <c r="B73" s="102" t="s">
        <v>649</v>
      </c>
      <c r="C73" s="96" t="s">
        <v>648</v>
      </c>
      <c r="D73" s="103" t="s">
        <v>455</v>
      </c>
      <c r="E73" s="94">
        <v>1</v>
      </c>
      <c r="F73" s="86">
        <v>13890756</v>
      </c>
      <c r="G73" s="86">
        <v>2639244</v>
      </c>
      <c r="H73" s="86">
        <v>16530000</v>
      </c>
      <c r="I73" s="86">
        <v>16530000</v>
      </c>
    </row>
    <row r="74" spans="1:9" ht="300.3" customHeight="1">
      <c r="A74" s="118">
        <v>59</v>
      </c>
      <c r="B74" s="114" t="s">
        <v>647</v>
      </c>
      <c r="C74" s="96" t="s">
        <v>646</v>
      </c>
      <c r="D74" s="103" t="s">
        <v>455</v>
      </c>
      <c r="E74" s="94">
        <v>5</v>
      </c>
      <c r="F74" s="86">
        <v>8840336</v>
      </c>
      <c r="G74" s="86">
        <v>1679664</v>
      </c>
      <c r="H74" s="86">
        <v>10520000</v>
      </c>
      <c r="I74" s="86">
        <v>52600000</v>
      </c>
    </row>
    <row r="75" spans="1:9" ht="238.2" customHeight="1">
      <c r="A75" s="118">
        <v>60</v>
      </c>
      <c r="B75" s="102" t="s">
        <v>645</v>
      </c>
      <c r="C75" s="96" t="s">
        <v>644</v>
      </c>
      <c r="D75" s="103" t="s">
        <v>455</v>
      </c>
      <c r="E75" s="94">
        <v>2</v>
      </c>
      <c r="F75" s="86">
        <v>1721008</v>
      </c>
      <c r="G75" s="86">
        <v>326992</v>
      </c>
      <c r="H75" s="86">
        <v>2048000</v>
      </c>
      <c r="I75" s="86">
        <v>4096000</v>
      </c>
    </row>
    <row r="76" spans="1:9" ht="259.05" customHeight="1">
      <c r="A76" s="118">
        <v>61</v>
      </c>
      <c r="B76" s="100" t="s">
        <v>643</v>
      </c>
      <c r="C76" s="96" t="s">
        <v>642</v>
      </c>
      <c r="D76" s="103" t="s">
        <v>455</v>
      </c>
      <c r="E76" s="94">
        <v>4</v>
      </c>
      <c r="F76" s="86">
        <v>397479</v>
      </c>
      <c r="G76" s="86">
        <v>75521</v>
      </c>
      <c r="H76" s="86">
        <v>473000</v>
      </c>
      <c r="I76" s="86">
        <v>1892000</v>
      </c>
    </row>
    <row r="77" spans="1:9" ht="286.2" customHeight="1">
      <c r="A77" s="118">
        <v>62</v>
      </c>
      <c r="B77" s="102" t="s">
        <v>641</v>
      </c>
      <c r="C77" s="96" t="s">
        <v>640</v>
      </c>
      <c r="D77" s="103" t="s">
        <v>455</v>
      </c>
      <c r="E77" s="94">
        <v>4</v>
      </c>
      <c r="F77" s="86">
        <v>278151</v>
      </c>
      <c r="G77" s="86">
        <v>52849</v>
      </c>
      <c r="H77" s="86">
        <v>331000</v>
      </c>
      <c r="I77" s="86">
        <v>1324000</v>
      </c>
    </row>
    <row r="78" spans="1:9" ht="263.55" customHeight="1">
      <c r="A78" s="118">
        <v>63</v>
      </c>
      <c r="B78" s="100" t="s">
        <v>639</v>
      </c>
      <c r="C78" s="96" t="s">
        <v>638</v>
      </c>
      <c r="D78" s="103" t="s">
        <v>455</v>
      </c>
      <c r="E78" s="94">
        <v>2</v>
      </c>
      <c r="F78" s="86">
        <v>1430252</v>
      </c>
      <c r="G78" s="86">
        <v>271748</v>
      </c>
      <c r="H78" s="86">
        <v>1702000</v>
      </c>
      <c r="I78" s="86">
        <v>3404000</v>
      </c>
    </row>
    <row r="79" spans="1:9" ht="343.2" customHeight="1">
      <c r="A79" s="118">
        <v>64</v>
      </c>
      <c r="B79" s="102" t="s">
        <v>637</v>
      </c>
      <c r="C79" s="96" t="s">
        <v>636</v>
      </c>
      <c r="D79" s="103" t="s">
        <v>455</v>
      </c>
      <c r="E79" s="94">
        <v>1</v>
      </c>
      <c r="F79" s="86">
        <v>3952101</v>
      </c>
      <c r="G79" s="86">
        <v>750899</v>
      </c>
      <c r="H79" s="86">
        <v>4703000</v>
      </c>
      <c r="I79" s="86">
        <v>4703000</v>
      </c>
    </row>
    <row r="80" spans="1:9" ht="300.3" customHeight="1">
      <c r="A80" s="118">
        <v>65</v>
      </c>
      <c r="B80" s="102" t="s">
        <v>635</v>
      </c>
      <c r="C80" s="96" t="s">
        <v>634</v>
      </c>
      <c r="D80" s="103" t="s">
        <v>455</v>
      </c>
      <c r="E80" s="94">
        <v>12</v>
      </c>
      <c r="F80" s="86">
        <v>2626050</v>
      </c>
      <c r="G80" s="86">
        <v>498950</v>
      </c>
      <c r="H80" s="86">
        <v>3125000</v>
      </c>
      <c r="I80" s="86">
        <v>37500000</v>
      </c>
    </row>
    <row r="81" spans="1:9" ht="300.3" customHeight="1">
      <c r="A81" s="118">
        <v>66</v>
      </c>
      <c r="B81" s="104" t="s">
        <v>633</v>
      </c>
      <c r="C81" s="96" t="s">
        <v>632</v>
      </c>
      <c r="D81" s="103" t="s">
        <v>455</v>
      </c>
      <c r="E81" s="94">
        <v>1</v>
      </c>
      <c r="F81" s="86">
        <v>3517647</v>
      </c>
      <c r="G81" s="86">
        <v>668353</v>
      </c>
      <c r="H81" s="86">
        <v>4186000</v>
      </c>
      <c r="I81" s="86">
        <v>4186000</v>
      </c>
    </row>
    <row r="82" spans="1:9" ht="383.25" customHeight="1">
      <c r="A82" s="118">
        <v>67</v>
      </c>
      <c r="B82" s="108" t="s">
        <v>631</v>
      </c>
      <c r="C82" s="96" t="s">
        <v>630</v>
      </c>
      <c r="D82" s="103" t="s">
        <v>455</v>
      </c>
      <c r="E82" s="94">
        <v>4</v>
      </c>
      <c r="F82" s="86">
        <v>263025</v>
      </c>
      <c r="G82" s="86">
        <v>49975</v>
      </c>
      <c r="H82" s="86">
        <v>313000</v>
      </c>
      <c r="I82" s="86">
        <v>1252000</v>
      </c>
    </row>
    <row r="83" spans="1:9" ht="366.3" customHeight="1">
      <c r="A83" s="98">
        <v>68</v>
      </c>
      <c r="B83" s="104" t="s">
        <v>629</v>
      </c>
      <c r="C83" s="96" t="s">
        <v>628</v>
      </c>
      <c r="D83" s="95" t="s">
        <v>455</v>
      </c>
      <c r="E83" s="94">
        <v>2</v>
      </c>
      <c r="F83" s="86">
        <v>3447899</v>
      </c>
      <c r="G83" s="86">
        <v>655101</v>
      </c>
      <c r="H83" s="86">
        <v>4103000</v>
      </c>
      <c r="I83" s="86">
        <v>8206000</v>
      </c>
    </row>
    <row r="84" spans="1:9" ht="25.5" customHeight="1">
      <c r="A84" s="113">
        <v>69</v>
      </c>
      <c r="B84" s="90" t="s">
        <v>627</v>
      </c>
      <c r="C84" s="89" t="s">
        <v>626</v>
      </c>
      <c r="D84" s="111" t="s">
        <v>455</v>
      </c>
      <c r="E84" s="110">
        <v>40</v>
      </c>
      <c r="F84" s="86">
        <v>121849</v>
      </c>
      <c r="G84" s="86">
        <v>23151</v>
      </c>
      <c r="H84" s="86">
        <v>145000</v>
      </c>
      <c r="I84" s="109">
        <v>5800000</v>
      </c>
    </row>
    <row r="85" spans="1:9" ht="263.55" customHeight="1">
      <c r="A85" s="118">
        <v>70</v>
      </c>
      <c r="B85" s="100" t="s">
        <v>625</v>
      </c>
      <c r="C85" s="96" t="s">
        <v>624</v>
      </c>
      <c r="D85" s="103" t="s">
        <v>455</v>
      </c>
      <c r="E85" s="94">
        <v>1</v>
      </c>
      <c r="F85" s="86">
        <v>595798</v>
      </c>
      <c r="G85" s="86">
        <v>113202</v>
      </c>
      <c r="H85" s="86">
        <v>709000</v>
      </c>
      <c r="I85" s="86">
        <v>709000</v>
      </c>
    </row>
    <row r="86" spans="1:9" ht="310.5" customHeight="1">
      <c r="A86" s="118">
        <v>71</v>
      </c>
      <c r="B86" s="97" t="s">
        <v>623</v>
      </c>
      <c r="C86" s="96" t="s">
        <v>622</v>
      </c>
      <c r="D86" s="103" t="s">
        <v>455</v>
      </c>
      <c r="E86" s="94">
        <v>1</v>
      </c>
      <c r="F86" s="86">
        <v>25936975</v>
      </c>
      <c r="G86" s="86">
        <v>4928025</v>
      </c>
      <c r="H86" s="86">
        <v>30865000</v>
      </c>
      <c r="I86" s="86">
        <v>30865000</v>
      </c>
    </row>
    <row r="87" spans="1:9" ht="310.5" customHeight="1">
      <c r="A87" s="118">
        <v>72</v>
      </c>
      <c r="B87" s="104" t="s">
        <v>621</v>
      </c>
      <c r="C87" s="96" t="s">
        <v>620</v>
      </c>
      <c r="D87" s="103" t="s">
        <v>455</v>
      </c>
      <c r="E87" s="94">
        <v>2</v>
      </c>
      <c r="F87" s="86">
        <v>2078992</v>
      </c>
      <c r="G87" s="86">
        <v>395008</v>
      </c>
      <c r="H87" s="86">
        <v>2474000</v>
      </c>
      <c r="I87" s="86">
        <v>4948000</v>
      </c>
    </row>
    <row r="88" spans="1:9" ht="321" customHeight="1">
      <c r="A88" s="118">
        <v>73</v>
      </c>
      <c r="B88" s="100" t="s">
        <v>619</v>
      </c>
      <c r="C88" s="96" t="s">
        <v>618</v>
      </c>
      <c r="D88" s="103" t="s">
        <v>455</v>
      </c>
      <c r="E88" s="94">
        <v>6</v>
      </c>
      <c r="F88" s="86">
        <v>2447899</v>
      </c>
      <c r="G88" s="86">
        <v>465101</v>
      </c>
      <c r="H88" s="86">
        <v>2913000</v>
      </c>
      <c r="I88" s="86">
        <v>17478000</v>
      </c>
    </row>
    <row r="89" spans="1:9" ht="343.2" customHeight="1">
      <c r="A89" s="98">
        <v>74</v>
      </c>
      <c r="B89" s="100" t="s">
        <v>617</v>
      </c>
      <c r="C89" s="96" t="s">
        <v>616</v>
      </c>
      <c r="D89" s="95" t="s">
        <v>455</v>
      </c>
      <c r="E89" s="94">
        <v>1</v>
      </c>
      <c r="F89" s="86">
        <v>1586555</v>
      </c>
      <c r="G89" s="86">
        <v>301445</v>
      </c>
      <c r="H89" s="86">
        <v>1888000</v>
      </c>
      <c r="I89" s="86">
        <v>1888000</v>
      </c>
    </row>
    <row r="90" spans="1:9" ht="83.55" customHeight="1">
      <c r="A90" s="91">
        <v>75</v>
      </c>
      <c r="B90" s="107" t="s">
        <v>615</v>
      </c>
      <c r="C90" s="92" t="s">
        <v>614</v>
      </c>
      <c r="D90" s="88" t="s">
        <v>455</v>
      </c>
      <c r="E90" s="87">
        <v>1</v>
      </c>
      <c r="F90" s="86">
        <v>5124370</v>
      </c>
      <c r="G90" s="86">
        <v>973630</v>
      </c>
      <c r="H90" s="86">
        <v>6098000</v>
      </c>
      <c r="I90" s="86">
        <v>6098000</v>
      </c>
    </row>
    <row r="91" spans="1:9" ht="343.8" customHeight="1">
      <c r="A91" s="123">
        <v>76</v>
      </c>
      <c r="B91" s="107" t="s">
        <v>613</v>
      </c>
      <c r="C91" s="92" t="s">
        <v>612</v>
      </c>
      <c r="D91" s="122" t="s">
        <v>455</v>
      </c>
      <c r="E91" s="87">
        <v>1</v>
      </c>
      <c r="F91" s="86">
        <v>1465546</v>
      </c>
      <c r="G91" s="86">
        <v>278454</v>
      </c>
      <c r="H91" s="86">
        <v>1744000</v>
      </c>
      <c r="I91" s="86">
        <v>1744000</v>
      </c>
    </row>
    <row r="92" spans="1:9" ht="388.95" customHeight="1">
      <c r="A92" s="118">
        <v>77</v>
      </c>
      <c r="B92" s="104" t="s">
        <v>611</v>
      </c>
      <c r="C92" s="96" t="s">
        <v>610</v>
      </c>
      <c r="D92" s="103" t="s">
        <v>455</v>
      </c>
      <c r="E92" s="94">
        <v>9</v>
      </c>
      <c r="F92" s="86">
        <v>3635294</v>
      </c>
      <c r="G92" s="86">
        <v>690706</v>
      </c>
      <c r="H92" s="86">
        <v>4326000</v>
      </c>
      <c r="I92" s="86">
        <v>38934000</v>
      </c>
    </row>
    <row r="93" spans="1:9" ht="331.2" customHeight="1">
      <c r="A93" s="118">
        <v>78</v>
      </c>
      <c r="B93" s="117" t="s">
        <v>609</v>
      </c>
      <c r="C93" s="96" t="s">
        <v>608</v>
      </c>
      <c r="D93" s="103" t="s">
        <v>455</v>
      </c>
      <c r="E93" s="94">
        <v>1</v>
      </c>
      <c r="F93" s="86">
        <v>2815966</v>
      </c>
      <c r="G93" s="86">
        <v>535034</v>
      </c>
      <c r="H93" s="86">
        <v>3351000</v>
      </c>
      <c r="I93" s="86">
        <v>3351000</v>
      </c>
    </row>
    <row r="94" spans="1:9" ht="372.45" customHeight="1">
      <c r="A94" s="118">
        <v>79</v>
      </c>
      <c r="B94" s="108" t="s">
        <v>607</v>
      </c>
      <c r="C94" s="96" t="s">
        <v>606</v>
      </c>
      <c r="D94" s="103" t="s">
        <v>455</v>
      </c>
      <c r="E94" s="94">
        <v>1</v>
      </c>
      <c r="F94" s="86">
        <v>4576471</v>
      </c>
      <c r="G94" s="86">
        <v>869529</v>
      </c>
      <c r="H94" s="86">
        <v>5446000</v>
      </c>
      <c r="I94" s="86">
        <v>5446000</v>
      </c>
    </row>
    <row r="95" spans="1:9" ht="362.25" customHeight="1">
      <c r="A95" s="118">
        <v>80</v>
      </c>
      <c r="B95" s="100" t="s">
        <v>605</v>
      </c>
      <c r="C95" s="96" t="s">
        <v>604</v>
      </c>
      <c r="D95" s="103" t="s">
        <v>455</v>
      </c>
      <c r="E95" s="94">
        <v>2</v>
      </c>
      <c r="F95" s="86">
        <v>3009244</v>
      </c>
      <c r="G95" s="86">
        <v>571756</v>
      </c>
      <c r="H95" s="86">
        <v>3581000</v>
      </c>
      <c r="I95" s="86">
        <v>7162000</v>
      </c>
    </row>
    <row r="96" spans="1:9" ht="343.2" customHeight="1">
      <c r="A96" s="118">
        <v>81</v>
      </c>
      <c r="B96" s="117" t="s">
        <v>603</v>
      </c>
      <c r="C96" s="96" t="s">
        <v>602</v>
      </c>
      <c r="D96" s="103" t="s">
        <v>455</v>
      </c>
      <c r="E96" s="94">
        <v>1</v>
      </c>
      <c r="F96" s="86">
        <v>4089916</v>
      </c>
      <c r="G96" s="86">
        <v>777084</v>
      </c>
      <c r="H96" s="86">
        <v>4867000</v>
      </c>
      <c r="I96" s="86">
        <v>4867000</v>
      </c>
    </row>
    <row r="97" spans="1:9" ht="259.05" customHeight="1">
      <c r="A97" s="98">
        <v>82</v>
      </c>
      <c r="B97" s="108" t="s">
        <v>601</v>
      </c>
      <c r="C97" s="96" t="s">
        <v>600</v>
      </c>
      <c r="D97" s="95" t="s">
        <v>455</v>
      </c>
      <c r="E97" s="94">
        <v>1</v>
      </c>
      <c r="F97" s="86">
        <v>4020168</v>
      </c>
      <c r="G97" s="86">
        <v>763832</v>
      </c>
      <c r="H97" s="86">
        <v>4784000</v>
      </c>
      <c r="I97" s="86">
        <v>4784000</v>
      </c>
    </row>
    <row r="98" spans="1:9" ht="42.3" customHeight="1">
      <c r="A98" s="113">
        <v>83</v>
      </c>
      <c r="B98" s="121" t="s">
        <v>599</v>
      </c>
      <c r="C98" s="89" t="s">
        <v>598</v>
      </c>
      <c r="D98" s="111" t="s">
        <v>455</v>
      </c>
      <c r="E98" s="110">
        <v>10</v>
      </c>
      <c r="F98" s="86">
        <v>2051261</v>
      </c>
      <c r="G98" s="86">
        <v>389739</v>
      </c>
      <c r="H98" s="86">
        <v>2441000</v>
      </c>
      <c r="I98" s="109">
        <v>24410000</v>
      </c>
    </row>
    <row r="99" spans="1:9" ht="217.95" customHeight="1">
      <c r="A99" s="98">
        <v>84</v>
      </c>
      <c r="B99" s="104" t="s">
        <v>597</v>
      </c>
      <c r="C99" s="96" t="s">
        <v>596</v>
      </c>
      <c r="D99" s="95" t="s">
        <v>455</v>
      </c>
      <c r="E99" s="94">
        <v>2</v>
      </c>
      <c r="F99" s="86">
        <v>1936975</v>
      </c>
      <c r="G99" s="86">
        <v>368025</v>
      </c>
      <c r="H99" s="86">
        <v>2305000</v>
      </c>
      <c r="I99" s="86">
        <v>4610000</v>
      </c>
    </row>
    <row r="100" spans="1:9" ht="25.5" customHeight="1">
      <c r="A100" s="113">
        <v>85</v>
      </c>
      <c r="B100" s="120" t="s">
        <v>595</v>
      </c>
      <c r="C100" s="89" t="s">
        <v>594</v>
      </c>
      <c r="D100" s="111" t="s">
        <v>455</v>
      </c>
      <c r="E100" s="110">
        <v>38</v>
      </c>
      <c r="F100" s="86">
        <v>426891</v>
      </c>
      <c r="G100" s="86">
        <v>81109</v>
      </c>
      <c r="H100" s="86">
        <v>508000</v>
      </c>
      <c r="I100" s="109">
        <v>19304000</v>
      </c>
    </row>
    <row r="101" spans="1:9" ht="62.7" customHeight="1">
      <c r="A101" s="91">
        <v>86</v>
      </c>
      <c r="B101" s="106" t="s">
        <v>593</v>
      </c>
      <c r="C101" s="89" t="s">
        <v>592</v>
      </c>
      <c r="D101" s="88" t="s">
        <v>455</v>
      </c>
      <c r="E101" s="87">
        <v>3</v>
      </c>
      <c r="F101" s="86">
        <v>2071429</v>
      </c>
      <c r="G101" s="86">
        <v>393571</v>
      </c>
      <c r="H101" s="86">
        <v>2465000</v>
      </c>
      <c r="I101" s="86">
        <v>7395000</v>
      </c>
    </row>
    <row r="102" spans="1:9" ht="52.8" customHeight="1">
      <c r="A102" s="91">
        <v>87</v>
      </c>
      <c r="B102" s="106" t="s">
        <v>591</v>
      </c>
      <c r="C102" s="92" t="s">
        <v>590</v>
      </c>
      <c r="D102" s="88" t="s">
        <v>455</v>
      </c>
      <c r="E102" s="87">
        <v>1</v>
      </c>
      <c r="F102" s="86">
        <v>2460504</v>
      </c>
      <c r="G102" s="86">
        <v>467496</v>
      </c>
      <c r="H102" s="86">
        <v>2928000</v>
      </c>
      <c r="I102" s="86">
        <v>2928000</v>
      </c>
    </row>
    <row r="103" spans="1:9" ht="279.45" customHeight="1">
      <c r="A103" s="98">
        <v>88</v>
      </c>
      <c r="B103" s="108" t="s">
        <v>589</v>
      </c>
      <c r="C103" s="96" t="s">
        <v>588</v>
      </c>
      <c r="D103" s="95" t="s">
        <v>455</v>
      </c>
      <c r="E103" s="94">
        <v>14</v>
      </c>
      <c r="F103" s="86">
        <v>1688235</v>
      </c>
      <c r="G103" s="86">
        <v>320765</v>
      </c>
      <c r="H103" s="86">
        <v>2009000</v>
      </c>
      <c r="I103" s="86">
        <v>28126000</v>
      </c>
    </row>
    <row r="104" spans="1:9" ht="63" customHeight="1">
      <c r="A104" s="91">
        <v>89</v>
      </c>
      <c r="B104" s="106" t="s">
        <v>587</v>
      </c>
      <c r="C104" s="92" t="s">
        <v>586</v>
      </c>
      <c r="D104" s="88" t="s">
        <v>455</v>
      </c>
      <c r="E104" s="87">
        <v>9</v>
      </c>
      <c r="F104" s="86">
        <v>4845378</v>
      </c>
      <c r="G104" s="86">
        <v>920622</v>
      </c>
      <c r="H104" s="86">
        <v>5766000</v>
      </c>
      <c r="I104" s="86">
        <v>51894000</v>
      </c>
    </row>
    <row r="105" spans="1:9" ht="52.8" customHeight="1">
      <c r="A105" s="91">
        <v>90</v>
      </c>
      <c r="B105" s="120" t="s">
        <v>585</v>
      </c>
      <c r="C105" s="89" t="s">
        <v>584</v>
      </c>
      <c r="D105" s="88" t="s">
        <v>455</v>
      </c>
      <c r="E105" s="87">
        <v>1</v>
      </c>
      <c r="F105" s="86">
        <v>7805882</v>
      </c>
      <c r="G105" s="86">
        <v>1483118</v>
      </c>
      <c r="H105" s="86">
        <v>9289000</v>
      </c>
      <c r="I105" s="86">
        <v>9289000</v>
      </c>
    </row>
    <row r="106" spans="1:9" ht="252.3" customHeight="1">
      <c r="A106" s="118">
        <v>91</v>
      </c>
      <c r="B106" s="104" t="s">
        <v>583</v>
      </c>
      <c r="C106" s="96" t="s">
        <v>582</v>
      </c>
      <c r="D106" s="103" t="s">
        <v>455</v>
      </c>
      <c r="E106" s="94">
        <v>4</v>
      </c>
      <c r="F106" s="86">
        <v>510084</v>
      </c>
      <c r="G106" s="86">
        <v>96916</v>
      </c>
      <c r="H106" s="86">
        <v>607000</v>
      </c>
      <c r="I106" s="86">
        <v>2428000</v>
      </c>
    </row>
    <row r="107" spans="1:9" ht="289.95" customHeight="1">
      <c r="A107" s="118">
        <v>92</v>
      </c>
      <c r="B107" s="108" t="s">
        <v>581</v>
      </c>
      <c r="C107" s="96" t="s">
        <v>580</v>
      </c>
      <c r="D107" s="103" t="s">
        <v>455</v>
      </c>
      <c r="E107" s="94">
        <v>1</v>
      </c>
      <c r="F107" s="86">
        <v>984874</v>
      </c>
      <c r="G107" s="86">
        <v>187126</v>
      </c>
      <c r="H107" s="86">
        <v>1172000</v>
      </c>
      <c r="I107" s="86">
        <v>1172000</v>
      </c>
    </row>
    <row r="108" spans="1:9" ht="274.95" customHeight="1">
      <c r="A108" s="118">
        <v>93</v>
      </c>
      <c r="B108" s="100" t="s">
        <v>579</v>
      </c>
      <c r="C108" s="96" t="s">
        <v>578</v>
      </c>
      <c r="D108" s="103" t="s">
        <v>455</v>
      </c>
      <c r="E108" s="94">
        <v>5</v>
      </c>
      <c r="F108" s="86">
        <v>503361</v>
      </c>
      <c r="G108" s="86">
        <v>95639</v>
      </c>
      <c r="H108" s="86">
        <v>599000</v>
      </c>
      <c r="I108" s="86">
        <v>2995000</v>
      </c>
    </row>
    <row r="109" spans="1:9" ht="409.05" customHeight="1">
      <c r="A109" s="118">
        <v>94</v>
      </c>
      <c r="B109" s="104" t="s">
        <v>577</v>
      </c>
      <c r="C109" s="96" t="s">
        <v>576</v>
      </c>
      <c r="D109" s="103" t="s">
        <v>455</v>
      </c>
      <c r="E109" s="94">
        <v>3</v>
      </c>
      <c r="F109" s="86">
        <v>2778992</v>
      </c>
      <c r="G109" s="86">
        <v>528008</v>
      </c>
      <c r="H109" s="86">
        <v>3307000</v>
      </c>
      <c r="I109" s="86">
        <v>9921000</v>
      </c>
    </row>
    <row r="110" spans="1:9" ht="297.75" customHeight="1">
      <c r="A110" s="98">
        <v>95</v>
      </c>
      <c r="B110" s="117" t="s">
        <v>575</v>
      </c>
      <c r="C110" s="96" t="s">
        <v>574</v>
      </c>
      <c r="D110" s="95" t="s">
        <v>455</v>
      </c>
      <c r="E110" s="94">
        <v>1</v>
      </c>
      <c r="F110" s="86">
        <v>400000</v>
      </c>
      <c r="G110" s="86">
        <v>76000</v>
      </c>
      <c r="H110" s="86">
        <v>476000</v>
      </c>
      <c r="I110" s="86">
        <v>476000</v>
      </c>
    </row>
    <row r="111" spans="1:9" ht="81.45" customHeight="1">
      <c r="A111" s="91">
        <v>96</v>
      </c>
      <c r="B111" s="119" t="s">
        <v>573</v>
      </c>
      <c r="C111" s="92" t="s">
        <v>572</v>
      </c>
      <c r="D111" s="88" t="s">
        <v>455</v>
      </c>
      <c r="E111" s="87">
        <v>1</v>
      </c>
      <c r="F111" s="86">
        <v>1678992</v>
      </c>
      <c r="G111" s="86">
        <v>319008</v>
      </c>
      <c r="H111" s="86">
        <v>1998000</v>
      </c>
      <c r="I111" s="86">
        <v>1998000</v>
      </c>
    </row>
    <row r="112" spans="1:9" ht="183.75" customHeight="1">
      <c r="A112" s="118">
        <v>97</v>
      </c>
      <c r="B112" s="100" t="s">
        <v>571</v>
      </c>
      <c r="C112" s="96" t="s">
        <v>570</v>
      </c>
      <c r="D112" s="103" t="s">
        <v>455</v>
      </c>
      <c r="E112" s="94">
        <v>5</v>
      </c>
      <c r="F112" s="86">
        <v>2619328</v>
      </c>
      <c r="G112" s="86">
        <v>497672</v>
      </c>
      <c r="H112" s="86">
        <v>3117000</v>
      </c>
      <c r="I112" s="86">
        <v>15585000</v>
      </c>
    </row>
    <row r="113" spans="1:9" ht="343.2" customHeight="1">
      <c r="A113" s="118">
        <v>98</v>
      </c>
      <c r="B113" s="104" t="s">
        <v>569</v>
      </c>
      <c r="C113" s="96" t="s">
        <v>568</v>
      </c>
      <c r="D113" s="103" t="s">
        <v>455</v>
      </c>
      <c r="E113" s="94">
        <v>3</v>
      </c>
      <c r="F113" s="86">
        <v>710924</v>
      </c>
      <c r="G113" s="86">
        <v>135076</v>
      </c>
      <c r="H113" s="86">
        <v>846000</v>
      </c>
      <c r="I113" s="86">
        <v>2538000</v>
      </c>
    </row>
    <row r="114" spans="1:9" ht="362.25" customHeight="1">
      <c r="A114" s="118">
        <v>99</v>
      </c>
      <c r="B114" s="100" t="s">
        <v>567</v>
      </c>
      <c r="C114" s="96" t="s">
        <v>566</v>
      </c>
      <c r="D114" s="103" t="s">
        <v>455</v>
      </c>
      <c r="E114" s="94">
        <v>3</v>
      </c>
      <c r="F114" s="86">
        <v>4936975</v>
      </c>
      <c r="G114" s="86">
        <v>938025</v>
      </c>
      <c r="H114" s="86">
        <v>5875000</v>
      </c>
      <c r="I114" s="86">
        <v>17625000</v>
      </c>
    </row>
    <row r="115" spans="1:9" ht="149.55000000000001" customHeight="1">
      <c r="A115" s="98">
        <v>100</v>
      </c>
      <c r="B115" s="100" t="s">
        <v>565</v>
      </c>
      <c r="C115" s="96" t="s">
        <v>564</v>
      </c>
      <c r="D115" s="95" t="s">
        <v>455</v>
      </c>
      <c r="E115" s="94">
        <v>6</v>
      </c>
      <c r="F115" s="86">
        <v>4050420</v>
      </c>
      <c r="G115" s="86">
        <v>769580</v>
      </c>
      <c r="H115" s="86">
        <v>4820000</v>
      </c>
      <c r="I115" s="86">
        <v>28920000</v>
      </c>
    </row>
    <row r="116" spans="1:9" ht="241.05" customHeight="1">
      <c r="A116" s="91">
        <v>101</v>
      </c>
      <c r="B116" s="107" t="s">
        <v>563</v>
      </c>
      <c r="C116" s="92" t="s">
        <v>562</v>
      </c>
      <c r="D116" s="88" t="s">
        <v>455</v>
      </c>
      <c r="E116" s="87">
        <v>4</v>
      </c>
      <c r="F116" s="86">
        <v>3955462</v>
      </c>
      <c r="G116" s="86">
        <v>751538</v>
      </c>
      <c r="H116" s="86">
        <v>4707000</v>
      </c>
      <c r="I116" s="86">
        <v>18828000</v>
      </c>
    </row>
    <row r="117" spans="1:9" ht="309.3" customHeight="1">
      <c r="A117" s="98">
        <v>102</v>
      </c>
      <c r="B117" s="104" t="s">
        <v>561</v>
      </c>
      <c r="C117" s="96" t="s">
        <v>560</v>
      </c>
      <c r="D117" s="95" t="s">
        <v>455</v>
      </c>
      <c r="E117" s="94">
        <v>2</v>
      </c>
      <c r="F117" s="86">
        <v>11386555</v>
      </c>
      <c r="G117" s="86">
        <v>2163445</v>
      </c>
      <c r="H117" s="86">
        <v>13550000</v>
      </c>
      <c r="I117" s="86">
        <v>27100000</v>
      </c>
    </row>
    <row r="118" spans="1:9" ht="115.8" customHeight="1">
      <c r="A118" s="91">
        <v>103</v>
      </c>
      <c r="B118" s="90" t="s">
        <v>559</v>
      </c>
      <c r="C118" s="92" t="s">
        <v>558</v>
      </c>
      <c r="D118" s="88" t="s">
        <v>455</v>
      </c>
      <c r="E118" s="87">
        <v>11</v>
      </c>
      <c r="F118" s="86">
        <v>3693277</v>
      </c>
      <c r="G118" s="86">
        <v>701723</v>
      </c>
      <c r="H118" s="86">
        <v>4395000</v>
      </c>
      <c r="I118" s="86">
        <v>48345000</v>
      </c>
    </row>
    <row r="119" spans="1:9" ht="320.55" customHeight="1">
      <c r="A119" s="105">
        <v>104</v>
      </c>
      <c r="B119" s="104" t="s">
        <v>557</v>
      </c>
      <c r="C119" s="96" t="s">
        <v>556</v>
      </c>
      <c r="D119" s="103" t="s">
        <v>455</v>
      </c>
      <c r="E119" s="94">
        <v>2</v>
      </c>
      <c r="F119" s="86">
        <v>4736134</v>
      </c>
      <c r="G119" s="86">
        <v>899866</v>
      </c>
      <c r="H119" s="86">
        <v>5636000</v>
      </c>
      <c r="I119" s="86">
        <v>11272000</v>
      </c>
    </row>
    <row r="120" spans="1:9" ht="289.95" customHeight="1">
      <c r="A120" s="105">
        <v>105</v>
      </c>
      <c r="B120" s="104" t="s">
        <v>555</v>
      </c>
      <c r="C120" s="96" t="s">
        <v>554</v>
      </c>
      <c r="D120" s="103" t="s">
        <v>455</v>
      </c>
      <c r="E120" s="94">
        <v>1</v>
      </c>
      <c r="F120" s="86">
        <v>2174790</v>
      </c>
      <c r="G120" s="86">
        <v>413210</v>
      </c>
      <c r="H120" s="86">
        <v>2588000</v>
      </c>
      <c r="I120" s="86">
        <v>2588000</v>
      </c>
    </row>
    <row r="121" spans="1:9" ht="341.55" customHeight="1">
      <c r="A121" s="105">
        <v>106</v>
      </c>
      <c r="B121" s="100" t="s">
        <v>553</v>
      </c>
      <c r="C121" s="96" t="s">
        <v>552</v>
      </c>
      <c r="D121" s="103" t="s">
        <v>455</v>
      </c>
      <c r="E121" s="94">
        <v>1</v>
      </c>
      <c r="F121" s="86">
        <v>4321008</v>
      </c>
      <c r="G121" s="86">
        <v>820992</v>
      </c>
      <c r="H121" s="86">
        <v>5142000</v>
      </c>
      <c r="I121" s="86">
        <v>5142000</v>
      </c>
    </row>
    <row r="122" spans="1:9" ht="331.95" customHeight="1">
      <c r="A122" s="105">
        <v>107</v>
      </c>
      <c r="B122" s="100" t="s">
        <v>551</v>
      </c>
      <c r="C122" s="96" t="s">
        <v>550</v>
      </c>
      <c r="D122" s="103" t="s">
        <v>455</v>
      </c>
      <c r="E122" s="94">
        <v>1</v>
      </c>
      <c r="F122" s="86">
        <v>4121849</v>
      </c>
      <c r="G122" s="86">
        <v>783151</v>
      </c>
      <c r="H122" s="86">
        <v>4905000</v>
      </c>
      <c r="I122" s="86">
        <v>4905000</v>
      </c>
    </row>
    <row r="123" spans="1:9" ht="297.75" customHeight="1">
      <c r="A123" s="105">
        <v>108</v>
      </c>
      <c r="B123" s="104" t="s">
        <v>549</v>
      </c>
      <c r="C123" s="96" t="s">
        <v>548</v>
      </c>
      <c r="D123" s="103" t="s">
        <v>455</v>
      </c>
      <c r="E123" s="94">
        <v>2</v>
      </c>
      <c r="F123" s="86">
        <v>132773</v>
      </c>
      <c r="G123" s="86">
        <v>25227</v>
      </c>
      <c r="H123" s="86">
        <v>158000</v>
      </c>
      <c r="I123" s="86">
        <v>316000</v>
      </c>
    </row>
    <row r="124" spans="1:9" ht="320.55" customHeight="1">
      <c r="A124" s="105">
        <v>109</v>
      </c>
      <c r="B124" s="100" t="s">
        <v>547</v>
      </c>
      <c r="C124" s="96" t="s">
        <v>546</v>
      </c>
      <c r="D124" s="103" t="s">
        <v>455</v>
      </c>
      <c r="E124" s="94">
        <v>8</v>
      </c>
      <c r="F124" s="86">
        <v>2035294</v>
      </c>
      <c r="G124" s="86">
        <v>386706</v>
      </c>
      <c r="H124" s="86">
        <v>2422000</v>
      </c>
      <c r="I124" s="86">
        <v>19376000</v>
      </c>
    </row>
    <row r="125" spans="1:9" ht="309.3" customHeight="1">
      <c r="A125" s="105">
        <v>110</v>
      </c>
      <c r="B125" s="100" t="s">
        <v>545</v>
      </c>
      <c r="C125" s="96" t="s">
        <v>544</v>
      </c>
      <c r="D125" s="103" t="s">
        <v>455</v>
      </c>
      <c r="E125" s="94">
        <v>2</v>
      </c>
      <c r="F125" s="86">
        <v>1557143</v>
      </c>
      <c r="G125" s="86">
        <v>295857</v>
      </c>
      <c r="H125" s="86">
        <v>1853000</v>
      </c>
      <c r="I125" s="86">
        <v>3706000</v>
      </c>
    </row>
    <row r="126" spans="1:9" ht="343.2" customHeight="1">
      <c r="A126" s="105">
        <v>111</v>
      </c>
      <c r="B126" s="104" t="s">
        <v>543</v>
      </c>
      <c r="C126" s="96" t="s">
        <v>542</v>
      </c>
      <c r="D126" s="103" t="s">
        <v>455</v>
      </c>
      <c r="E126" s="94">
        <v>13</v>
      </c>
      <c r="F126" s="86">
        <v>1202521</v>
      </c>
      <c r="G126" s="86">
        <v>228479</v>
      </c>
      <c r="H126" s="86">
        <v>1431000</v>
      </c>
      <c r="I126" s="86">
        <v>18603000</v>
      </c>
    </row>
    <row r="127" spans="1:9" ht="286.2" customHeight="1">
      <c r="A127" s="105">
        <v>112</v>
      </c>
      <c r="B127" s="100" t="s">
        <v>541</v>
      </c>
      <c r="C127" s="96" t="s">
        <v>540</v>
      </c>
      <c r="D127" s="103" t="s">
        <v>455</v>
      </c>
      <c r="E127" s="94">
        <v>2</v>
      </c>
      <c r="F127" s="86">
        <v>3254622</v>
      </c>
      <c r="G127" s="86">
        <v>618378</v>
      </c>
      <c r="H127" s="86">
        <v>3873000</v>
      </c>
      <c r="I127" s="86">
        <v>7746000</v>
      </c>
    </row>
    <row r="128" spans="1:9" ht="343.2" customHeight="1">
      <c r="A128" s="105">
        <v>113</v>
      </c>
      <c r="B128" s="104" t="s">
        <v>539</v>
      </c>
      <c r="C128" s="96" t="s">
        <v>538</v>
      </c>
      <c r="D128" s="103" t="s">
        <v>455</v>
      </c>
      <c r="E128" s="94">
        <v>4</v>
      </c>
      <c r="F128" s="86">
        <v>2948739</v>
      </c>
      <c r="G128" s="86">
        <v>560261</v>
      </c>
      <c r="H128" s="86">
        <v>3509000</v>
      </c>
      <c r="I128" s="86">
        <v>14036000</v>
      </c>
    </row>
    <row r="129" spans="1:9" ht="252.3" customHeight="1">
      <c r="A129" s="105">
        <v>114</v>
      </c>
      <c r="B129" s="100" t="s">
        <v>537</v>
      </c>
      <c r="C129" s="96" t="s">
        <v>536</v>
      </c>
      <c r="D129" s="103" t="s">
        <v>455</v>
      </c>
      <c r="E129" s="94">
        <v>1</v>
      </c>
      <c r="F129" s="86">
        <v>1689916</v>
      </c>
      <c r="G129" s="86">
        <v>321084</v>
      </c>
      <c r="H129" s="86">
        <v>2011000</v>
      </c>
      <c r="I129" s="86">
        <v>2011000</v>
      </c>
    </row>
    <row r="130" spans="1:9" ht="309.3" customHeight="1">
      <c r="A130" s="105">
        <v>115</v>
      </c>
      <c r="B130" s="97" t="s">
        <v>535</v>
      </c>
      <c r="C130" s="96" t="s">
        <v>534</v>
      </c>
      <c r="D130" s="103" t="s">
        <v>455</v>
      </c>
      <c r="E130" s="94">
        <v>3</v>
      </c>
      <c r="F130" s="86">
        <v>2968067</v>
      </c>
      <c r="G130" s="86">
        <v>563933</v>
      </c>
      <c r="H130" s="86">
        <v>3532000</v>
      </c>
      <c r="I130" s="86">
        <v>10596000</v>
      </c>
    </row>
    <row r="131" spans="1:9" ht="366.3" customHeight="1">
      <c r="A131" s="105">
        <v>116</v>
      </c>
      <c r="B131" s="97" t="s">
        <v>533</v>
      </c>
      <c r="C131" s="96" t="s">
        <v>532</v>
      </c>
      <c r="D131" s="103" t="s">
        <v>455</v>
      </c>
      <c r="E131" s="94">
        <v>1</v>
      </c>
      <c r="F131" s="86">
        <v>2415126</v>
      </c>
      <c r="G131" s="86">
        <v>458874</v>
      </c>
      <c r="H131" s="86">
        <v>2874000</v>
      </c>
      <c r="I131" s="86">
        <v>2874000</v>
      </c>
    </row>
    <row r="132" spans="1:9" ht="274.95" customHeight="1">
      <c r="A132" s="105">
        <v>117</v>
      </c>
      <c r="B132" s="97" t="s">
        <v>531</v>
      </c>
      <c r="C132" s="96" t="s">
        <v>530</v>
      </c>
      <c r="D132" s="103" t="s">
        <v>455</v>
      </c>
      <c r="E132" s="94">
        <v>2</v>
      </c>
      <c r="F132" s="86">
        <v>3721008</v>
      </c>
      <c r="G132" s="86">
        <v>706992</v>
      </c>
      <c r="H132" s="86">
        <v>4428000</v>
      </c>
      <c r="I132" s="86">
        <v>8856000</v>
      </c>
    </row>
    <row r="133" spans="1:9" ht="229.2" customHeight="1">
      <c r="A133" s="105">
        <v>118</v>
      </c>
      <c r="B133" s="102" t="s">
        <v>529</v>
      </c>
      <c r="C133" s="96" t="s">
        <v>528</v>
      </c>
      <c r="D133" s="103" t="s">
        <v>455</v>
      </c>
      <c r="E133" s="94">
        <v>7</v>
      </c>
      <c r="F133" s="86">
        <v>4183193</v>
      </c>
      <c r="G133" s="86">
        <v>794807</v>
      </c>
      <c r="H133" s="86">
        <v>4978000</v>
      </c>
      <c r="I133" s="86">
        <v>34846000</v>
      </c>
    </row>
    <row r="134" spans="1:9" ht="240.75" customHeight="1">
      <c r="A134" s="105">
        <v>119</v>
      </c>
      <c r="B134" s="102" t="s">
        <v>527</v>
      </c>
      <c r="C134" s="96" t="s">
        <v>526</v>
      </c>
      <c r="D134" s="103" t="s">
        <v>455</v>
      </c>
      <c r="E134" s="94">
        <v>9</v>
      </c>
      <c r="F134" s="86">
        <v>2850420</v>
      </c>
      <c r="G134" s="86">
        <v>541580</v>
      </c>
      <c r="H134" s="86">
        <v>3392000</v>
      </c>
      <c r="I134" s="86">
        <v>30528000</v>
      </c>
    </row>
    <row r="135" spans="1:9" ht="274.95" customHeight="1">
      <c r="A135" s="105">
        <v>120</v>
      </c>
      <c r="B135" s="102" t="s">
        <v>525</v>
      </c>
      <c r="C135" s="96" t="s">
        <v>524</v>
      </c>
      <c r="D135" s="103" t="s">
        <v>455</v>
      </c>
      <c r="E135" s="94">
        <v>1</v>
      </c>
      <c r="F135" s="86">
        <v>3404202</v>
      </c>
      <c r="G135" s="86">
        <v>646798</v>
      </c>
      <c r="H135" s="86">
        <v>4051000</v>
      </c>
      <c r="I135" s="86">
        <v>4051000</v>
      </c>
    </row>
    <row r="136" spans="1:9" ht="195" customHeight="1">
      <c r="A136" s="105">
        <v>121</v>
      </c>
      <c r="B136" s="102" t="s">
        <v>523</v>
      </c>
      <c r="C136" s="96" t="s">
        <v>522</v>
      </c>
      <c r="D136" s="103" t="s">
        <v>455</v>
      </c>
      <c r="E136" s="94">
        <v>1</v>
      </c>
      <c r="F136" s="86">
        <v>1630252</v>
      </c>
      <c r="G136" s="86">
        <v>309748</v>
      </c>
      <c r="H136" s="86">
        <v>1940000</v>
      </c>
      <c r="I136" s="86">
        <v>1940000</v>
      </c>
    </row>
    <row r="137" spans="1:9" ht="263.55" customHeight="1">
      <c r="A137" s="98">
        <v>122</v>
      </c>
      <c r="B137" s="108" t="s">
        <v>521</v>
      </c>
      <c r="C137" s="96" t="s">
        <v>520</v>
      </c>
      <c r="D137" s="95" t="s">
        <v>455</v>
      </c>
      <c r="E137" s="94">
        <v>1</v>
      </c>
      <c r="F137" s="86">
        <v>5900000</v>
      </c>
      <c r="G137" s="86">
        <v>1121000</v>
      </c>
      <c r="H137" s="86">
        <v>7021000</v>
      </c>
      <c r="I137" s="86">
        <v>7021000</v>
      </c>
    </row>
    <row r="138" spans="1:9" ht="25.5" customHeight="1">
      <c r="A138" s="113">
        <v>123</v>
      </c>
      <c r="B138" s="112" t="s">
        <v>519</v>
      </c>
      <c r="C138" s="89" t="s">
        <v>518</v>
      </c>
      <c r="D138" s="111" t="s">
        <v>455</v>
      </c>
      <c r="E138" s="110">
        <v>20</v>
      </c>
      <c r="F138" s="86">
        <v>186555</v>
      </c>
      <c r="G138" s="86">
        <v>35445</v>
      </c>
      <c r="H138" s="86">
        <v>222000</v>
      </c>
      <c r="I138" s="109">
        <v>4440000</v>
      </c>
    </row>
    <row r="139" spans="1:9" ht="240.75" customHeight="1">
      <c r="A139" s="105">
        <v>124</v>
      </c>
      <c r="B139" s="97" t="s">
        <v>517</v>
      </c>
      <c r="C139" s="96" t="s">
        <v>516</v>
      </c>
      <c r="D139" s="103" t="s">
        <v>455</v>
      </c>
      <c r="E139" s="94">
        <v>1</v>
      </c>
      <c r="F139" s="86">
        <v>2114286</v>
      </c>
      <c r="G139" s="86">
        <v>401714</v>
      </c>
      <c r="H139" s="86">
        <v>2516000</v>
      </c>
      <c r="I139" s="86">
        <v>2516000</v>
      </c>
    </row>
    <row r="140" spans="1:9" ht="274.95" customHeight="1">
      <c r="A140" s="105">
        <v>125</v>
      </c>
      <c r="B140" s="114" t="s">
        <v>515</v>
      </c>
      <c r="C140" s="96" t="s">
        <v>514</v>
      </c>
      <c r="D140" s="103" t="s">
        <v>455</v>
      </c>
      <c r="E140" s="94">
        <v>1</v>
      </c>
      <c r="F140" s="86">
        <v>569748</v>
      </c>
      <c r="G140" s="86">
        <v>108252</v>
      </c>
      <c r="H140" s="86">
        <v>678000</v>
      </c>
      <c r="I140" s="86">
        <v>678000</v>
      </c>
    </row>
    <row r="141" spans="1:9" ht="217.95" customHeight="1">
      <c r="A141" s="105">
        <v>126</v>
      </c>
      <c r="B141" s="104" t="s">
        <v>513</v>
      </c>
      <c r="C141" s="96" t="s">
        <v>512</v>
      </c>
      <c r="D141" s="103" t="s">
        <v>455</v>
      </c>
      <c r="E141" s="94">
        <v>2</v>
      </c>
      <c r="F141" s="86">
        <v>3778992</v>
      </c>
      <c r="G141" s="86">
        <v>718008</v>
      </c>
      <c r="H141" s="86">
        <v>4497000</v>
      </c>
      <c r="I141" s="86">
        <v>8994000</v>
      </c>
    </row>
    <row r="142" spans="1:9" ht="400.2" customHeight="1">
      <c r="A142" s="105">
        <v>127</v>
      </c>
      <c r="B142" s="100" t="s">
        <v>511</v>
      </c>
      <c r="C142" s="96" t="s">
        <v>510</v>
      </c>
      <c r="D142" s="103" t="s">
        <v>455</v>
      </c>
      <c r="E142" s="94">
        <v>1</v>
      </c>
      <c r="F142" s="86">
        <v>6158824</v>
      </c>
      <c r="G142" s="86">
        <v>1170176</v>
      </c>
      <c r="H142" s="86">
        <v>7329000</v>
      </c>
      <c r="I142" s="86">
        <v>7329000</v>
      </c>
    </row>
    <row r="143" spans="1:9" ht="229.2" customHeight="1">
      <c r="A143" s="105">
        <v>128</v>
      </c>
      <c r="B143" s="117" t="s">
        <v>509</v>
      </c>
      <c r="C143" s="96" t="s">
        <v>508</v>
      </c>
      <c r="D143" s="103" t="s">
        <v>455</v>
      </c>
      <c r="E143" s="94">
        <v>4</v>
      </c>
      <c r="F143" s="86">
        <v>1094958</v>
      </c>
      <c r="G143" s="86">
        <v>208042</v>
      </c>
      <c r="H143" s="86">
        <v>1303000</v>
      </c>
      <c r="I143" s="86">
        <v>5212000</v>
      </c>
    </row>
    <row r="144" spans="1:9" ht="240.75" customHeight="1">
      <c r="A144" s="98">
        <v>129</v>
      </c>
      <c r="B144" s="108" t="s">
        <v>507</v>
      </c>
      <c r="C144" s="96" t="s">
        <v>506</v>
      </c>
      <c r="D144" s="95" t="s">
        <v>455</v>
      </c>
      <c r="E144" s="94">
        <v>1</v>
      </c>
      <c r="F144" s="86">
        <v>4947899</v>
      </c>
      <c r="G144" s="86">
        <v>940101</v>
      </c>
      <c r="H144" s="86">
        <v>5888000</v>
      </c>
      <c r="I144" s="86">
        <v>5888000</v>
      </c>
    </row>
    <row r="145" spans="1:9" ht="114.45" customHeight="1">
      <c r="A145" s="91">
        <v>130</v>
      </c>
      <c r="B145" s="106" t="s">
        <v>505</v>
      </c>
      <c r="C145" s="92" t="s">
        <v>504</v>
      </c>
      <c r="D145" s="88" t="s">
        <v>455</v>
      </c>
      <c r="E145" s="87">
        <v>20</v>
      </c>
      <c r="F145" s="86">
        <v>397479</v>
      </c>
      <c r="G145" s="86">
        <v>75521</v>
      </c>
      <c r="H145" s="86">
        <v>473000</v>
      </c>
      <c r="I145" s="86">
        <v>9460000</v>
      </c>
    </row>
    <row r="146" spans="1:9">
      <c r="A146" s="256">
        <v>131</v>
      </c>
      <c r="B146" s="254" t="s">
        <v>503</v>
      </c>
      <c r="C146" s="248" t="s">
        <v>502</v>
      </c>
      <c r="D146" s="250" t="s">
        <v>455</v>
      </c>
      <c r="E146" s="252">
        <v>1</v>
      </c>
      <c r="F146" s="242">
        <v>6679832</v>
      </c>
      <c r="G146" s="242">
        <v>1269168</v>
      </c>
      <c r="H146" s="242">
        <v>7949000</v>
      </c>
      <c r="I146" s="242">
        <v>7949000</v>
      </c>
    </row>
    <row r="147" spans="1:9">
      <c r="A147" s="257"/>
      <c r="B147" s="255"/>
      <c r="C147" s="249"/>
      <c r="D147" s="251"/>
      <c r="E147" s="253"/>
      <c r="F147" s="243"/>
      <c r="G147" s="243"/>
      <c r="H147" s="243"/>
      <c r="I147" s="243"/>
    </row>
    <row r="148" spans="1:9" ht="343.2" customHeight="1">
      <c r="A148" s="98">
        <v>132</v>
      </c>
      <c r="B148" s="102" t="s">
        <v>501</v>
      </c>
      <c r="C148" s="96" t="s">
        <v>500</v>
      </c>
      <c r="D148" s="95" t="s">
        <v>455</v>
      </c>
      <c r="E148" s="94">
        <v>3</v>
      </c>
      <c r="F148" s="86">
        <v>352101</v>
      </c>
      <c r="G148" s="86">
        <v>66899</v>
      </c>
      <c r="H148" s="86">
        <v>419000</v>
      </c>
      <c r="I148" s="86">
        <v>1257000</v>
      </c>
    </row>
    <row r="149" spans="1:9" ht="73.2" customHeight="1">
      <c r="A149" s="91">
        <v>133</v>
      </c>
      <c r="B149" s="106" t="s">
        <v>499</v>
      </c>
      <c r="C149" s="92" t="s">
        <v>498</v>
      </c>
      <c r="D149" s="88" t="s">
        <v>455</v>
      </c>
      <c r="E149" s="87">
        <v>3</v>
      </c>
      <c r="F149" s="86">
        <v>14457983</v>
      </c>
      <c r="G149" s="86">
        <v>2747017</v>
      </c>
      <c r="H149" s="86">
        <v>17205000</v>
      </c>
      <c r="I149" s="86">
        <v>51615000</v>
      </c>
    </row>
    <row r="150" spans="1:9" ht="195" customHeight="1">
      <c r="A150" s="98">
        <v>134</v>
      </c>
      <c r="B150" s="108" t="s">
        <v>497</v>
      </c>
      <c r="C150" s="96" t="s">
        <v>496</v>
      </c>
      <c r="D150" s="95" t="s">
        <v>455</v>
      </c>
      <c r="E150" s="94">
        <v>1</v>
      </c>
      <c r="F150" s="86">
        <v>2488235</v>
      </c>
      <c r="G150" s="86">
        <v>472765</v>
      </c>
      <c r="H150" s="86">
        <v>2961000</v>
      </c>
      <c r="I150" s="86">
        <v>2961000</v>
      </c>
    </row>
    <row r="151" spans="1:9" ht="172.8" customHeight="1">
      <c r="A151" s="91">
        <v>135</v>
      </c>
      <c r="B151" s="106" t="s">
        <v>495</v>
      </c>
      <c r="C151" s="92" t="s">
        <v>494</v>
      </c>
      <c r="D151" s="88" t="s">
        <v>455</v>
      </c>
      <c r="E151" s="87">
        <v>1</v>
      </c>
      <c r="F151" s="86">
        <v>3145378</v>
      </c>
      <c r="G151" s="86">
        <v>597622</v>
      </c>
      <c r="H151" s="86">
        <v>3743000</v>
      </c>
      <c r="I151" s="86">
        <v>3743000</v>
      </c>
    </row>
    <row r="152" spans="1:9" ht="263.55" customHeight="1">
      <c r="A152" s="105">
        <v>136</v>
      </c>
      <c r="B152" s="114" t="s">
        <v>493</v>
      </c>
      <c r="C152" s="96" t="s">
        <v>492</v>
      </c>
      <c r="D152" s="103" t="s">
        <v>455</v>
      </c>
      <c r="E152" s="94">
        <v>1</v>
      </c>
      <c r="F152" s="86">
        <v>1342017</v>
      </c>
      <c r="G152" s="86">
        <v>254983</v>
      </c>
      <c r="H152" s="86">
        <v>1597000</v>
      </c>
      <c r="I152" s="86">
        <v>1597000</v>
      </c>
    </row>
    <row r="153" spans="1:9" ht="229.2" customHeight="1">
      <c r="A153" s="105">
        <v>137</v>
      </c>
      <c r="B153" s="104" t="s">
        <v>491</v>
      </c>
      <c r="C153" s="96" t="s">
        <v>490</v>
      </c>
      <c r="D153" s="103" t="s">
        <v>455</v>
      </c>
      <c r="E153" s="94">
        <v>1</v>
      </c>
      <c r="F153" s="86">
        <v>684874</v>
      </c>
      <c r="G153" s="86">
        <v>130126</v>
      </c>
      <c r="H153" s="86">
        <v>815000</v>
      </c>
      <c r="I153" s="86">
        <v>815000</v>
      </c>
    </row>
    <row r="154" spans="1:9" ht="388.95" customHeight="1">
      <c r="A154" s="105">
        <v>138</v>
      </c>
      <c r="B154" s="100" t="s">
        <v>489</v>
      </c>
      <c r="C154" s="96" t="s">
        <v>488</v>
      </c>
      <c r="D154" s="103" t="s">
        <v>455</v>
      </c>
      <c r="E154" s="94">
        <v>21</v>
      </c>
      <c r="F154" s="86">
        <v>500840</v>
      </c>
      <c r="G154" s="86">
        <v>95160</v>
      </c>
      <c r="H154" s="86">
        <v>596000</v>
      </c>
      <c r="I154" s="86">
        <v>12516000</v>
      </c>
    </row>
    <row r="155" spans="1:9" ht="207.3" customHeight="1">
      <c r="A155" s="98">
        <v>139</v>
      </c>
      <c r="B155" s="108" t="s">
        <v>487</v>
      </c>
      <c r="C155" s="96" t="s">
        <v>486</v>
      </c>
      <c r="D155" s="95" t="s">
        <v>455</v>
      </c>
      <c r="E155" s="94">
        <v>8</v>
      </c>
      <c r="F155" s="86">
        <v>1413445</v>
      </c>
      <c r="G155" s="86">
        <v>268555</v>
      </c>
      <c r="H155" s="86">
        <v>1682000</v>
      </c>
      <c r="I155" s="86">
        <v>13456000</v>
      </c>
    </row>
    <row r="156" spans="1:9" ht="150" customHeight="1">
      <c r="A156" s="91">
        <v>140</v>
      </c>
      <c r="B156" s="99" t="s">
        <v>485</v>
      </c>
      <c r="C156" s="92" t="s">
        <v>484</v>
      </c>
      <c r="D156" s="88" t="s">
        <v>455</v>
      </c>
      <c r="E156" s="87">
        <v>2</v>
      </c>
      <c r="F156" s="86">
        <v>3006723</v>
      </c>
      <c r="G156" s="86">
        <v>571277</v>
      </c>
      <c r="H156" s="86">
        <v>3578000</v>
      </c>
      <c r="I156" s="86">
        <v>7156000</v>
      </c>
    </row>
    <row r="157" spans="1:9" ht="25.5" customHeight="1">
      <c r="A157" s="113">
        <v>141</v>
      </c>
      <c r="B157" s="112" t="s">
        <v>483</v>
      </c>
      <c r="C157" s="89" t="s">
        <v>482</v>
      </c>
      <c r="D157" s="111" t="s">
        <v>455</v>
      </c>
      <c r="E157" s="110">
        <v>1</v>
      </c>
      <c r="F157" s="86">
        <v>4916807</v>
      </c>
      <c r="G157" s="86">
        <v>934193</v>
      </c>
      <c r="H157" s="86">
        <v>5851000</v>
      </c>
      <c r="I157" s="109">
        <v>5851000</v>
      </c>
    </row>
    <row r="158" spans="1:9" ht="183.75" customHeight="1">
      <c r="A158" s="98">
        <v>142</v>
      </c>
      <c r="B158" s="102" t="s">
        <v>481</v>
      </c>
      <c r="C158" s="96" t="s">
        <v>480</v>
      </c>
      <c r="D158" s="95" t="s">
        <v>455</v>
      </c>
      <c r="E158" s="94">
        <v>7</v>
      </c>
      <c r="F158" s="86">
        <v>2359664</v>
      </c>
      <c r="G158" s="86">
        <v>448336</v>
      </c>
      <c r="H158" s="86">
        <v>2808000</v>
      </c>
      <c r="I158" s="86">
        <v>19656000</v>
      </c>
    </row>
    <row r="159" spans="1:9" ht="252.45" customHeight="1">
      <c r="A159" s="91">
        <v>143</v>
      </c>
      <c r="B159" s="99" t="s">
        <v>479</v>
      </c>
      <c r="C159" s="92" t="s">
        <v>478</v>
      </c>
      <c r="D159" s="88" t="s">
        <v>455</v>
      </c>
      <c r="E159" s="87">
        <v>5</v>
      </c>
      <c r="F159" s="86">
        <v>509244</v>
      </c>
      <c r="G159" s="86">
        <v>96756</v>
      </c>
      <c r="H159" s="86">
        <v>606000</v>
      </c>
      <c r="I159" s="86">
        <v>3030000</v>
      </c>
    </row>
    <row r="160" spans="1:9" ht="172.2" customHeight="1">
      <c r="A160" s="98">
        <v>144</v>
      </c>
      <c r="B160" s="108" t="s">
        <v>477</v>
      </c>
      <c r="C160" s="96" t="s">
        <v>476</v>
      </c>
      <c r="D160" s="95" t="s">
        <v>455</v>
      </c>
      <c r="E160" s="94">
        <v>1</v>
      </c>
      <c r="F160" s="86">
        <v>3652941</v>
      </c>
      <c r="G160" s="86">
        <v>694059</v>
      </c>
      <c r="H160" s="86">
        <v>4347000</v>
      </c>
      <c r="I160" s="86">
        <v>4347000</v>
      </c>
    </row>
    <row r="161" spans="1:9" ht="94.05" customHeight="1">
      <c r="A161" s="91">
        <v>145</v>
      </c>
      <c r="B161" s="107" t="s">
        <v>475</v>
      </c>
      <c r="C161" s="92" t="s">
        <v>474</v>
      </c>
      <c r="D161" s="88" t="s">
        <v>455</v>
      </c>
      <c r="E161" s="87">
        <v>1</v>
      </c>
      <c r="F161" s="86">
        <v>3482353</v>
      </c>
      <c r="G161" s="86">
        <v>661647</v>
      </c>
      <c r="H161" s="86">
        <v>4144000</v>
      </c>
      <c r="I161" s="86">
        <v>4144000</v>
      </c>
    </row>
    <row r="162" spans="1:9" ht="172.5" customHeight="1">
      <c r="A162" s="91">
        <v>146</v>
      </c>
      <c r="B162" s="106" t="s">
        <v>473</v>
      </c>
      <c r="C162" s="92" t="s">
        <v>472</v>
      </c>
      <c r="D162" s="88" t="s">
        <v>455</v>
      </c>
      <c r="E162" s="87">
        <v>2</v>
      </c>
      <c r="F162" s="86">
        <v>2221849</v>
      </c>
      <c r="G162" s="86">
        <v>422151</v>
      </c>
      <c r="H162" s="86">
        <v>2644000</v>
      </c>
      <c r="I162" s="86">
        <v>5288000</v>
      </c>
    </row>
    <row r="163" spans="1:9" ht="309.3" customHeight="1">
      <c r="A163" s="105">
        <v>147</v>
      </c>
      <c r="B163" s="104" t="s">
        <v>471</v>
      </c>
      <c r="C163" s="96" t="s">
        <v>470</v>
      </c>
      <c r="D163" s="103" t="s">
        <v>455</v>
      </c>
      <c r="E163" s="94">
        <v>4</v>
      </c>
      <c r="F163" s="86">
        <v>410084</v>
      </c>
      <c r="G163" s="86">
        <v>77916</v>
      </c>
      <c r="H163" s="86">
        <v>488000</v>
      </c>
      <c r="I163" s="86">
        <v>1952000</v>
      </c>
    </row>
    <row r="164" spans="1:9" ht="377.55" customHeight="1">
      <c r="A164" s="98">
        <v>148</v>
      </c>
      <c r="B164" s="102" t="s">
        <v>469</v>
      </c>
      <c r="C164" s="96" t="s">
        <v>468</v>
      </c>
      <c r="D164" s="95" t="s">
        <v>455</v>
      </c>
      <c r="E164" s="94">
        <v>2</v>
      </c>
      <c r="F164" s="86">
        <v>4063025</v>
      </c>
      <c r="G164" s="86">
        <v>771975</v>
      </c>
      <c r="H164" s="86">
        <v>4835000</v>
      </c>
      <c r="I164" s="86">
        <v>9670000</v>
      </c>
    </row>
    <row r="165" spans="1:9" ht="31.95" customHeight="1">
      <c r="A165" s="91">
        <v>149</v>
      </c>
      <c r="B165" s="101" t="s">
        <v>467</v>
      </c>
      <c r="C165" s="92" t="s">
        <v>466</v>
      </c>
      <c r="D165" s="88" t="s">
        <v>455</v>
      </c>
      <c r="E165" s="87">
        <v>12</v>
      </c>
      <c r="F165" s="86">
        <v>3003361</v>
      </c>
      <c r="G165" s="86">
        <v>570639</v>
      </c>
      <c r="H165" s="86">
        <v>3574000</v>
      </c>
      <c r="I165" s="86">
        <v>42888000</v>
      </c>
    </row>
    <row r="166" spans="1:9" ht="297.75" customHeight="1">
      <c r="A166" s="98">
        <v>150</v>
      </c>
      <c r="B166" s="100" t="s">
        <v>465</v>
      </c>
      <c r="C166" s="96" t="s">
        <v>464</v>
      </c>
      <c r="D166" s="95" t="s">
        <v>455</v>
      </c>
      <c r="E166" s="94">
        <v>1</v>
      </c>
      <c r="F166" s="86">
        <v>5227731</v>
      </c>
      <c r="G166" s="86">
        <v>993269</v>
      </c>
      <c r="H166" s="86">
        <v>6221000</v>
      </c>
      <c r="I166" s="86">
        <v>6221000</v>
      </c>
    </row>
    <row r="167" spans="1:9" ht="135.30000000000001" customHeight="1">
      <c r="A167" s="91">
        <v>151</v>
      </c>
      <c r="B167" s="99" t="s">
        <v>463</v>
      </c>
      <c r="C167" s="92" t="s">
        <v>462</v>
      </c>
      <c r="D167" s="88" t="s">
        <v>455</v>
      </c>
      <c r="E167" s="87">
        <v>6</v>
      </c>
      <c r="F167" s="86">
        <v>2034454</v>
      </c>
      <c r="G167" s="86">
        <v>386546</v>
      </c>
      <c r="H167" s="86">
        <v>2421000</v>
      </c>
      <c r="I167" s="86">
        <v>14526000</v>
      </c>
    </row>
    <row r="168" spans="1:9" ht="181.2" customHeight="1">
      <c r="A168" s="98">
        <v>152</v>
      </c>
      <c r="B168" s="97" t="s">
        <v>461</v>
      </c>
      <c r="C168" s="96" t="s">
        <v>460</v>
      </c>
      <c r="D168" s="95" t="s">
        <v>455</v>
      </c>
      <c r="E168" s="94">
        <v>1</v>
      </c>
      <c r="F168" s="86">
        <v>15859664</v>
      </c>
      <c r="G168" s="86">
        <v>3013336</v>
      </c>
      <c r="H168" s="86">
        <v>18873000</v>
      </c>
      <c r="I168" s="86">
        <v>18873000</v>
      </c>
    </row>
    <row r="169" spans="1:9" ht="61.5" customHeight="1">
      <c r="A169" s="91">
        <v>153</v>
      </c>
      <c r="B169" s="93" t="s">
        <v>459</v>
      </c>
      <c r="C169" s="92" t="s">
        <v>458</v>
      </c>
      <c r="D169" s="88" t="s">
        <v>455</v>
      </c>
      <c r="E169" s="87">
        <v>30</v>
      </c>
      <c r="F169" s="86">
        <v>244538</v>
      </c>
      <c r="G169" s="86">
        <v>46462</v>
      </c>
      <c r="H169" s="86">
        <v>291000</v>
      </c>
      <c r="I169" s="86">
        <v>8730000</v>
      </c>
    </row>
    <row r="170" spans="1:9" ht="63.3" customHeight="1">
      <c r="A170" s="91">
        <v>154</v>
      </c>
      <c r="B170" s="90" t="s">
        <v>457</v>
      </c>
      <c r="C170" s="89" t="s">
        <v>456</v>
      </c>
      <c r="D170" s="88" t="s">
        <v>455</v>
      </c>
      <c r="E170" s="87">
        <v>2</v>
      </c>
      <c r="F170" s="86">
        <v>6819328</v>
      </c>
      <c r="G170" s="86">
        <v>1295672</v>
      </c>
      <c r="H170" s="86">
        <v>8115000</v>
      </c>
      <c r="I170" s="86">
        <v>16230000</v>
      </c>
    </row>
    <row r="171" spans="1:9">
      <c r="I171" s="136">
        <v>1724331000</v>
      </c>
    </row>
  </sheetData>
  <mergeCells count="38">
    <mergeCell ref="F146:F147"/>
    <mergeCell ref="G146:G147"/>
    <mergeCell ref="H146:H147"/>
    <mergeCell ref="I146:I147"/>
    <mergeCell ref="A146:A147"/>
    <mergeCell ref="B146:B147"/>
    <mergeCell ref="C146:C147"/>
    <mergeCell ref="D146:D147"/>
    <mergeCell ref="E146:E147"/>
    <mergeCell ref="F64:F65"/>
    <mergeCell ref="G64:G65"/>
    <mergeCell ref="H64:H65"/>
    <mergeCell ref="I64:I65"/>
    <mergeCell ref="A64:A65"/>
    <mergeCell ref="B64:B65"/>
    <mergeCell ref="C64:C65"/>
    <mergeCell ref="D64:D65"/>
    <mergeCell ref="E64:E65"/>
    <mergeCell ref="A12:I12"/>
    <mergeCell ref="F37:F38"/>
    <mergeCell ref="G37:G38"/>
    <mergeCell ref="H37:H38"/>
    <mergeCell ref="I37:I38"/>
    <mergeCell ref="A37:A38"/>
    <mergeCell ref="B37:B38"/>
    <mergeCell ref="C37:C38"/>
    <mergeCell ref="D37:D38"/>
    <mergeCell ref="E37:E38"/>
    <mergeCell ref="A1:J1"/>
    <mergeCell ref="A2:J2"/>
    <mergeCell ref="A3:J3"/>
    <mergeCell ref="A4:J4"/>
    <mergeCell ref="A5:J5"/>
    <mergeCell ref="A6:J6"/>
    <mergeCell ref="A7:J7"/>
    <mergeCell ref="A9:J9"/>
    <mergeCell ref="A10:J10"/>
    <mergeCell ref="A11:I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3437C-1AF9-4AC0-A966-34936BD7C374}">
  <dimension ref="B3:D6"/>
  <sheetViews>
    <sheetView showGridLines="0" workbookViewId="0">
      <selection activeCell="B3" sqref="B3:D6"/>
    </sheetView>
  </sheetViews>
  <sheetFormatPr baseColWidth="10" defaultRowHeight="14.4"/>
  <cols>
    <col min="2" max="2" width="48.88671875" customWidth="1"/>
    <col min="3" max="3" width="19" customWidth="1"/>
    <col min="4" max="4" width="15" customWidth="1"/>
  </cols>
  <sheetData>
    <row r="3" spans="2:4">
      <c r="B3" s="139" t="s">
        <v>787</v>
      </c>
      <c r="C3" s="140" t="s">
        <v>788</v>
      </c>
      <c r="D3" s="139" t="s">
        <v>789</v>
      </c>
    </row>
    <row r="4" spans="2:4">
      <c r="B4" s="141" t="s">
        <v>791</v>
      </c>
      <c r="C4" s="142">
        <f>+'COTIZACION SOLUCIONES AVANZADAS'!I160</f>
        <v>1691977400</v>
      </c>
      <c r="D4" s="143">
        <f>+((C4/$C$6)-1)</f>
        <v>0.51607764429248104</v>
      </c>
    </row>
    <row r="5" spans="2:4">
      <c r="B5" s="141" t="s">
        <v>792</v>
      </c>
      <c r="C5" s="142">
        <f>+'COTIZACION CONSULTORIAS Y ASESO'!I171</f>
        <v>1724331000</v>
      </c>
      <c r="D5" s="143">
        <f>+((C5/$C$6)-1)</f>
        <v>0.54506772990023267</v>
      </c>
    </row>
    <row r="6" spans="2:4" ht="86.4">
      <c r="B6" s="141" t="s">
        <v>790</v>
      </c>
      <c r="C6" s="177">
        <f>+'PRECIOS HISTORICOS Y MERCADO'!I160</f>
        <v>1116022920.3099999</v>
      </c>
      <c r="D6" s="178"/>
    </row>
  </sheetData>
  <mergeCells count="1">
    <mergeCell ref="C6:D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9A345-6B44-48D4-AFE6-5F6D516FA6E6}">
  <sheetPr>
    <pageSetUpPr fitToPage="1"/>
  </sheetPr>
  <dimension ref="A1:H186"/>
  <sheetViews>
    <sheetView showGridLines="0" topLeftCell="C58" zoomScale="86" zoomScaleNormal="86" workbookViewId="0">
      <selection activeCell="F58" sqref="F58"/>
    </sheetView>
  </sheetViews>
  <sheetFormatPr baseColWidth="10" defaultColWidth="14.44140625" defaultRowHeight="11.4"/>
  <cols>
    <col min="1" max="1" width="11.33203125" style="2" customWidth="1"/>
    <col min="2" max="2" width="50.44140625" style="2" customWidth="1"/>
    <col min="3" max="3" width="124" style="2" customWidth="1"/>
    <col min="4" max="5" width="14.88671875" style="2" customWidth="1"/>
    <col min="6" max="6" width="25" style="41" customWidth="1"/>
    <col min="7" max="8" width="25" style="2" customWidth="1"/>
    <col min="9" max="16384" width="14.44140625" style="2"/>
  </cols>
  <sheetData>
    <row r="1" spans="1:8" ht="15" customHeight="1">
      <c r="A1" s="179" t="s">
        <v>0</v>
      </c>
      <c r="B1" s="179"/>
      <c r="C1" s="179"/>
      <c r="D1" s="179"/>
      <c r="E1" s="179"/>
      <c r="F1" s="180"/>
    </row>
    <row r="2" spans="1:8" ht="15.75" customHeight="1" thickBot="1">
      <c r="A2" s="183" t="s">
        <v>1</v>
      </c>
      <c r="B2" s="183"/>
      <c r="C2" s="183"/>
      <c r="D2" s="183"/>
      <c r="E2" s="183"/>
      <c r="F2" s="184"/>
    </row>
    <row r="3" spans="1:8" ht="48.75" customHeight="1" thickTop="1" thickBot="1">
      <c r="A3" s="258" t="s">
        <v>2</v>
      </c>
      <c r="B3" s="259"/>
      <c r="C3" s="259"/>
      <c r="D3" s="259"/>
      <c r="E3" s="260"/>
      <c r="F3" s="133" t="s">
        <v>784</v>
      </c>
      <c r="G3" s="134" t="s">
        <v>785</v>
      </c>
      <c r="H3" s="135" t="s">
        <v>793</v>
      </c>
    </row>
    <row r="4" spans="1:8" ht="15" customHeight="1" thickTop="1" thickBot="1">
      <c r="A4" s="191" t="s">
        <v>3</v>
      </c>
      <c r="B4" s="191"/>
      <c r="C4" s="191"/>
      <c r="D4" s="191"/>
      <c r="E4" s="191"/>
      <c r="F4" s="192"/>
    </row>
    <row r="5" spans="1:8" ht="55.5" customHeight="1" thickBot="1">
      <c r="A5" s="3" t="s">
        <v>4</v>
      </c>
      <c r="B5" s="4" t="s">
        <v>5</v>
      </c>
      <c r="C5" s="4" t="s">
        <v>6</v>
      </c>
      <c r="D5" s="4" t="s">
        <v>7</v>
      </c>
      <c r="E5" s="5" t="s">
        <v>8</v>
      </c>
      <c r="F5" s="39" t="s">
        <v>9</v>
      </c>
      <c r="G5" s="39" t="s">
        <v>9</v>
      </c>
      <c r="H5" s="39" t="s">
        <v>9</v>
      </c>
    </row>
    <row r="6" spans="1:8" ht="73.8" customHeight="1" thickBot="1">
      <c r="A6" s="7">
        <v>1</v>
      </c>
      <c r="B6" s="8" t="s">
        <v>13</v>
      </c>
      <c r="C6" s="9" t="s">
        <v>14</v>
      </c>
      <c r="D6" s="10" t="s">
        <v>15</v>
      </c>
      <c r="E6" s="10">
        <v>45</v>
      </c>
      <c r="F6" s="47">
        <v>175000</v>
      </c>
      <c r="G6" s="64">
        <v>271344.53781512607</v>
      </c>
      <c r="H6" s="86">
        <v>297479</v>
      </c>
    </row>
    <row r="7" spans="1:8" ht="408" customHeight="1" thickBot="1">
      <c r="A7" s="12">
        <v>2</v>
      </c>
      <c r="B7" s="13" t="s">
        <v>16</v>
      </c>
      <c r="C7" s="14" t="s">
        <v>17</v>
      </c>
      <c r="D7" s="15" t="s">
        <v>15</v>
      </c>
      <c r="E7" s="15">
        <v>3</v>
      </c>
      <c r="F7" s="40">
        <v>1470588.25</v>
      </c>
      <c r="G7" s="64">
        <v>3557226.8907563025</v>
      </c>
      <c r="H7" s="86">
        <v>3444538</v>
      </c>
    </row>
    <row r="8" spans="1:8" ht="333" customHeight="1" thickBot="1">
      <c r="A8" s="12">
        <v>3</v>
      </c>
      <c r="B8" s="13" t="s">
        <v>18</v>
      </c>
      <c r="C8" s="14" t="s">
        <v>19</v>
      </c>
      <c r="D8" s="15" t="s">
        <v>15</v>
      </c>
      <c r="E8" s="15">
        <v>1</v>
      </c>
      <c r="F8" s="40">
        <v>1958747.9</v>
      </c>
      <c r="G8" s="64">
        <v>3618235.2941176472</v>
      </c>
      <c r="H8" s="86">
        <v>3504202</v>
      </c>
    </row>
    <row r="9" spans="1:8" ht="408" customHeight="1" thickBot="1">
      <c r="A9" s="12">
        <v>4</v>
      </c>
      <c r="B9" s="13" t="s">
        <v>20</v>
      </c>
      <c r="C9" s="14" t="s">
        <v>21</v>
      </c>
      <c r="D9" s="15" t="s">
        <v>15</v>
      </c>
      <c r="E9" s="15">
        <v>1</v>
      </c>
      <c r="F9" s="40">
        <v>612605.04</v>
      </c>
      <c r="G9" s="64">
        <v>2170588.2352941176</v>
      </c>
      <c r="H9" s="86">
        <v>2242857</v>
      </c>
    </row>
    <row r="10" spans="1:8" ht="408" customHeight="1" thickBot="1">
      <c r="A10" s="12">
        <v>5</v>
      </c>
      <c r="B10" s="13" t="s">
        <v>22</v>
      </c>
      <c r="C10" s="14" t="s">
        <v>23</v>
      </c>
      <c r="D10" s="15" t="s">
        <v>15</v>
      </c>
      <c r="E10" s="15">
        <v>5</v>
      </c>
      <c r="F10" s="40">
        <v>462184.87</v>
      </c>
      <c r="G10" s="64">
        <v>743193.27731092437</v>
      </c>
      <c r="H10" s="86">
        <v>768067</v>
      </c>
    </row>
    <row r="11" spans="1:8" ht="408" customHeight="1" thickBot="1">
      <c r="A11" s="12">
        <v>6</v>
      </c>
      <c r="B11" s="13" t="s">
        <v>24</v>
      </c>
      <c r="C11" s="14" t="s">
        <v>25</v>
      </c>
      <c r="D11" s="15" t="s">
        <v>15</v>
      </c>
      <c r="E11" s="15">
        <v>20</v>
      </c>
      <c r="F11" s="40">
        <v>49000</v>
      </c>
      <c r="G11" s="64">
        <v>481176.4705882353</v>
      </c>
      <c r="H11" s="86">
        <v>527731</v>
      </c>
    </row>
    <row r="12" spans="1:8" ht="408" customHeight="1" thickBot="1">
      <c r="A12" s="12">
        <v>7</v>
      </c>
      <c r="B12" s="13" t="s">
        <v>26</v>
      </c>
      <c r="C12" s="14" t="s">
        <v>27</v>
      </c>
      <c r="D12" s="15" t="s">
        <v>15</v>
      </c>
      <c r="E12" s="15">
        <v>28</v>
      </c>
      <c r="F12" s="40">
        <v>160000</v>
      </c>
      <c r="G12" s="64">
        <v>243025.21008403364</v>
      </c>
      <c r="H12" s="86">
        <v>266387</v>
      </c>
    </row>
    <row r="13" spans="1:8" ht="142.5" customHeight="1" thickBot="1">
      <c r="A13" s="12">
        <v>8</v>
      </c>
      <c r="B13" s="13" t="s">
        <v>28</v>
      </c>
      <c r="C13" s="14" t="s">
        <v>29</v>
      </c>
      <c r="D13" s="15" t="s">
        <v>15</v>
      </c>
      <c r="E13" s="15">
        <v>45</v>
      </c>
      <c r="F13" s="40">
        <v>142857.14285714284</v>
      </c>
      <c r="G13" s="64">
        <v>176806.72268907563</v>
      </c>
      <c r="H13" s="86">
        <v>187395</v>
      </c>
    </row>
    <row r="14" spans="1:8" ht="408" customHeight="1" thickBot="1">
      <c r="A14" s="12">
        <v>9</v>
      </c>
      <c r="B14" s="13" t="s">
        <v>30</v>
      </c>
      <c r="C14" s="14" t="s">
        <v>31</v>
      </c>
      <c r="D14" s="15" t="s">
        <v>15</v>
      </c>
      <c r="E14" s="15">
        <v>145</v>
      </c>
      <c r="F14" s="40">
        <v>130022.85714285713</v>
      </c>
      <c r="G14" s="64">
        <v>122773.10924369749</v>
      </c>
      <c r="H14" s="86">
        <v>130252</v>
      </c>
    </row>
    <row r="15" spans="1:8" ht="408" customHeight="1" thickBot="1">
      <c r="A15" s="12">
        <v>10</v>
      </c>
      <c r="B15" s="13" t="s">
        <v>32</v>
      </c>
      <c r="C15" s="14" t="s">
        <v>33</v>
      </c>
      <c r="D15" s="15" t="s">
        <v>15</v>
      </c>
      <c r="E15" s="15">
        <v>5</v>
      </c>
      <c r="F15" s="40">
        <v>197763.80952380953</v>
      </c>
      <c r="G15" s="64">
        <v>158991.59663865546</v>
      </c>
      <c r="H15" s="86">
        <v>168067</v>
      </c>
    </row>
    <row r="16" spans="1:8" ht="408" customHeight="1" thickBot="1">
      <c r="A16" s="12">
        <v>11</v>
      </c>
      <c r="B16" s="13" t="s">
        <v>34</v>
      </c>
      <c r="C16" s="14" t="s">
        <v>35</v>
      </c>
      <c r="D16" s="15" t="s">
        <v>15</v>
      </c>
      <c r="E16" s="15">
        <v>10</v>
      </c>
      <c r="F16" s="40">
        <v>185123.80952380953</v>
      </c>
      <c r="G16" s="64">
        <v>166638.65546218489</v>
      </c>
      <c r="H16" s="86">
        <v>176471</v>
      </c>
    </row>
    <row r="17" spans="1:8" ht="408" customHeight="1" thickBot="1">
      <c r="A17" s="12">
        <v>12</v>
      </c>
      <c r="B17" s="13" t="s">
        <v>36</v>
      </c>
      <c r="C17" s="14" t="s">
        <v>37</v>
      </c>
      <c r="D17" s="15" t="s">
        <v>15</v>
      </c>
      <c r="E17" s="15">
        <v>1</v>
      </c>
      <c r="F17" s="40">
        <v>3831895.4</v>
      </c>
      <c r="G17" s="64">
        <v>6349495.7983193276</v>
      </c>
      <c r="H17" s="86">
        <v>6148739</v>
      </c>
    </row>
    <row r="18" spans="1:8" ht="408" customHeight="1" thickBot="1">
      <c r="A18" s="12">
        <v>13</v>
      </c>
      <c r="B18" s="13" t="s">
        <v>38</v>
      </c>
      <c r="C18" s="14" t="s">
        <v>39</v>
      </c>
      <c r="D18" s="15" t="s">
        <v>15</v>
      </c>
      <c r="E18" s="15">
        <v>1</v>
      </c>
      <c r="F18" s="40">
        <v>1851868.06722689</v>
      </c>
      <c r="G18" s="64">
        <v>2244621.848739496</v>
      </c>
      <c r="H18" s="86">
        <v>2319328</v>
      </c>
    </row>
    <row r="19" spans="1:8" ht="408" customHeight="1" thickBot="1">
      <c r="A19" s="12">
        <v>14</v>
      </c>
      <c r="B19" s="13" t="s">
        <v>40</v>
      </c>
      <c r="C19" s="14" t="s">
        <v>41</v>
      </c>
      <c r="D19" s="15" t="s">
        <v>15</v>
      </c>
      <c r="E19" s="15">
        <v>2</v>
      </c>
      <c r="F19" s="40">
        <v>2714285.7142857099</v>
      </c>
      <c r="G19" s="64">
        <v>3229411.7647058824</v>
      </c>
      <c r="H19" s="86">
        <v>3336975</v>
      </c>
    </row>
    <row r="20" spans="1:8" ht="408" customHeight="1" thickBot="1">
      <c r="A20" s="12">
        <v>15</v>
      </c>
      <c r="B20" s="13" t="s">
        <v>42</v>
      </c>
      <c r="C20" s="14" t="s">
        <v>43</v>
      </c>
      <c r="D20" s="15" t="s">
        <v>15</v>
      </c>
      <c r="E20" s="15">
        <v>3</v>
      </c>
      <c r="F20" s="40">
        <v>132689.07999999999</v>
      </c>
      <c r="G20" s="64">
        <v>260336.13445378153</v>
      </c>
      <c r="H20" s="86">
        <v>285714</v>
      </c>
    </row>
    <row r="21" spans="1:8" ht="408" customHeight="1" thickBot="1">
      <c r="A21" s="12">
        <v>16</v>
      </c>
      <c r="B21" s="13" t="s">
        <v>44</v>
      </c>
      <c r="C21" s="14" t="s">
        <v>45</v>
      </c>
      <c r="D21" s="15" t="s">
        <v>15</v>
      </c>
      <c r="E21" s="15">
        <v>5</v>
      </c>
      <c r="F21" s="40">
        <v>2998921.46</v>
      </c>
      <c r="G21" s="64">
        <v>4372605.042016807</v>
      </c>
      <c r="H21" s="86">
        <v>4234454</v>
      </c>
    </row>
    <row r="22" spans="1:8" ht="408" customHeight="1" thickBot="1">
      <c r="A22" s="12">
        <v>17</v>
      </c>
      <c r="B22" s="13" t="s">
        <v>46</v>
      </c>
      <c r="C22" s="14" t="s">
        <v>47</v>
      </c>
      <c r="D22" s="15" t="s">
        <v>15</v>
      </c>
      <c r="E22" s="15">
        <v>6</v>
      </c>
      <c r="F22" s="40">
        <v>361344.54</v>
      </c>
      <c r="G22" s="64">
        <v>511680.6722689076</v>
      </c>
      <c r="H22" s="86">
        <v>561345</v>
      </c>
    </row>
    <row r="23" spans="1:8" ht="408" customHeight="1">
      <c r="A23" s="12">
        <v>18</v>
      </c>
      <c r="B23" s="13" t="s">
        <v>48</v>
      </c>
      <c r="C23" s="14" t="s">
        <v>49</v>
      </c>
      <c r="D23" s="15" t="s">
        <v>15</v>
      </c>
      <c r="E23" s="15">
        <v>1</v>
      </c>
      <c r="F23" s="40">
        <v>3352941.18</v>
      </c>
      <c r="G23" s="64">
        <v>5044117.6470588241</v>
      </c>
      <c r="H23" s="86">
        <v>4884874</v>
      </c>
    </row>
    <row r="24" spans="1:8" ht="69" customHeight="1" thickBot="1">
      <c r="A24" s="12">
        <v>19</v>
      </c>
      <c r="B24" s="27" t="s">
        <v>50</v>
      </c>
      <c r="C24" s="51" t="s">
        <v>51</v>
      </c>
      <c r="D24" s="52" t="s">
        <v>15</v>
      </c>
      <c r="E24" s="52">
        <v>24</v>
      </c>
      <c r="F24" s="53">
        <v>1993843.72</v>
      </c>
    </row>
    <row r="25" spans="1:8" ht="75" customHeight="1" thickBot="1">
      <c r="A25" s="12">
        <v>20</v>
      </c>
      <c r="B25" s="13" t="s">
        <v>52</v>
      </c>
      <c r="C25" s="14" t="s">
        <v>53</v>
      </c>
      <c r="D25" s="15" t="s">
        <v>15</v>
      </c>
      <c r="E25" s="15">
        <v>15</v>
      </c>
      <c r="F25" s="40">
        <v>1363235</v>
      </c>
      <c r="G25" s="64">
        <v>1257394.9579831932</v>
      </c>
      <c r="H25" s="86">
        <v>1299160</v>
      </c>
    </row>
    <row r="26" spans="1:8" ht="408" customHeight="1" thickBot="1">
      <c r="A26" s="12">
        <v>21</v>
      </c>
      <c r="B26" s="13" t="s">
        <v>54</v>
      </c>
      <c r="C26" s="14" t="s">
        <v>55</v>
      </c>
      <c r="D26" s="15" t="s">
        <v>15</v>
      </c>
      <c r="E26" s="15">
        <v>15</v>
      </c>
      <c r="F26" s="40">
        <v>128285.71428571428</v>
      </c>
      <c r="G26" s="64">
        <v>176806.72268907563</v>
      </c>
      <c r="H26" s="86">
        <v>187395</v>
      </c>
    </row>
    <row r="27" spans="1:8" ht="408" customHeight="1" thickBot="1">
      <c r="A27" s="12">
        <v>22</v>
      </c>
      <c r="B27" s="13" t="s">
        <v>56</v>
      </c>
      <c r="C27" s="14" t="s">
        <v>57</v>
      </c>
      <c r="D27" s="15" t="s">
        <v>15</v>
      </c>
      <c r="E27" s="15">
        <v>20</v>
      </c>
      <c r="F27" s="40">
        <v>211240.95238095237</v>
      </c>
      <c r="G27" s="64">
        <v>122773.10924369749</v>
      </c>
      <c r="H27" s="86">
        <v>130252</v>
      </c>
    </row>
    <row r="28" spans="1:8" ht="408" customHeight="1" thickBot="1">
      <c r="A28" s="12">
        <v>23</v>
      </c>
      <c r="B28" s="13" t="s">
        <v>58</v>
      </c>
      <c r="C28" s="14" t="s">
        <v>59</v>
      </c>
      <c r="D28" s="15" t="s">
        <v>15</v>
      </c>
      <c r="E28" s="15">
        <v>25</v>
      </c>
      <c r="F28" s="40">
        <v>196445.71428571429</v>
      </c>
      <c r="G28" s="64">
        <v>176806.72268907563</v>
      </c>
      <c r="H28" s="116">
        <v>187395</v>
      </c>
    </row>
    <row r="29" spans="1:8" ht="408" customHeight="1" thickBot="1">
      <c r="A29" s="12">
        <v>24</v>
      </c>
      <c r="B29" s="13" t="s">
        <v>60</v>
      </c>
      <c r="C29" s="14" t="s">
        <v>61</v>
      </c>
      <c r="D29" s="15" t="s">
        <v>15</v>
      </c>
      <c r="E29" s="15">
        <v>3</v>
      </c>
      <c r="F29" s="40">
        <v>1740135</v>
      </c>
      <c r="G29" s="64">
        <v>2745378.1512605045</v>
      </c>
      <c r="H29" s="138">
        <v>2836975</v>
      </c>
    </row>
    <row r="30" spans="1:8" ht="408" customHeight="1" thickBot="1">
      <c r="A30" s="12">
        <v>25</v>
      </c>
      <c r="B30" s="13" t="s">
        <v>62</v>
      </c>
      <c r="C30" s="14" t="s">
        <v>63</v>
      </c>
      <c r="D30" s="15" t="s">
        <v>15</v>
      </c>
      <c r="E30" s="15">
        <v>1</v>
      </c>
      <c r="F30" s="40">
        <v>2521007.5630252101</v>
      </c>
      <c r="G30" s="64">
        <v>3841764.7058823532</v>
      </c>
      <c r="H30" s="86">
        <v>3720168</v>
      </c>
    </row>
    <row r="31" spans="1:8" ht="408" customHeight="1" thickBot="1">
      <c r="A31" s="12">
        <v>26</v>
      </c>
      <c r="B31" s="13" t="s">
        <v>64</v>
      </c>
      <c r="C31" s="14" t="s">
        <v>65</v>
      </c>
      <c r="D31" s="15" t="s">
        <v>15</v>
      </c>
      <c r="E31" s="15">
        <v>150</v>
      </c>
      <c r="F31" s="40">
        <v>168067</v>
      </c>
      <c r="G31" s="64">
        <v>31596.638655462186</v>
      </c>
      <c r="H31" s="86">
        <v>34454</v>
      </c>
    </row>
    <row r="32" spans="1:8" ht="408" customHeight="1" thickBot="1">
      <c r="A32" s="12">
        <v>27</v>
      </c>
      <c r="B32" s="13" t="s">
        <v>66</v>
      </c>
      <c r="C32" s="14" t="s">
        <v>67</v>
      </c>
      <c r="D32" s="15" t="s">
        <v>15</v>
      </c>
      <c r="E32" s="15">
        <v>5</v>
      </c>
      <c r="F32" s="40">
        <v>1092436.97478992</v>
      </c>
      <c r="G32" s="64">
        <v>1455882.3529411766</v>
      </c>
      <c r="H32" s="86">
        <v>1504202</v>
      </c>
    </row>
    <row r="33" spans="1:8" ht="408" customHeight="1" thickBot="1">
      <c r="A33" s="12">
        <v>28</v>
      </c>
      <c r="B33" s="13" t="s">
        <v>68</v>
      </c>
      <c r="C33" s="14" t="s">
        <v>69</v>
      </c>
      <c r="D33" s="15" t="s">
        <v>15</v>
      </c>
      <c r="E33" s="15">
        <v>18</v>
      </c>
      <c r="F33" s="40">
        <v>425900</v>
      </c>
      <c r="G33" s="64">
        <v>513613.44537815126</v>
      </c>
      <c r="H33" s="86">
        <v>563866</v>
      </c>
    </row>
    <row r="34" spans="1:8" ht="119.25" customHeight="1" thickBot="1">
      <c r="A34" s="12">
        <v>29</v>
      </c>
      <c r="B34" s="27" t="s">
        <v>70</v>
      </c>
      <c r="C34" s="14" t="s">
        <v>71</v>
      </c>
      <c r="D34" s="15" t="s">
        <v>15</v>
      </c>
      <c r="E34" s="15">
        <v>4</v>
      </c>
      <c r="F34" s="40">
        <v>3361344.5</v>
      </c>
      <c r="G34" s="64">
        <v>5029411.7647058824</v>
      </c>
      <c r="H34" s="86">
        <v>4870588</v>
      </c>
    </row>
    <row r="35" spans="1:8" ht="408" customHeight="1" thickBot="1">
      <c r="A35" s="12">
        <v>30</v>
      </c>
      <c r="B35" s="13" t="s">
        <v>72</v>
      </c>
      <c r="C35" s="14" t="s">
        <v>73</v>
      </c>
      <c r="D35" s="15" t="s">
        <v>15</v>
      </c>
      <c r="E35" s="15">
        <v>1</v>
      </c>
      <c r="F35" s="40">
        <v>3529411.7647058801</v>
      </c>
      <c r="G35" s="64">
        <v>5613781.5126050422</v>
      </c>
      <c r="H35" s="86">
        <v>5436134</v>
      </c>
    </row>
    <row r="36" spans="1:8" ht="408" customHeight="1" thickBot="1">
      <c r="A36" s="12">
        <v>31</v>
      </c>
      <c r="B36" s="13" t="s">
        <v>74</v>
      </c>
      <c r="C36" s="14" t="s">
        <v>75</v>
      </c>
      <c r="D36" s="15" t="s">
        <v>15</v>
      </c>
      <c r="E36" s="15">
        <v>2</v>
      </c>
      <c r="F36" s="40">
        <v>79831.932773109234</v>
      </c>
      <c r="G36" s="64">
        <v>554705.8823529412</v>
      </c>
      <c r="H36" s="86">
        <v>609244</v>
      </c>
    </row>
    <row r="37" spans="1:8" ht="408" customHeight="1" thickBot="1">
      <c r="A37" s="12">
        <v>32</v>
      </c>
      <c r="B37" s="13" t="s">
        <v>76</v>
      </c>
      <c r="C37" s="14" t="s">
        <v>77</v>
      </c>
      <c r="D37" s="15" t="s">
        <v>15</v>
      </c>
      <c r="E37" s="15">
        <v>1</v>
      </c>
      <c r="F37" s="40">
        <v>1822835.97</v>
      </c>
      <c r="G37" s="64">
        <v>3176470.5882352944</v>
      </c>
      <c r="H37" s="86">
        <v>3282353</v>
      </c>
    </row>
    <row r="38" spans="1:8" ht="408" customHeight="1" thickBot="1">
      <c r="A38" s="12">
        <v>33</v>
      </c>
      <c r="B38" s="13" t="s">
        <v>78</v>
      </c>
      <c r="C38" s="14" t="s">
        <v>79</v>
      </c>
      <c r="D38" s="15" t="s">
        <v>15</v>
      </c>
      <c r="E38" s="15">
        <v>1</v>
      </c>
      <c r="F38" s="40">
        <v>504201.68067226891</v>
      </c>
      <c r="G38" s="64">
        <v>1058655.4621848741</v>
      </c>
      <c r="H38" s="86">
        <v>1094118</v>
      </c>
    </row>
    <row r="39" spans="1:8" ht="408" customHeight="1" thickBot="1">
      <c r="A39" s="12">
        <v>34</v>
      </c>
      <c r="B39" s="13" t="s">
        <v>80</v>
      </c>
      <c r="C39" s="14" t="s">
        <v>81</v>
      </c>
      <c r="D39" s="15" t="s">
        <v>15</v>
      </c>
      <c r="E39" s="15">
        <v>24</v>
      </c>
      <c r="F39" s="40">
        <v>84033.613445378156</v>
      </c>
      <c r="G39" s="64">
        <v>103361.34453781514</v>
      </c>
      <c r="H39" s="86">
        <v>113445</v>
      </c>
    </row>
    <row r="40" spans="1:8" ht="408" customHeight="1" thickBot="1">
      <c r="A40" s="12">
        <v>35</v>
      </c>
      <c r="B40" s="28" t="s">
        <v>82</v>
      </c>
      <c r="C40" s="14" t="s">
        <v>83</v>
      </c>
      <c r="D40" s="15" t="s">
        <v>15</v>
      </c>
      <c r="E40" s="15">
        <v>1</v>
      </c>
      <c r="F40" s="40">
        <v>2352941.1764705884</v>
      </c>
      <c r="G40" s="64">
        <v>3765042.0168067231</v>
      </c>
      <c r="H40" s="86">
        <v>3646218</v>
      </c>
    </row>
    <row r="41" spans="1:8" ht="408" customHeight="1" thickBot="1">
      <c r="A41" s="12">
        <v>36</v>
      </c>
      <c r="B41" s="13" t="s">
        <v>84</v>
      </c>
      <c r="C41" s="14" t="s">
        <v>85</v>
      </c>
      <c r="D41" s="15" t="s">
        <v>15</v>
      </c>
      <c r="E41" s="15">
        <v>2</v>
      </c>
      <c r="F41" s="40">
        <v>168067.22689075631</v>
      </c>
      <c r="G41" s="64">
        <v>241176.4705882353</v>
      </c>
      <c r="H41" s="86">
        <v>264706</v>
      </c>
    </row>
    <row r="42" spans="1:8" ht="408" customHeight="1" thickBot="1">
      <c r="A42" s="12">
        <v>37</v>
      </c>
      <c r="B42" s="13" t="s">
        <v>86</v>
      </c>
      <c r="C42" s="14" t="s">
        <v>87</v>
      </c>
      <c r="D42" s="15" t="s">
        <v>15</v>
      </c>
      <c r="E42" s="15">
        <v>5</v>
      </c>
      <c r="F42" s="40">
        <v>58823.529411764706</v>
      </c>
      <c r="G42" s="64">
        <v>124789.91596638656</v>
      </c>
      <c r="H42" s="86">
        <v>136975</v>
      </c>
    </row>
    <row r="43" spans="1:8" ht="408" customHeight="1" thickBot="1">
      <c r="A43" s="12">
        <v>38</v>
      </c>
      <c r="B43" s="13" t="s">
        <v>88</v>
      </c>
      <c r="C43" s="14" t="s">
        <v>89</v>
      </c>
      <c r="D43" s="15" t="s">
        <v>15</v>
      </c>
      <c r="E43" s="15">
        <v>12</v>
      </c>
      <c r="F43" s="40">
        <v>151260.50420168068</v>
      </c>
      <c r="G43" s="64">
        <v>171512.6050420168</v>
      </c>
      <c r="H43" s="86">
        <v>188235</v>
      </c>
    </row>
    <row r="44" spans="1:8" ht="408" customHeight="1" thickBot="1">
      <c r="A44" s="12">
        <v>39</v>
      </c>
      <c r="B44" s="13" t="s">
        <v>90</v>
      </c>
      <c r="C44" s="14" t="s">
        <v>91</v>
      </c>
      <c r="D44" s="15" t="s">
        <v>15</v>
      </c>
      <c r="E44" s="15">
        <v>5</v>
      </c>
      <c r="F44" s="40">
        <v>378151.26050420199</v>
      </c>
      <c r="G44" s="64">
        <v>410000</v>
      </c>
      <c r="H44" s="86">
        <v>450420</v>
      </c>
    </row>
    <row r="45" spans="1:8" ht="408" customHeight="1" thickBot="1">
      <c r="A45" s="12">
        <v>40</v>
      </c>
      <c r="B45" s="13" t="s">
        <v>92</v>
      </c>
      <c r="C45" s="14" t="s">
        <v>93</v>
      </c>
      <c r="D45" s="15" t="s">
        <v>15</v>
      </c>
      <c r="E45" s="15">
        <v>4</v>
      </c>
      <c r="F45" s="40">
        <v>2806905.45</v>
      </c>
      <c r="G45" s="64">
        <v>3753529.411764706</v>
      </c>
      <c r="H45" s="86">
        <v>3966387</v>
      </c>
    </row>
    <row r="46" spans="1:8" ht="408" customHeight="1" thickBot="1">
      <c r="A46" s="12">
        <v>41</v>
      </c>
      <c r="B46" s="29" t="s">
        <v>94</v>
      </c>
      <c r="C46" s="14" t="s">
        <v>95</v>
      </c>
      <c r="D46" s="15" t="s">
        <v>15</v>
      </c>
      <c r="E46" s="15">
        <v>21</v>
      </c>
      <c r="F46" s="40">
        <v>2016806.7226890756</v>
      </c>
      <c r="G46" s="64">
        <v>2963613.4453781513</v>
      </c>
      <c r="H46" s="86">
        <v>3131933</v>
      </c>
    </row>
    <row r="47" spans="1:8" ht="48.75" customHeight="1" thickBot="1">
      <c r="A47" s="12">
        <v>42</v>
      </c>
      <c r="B47" s="29" t="s">
        <v>96</v>
      </c>
      <c r="C47" s="14" t="s">
        <v>97</v>
      </c>
      <c r="D47" s="15" t="s">
        <v>15</v>
      </c>
      <c r="E47" s="15">
        <v>80</v>
      </c>
      <c r="F47" s="40">
        <v>100840.33613445378</v>
      </c>
      <c r="G47" s="64">
        <v>122773.10924369749</v>
      </c>
      <c r="H47" s="86">
        <v>130252</v>
      </c>
    </row>
    <row r="48" spans="1:8" ht="408" customHeight="1" thickBot="1">
      <c r="A48" s="12">
        <v>43</v>
      </c>
      <c r="B48" s="29" t="s">
        <v>98</v>
      </c>
      <c r="C48" s="14" t="s">
        <v>99</v>
      </c>
      <c r="D48" s="15" t="s">
        <v>15</v>
      </c>
      <c r="E48" s="15">
        <v>28</v>
      </c>
      <c r="F48" s="40">
        <v>1949579.8319327731</v>
      </c>
      <c r="G48" s="64">
        <v>2631932.7731092437</v>
      </c>
      <c r="H48" s="86">
        <v>2719328</v>
      </c>
    </row>
    <row r="49" spans="1:8" ht="408" customHeight="1" thickBot="1">
      <c r="A49" s="12">
        <v>44</v>
      </c>
      <c r="B49" s="13" t="s">
        <v>100</v>
      </c>
      <c r="C49" s="14" t="s">
        <v>101</v>
      </c>
      <c r="D49" s="15" t="s">
        <v>15</v>
      </c>
      <c r="E49" s="15">
        <v>1</v>
      </c>
      <c r="F49" s="40">
        <v>504201.68067226891</v>
      </c>
      <c r="G49" s="64">
        <v>417731.09243697481</v>
      </c>
      <c r="H49" s="86">
        <v>458824</v>
      </c>
    </row>
    <row r="50" spans="1:8" ht="408" customHeight="1" thickBot="1">
      <c r="A50" s="12">
        <v>45</v>
      </c>
      <c r="B50" s="13" t="s">
        <v>102</v>
      </c>
      <c r="C50" s="14" t="s">
        <v>103</v>
      </c>
      <c r="D50" s="15" t="s">
        <v>15</v>
      </c>
      <c r="E50" s="15">
        <v>1</v>
      </c>
      <c r="F50" s="40">
        <v>3600840.33613445</v>
      </c>
      <c r="G50" s="64">
        <v>3768235.2941176472</v>
      </c>
      <c r="H50" s="86">
        <v>3649580</v>
      </c>
    </row>
    <row r="51" spans="1:8" ht="408" customHeight="1" thickBot="1">
      <c r="A51" s="12">
        <v>46</v>
      </c>
      <c r="B51" s="13" t="s">
        <v>104</v>
      </c>
      <c r="C51" s="14" t="s">
        <v>105</v>
      </c>
      <c r="D51" s="15" t="s">
        <v>15</v>
      </c>
      <c r="E51" s="15">
        <v>1</v>
      </c>
      <c r="F51" s="40">
        <v>1512605.0420168068</v>
      </c>
      <c r="G51" s="64">
        <v>3176470.5882352944</v>
      </c>
      <c r="H51" s="86">
        <v>3282353</v>
      </c>
    </row>
    <row r="52" spans="1:8" ht="408" customHeight="1" thickBot="1">
      <c r="A52" s="12">
        <v>47</v>
      </c>
      <c r="B52" s="13" t="s">
        <v>106</v>
      </c>
      <c r="C52" s="14" t="s">
        <v>107</v>
      </c>
      <c r="D52" s="15" t="s">
        <v>15</v>
      </c>
      <c r="E52" s="15">
        <v>1</v>
      </c>
      <c r="F52" s="40">
        <v>2848739.49579832</v>
      </c>
      <c r="G52" s="64">
        <v>5805630.2521008402</v>
      </c>
      <c r="H52" s="86">
        <v>5621849</v>
      </c>
    </row>
    <row r="53" spans="1:8" ht="408" customHeight="1" thickBot="1">
      <c r="A53" s="12">
        <v>48</v>
      </c>
      <c r="B53" s="13" t="s">
        <v>108</v>
      </c>
      <c r="C53" s="14" t="s">
        <v>109</v>
      </c>
      <c r="D53" s="15" t="s">
        <v>15</v>
      </c>
      <c r="E53" s="15">
        <v>8</v>
      </c>
      <c r="F53" s="40">
        <v>361344.53781512601</v>
      </c>
      <c r="G53" s="64">
        <v>482352.9411764706</v>
      </c>
      <c r="H53" s="86">
        <v>529412</v>
      </c>
    </row>
    <row r="54" spans="1:8" ht="408" customHeight="1" thickBot="1">
      <c r="A54" s="12">
        <v>49</v>
      </c>
      <c r="B54" s="29" t="s">
        <v>110</v>
      </c>
      <c r="C54" s="14" t="s">
        <v>111</v>
      </c>
      <c r="D54" s="15" t="s">
        <v>15</v>
      </c>
      <c r="E54" s="15">
        <v>4</v>
      </c>
      <c r="F54" s="40">
        <v>2268907.5630252101</v>
      </c>
      <c r="G54" s="64">
        <v>3908571.4285714286</v>
      </c>
      <c r="H54" s="86">
        <v>3784874</v>
      </c>
    </row>
    <row r="55" spans="1:8" ht="408" customHeight="1" thickBot="1">
      <c r="A55" s="12">
        <v>50</v>
      </c>
      <c r="B55" s="13" t="s">
        <v>112</v>
      </c>
      <c r="C55" s="14" t="s">
        <v>113</v>
      </c>
      <c r="D55" s="15" t="s">
        <v>15</v>
      </c>
      <c r="E55" s="15">
        <v>1</v>
      </c>
      <c r="F55" s="40">
        <v>17647058.8235294</v>
      </c>
      <c r="G55" s="64">
        <v>29548319.327731095</v>
      </c>
      <c r="H55" s="86">
        <v>28939496</v>
      </c>
    </row>
    <row r="56" spans="1:8" ht="408" customHeight="1" thickBot="1">
      <c r="A56" s="12">
        <v>51</v>
      </c>
      <c r="B56" s="13" t="s">
        <v>114</v>
      </c>
      <c r="C56" s="14" t="s">
        <v>115</v>
      </c>
      <c r="D56" s="15" t="s">
        <v>15</v>
      </c>
      <c r="E56" s="15">
        <v>1</v>
      </c>
      <c r="F56" s="40">
        <v>5042016.8067226894</v>
      </c>
      <c r="G56" s="64">
        <v>7600000</v>
      </c>
      <c r="H56" s="86">
        <v>7359664</v>
      </c>
    </row>
    <row r="57" spans="1:8" ht="408" customHeight="1" thickBot="1">
      <c r="A57" s="12">
        <v>52</v>
      </c>
      <c r="B57" s="13" t="s">
        <v>116</v>
      </c>
      <c r="C57" s="14" t="s">
        <v>117</v>
      </c>
      <c r="D57" s="15" t="s">
        <v>15</v>
      </c>
      <c r="E57" s="15">
        <v>1</v>
      </c>
      <c r="F57" s="40">
        <v>5126050.4201680673</v>
      </c>
      <c r="G57" s="64">
        <v>8380840.3361344542</v>
      </c>
      <c r="H57" s="86">
        <v>8208403</v>
      </c>
    </row>
    <row r="58" spans="1:8" ht="408" customHeight="1" thickBot="1">
      <c r="A58" s="12">
        <v>53</v>
      </c>
      <c r="B58" s="13" t="s">
        <v>118</v>
      </c>
      <c r="C58" s="14" t="s">
        <v>119</v>
      </c>
      <c r="D58" s="15" t="s">
        <v>15</v>
      </c>
      <c r="E58" s="15">
        <v>1</v>
      </c>
      <c r="F58" s="40">
        <v>4928000</v>
      </c>
      <c r="G58" s="64">
        <v>7551092.4369747899</v>
      </c>
      <c r="H58" s="86">
        <v>7312605</v>
      </c>
    </row>
    <row r="59" spans="1:8" ht="408" customHeight="1" thickBot="1">
      <c r="A59" s="12">
        <v>54</v>
      </c>
      <c r="B59" s="13" t="s">
        <v>120</v>
      </c>
      <c r="C59" s="14" t="s">
        <v>121</v>
      </c>
      <c r="D59" s="15" t="s">
        <v>15</v>
      </c>
      <c r="E59" s="15">
        <v>3</v>
      </c>
      <c r="F59" s="40">
        <v>126050.42016806723</v>
      </c>
      <c r="G59" s="64">
        <v>1247983.193277311</v>
      </c>
      <c r="H59" s="86">
        <v>1289916</v>
      </c>
    </row>
    <row r="60" spans="1:8" ht="408" customHeight="1" thickBot="1">
      <c r="A60" s="12">
        <v>55</v>
      </c>
      <c r="B60" s="13" t="s">
        <v>122</v>
      </c>
      <c r="C60" s="14" t="s">
        <v>123</v>
      </c>
      <c r="D60" s="15" t="s">
        <v>15</v>
      </c>
      <c r="E60" s="15">
        <v>1</v>
      </c>
      <c r="F60" s="40">
        <v>2773109.2436974789</v>
      </c>
      <c r="G60" s="64">
        <v>5189075.6302521015</v>
      </c>
      <c r="H60" s="86">
        <v>5025210</v>
      </c>
    </row>
    <row r="61" spans="1:8" ht="408" customHeight="1" thickBot="1">
      <c r="A61" s="12">
        <v>56</v>
      </c>
      <c r="B61" s="13" t="s">
        <v>124</v>
      </c>
      <c r="C61" s="14" t="s">
        <v>125</v>
      </c>
      <c r="D61" s="15" t="s">
        <v>15</v>
      </c>
      <c r="E61" s="15">
        <v>1</v>
      </c>
      <c r="F61" s="40">
        <v>2352941.1764705884</v>
      </c>
      <c r="G61" s="64">
        <v>3233445.3781512608</v>
      </c>
      <c r="H61" s="86">
        <v>3341176</v>
      </c>
    </row>
    <row r="62" spans="1:8" ht="408" customHeight="1" thickBot="1">
      <c r="A62" s="12">
        <v>57</v>
      </c>
      <c r="B62" s="13" t="s">
        <v>126</v>
      </c>
      <c r="C62" s="14" t="s">
        <v>127</v>
      </c>
      <c r="D62" s="15" t="s">
        <v>15</v>
      </c>
      <c r="E62" s="15">
        <v>6</v>
      </c>
      <c r="F62" s="40">
        <v>4563323</v>
      </c>
      <c r="G62" s="64">
        <v>5201932.7731092442</v>
      </c>
      <c r="H62" s="86">
        <v>5037815</v>
      </c>
    </row>
    <row r="63" spans="1:8" ht="408" customHeight="1" thickBot="1">
      <c r="A63" s="12">
        <v>58</v>
      </c>
      <c r="B63" s="13" t="s">
        <v>128</v>
      </c>
      <c r="C63" s="14" t="s">
        <v>129</v>
      </c>
      <c r="D63" s="15" t="s">
        <v>15</v>
      </c>
      <c r="E63" s="15">
        <v>1</v>
      </c>
      <c r="F63" s="40">
        <v>10504201.680672269</v>
      </c>
      <c r="G63" s="64">
        <v>14183193.277310925</v>
      </c>
      <c r="H63" s="86">
        <v>13890756</v>
      </c>
    </row>
    <row r="64" spans="1:8" ht="363" customHeight="1" thickBot="1">
      <c r="A64" s="12">
        <v>59</v>
      </c>
      <c r="B64" s="13" t="s">
        <v>130</v>
      </c>
      <c r="C64" s="14" t="s">
        <v>131</v>
      </c>
      <c r="D64" s="15" t="s">
        <v>15</v>
      </c>
      <c r="E64" s="15">
        <v>5</v>
      </c>
      <c r="F64" s="40">
        <v>5732138</v>
      </c>
      <c r="G64" s="64">
        <v>8359915.9663865548</v>
      </c>
      <c r="H64" s="86">
        <v>8840336</v>
      </c>
    </row>
    <row r="65" spans="1:8" ht="306.75" customHeight="1" thickBot="1">
      <c r="A65" s="12">
        <v>60</v>
      </c>
      <c r="B65" s="13" t="s">
        <v>132</v>
      </c>
      <c r="C65" s="14" t="s">
        <v>133</v>
      </c>
      <c r="D65" s="15" t="s">
        <v>15</v>
      </c>
      <c r="E65" s="15">
        <v>2</v>
      </c>
      <c r="F65" s="40">
        <v>840336.13445378153</v>
      </c>
      <c r="G65" s="64">
        <v>1665378.1512605043</v>
      </c>
      <c r="H65" s="86">
        <v>1721008</v>
      </c>
    </row>
    <row r="66" spans="1:8" ht="325.5" customHeight="1" thickBot="1">
      <c r="A66" s="12">
        <v>61</v>
      </c>
      <c r="B66" s="13" t="s">
        <v>134</v>
      </c>
      <c r="C66" s="14" t="s">
        <v>135</v>
      </c>
      <c r="D66" s="15" t="s">
        <v>15</v>
      </c>
      <c r="E66" s="15">
        <v>4</v>
      </c>
      <c r="F66" s="40">
        <v>226890.75630252101</v>
      </c>
      <c r="G66" s="64">
        <v>361764.70588235295</v>
      </c>
      <c r="H66" s="86">
        <v>397479</v>
      </c>
    </row>
    <row r="67" spans="1:8" ht="408" customHeight="1" thickBot="1">
      <c r="A67" s="12">
        <v>62</v>
      </c>
      <c r="B67" s="13" t="s">
        <v>136</v>
      </c>
      <c r="C67" s="14" t="s">
        <v>137</v>
      </c>
      <c r="D67" s="15" t="s">
        <v>15</v>
      </c>
      <c r="E67" s="15">
        <v>4</v>
      </c>
      <c r="F67" s="40">
        <v>184873.94957983194</v>
      </c>
      <c r="G67" s="64">
        <v>253109.24369747899</v>
      </c>
      <c r="H67" s="86">
        <v>278151</v>
      </c>
    </row>
    <row r="68" spans="1:8" ht="383.25" customHeight="1" thickBot="1">
      <c r="A68" s="12">
        <v>63</v>
      </c>
      <c r="B68" s="13" t="s">
        <v>138</v>
      </c>
      <c r="C68" s="14" t="s">
        <v>139</v>
      </c>
      <c r="D68" s="15" t="s">
        <v>15</v>
      </c>
      <c r="E68" s="15">
        <v>2</v>
      </c>
      <c r="F68" s="40">
        <v>1176470.5882352942</v>
      </c>
      <c r="G68" s="64">
        <v>1384285.7142857143</v>
      </c>
      <c r="H68" s="86">
        <v>1430252</v>
      </c>
    </row>
    <row r="69" spans="1:8" ht="408" customHeight="1" thickBot="1">
      <c r="A69" s="12">
        <v>64</v>
      </c>
      <c r="B69" s="13" t="s">
        <v>140</v>
      </c>
      <c r="C69" s="14" t="s">
        <v>141</v>
      </c>
      <c r="D69" s="15" t="s">
        <v>15</v>
      </c>
      <c r="E69" s="15">
        <v>1</v>
      </c>
      <c r="F69" s="40">
        <v>2669855.0299999998</v>
      </c>
      <c r="G69" s="64">
        <v>4080840.3361344538</v>
      </c>
      <c r="H69" s="86">
        <v>3952101</v>
      </c>
    </row>
    <row r="70" spans="1:8" ht="408" customHeight="1" thickBot="1">
      <c r="A70" s="12">
        <v>65</v>
      </c>
      <c r="B70" s="13" t="s">
        <v>142</v>
      </c>
      <c r="C70" s="14" t="s">
        <v>143</v>
      </c>
      <c r="D70" s="15" t="s">
        <v>15</v>
      </c>
      <c r="E70" s="15">
        <v>12</v>
      </c>
      <c r="F70" s="40">
        <v>1127297.45</v>
      </c>
      <c r="G70" s="64">
        <v>2541260.5042016809</v>
      </c>
      <c r="H70" s="86">
        <v>2626050</v>
      </c>
    </row>
    <row r="71" spans="1:8" ht="408" customHeight="1" thickBot="1">
      <c r="A71" s="12">
        <v>66</v>
      </c>
      <c r="B71" s="13" t="s">
        <v>144</v>
      </c>
      <c r="C71" s="14" t="s">
        <v>145</v>
      </c>
      <c r="D71" s="15" t="s">
        <v>15</v>
      </c>
      <c r="E71" s="15">
        <v>1</v>
      </c>
      <c r="F71" s="40">
        <v>1428571.4285714286</v>
      </c>
      <c r="G71" s="64">
        <v>3632352.9411764708</v>
      </c>
      <c r="H71" s="86">
        <v>3517647</v>
      </c>
    </row>
    <row r="72" spans="1:8" ht="408" customHeight="1" thickBot="1">
      <c r="A72" s="12">
        <v>67</v>
      </c>
      <c r="B72" s="13" t="s">
        <v>146</v>
      </c>
      <c r="C72" s="14" t="s">
        <v>147</v>
      </c>
      <c r="D72" s="15" t="s">
        <v>15</v>
      </c>
      <c r="E72" s="15">
        <v>4</v>
      </c>
      <c r="F72" s="40">
        <v>200000</v>
      </c>
      <c r="G72" s="64">
        <v>240000</v>
      </c>
      <c r="H72" s="86">
        <v>263025</v>
      </c>
    </row>
    <row r="73" spans="1:8" ht="408" customHeight="1" thickBot="1">
      <c r="A73" s="12">
        <v>68</v>
      </c>
      <c r="B73" s="29" t="s">
        <v>148</v>
      </c>
      <c r="C73" s="14" t="s">
        <v>149</v>
      </c>
      <c r="D73" s="15" t="s">
        <v>15</v>
      </c>
      <c r="E73" s="15">
        <v>2</v>
      </c>
      <c r="F73" s="40">
        <v>1176470.5882352942</v>
      </c>
      <c r="G73" s="64">
        <v>3336638.6554621849</v>
      </c>
      <c r="H73" s="86">
        <v>3447899</v>
      </c>
    </row>
    <row r="74" spans="1:8" ht="17.25" customHeight="1" thickBot="1">
      <c r="A74" s="12">
        <v>69</v>
      </c>
      <c r="B74" s="13" t="s">
        <v>150</v>
      </c>
      <c r="C74" s="14" t="s">
        <v>151</v>
      </c>
      <c r="D74" s="15" t="s">
        <v>15</v>
      </c>
      <c r="E74" s="15">
        <v>40</v>
      </c>
      <c r="F74" s="40">
        <v>100000</v>
      </c>
      <c r="G74" s="64">
        <v>110672.26890756303</v>
      </c>
      <c r="H74" s="86">
        <v>121849</v>
      </c>
    </row>
    <row r="75" spans="1:8" ht="408" customHeight="1" thickBot="1">
      <c r="A75" s="12">
        <v>70</v>
      </c>
      <c r="B75" s="13" t="s">
        <v>152</v>
      </c>
      <c r="C75" s="14" t="s">
        <v>153</v>
      </c>
      <c r="D75" s="15" t="s">
        <v>15</v>
      </c>
      <c r="E75" s="15">
        <v>1</v>
      </c>
      <c r="F75" s="40">
        <v>1428571.4285714286</v>
      </c>
      <c r="G75" s="64">
        <v>542689.07563025213</v>
      </c>
      <c r="H75" s="86">
        <v>595798</v>
      </c>
    </row>
    <row r="76" spans="1:8" ht="408" customHeight="1" thickBot="1">
      <c r="A76" s="12">
        <v>71</v>
      </c>
      <c r="B76" s="13" t="s">
        <v>154</v>
      </c>
      <c r="C76" s="14" t="s">
        <v>155</v>
      </c>
      <c r="D76" s="15" t="s">
        <v>15</v>
      </c>
      <c r="E76" s="15">
        <v>1</v>
      </c>
      <c r="F76" s="40">
        <v>5462184.8739495799</v>
      </c>
      <c r="G76" s="64">
        <v>26483193.277310926</v>
      </c>
      <c r="H76" s="86">
        <v>25936975</v>
      </c>
    </row>
    <row r="77" spans="1:8" ht="408" customHeight="1" thickBot="1">
      <c r="A77" s="12">
        <v>72</v>
      </c>
      <c r="B77" s="29" t="s">
        <v>156</v>
      </c>
      <c r="C77" s="14" t="s">
        <v>157</v>
      </c>
      <c r="D77" s="15" t="s">
        <v>15</v>
      </c>
      <c r="E77" s="15">
        <v>2</v>
      </c>
      <c r="F77" s="40">
        <v>756302.52100840339</v>
      </c>
      <c r="G77" s="64">
        <v>2011680.6722689075</v>
      </c>
      <c r="H77" s="86">
        <v>2078992</v>
      </c>
    </row>
    <row r="78" spans="1:8" ht="408" customHeight="1" thickBot="1">
      <c r="A78" s="12">
        <v>73</v>
      </c>
      <c r="B78" s="29" t="s">
        <v>158</v>
      </c>
      <c r="C78" s="14" t="s">
        <v>159</v>
      </c>
      <c r="D78" s="15" t="s">
        <v>15</v>
      </c>
      <c r="E78" s="15">
        <v>6</v>
      </c>
      <c r="F78" s="40">
        <v>924369.74789915967</v>
      </c>
      <c r="G78" s="64">
        <v>2369159.6638655462</v>
      </c>
      <c r="H78" s="86">
        <v>2447899</v>
      </c>
    </row>
    <row r="79" spans="1:8" ht="408" customHeight="1" thickBot="1">
      <c r="A79" s="12">
        <v>74</v>
      </c>
      <c r="B79" s="13" t="s">
        <v>160</v>
      </c>
      <c r="C79" s="14" t="s">
        <v>161</v>
      </c>
      <c r="D79" s="15" t="s">
        <v>15</v>
      </c>
      <c r="E79" s="15">
        <v>1</v>
      </c>
      <c r="F79" s="40">
        <v>1008403.3613445378</v>
      </c>
      <c r="G79" s="64">
        <v>1535126.0504201681</v>
      </c>
      <c r="H79" s="86">
        <v>1586555</v>
      </c>
    </row>
    <row r="80" spans="1:8" ht="104.25" customHeight="1" thickBot="1">
      <c r="A80" s="12">
        <v>75</v>
      </c>
      <c r="B80" s="13" t="s">
        <v>162</v>
      </c>
      <c r="C80" s="14" t="s">
        <v>163</v>
      </c>
      <c r="D80" s="15" t="s">
        <v>15</v>
      </c>
      <c r="E80" s="15">
        <v>1</v>
      </c>
      <c r="F80" s="40">
        <v>2605042.0168067226</v>
      </c>
      <c r="G80" s="64">
        <v>5291260.5042016814</v>
      </c>
      <c r="H80" s="86">
        <v>5124370</v>
      </c>
    </row>
    <row r="81" spans="1:8" ht="408" customHeight="1" thickBot="1">
      <c r="A81" s="12">
        <v>76</v>
      </c>
      <c r="B81" s="13" t="s">
        <v>164</v>
      </c>
      <c r="C81" s="14" t="s">
        <v>165</v>
      </c>
      <c r="D81" s="15" t="s">
        <v>15</v>
      </c>
      <c r="E81" s="15">
        <v>1</v>
      </c>
      <c r="F81" s="40">
        <v>672268.90756302525</v>
      </c>
      <c r="G81" s="64">
        <v>1418067.2268907563</v>
      </c>
      <c r="H81" s="86">
        <v>1465546</v>
      </c>
    </row>
    <row r="82" spans="1:8" ht="408" customHeight="1" thickBot="1">
      <c r="A82" s="12">
        <v>77</v>
      </c>
      <c r="B82" s="29" t="s">
        <v>166</v>
      </c>
      <c r="C82" s="14" t="s">
        <v>167</v>
      </c>
      <c r="D82" s="15" t="s">
        <v>15</v>
      </c>
      <c r="E82" s="15">
        <v>9</v>
      </c>
      <c r="F82" s="40">
        <v>1680672.2689075631</v>
      </c>
      <c r="G82" s="64">
        <v>3439663.8655462186</v>
      </c>
      <c r="H82" s="86">
        <v>3635294</v>
      </c>
    </row>
    <row r="83" spans="1:8" ht="408" customHeight="1" thickBot="1">
      <c r="A83" s="12">
        <v>78</v>
      </c>
      <c r="B83" s="13" t="s">
        <v>168</v>
      </c>
      <c r="C83" s="14" t="s">
        <v>169</v>
      </c>
      <c r="D83" s="15" t="s">
        <v>15</v>
      </c>
      <c r="E83" s="15">
        <v>1</v>
      </c>
      <c r="F83" s="40">
        <v>1092436.9747899161</v>
      </c>
      <c r="G83" s="64">
        <v>2725126.0504201683</v>
      </c>
      <c r="H83" s="86">
        <v>2815966</v>
      </c>
    </row>
    <row r="84" spans="1:8" ht="408" customHeight="1" thickBot="1">
      <c r="A84" s="12">
        <v>79</v>
      </c>
      <c r="B84" s="13" t="s">
        <v>170</v>
      </c>
      <c r="C84" s="14" t="s">
        <v>171</v>
      </c>
      <c r="D84" s="15" t="s">
        <v>15</v>
      </c>
      <c r="E84" s="15">
        <v>1</v>
      </c>
      <c r="F84" s="40">
        <v>4789915.9663865548</v>
      </c>
      <c r="G84" s="64">
        <v>4726050.4201680673</v>
      </c>
      <c r="H84" s="86">
        <v>4576471</v>
      </c>
    </row>
    <row r="85" spans="1:8" ht="408" customHeight="1" thickBot="1">
      <c r="A85" s="12">
        <v>80</v>
      </c>
      <c r="B85" s="37" t="s">
        <v>172</v>
      </c>
      <c r="C85" s="14" t="s">
        <v>173</v>
      </c>
      <c r="D85" s="15" t="s">
        <v>15</v>
      </c>
      <c r="E85" s="15">
        <v>2</v>
      </c>
      <c r="F85" s="40">
        <v>2500000</v>
      </c>
      <c r="G85" s="64">
        <v>2911764.7058823532</v>
      </c>
      <c r="H85" s="86">
        <v>3009244</v>
      </c>
    </row>
    <row r="86" spans="1:8" ht="408" customHeight="1" thickBot="1">
      <c r="A86" s="12">
        <v>81</v>
      </c>
      <c r="B86" s="13" t="s">
        <v>174</v>
      </c>
      <c r="C86" s="14" t="s">
        <v>175</v>
      </c>
      <c r="D86" s="15" t="s">
        <v>15</v>
      </c>
      <c r="E86" s="15">
        <v>1</v>
      </c>
      <c r="F86" s="40">
        <v>3361344.5378151261</v>
      </c>
      <c r="G86" s="64">
        <v>4223361.3445378151</v>
      </c>
      <c r="H86" s="86">
        <v>4089916</v>
      </c>
    </row>
    <row r="87" spans="1:8" ht="323.25" customHeight="1" thickBot="1">
      <c r="A87" s="12">
        <v>82</v>
      </c>
      <c r="B87" s="13" t="s">
        <v>176</v>
      </c>
      <c r="C87" s="14" t="s">
        <v>177</v>
      </c>
      <c r="D87" s="15" t="s">
        <v>15</v>
      </c>
      <c r="E87" s="15">
        <v>1</v>
      </c>
      <c r="F87" s="40">
        <v>3277310.9243697482</v>
      </c>
      <c r="G87" s="64">
        <v>4151260.5042016809</v>
      </c>
      <c r="H87" s="86">
        <v>4020168</v>
      </c>
    </row>
    <row r="88" spans="1:8" ht="105" customHeight="1" thickBot="1">
      <c r="A88" s="12">
        <v>83</v>
      </c>
      <c r="B88" s="37" t="s">
        <v>178</v>
      </c>
      <c r="C88" s="14" t="s">
        <v>179</v>
      </c>
      <c r="D88" s="15" t="s">
        <v>15</v>
      </c>
      <c r="E88" s="15">
        <v>10</v>
      </c>
      <c r="F88" s="40">
        <v>672268.90756302525</v>
      </c>
      <c r="G88" s="64">
        <v>1985294.1176470588</v>
      </c>
      <c r="H88" s="86">
        <v>2051261</v>
      </c>
    </row>
    <row r="89" spans="1:8" ht="249" customHeight="1" thickBot="1">
      <c r="A89" s="12">
        <v>84</v>
      </c>
      <c r="B89" s="13" t="s">
        <v>180</v>
      </c>
      <c r="C89" s="14" t="s">
        <v>181</v>
      </c>
      <c r="D89" s="15" t="s">
        <v>15</v>
      </c>
      <c r="E89" s="15">
        <v>2</v>
      </c>
      <c r="F89" s="40">
        <v>386554.62184873951</v>
      </c>
      <c r="G89" s="64">
        <v>1874117.6470588236</v>
      </c>
      <c r="H89" s="86">
        <v>1936975</v>
      </c>
    </row>
    <row r="90" spans="1:8" ht="105.75" customHeight="1" thickBot="1">
      <c r="A90" s="12">
        <v>85</v>
      </c>
      <c r="B90" s="29" t="s">
        <v>182</v>
      </c>
      <c r="C90" s="14" t="s">
        <v>183</v>
      </c>
      <c r="D90" s="15" t="s">
        <v>15</v>
      </c>
      <c r="E90" s="15">
        <v>38</v>
      </c>
      <c r="F90" s="40">
        <v>319327.731092437</v>
      </c>
      <c r="G90" s="64">
        <v>403109.24369747902</v>
      </c>
      <c r="H90" s="86">
        <v>426891</v>
      </c>
    </row>
    <row r="91" spans="1:8" ht="126" customHeight="1" thickBot="1">
      <c r="A91" s="12">
        <v>86</v>
      </c>
      <c r="B91" s="13" t="s">
        <v>184</v>
      </c>
      <c r="C91" s="14" t="s">
        <v>185</v>
      </c>
      <c r="D91" s="15" t="s">
        <v>15</v>
      </c>
      <c r="E91" s="15">
        <v>3</v>
      </c>
      <c r="F91" s="40">
        <v>1873890.14</v>
      </c>
      <c r="G91" s="64">
        <v>2004621.848739496</v>
      </c>
      <c r="H91" s="86">
        <v>2071429</v>
      </c>
    </row>
    <row r="92" spans="1:8" ht="144" customHeight="1" thickBot="1">
      <c r="A92" s="12">
        <v>87</v>
      </c>
      <c r="B92" s="13" t="s">
        <v>186</v>
      </c>
      <c r="C92" s="14" t="s">
        <v>187</v>
      </c>
      <c r="D92" s="15" t="s">
        <v>15</v>
      </c>
      <c r="E92" s="15">
        <v>1</v>
      </c>
      <c r="F92" s="40">
        <v>2803348.51</v>
      </c>
      <c r="G92" s="64">
        <v>2380756.3025210085</v>
      </c>
      <c r="H92" s="86">
        <v>2460504</v>
      </c>
    </row>
    <row r="93" spans="1:8" ht="297" customHeight="1" thickBot="1">
      <c r="A93" s="12">
        <v>88</v>
      </c>
      <c r="B93" s="29" t="s">
        <v>188</v>
      </c>
      <c r="C93" s="14" t="s">
        <v>189</v>
      </c>
      <c r="D93" s="15" t="s">
        <v>15</v>
      </c>
      <c r="E93" s="15">
        <v>14</v>
      </c>
      <c r="F93" s="40">
        <v>210084.03361344538</v>
      </c>
      <c r="G93" s="64">
        <v>1633613.4453781513</v>
      </c>
      <c r="H93" s="86">
        <v>1688235</v>
      </c>
    </row>
    <row r="94" spans="1:8" ht="126.75" customHeight="1" thickBot="1">
      <c r="A94" s="12">
        <v>89</v>
      </c>
      <c r="B94" s="29" t="s">
        <v>190</v>
      </c>
      <c r="C94" s="14" t="s">
        <v>191</v>
      </c>
      <c r="D94" s="15" t="s">
        <v>15</v>
      </c>
      <c r="E94" s="15">
        <v>9</v>
      </c>
      <c r="F94" s="40">
        <v>2521008.4033613447</v>
      </c>
      <c r="G94" s="64">
        <v>5003613.4453781517</v>
      </c>
      <c r="H94" s="86">
        <v>4845378</v>
      </c>
    </row>
    <row r="95" spans="1:8" ht="143.25" customHeight="1" thickBot="1">
      <c r="A95" s="12">
        <v>90</v>
      </c>
      <c r="B95" s="13" t="s">
        <v>192</v>
      </c>
      <c r="C95" s="14" t="s">
        <v>193</v>
      </c>
      <c r="D95" s="15" t="s">
        <v>15</v>
      </c>
      <c r="E95" s="15">
        <v>1</v>
      </c>
      <c r="F95" s="40">
        <v>7058682.0499999998</v>
      </c>
      <c r="G95" s="64">
        <v>7381680.6722689075</v>
      </c>
      <c r="H95" s="86">
        <v>7805882</v>
      </c>
    </row>
    <row r="96" spans="1:8" ht="299.25" customHeight="1" thickBot="1">
      <c r="A96" s="12">
        <v>91</v>
      </c>
      <c r="B96" s="29" t="s">
        <v>194</v>
      </c>
      <c r="C96" s="14" t="s">
        <v>195</v>
      </c>
      <c r="D96" s="15" t="s">
        <v>15</v>
      </c>
      <c r="E96" s="15">
        <v>4</v>
      </c>
      <c r="F96" s="40">
        <v>1176470.5882352942</v>
      </c>
      <c r="G96" s="64">
        <v>481848.73949579836</v>
      </c>
      <c r="H96" s="86">
        <v>510084</v>
      </c>
    </row>
    <row r="97" spans="1:8" ht="285.75" customHeight="1" thickBot="1">
      <c r="A97" s="12">
        <v>92</v>
      </c>
      <c r="B97" s="13" t="s">
        <v>196</v>
      </c>
      <c r="C97" s="14" t="s">
        <v>197</v>
      </c>
      <c r="D97" s="15" t="s">
        <v>15</v>
      </c>
      <c r="E97" s="15">
        <v>1</v>
      </c>
      <c r="F97" s="40">
        <v>756302.52100840339</v>
      </c>
      <c r="G97" s="64">
        <v>952773.10924369749</v>
      </c>
      <c r="H97" s="86">
        <v>984874</v>
      </c>
    </row>
    <row r="98" spans="1:8" ht="327" customHeight="1" thickBot="1">
      <c r="A98" s="12">
        <v>93</v>
      </c>
      <c r="B98" s="13" t="s">
        <v>198</v>
      </c>
      <c r="C98" s="14" t="s">
        <v>199</v>
      </c>
      <c r="D98" s="15" t="s">
        <v>15</v>
      </c>
      <c r="E98" s="15">
        <v>5</v>
      </c>
      <c r="F98" s="40">
        <v>134453.78151260506</v>
      </c>
      <c r="G98" s="64">
        <v>458739.49579831935</v>
      </c>
      <c r="H98" s="86">
        <v>503361</v>
      </c>
    </row>
    <row r="99" spans="1:8" ht="408" customHeight="1" thickBot="1">
      <c r="A99" s="12">
        <v>94</v>
      </c>
      <c r="B99" s="13" t="s">
        <v>200</v>
      </c>
      <c r="C99" s="14" t="s">
        <v>201</v>
      </c>
      <c r="D99" s="15" t="s">
        <v>15</v>
      </c>
      <c r="E99" s="15">
        <v>3</v>
      </c>
      <c r="F99" s="40">
        <v>2119363.4</v>
      </c>
      <c r="G99" s="64">
        <v>2689411.7647058824</v>
      </c>
      <c r="H99" s="86">
        <v>2778992</v>
      </c>
    </row>
    <row r="100" spans="1:8" ht="345.75" customHeight="1" thickBot="1">
      <c r="A100" s="12">
        <v>95</v>
      </c>
      <c r="B100" s="13" t="s">
        <v>202</v>
      </c>
      <c r="C100" s="14" t="s">
        <v>203</v>
      </c>
      <c r="D100" s="15" t="s">
        <v>15</v>
      </c>
      <c r="E100" s="15">
        <v>1</v>
      </c>
      <c r="F100" s="40">
        <v>84033.613445378156</v>
      </c>
      <c r="G100" s="64">
        <v>364201.68067226891</v>
      </c>
      <c r="H100" s="86">
        <v>400000</v>
      </c>
    </row>
    <row r="101" spans="1:8" ht="136.5" customHeight="1" thickBot="1">
      <c r="A101" s="12">
        <v>96</v>
      </c>
      <c r="B101" s="13" t="s">
        <v>204</v>
      </c>
      <c r="C101" s="14" t="s">
        <v>205</v>
      </c>
      <c r="D101" s="15" t="s">
        <v>15</v>
      </c>
      <c r="E101" s="15">
        <v>1</v>
      </c>
      <c r="F101" s="40">
        <v>840336.13445378153</v>
      </c>
      <c r="G101" s="64">
        <v>1625126.0504201681</v>
      </c>
      <c r="H101" s="86">
        <v>1678992</v>
      </c>
    </row>
    <row r="102" spans="1:8" ht="220.5" customHeight="1" thickBot="1">
      <c r="A102" s="12">
        <v>97</v>
      </c>
      <c r="B102" s="29" t="s">
        <v>206</v>
      </c>
      <c r="C102" s="14" t="s">
        <v>207</v>
      </c>
      <c r="D102" s="15" t="s">
        <v>15</v>
      </c>
      <c r="E102" s="15">
        <v>5</v>
      </c>
      <c r="F102" s="40">
        <v>1243697.4789915967</v>
      </c>
      <c r="G102" s="64">
        <v>2534789.9159663864</v>
      </c>
      <c r="H102" s="86">
        <v>2619328</v>
      </c>
    </row>
    <row r="103" spans="1:8" ht="408" customHeight="1" thickBot="1">
      <c r="A103" s="12">
        <v>98</v>
      </c>
      <c r="B103" s="29" t="s">
        <v>208</v>
      </c>
      <c r="C103" s="14" t="s">
        <v>209</v>
      </c>
      <c r="D103" s="15" t="s">
        <v>15</v>
      </c>
      <c r="E103" s="15">
        <v>3</v>
      </c>
      <c r="F103" s="40">
        <v>588235.29411764711</v>
      </c>
      <c r="G103" s="64">
        <v>671428.57142857148</v>
      </c>
      <c r="H103" s="86">
        <v>710924</v>
      </c>
    </row>
    <row r="104" spans="1:8" ht="408" customHeight="1" thickBot="1">
      <c r="A104" s="12">
        <v>99</v>
      </c>
      <c r="B104" s="13" t="s">
        <v>210</v>
      </c>
      <c r="C104" s="14" t="s">
        <v>211</v>
      </c>
      <c r="D104" s="15" t="s">
        <v>15</v>
      </c>
      <c r="E104" s="15">
        <v>3</v>
      </c>
      <c r="F104" s="40">
        <v>3993318.16</v>
      </c>
      <c r="G104" s="64">
        <v>4668571.4285714291</v>
      </c>
      <c r="H104" s="86">
        <v>4936975</v>
      </c>
    </row>
    <row r="105" spans="1:8" ht="196.5" customHeight="1" thickBot="1">
      <c r="A105" s="12">
        <v>100</v>
      </c>
      <c r="B105" s="13" t="s">
        <v>212</v>
      </c>
      <c r="C105" s="14" t="s">
        <v>213</v>
      </c>
      <c r="D105" s="15" t="s">
        <v>15</v>
      </c>
      <c r="E105" s="15">
        <v>6</v>
      </c>
      <c r="F105" s="40">
        <v>2396369.4300000002</v>
      </c>
      <c r="G105" s="64">
        <v>4182100.8403361347</v>
      </c>
      <c r="H105" s="86">
        <v>4050420</v>
      </c>
    </row>
    <row r="106" spans="1:8" ht="408" customHeight="1" thickBot="1">
      <c r="A106" s="12">
        <v>101</v>
      </c>
      <c r="B106" s="29" t="s">
        <v>214</v>
      </c>
      <c r="C106" s="14" t="s">
        <v>215</v>
      </c>
      <c r="D106" s="15" t="s">
        <v>15</v>
      </c>
      <c r="E106" s="15">
        <v>4</v>
      </c>
      <c r="F106" s="40">
        <v>1848739.4957983193</v>
      </c>
      <c r="G106" s="64">
        <v>4084789.9159663869</v>
      </c>
      <c r="H106" s="86">
        <v>3955462</v>
      </c>
    </row>
    <row r="107" spans="1:8" ht="408" customHeight="1" thickBot="1">
      <c r="A107" s="12">
        <v>102</v>
      </c>
      <c r="B107" s="29" t="s">
        <v>216</v>
      </c>
      <c r="C107" s="14" t="s">
        <v>217</v>
      </c>
      <c r="D107" s="15" t="s">
        <v>15</v>
      </c>
      <c r="E107" s="15">
        <v>2</v>
      </c>
      <c r="F107" s="40">
        <v>3109243.6974789919</v>
      </c>
      <c r="G107" s="64">
        <v>11625966.386554623</v>
      </c>
      <c r="H107" s="86">
        <v>11386555</v>
      </c>
    </row>
    <row r="108" spans="1:8" ht="215.25" customHeight="1" thickBot="1">
      <c r="A108" s="12">
        <v>103</v>
      </c>
      <c r="B108" s="37" t="s">
        <v>218</v>
      </c>
      <c r="C108" s="14" t="s">
        <v>219</v>
      </c>
      <c r="D108" s="15" t="s">
        <v>15</v>
      </c>
      <c r="E108" s="15">
        <v>11</v>
      </c>
      <c r="F108" s="40">
        <v>1680672.2689075631</v>
      </c>
      <c r="G108" s="64">
        <v>3813949.5798319331</v>
      </c>
      <c r="H108" s="86">
        <v>3693277</v>
      </c>
    </row>
    <row r="109" spans="1:8" ht="408" customHeight="1" thickBot="1">
      <c r="A109" s="12">
        <v>104</v>
      </c>
      <c r="B109" s="29" t="s">
        <v>220</v>
      </c>
      <c r="C109" s="14" t="s">
        <v>221</v>
      </c>
      <c r="D109" s="15" t="s">
        <v>15</v>
      </c>
      <c r="E109" s="15">
        <v>2</v>
      </c>
      <c r="F109" s="40">
        <v>3193277.3109243698</v>
      </c>
      <c r="G109" s="64">
        <v>4890252.1008403366</v>
      </c>
      <c r="H109" s="86">
        <v>4736134</v>
      </c>
    </row>
    <row r="110" spans="1:8" ht="408" customHeight="1" thickBot="1">
      <c r="A110" s="12">
        <v>105</v>
      </c>
      <c r="B110" s="13" t="s">
        <v>222</v>
      </c>
      <c r="C110" s="14" t="s">
        <v>223</v>
      </c>
      <c r="D110" s="15" t="s">
        <v>15</v>
      </c>
      <c r="E110" s="15">
        <v>1</v>
      </c>
      <c r="F110" s="40">
        <v>1008403.3613445378</v>
      </c>
      <c r="G110" s="64">
        <v>2104453.781512605</v>
      </c>
      <c r="H110" s="86">
        <v>2174790</v>
      </c>
    </row>
    <row r="111" spans="1:8" ht="408" customHeight="1" thickBot="1">
      <c r="A111" s="12">
        <v>106</v>
      </c>
      <c r="B111" s="13" t="s">
        <v>224</v>
      </c>
      <c r="C111" s="14" t="s">
        <v>225</v>
      </c>
      <c r="D111" s="15" t="s">
        <v>15</v>
      </c>
      <c r="E111" s="15">
        <v>1</v>
      </c>
      <c r="F111" s="40">
        <v>2100840.3361344538</v>
      </c>
      <c r="G111" s="64">
        <v>4462268.9075630251</v>
      </c>
      <c r="H111" s="86">
        <v>4321008</v>
      </c>
    </row>
    <row r="112" spans="1:8" ht="408" customHeight="1" thickBot="1">
      <c r="A112" s="12">
        <v>107</v>
      </c>
      <c r="B112" s="13" t="s">
        <v>226</v>
      </c>
      <c r="C112" s="14" t="s">
        <v>227</v>
      </c>
      <c r="D112" s="15" t="s">
        <v>15</v>
      </c>
      <c r="E112" s="15">
        <v>1</v>
      </c>
      <c r="F112" s="40">
        <v>924369.74789915967</v>
      </c>
      <c r="G112" s="64">
        <v>4255966.3865546221</v>
      </c>
      <c r="H112" s="86">
        <v>4121849</v>
      </c>
    </row>
    <row r="113" spans="1:8" ht="408" customHeight="1" thickBot="1">
      <c r="A113" s="12">
        <v>108</v>
      </c>
      <c r="B113" s="13" t="s">
        <v>228</v>
      </c>
      <c r="C113" s="14" t="s">
        <v>229</v>
      </c>
      <c r="D113" s="15" t="s">
        <v>15</v>
      </c>
      <c r="E113" s="15">
        <v>2</v>
      </c>
      <c r="F113" s="40">
        <v>84033.613445378156</v>
      </c>
      <c r="G113" s="64">
        <v>120588.23529411765</v>
      </c>
      <c r="H113" s="86">
        <v>132773</v>
      </c>
    </row>
    <row r="114" spans="1:8" ht="408" customHeight="1" thickBot="1">
      <c r="A114" s="12">
        <v>109</v>
      </c>
      <c r="B114" s="29" t="s">
        <v>230</v>
      </c>
      <c r="C114" s="14" t="s">
        <v>231</v>
      </c>
      <c r="D114" s="15" t="s">
        <v>15</v>
      </c>
      <c r="E114" s="15">
        <v>8</v>
      </c>
      <c r="F114" s="40">
        <v>1260504.2016806724</v>
      </c>
      <c r="G114" s="64">
        <v>1969243.6974789917</v>
      </c>
      <c r="H114" s="86">
        <v>2035294</v>
      </c>
    </row>
    <row r="115" spans="1:8" ht="408" customHeight="1" thickBot="1">
      <c r="A115" s="12">
        <v>110</v>
      </c>
      <c r="B115" s="13" t="s">
        <v>232</v>
      </c>
      <c r="C115" s="14" t="s">
        <v>233</v>
      </c>
      <c r="D115" s="15" t="s">
        <v>15</v>
      </c>
      <c r="E115" s="15">
        <v>2</v>
      </c>
      <c r="F115" s="40">
        <v>1015301.77</v>
      </c>
      <c r="G115" s="64">
        <v>1506806.7226890756</v>
      </c>
      <c r="H115" s="86">
        <v>1557143</v>
      </c>
    </row>
    <row r="116" spans="1:8" ht="408" customHeight="1" thickBot="1">
      <c r="A116" s="12">
        <v>111</v>
      </c>
      <c r="B116" s="13" t="s">
        <v>234</v>
      </c>
      <c r="C116" s="14" t="s">
        <v>235</v>
      </c>
      <c r="D116" s="15" t="s">
        <v>15</v>
      </c>
      <c r="E116" s="15">
        <v>13</v>
      </c>
      <c r="F116" s="40">
        <v>352941.17647058825</v>
      </c>
      <c r="G116" s="64">
        <v>1163865.5462184874</v>
      </c>
      <c r="H116" s="86">
        <v>1202521</v>
      </c>
    </row>
    <row r="117" spans="1:8" ht="408" customHeight="1" thickBot="1">
      <c r="A117" s="12">
        <v>112</v>
      </c>
      <c r="B117" s="13" t="s">
        <v>236</v>
      </c>
      <c r="C117" s="14" t="s">
        <v>237</v>
      </c>
      <c r="D117" s="15" t="s">
        <v>15</v>
      </c>
      <c r="E117" s="15">
        <v>2</v>
      </c>
      <c r="F117" s="40">
        <v>840336.13445378153</v>
      </c>
      <c r="G117" s="64">
        <v>3150000</v>
      </c>
      <c r="H117" s="86">
        <v>3254622</v>
      </c>
    </row>
    <row r="118" spans="1:8" ht="408" customHeight="1" thickBot="1">
      <c r="A118" s="12">
        <v>113</v>
      </c>
      <c r="B118" s="13" t="s">
        <v>238</v>
      </c>
      <c r="C118" s="14" t="s">
        <v>239</v>
      </c>
      <c r="D118" s="15" t="s">
        <v>15</v>
      </c>
      <c r="E118" s="15">
        <v>4</v>
      </c>
      <c r="F118" s="40">
        <v>882352.9411764706</v>
      </c>
      <c r="G118" s="64">
        <v>2853529.411764706</v>
      </c>
      <c r="H118" s="86">
        <v>2948739</v>
      </c>
    </row>
    <row r="119" spans="1:8" ht="285" customHeight="1" thickBot="1">
      <c r="A119" s="12">
        <v>114</v>
      </c>
      <c r="B119" s="13" t="s">
        <v>240</v>
      </c>
      <c r="C119" s="14" t="s">
        <v>241</v>
      </c>
      <c r="D119" s="15" t="s">
        <v>15</v>
      </c>
      <c r="E119" s="15">
        <v>1</v>
      </c>
      <c r="F119" s="40">
        <v>1092436.9747899161</v>
      </c>
      <c r="G119" s="64">
        <v>1635714.2857142857</v>
      </c>
      <c r="H119" s="86">
        <v>1689916</v>
      </c>
    </row>
    <row r="120" spans="1:8" ht="408" customHeight="1" thickBot="1">
      <c r="A120" s="12">
        <v>115</v>
      </c>
      <c r="B120" s="13" t="s">
        <v>242</v>
      </c>
      <c r="C120" s="14" t="s">
        <v>243</v>
      </c>
      <c r="D120" s="15" t="s">
        <v>15</v>
      </c>
      <c r="E120" s="15">
        <v>3</v>
      </c>
      <c r="F120" s="40">
        <v>1764705.8823529412</v>
      </c>
      <c r="G120" s="64">
        <v>2872100.8403361347</v>
      </c>
      <c r="H120" s="86">
        <v>2968067</v>
      </c>
    </row>
    <row r="121" spans="1:8" ht="408" customHeight="1" thickBot="1">
      <c r="A121" s="12">
        <v>116</v>
      </c>
      <c r="B121" s="13" t="s">
        <v>244</v>
      </c>
      <c r="C121" s="14" t="s">
        <v>245</v>
      </c>
      <c r="D121" s="15" t="s">
        <v>15</v>
      </c>
      <c r="E121" s="15">
        <v>1</v>
      </c>
      <c r="F121" s="40">
        <v>3361344.5378151261</v>
      </c>
      <c r="G121" s="64">
        <v>2337478.9915966387</v>
      </c>
      <c r="H121" s="86">
        <v>2415126</v>
      </c>
    </row>
    <row r="122" spans="1:8" ht="408" customHeight="1" thickBot="1">
      <c r="A122" s="12">
        <v>117</v>
      </c>
      <c r="B122" s="13" t="s">
        <v>246</v>
      </c>
      <c r="C122" s="14" t="s">
        <v>247</v>
      </c>
      <c r="D122" s="15" t="s">
        <v>15</v>
      </c>
      <c r="E122" s="15">
        <v>2</v>
      </c>
      <c r="F122" s="40">
        <v>2016806.7226890756</v>
      </c>
      <c r="G122" s="64">
        <v>3841932.7731092437</v>
      </c>
      <c r="H122" s="86">
        <v>3721008</v>
      </c>
    </row>
    <row r="123" spans="1:8" ht="253.5" customHeight="1" thickBot="1">
      <c r="A123" s="12">
        <v>118</v>
      </c>
      <c r="B123" s="13" t="s">
        <v>248</v>
      </c>
      <c r="C123" s="14" t="s">
        <v>249</v>
      </c>
      <c r="D123" s="15" t="s">
        <v>15</v>
      </c>
      <c r="E123" s="15">
        <v>7</v>
      </c>
      <c r="F123" s="40">
        <v>2268907.5630252101</v>
      </c>
      <c r="G123" s="64">
        <v>3958235.2941176472</v>
      </c>
      <c r="H123" s="86">
        <v>4183193</v>
      </c>
    </row>
    <row r="124" spans="1:8" ht="408" customHeight="1" thickBot="1">
      <c r="A124" s="12">
        <v>119</v>
      </c>
      <c r="B124" s="13" t="s">
        <v>250</v>
      </c>
      <c r="C124" s="14" t="s">
        <v>251</v>
      </c>
      <c r="D124" s="15" t="s">
        <v>15</v>
      </c>
      <c r="E124" s="15">
        <v>9</v>
      </c>
      <c r="F124" s="40">
        <v>1680672.2689075631</v>
      </c>
      <c r="G124" s="64">
        <v>2758235.2941176472</v>
      </c>
      <c r="H124" s="86">
        <v>2850420</v>
      </c>
    </row>
    <row r="125" spans="1:8" ht="408" customHeight="1" thickBot="1">
      <c r="A125" s="12">
        <v>120</v>
      </c>
      <c r="B125" s="13" t="s">
        <v>252</v>
      </c>
      <c r="C125" s="14" t="s">
        <v>253</v>
      </c>
      <c r="D125" s="15" t="s">
        <v>15</v>
      </c>
      <c r="E125" s="15">
        <v>1</v>
      </c>
      <c r="F125" s="40">
        <v>588235.29411764711</v>
      </c>
      <c r="G125" s="64">
        <v>3294033.6134453784</v>
      </c>
      <c r="H125" s="86">
        <v>3404202</v>
      </c>
    </row>
    <row r="126" spans="1:8" ht="408" customHeight="1" thickBot="1">
      <c r="A126" s="12">
        <v>121</v>
      </c>
      <c r="B126" s="13" t="s">
        <v>254</v>
      </c>
      <c r="C126" s="14" t="s">
        <v>255</v>
      </c>
      <c r="D126" s="15" t="s">
        <v>15</v>
      </c>
      <c r="E126" s="15">
        <v>1</v>
      </c>
      <c r="F126" s="40">
        <v>1176470.5882352942</v>
      </c>
      <c r="G126" s="64">
        <v>1577647.0588235294</v>
      </c>
      <c r="H126" s="86">
        <v>1630252</v>
      </c>
    </row>
    <row r="127" spans="1:8" ht="348" customHeight="1" thickBot="1">
      <c r="A127" s="12">
        <v>122</v>
      </c>
      <c r="B127" s="13" t="s">
        <v>256</v>
      </c>
      <c r="C127" s="14" t="s">
        <v>257</v>
      </c>
      <c r="D127" s="15" t="s">
        <v>15</v>
      </c>
      <c r="E127" s="15">
        <v>1</v>
      </c>
      <c r="F127" s="40">
        <v>1596638.6554621849</v>
      </c>
      <c r="G127" s="64">
        <v>6092773.1092436975</v>
      </c>
      <c r="H127" s="86">
        <v>5900000</v>
      </c>
    </row>
    <row r="128" spans="1:8" ht="42.75" customHeight="1" thickBot="1">
      <c r="A128" s="12">
        <v>123</v>
      </c>
      <c r="B128" s="13" t="s">
        <v>258</v>
      </c>
      <c r="C128" s="14" t="s">
        <v>258</v>
      </c>
      <c r="D128" s="15" t="s">
        <v>15</v>
      </c>
      <c r="E128" s="15">
        <v>20</v>
      </c>
      <c r="F128" s="40">
        <v>134453.78151260506</v>
      </c>
      <c r="G128" s="64">
        <v>169915.96638655462</v>
      </c>
      <c r="H128" s="86">
        <v>186555</v>
      </c>
    </row>
    <row r="129" spans="1:8" ht="408" customHeight="1" thickBot="1">
      <c r="A129" s="12">
        <v>124</v>
      </c>
      <c r="B129" s="13" t="s">
        <v>259</v>
      </c>
      <c r="C129" s="14" t="s">
        <v>260</v>
      </c>
      <c r="D129" s="15" t="s">
        <v>15</v>
      </c>
      <c r="E129" s="15">
        <v>1</v>
      </c>
      <c r="F129" s="40">
        <v>924369.74789915967</v>
      </c>
      <c r="G129" s="64">
        <v>2045966.3865546219</v>
      </c>
      <c r="H129" s="86">
        <v>2114286</v>
      </c>
    </row>
    <row r="130" spans="1:8" ht="335.25" customHeight="1" thickBot="1">
      <c r="A130" s="12">
        <v>125</v>
      </c>
      <c r="B130" s="13" t="s">
        <v>261</v>
      </c>
      <c r="C130" s="14" t="s">
        <v>262</v>
      </c>
      <c r="D130" s="15" t="s">
        <v>15</v>
      </c>
      <c r="E130" s="15">
        <v>1</v>
      </c>
      <c r="F130" s="40">
        <v>672268.90756302525</v>
      </c>
      <c r="G130" s="64">
        <v>518991.59663865546</v>
      </c>
      <c r="H130" s="86">
        <v>569748</v>
      </c>
    </row>
    <row r="131" spans="1:8" ht="327" customHeight="1" thickBot="1">
      <c r="A131" s="12">
        <v>126</v>
      </c>
      <c r="B131" s="13" t="s">
        <v>263</v>
      </c>
      <c r="C131" s="14" t="s">
        <v>264</v>
      </c>
      <c r="D131" s="15" t="s">
        <v>15</v>
      </c>
      <c r="E131" s="15">
        <v>2</v>
      </c>
      <c r="F131" s="40">
        <v>2184873.9495798321</v>
      </c>
      <c r="G131" s="64">
        <v>3902016.8067226894</v>
      </c>
      <c r="H131" s="86">
        <v>3778992</v>
      </c>
    </row>
    <row r="132" spans="1:8" ht="408" customHeight="1" thickBot="1">
      <c r="A132" s="12">
        <v>127</v>
      </c>
      <c r="B132" s="13" t="s">
        <v>265</v>
      </c>
      <c r="C132" s="14" t="s">
        <v>266</v>
      </c>
      <c r="D132" s="15" t="s">
        <v>15</v>
      </c>
      <c r="E132" s="15">
        <v>1</v>
      </c>
      <c r="F132" s="40">
        <v>3361344.5378151261</v>
      </c>
      <c r="G132" s="64">
        <v>6359411.7647058824</v>
      </c>
      <c r="H132" s="86">
        <v>6158824</v>
      </c>
    </row>
    <row r="133" spans="1:8" ht="252" customHeight="1" thickBot="1">
      <c r="A133" s="12">
        <v>128</v>
      </c>
      <c r="B133" s="13" t="s">
        <v>267</v>
      </c>
      <c r="C133" s="14" t="s">
        <v>268</v>
      </c>
      <c r="D133" s="15" t="s">
        <v>15</v>
      </c>
      <c r="E133" s="15">
        <v>4</v>
      </c>
      <c r="F133" s="40">
        <v>588235.29411764711</v>
      </c>
      <c r="G133" s="64">
        <v>1059831.9327731093</v>
      </c>
      <c r="H133" s="86">
        <v>1094958</v>
      </c>
    </row>
    <row r="134" spans="1:8" ht="408" customHeight="1" thickBot="1">
      <c r="A134" s="12">
        <v>129</v>
      </c>
      <c r="B134" s="13" t="s">
        <v>269</v>
      </c>
      <c r="C134" s="14" t="s">
        <v>270</v>
      </c>
      <c r="D134" s="15" t="s">
        <v>15</v>
      </c>
      <c r="E134" s="15">
        <v>1</v>
      </c>
      <c r="F134" s="40">
        <v>2941176.4705882357</v>
      </c>
      <c r="G134" s="64">
        <v>5109243.6974789919</v>
      </c>
      <c r="H134" s="86">
        <v>4947899</v>
      </c>
    </row>
    <row r="135" spans="1:8" ht="181.5" customHeight="1" thickBot="1">
      <c r="A135" s="12">
        <v>130</v>
      </c>
      <c r="B135" s="13" t="s">
        <v>271</v>
      </c>
      <c r="C135" s="14" t="s">
        <v>272</v>
      </c>
      <c r="D135" s="15" t="s">
        <v>15</v>
      </c>
      <c r="E135" s="15">
        <v>20</v>
      </c>
      <c r="F135" s="40">
        <v>250000</v>
      </c>
      <c r="G135" s="64">
        <v>361764.70588235295</v>
      </c>
      <c r="H135" s="86">
        <v>397479</v>
      </c>
    </row>
    <row r="136" spans="1:8" ht="408" customHeight="1" thickBot="1">
      <c r="A136" s="12">
        <v>131</v>
      </c>
      <c r="B136" s="13" t="s">
        <v>273</v>
      </c>
      <c r="C136" s="14" t="s">
        <v>274</v>
      </c>
      <c r="D136" s="15" t="s">
        <v>15</v>
      </c>
      <c r="E136" s="15">
        <v>1</v>
      </c>
      <c r="F136" s="40">
        <v>4705882.3529411796</v>
      </c>
      <c r="G136" s="64">
        <v>6897478.9915966392</v>
      </c>
      <c r="H136" s="86">
        <v>6679832</v>
      </c>
    </row>
    <row r="137" spans="1:8" ht="408" customHeight="1" thickBot="1">
      <c r="A137" s="12">
        <v>132</v>
      </c>
      <c r="B137" s="13" t="s">
        <v>275</v>
      </c>
      <c r="C137" s="14" t="s">
        <v>276</v>
      </c>
      <c r="D137" s="15" t="s">
        <v>15</v>
      </c>
      <c r="E137" s="15">
        <v>3</v>
      </c>
      <c r="F137" s="40">
        <v>252100.84033613445</v>
      </c>
      <c r="G137" s="64">
        <v>321092.43697478995</v>
      </c>
      <c r="H137" s="86">
        <v>352101</v>
      </c>
    </row>
    <row r="138" spans="1:8" ht="99" customHeight="1" thickBot="1">
      <c r="A138" s="12">
        <v>133</v>
      </c>
      <c r="B138" s="13" t="s">
        <v>277</v>
      </c>
      <c r="C138" s="14" t="s">
        <v>278</v>
      </c>
      <c r="D138" s="15" t="s">
        <v>15</v>
      </c>
      <c r="E138" s="15">
        <v>3</v>
      </c>
      <c r="F138" s="40">
        <v>4831932.7731092442</v>
      </c>
      <c r="G138" s="64">
        <v>14762268.907563025</v>
      </c>
      <c r="H138" s="86">
        <v>14457983</v>
      </c>
    </row>
    <row r="139" spans="1:8" ht="233.25" customHeight="1" thickBot="1">
      <c r="A139" s="12">
        <v>134</v>
      </c>
      <c r="B139" s="13" t="s">
        <v>279</v>
      </c>
      <c r="C139" s="14" t="s">
        <v>280</v>
      </c>
      <c r="D139" s="15" t="s">
        <v>15</v>
      </c>
      <c r="E139" s="15">
        <v>1</v>
      </c>
      <c r="F139" s="40">
        <v>840336.13445378153</v>
      </c>
      <c r="G139" s="64">
        <v>2407731.0924369749</v>
      </c>
      <c r="H139" s="86">
        <v>2488235</v>
      </c>
    </row>
    <row r="140" spans="1:8" ht="192.75" customHeight="1" thickBot="1">
      <c r="A140" s="12">
        <v>135</v>
      </c>
      <c r="B140" s="13" t="s">
        <v>281</v>
      </c>
      <c r="C140" s="14" t="s">
        <v>282</v>
      </c>
      <c r="D140" s="15" t="s">
        <v>15</v>
      </c>
      <c r="E140" s="15">
        <v>1</v>
      </c>
      <c r="F140" s="40">
        <v>1764705.8823529412</v>
      </c>
      <c r="G140" s="64">
        <v>3044117.6470588236</v>
      </c>
      <c r="H140" s="86">
        <v>3145378</v>
      </c>
    </row>
    <row r="141" spans="1:8" ht="408" customHeight="1" thickBot="1">
      <c r="A141" s="12">
        <v>136</v>
      </c>
      <c r="B141" s="13" t="s">
        <v>283</v>
      </c>
      <c r="C141" s="14" t="s">
        <v>284</v>
      </c>
      <c r="D141" s="15" t="s">
        <v>15</v>
      </c>
      <c r="E141" s="15">
        <v>1</v>
      </c>
      <c r="F141" s="40">
        <v>504201.68067226891</v>
      </c>
      <c r="G141" s="64">
        <v>1298655.4621848741</v>
      </c>
      <c r="H141" s="86">
        <v>1342017</v>
      </c>
    </row>
    <row r="142" spans="1:8" ht="408" customHeight="1" thickBot="1">
      <c r="A142" s="12">
        <v>137</v>
      </c>
      <c r="B142" s="13" t="s">
        <v>285</v>
      </c>
      <c r="C142" s="14" t="s">
        <v>286</v>
      </c>
      <c r="D142" s="15" t="s">
        <v>15</v>
      </c>
      <c r="E142" s="15">
        <v>1</v>
      </c>
      <c r="F142" s="40">
        <v>378151.26050420169</v>
      </c>
      <c r="G142" s="64">
        <v>662941.17647058831</v>
      </c>
      <c r="H142" s="86">
        <v>684874</v>
      </c>
    </row>
    <row r="143" spans="1:8" ht="408" customHeight="1" thickBot="1">
      <c r="A143" s="12">
        <v>138</v>
      </c>
      <c r="B143" s="13" t="s">
        <v>287</v>
      </c>
      <c r="C143" s="14" t="s">
        <v>288</v>
      </c>
      <c r="D143" s="15" t="s">
        <v>15</v>
      </c>
      <c r="E143" s="15">
        <v>21</v>
      </c>
      <c r="F143" s="40">
        <v>294117.64705882355</v>
      </c>
      <c r="G143" s="64">
        <v>456302.52100840339</v>
      </c>
      <c r="H143" s="86">
        <v>500840</v>
      </c>
    </row>
    <row r="144" spans="1:8" ht="408" customHeight="1" thickBot="1">
      <c r="A144" s="12">
        <v>139</v>
      </c>
      <c r="B144" s="13" t="s">
        <v>289</v>
      </c>
      <c r="C144" s="14" t="s">
        <v>290</v>
      </c>
      <c r="D144" s="15" t="s">
        <v>15</v>
      </c>
      <c r="E144" s="15">
        <v>8</v>
      </c>
      <c r="F144" s="40">
        <v>1152761.93</v>
      </c>
      <c r="G144" s="64">
        <v>1367647.0588235294</v>
      </c>
      <c r="H144" s="86">
        <v>1413445</v>
      </c>
    </row>
    <row r="145" spans="1:8" ht="176.25" customHeight="1" thickBot="1">
      <c r="A145" s="12">
        <v>140</v>
      </c>
      <c r="B145" s="13" t="s">
        <v>291</v>
      </c>
      <c r="C145" s="14" t="s">
        <v>292</v>
      </c>
      <c r="D145" s="15" t="s">
        <v>15</v>
      </c>
      <c r="E145" s="15">
        <v>2</v>
      </c>
      <c r="F145" s="40">
        <v>2694526.74</v>
      </c>
      <c r="G145" s="64">
        <v>2845378.1512605045</v>
      </c>
      <c r="H145" s="86">
        <v>3006723</v>
      </c>
    </row>
    <row r="146" spans="1:8" ht="67.5" customHeight="1" thickBot="1">
      <c r="A146" s="12">
        <v>141</v>
      </c>
      <c r="B146" s="13" t="s">
        <v>293</v>
      </c>
      <c r="C146" s="14" t="s">
        <v>294</v>
      </c>
      <c r="D146" s="15" t="s">
        <v>15</v>
      </c>
      <c r="E146" s="15">
        <v>1</v>
      </c>
      <c r="F146" s="40">
        <v>3781512.6050420171</v>
      </c>
      <c r="G146" s="64">
        <v>5077142.8571428573</v>
      </c>
      <c r="H146" s="86">
        <v>4916807</v>
      </c>
    </row>
    <row r="147" spans="1:8" ht="233.25" customHeight="1" thickBot="1">
      <c r="A147" s="12">
        <v>142</v>
      </c>
      <c r="B147" s="13" t="s">
        <v>295</v>
      </c>
      <c r="C147" s="14" t="s">
        <v>296</v>
      </c>
      <c r="D147" s="15" t="s">
        <v>15</v>
      </c>
      <c r="E147" s="15">
        <v>7</v>
      </c>
      <c r="F147" s="40">
        <v>1942332.14</v>
      </c>
      <c r="G147" s="64">
        <v>2283277.3109243698</v>
      </c>
      <c r="H147" s="86">
        <v>2359664</v>
      </c>
    </row>
    <row r="148" spans="1:8" ht="284.25" customHeight="1" thickBot="1">
      <c r="A148" s="12">
        <v>143</v>
      </c>
      <c r="B148" s="13" t="s">
        <v>297</v>
      </c>
      <c r="C148" s="14" t="s">
        <v>298</v>
      </c>
      <c r="D148" s="15" t="s">
        <v>15</v>
      </c>
      <c r="E148" s="15">
        <v>5</v>
      </c>
      <c r="F148" s="40">
        <v>252100.84033613445</v>
      </c>
      <c r="G148" s="64">
        <v>464285.71428571432</v>
      </c>
      <c r="H148" s="86">
        <v>509244</v>
      </c>
    </row>
    <row r="149" spans="1:8" ht="342.75" customHeight="1" thickBot="1">
      <c r="A149" s="12">
        <v>144</v>
      </c>
      <c r="B149" s="13" t="s">
        <v>299</v>
      </c>
      <c r="C149" s="14" t="s">
        <v>300</v>
      </c>
      <c r="D149" s="15" t="s">
        <v>15</v>
      </c>
      <c r="E149" s="15">
        <v>1</v>
      </c>
      <c r="F149" s="40">
        <v>3193277.3109243698</v>
      </c>
      <c r="G149" s="64">
        <v>3772100.8403361347</v>
      </c>
      <c r="H149" s="86">
        <v>3652941</v>
      </c>
    </row>
    <row r="150" spans="1:8" ht="102" customHeight="1" thickBot="1">
      <c r="A150" s="12">
        <v>145</v>
      </c>
      <c r="B150" s="13" t="s">
        <v>301</v>
      </c>
      <c r="C150" s="14" t="s">
        <v>302</v>
      </c>
      <c r="D150" s="15" t="s">
        <v>15</v>
      </c>
      <c r="E150" s="15">
        <v>1</v>
      </c>
      <c r="F150" s="40">
        <v>2941176.4705882357</v>
      </c>
      <c r="G150" s="64">
        <v>3595798.3193277312</v>
      </c>
      <c r="H150" s="86">
        <v>3482353</v>
      </c>
    </row>
    <row r="151" spans="1:8" ht="270" customHeight="1" thickBot="1">
      <c r="A151" s="12">
        <v>146</v>
      </c>
      <c r="B151" s="13" t="s">
        <v>303</v>
      </c>
      <c r="C151" s="14" t="s">
        <v>304</v>
      </c>
      <c r="D151" s="15" t="s">
        <v>15</v>
      </c>
      <c r="E151" s="15">
        <v>2</v>
      </c>
      <c r="F151" s="40">
        <v>1985200</v>
      </c>
      <c r="G151" s="64">
        <v>2150252.1008403362</v>
      </c>
      <c r="H151" s="86">
        <v>2221849</v>
      </c>
    </row>
    <row r="152" spans="1:8" ht="408" customHeight="1" thickBot="1">
      <c r="A152" s="12">
        <v>147</v>
      </c>
      <c r="B152" s="13" t="s">
        <v>305</v>
      </c>
      <c r="C152" s="14" t="s">
        <v>306</v>
      </c>
      <c r="D152" s="15" t="s">
        <v>15</v>
      </c>
      <c r="E152" s="15">
        <v>4</v>
      </c>
      <c r="F152" s="40">
        <v>210084.03361344538</v>
      </c>
      <c r="G152" s="64">
        <v>373865.54621848743</v>
      </c>
      <c r="H152" s="86">
        <v>410084</v>
      </c>
    </row>
    <row r="153" spans="1:8" ht="408" customHeight="1" thickBot="1">
      <c r="A153" s="12">
        <v>148</v>
      </c>
      <c r="B153" s="13" t="s">
        <v>307</v>
      </c>
      <c r="C153" s="14" t="s">
        <v>308</v>
      </c>
      <c r="D153" s="15" t="s">
        <v>15</v>
      </c>
      <c r="E153" s="15">
        <v>2</v>
      </c>
      <c r="F153" s="40">
        <v>3875200</v>
      </c>
      <c r="G153" s="64">
        <v>4195798.3193277316</v>
      </c>
      <c r="H153" s="86">
        <v>4063025</v>
      </c>
    </row>
    <row r="154" spans="1:8" ht="57" customHeight="1" thickBot="1">
      <c r="A154" s="12">
        <v>149</v>
      </c>
      <c r="B154" s="13" t="s">
        <v>309</v>
      </c>
      <c r="C154" s="14" t="s">
        <v>310</v>
      </c>
      <c r="D154" s="15" t="s">
        <v>15</v>
      </c>
      <c r="E154" s="15">
        <v>12</v>
      </c>
      <c r="F154" s="40">
        <v>2075200</v>
      </c>
      <c r="G154" s="64">
        <v>2841764.7058823532</v>
      </c>
      <c r="H154" s="86">
        <v>3003361</v>
      </c>
    </row>
    <row r="155" spans="1:8" ht="356.25" customHeight="1" thickBot="1">
      <c r="A155" s="12">
        <v>150</v>
      </c>
      <c r="B155" s="13" t="s">
        <v>311</v>
      </c>
      <c r="C155" s="14" t="s">
        <v>312</v>
      </c>
      <c r="D155" s="15" t="s">
        <v>15</v>
      </c>
      <c r="E155" s="15">
        <v>1</v>
      </c>
      <c r="F155" s="40">
        <v>7310924.3697478995</v>
      </c>
      <c r="G155" s="64">
        <v>5398319.3277310925</v>
      </c>
      <c r="H155" s="86">
        <v>5227731</v>
      </c>
    </row>
    <row r="156" spans="1:8" ht="206.25" customHeight="1" thickBot="1">
      <c r="A156" s="12">
        <v>151</v>
      </c>
      <c r="B156" s="13" t="s">
        <v>313</v>
      </c>
      <c r="C156" s="14" t="s">
        <v>314</v>
      </c>
      <c r="D156" s="15" t="s">
        <v>15</v>
      </c>
      <c r="E156" s="15">
        <v>6</v>
      </c>
      <c r="F156" s="40">
        <v>1800000</v>
      </c>
      <c r="G156" s="64">
        <v>1968739.4957983193</v>
      </c>
      <c r="H156" s="86">
        <v>2034454</v>
      </c>
    </row>
    <row r="157" spans="1:8" ht="261.75" customHeight="1" thickBot="1">
      <c r="A157" s="12">
        <v>152</v>
      </c>
      <c r="B157" s="16" t="s">
        <v>315</v>
      </c>
      <c r="C157" s="17" t="s">
        <v>316</v>
      </c>
      <c r="D157" s="15" t="s">
        <v>15</v>
      </c>
      <c r="E157" s="15">
        <v>1</v>
      </c>
      <c r="F157" s="40">
        <v>11764705.882352943</v>
      </c>
      <c r="G157" s="64">
        <v>16193277.31092437</v>
      </c>
      <c r="H157" s="86">
        <v>15859664</v>
      </c>
    </row>
    <row r="158" spans="1:8" ht="171.75" customHeight="1" thickBot="1">
      <c r="A158" s="12">
        <v>153</v>
      </c>
      <c r="B158" s="16" t="s">
        <v>317</v>
      </c>
      <c r="C158" s="17" t="s">
        <v>318</v>
      </c>
      <c r="D158" s="15" t="s">
        <v>15</v>
      </c>
      <c r="E158" s="15">
        <v>30</v>
      </c>
      <c r="F158" s="40">
        <v>155462.18487395</v>
      </c>
      <c r="G158" s="64">
        <v>223109.24369747899</v>
      </c>
      <c r="H158" s="86">
        <v>244538</v>
      </c>
    </row>
    <row r="159" spans="1:8" ht="117" customHeight="1" thickBot="1">
      <c r="A159" s="18">
        <v>154</v>
      </c>
      <c r="B159" s="19" t="s">
        <v>319</v>
      </c>
      <c r="C159" s="20" t="s">
        <v>320</v>
      </c>
      <c r="D159" s="21" t="s">
        <v>15</v>
      </c>
      <c r="E159" s="21">
        <v>2</v>
      </c>
      <c r="F159" s="48">
        <v>6172843.5</v>
      </c>
      <c r="G159" s="64">
        <v>6448991.5966386553</v>
      </c>
      <c r="H159" s="86">
        <v>6819328</v>
      </c>
    </row>
    <row r="160" spans="1:8" ht="24" customHeight="1" thickBot="1">
      <c r="A160" s="195" t="s">
        <v>321</v>
      </c>
      <c r="B160" s="195"/>
      <c r="C160" s="195"/>
      <c r="D160" s="195"/>
      <c r="E160" s="195"/>
      <c r="F160" s="40"/>
      <c r="H160" s="86"/>
    </row>
    <row r="161" spans="1:8" ht="408.75" customHeight="1" thickBot="1">
      <c r="A161" s="196" t="s">
        <v>322</v>
      </c>
      <c r="B161" s="196"/>
      <c r="C161" s="196"/>
      <c r="D161" s="196"/>
      <c r="E161" s="196"/>
      <c r="F161" s="197"/>
      <c r="H161" s="86"/>
    </row>
    <row r="162" spans="1:8">
      <c r="H162" s="86"/>
    </row>
    <row r="163" spans="1:8" ht="15" customHeight="1">
      <c r="B163" s="1"/>
      <c r="C163" s="1"/>
    </row>
    <row r="166" spans="1:8" ht="28.5" customHeight="1">
      <c r="D166" s="200"/>
      <c r="E166" s="200"/>
      <c r="F166" s="201"/>
    </row>
    <row r="167" spans="1:8" ht="24" customHeight="1">
      <c r="D167" s="204"/>
      <c r="E167" s="204"/>
      <c r="F167" s="205"/>
    </row>
    <row r="168" spans="1:8" ht="26.25" customHeight="1">
      <c r="D168" s="204"/>
      <c r="E168" s="204"/>
      <c r="F168" s="205"/>
    </row>
    <row r="169" spans="1:8" ht="28.5" customHeight="1">
      <c r="D169" s="208"/>
      <c r="E169" s="208"/>
      <c r="F169" s="209"/>
    </row>
    <row r="170" spans="1:8" ht="31.5" customHeight="1">
      <c r="D170" s="208"/>
      <c r="E170" s="208"/>
      <c r="F170" s="209"/>
    </row>
    <row r="171" spans="1:8" ht="26.25" customHeight="1">
      <c r="D171" s="204"/>
      <c r="E171" s="204"/>
      <c r="F171" s="205"/>
    </row>
    <row r="172" spans="1:8" ht="24" customHeight="1">
      <c r="D172" s="204"/>
      <c r="E172" s="204"/>
      <c r="F172" s="205"/>
    </row>
    <row r="174" spans="1:8" ht="33" customHeight="1">
      <c r="D174" s="200"/>
      <c r="E174" s="200"/>
      <c r="F174" s="201"/>
    </row>
    <row r="175" spans="1:8" ht="33" customHeight="1">
      <c r="D175" s="204"/>
      <c r="E175" s="204"/>
      <c r="F175" s="205"/>
    </row>
    <row r="176" spans="1:8" ht="33" customHeight="1">
      <c r="D176" s="204"/>
      <c r="E176" s="204"/>
      <c r="F176" s="205"/>
    </row>
    <row r="177" spans="1:6" ht="33" customHeight="1">
      <c r="D177" s="208"/>
      <c r="E177" s="208"/>
      <c r="F177" s="209"/>
    </row>
    <row r="178" spans="1:6" ht="33" customHeight="1">
      <c r="D178" s="208"/>
      <c r="E178" s="208"/>
      <c r="F178" s="209"/>
    </row>
    <row r="179" spans="1:6" ht="33" customHeight="1">
      <c r="D179" s="204"/>
      <c r="E179" s="204"/>
      <c r="F179" s="205"/>
    </row>
    <row r="181" spans="1:6" ht="51" customHeight="1">
      <c r="A181" s="1"/>
      <c r="B181" s="22"/>
      <c r="C181" s="1"/>
    </row>
    <row r="184" spans="1:6" ht="15" customHeight="1">
      <c r="C184" s="23"/>
    </row>
    <row r="186" spans="1:6" ht="48" customHeight="1">
      <c r="A186" s="1"/>
      <c r="B186" s="1"/>
    </row>
  </sheetData>
  <autoFilter ref="A5:F161" xr:uid="{00000000-0001-0000-0000-000000000000}"/>
  <mergeCells count="19">
    <mergeCell ref="A1:F1"/>
    <mergeCell ref="A2:F2"/>
    <mergeCell ref="A4:F4"/>
    <mergeCell ref="A160:E160"/>
    <mergeCell ref="A161:F161"/>
    <mergeCell ref="D179:F179"/>
    <mergeCell ref="A3:E3"/>
    <mergeCell ref="D172:F172"/>
    <mergeCell ref="D174:F174"/>
    <mergeCell ref="D175:F175"/>
    <mergeCell ref="D176:F176"/>
    <mergeCell ref="D177:F177"/>
    <mergeCell ref="D178:F178"/>
    <mergeCell ref="D166:F166"/>
    <mergeCell ref="D167:F167"/>
    <mergeCell ref="D168:F168"/>
    <mergeCell ref="D169:F169"/>
    <mergeCell ref="D170:F170"/>
    <mergeCell ref="D171:F171"/>
  </mergeCells>
  <pageMargins left="0.25" right="0.25" top="0.75" bottom="0.75" header="0.511811023622047" footer="0.511811023622047"/>
  <pageSetup paperSize="9" fitToHeight="0" orientation="landscape" horizontalDpi="300" verticalDpi="3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365DA-BCB2-4FC8-8AE4-AE54FAC3E4D4}">
  <sheetPr>
    <pageSetUpPr fitToPage="1"/>
  </sheetPr>
  <dimension ref="A1:N186"/>
  <sheetViews>
    <sheetView showGridLines="0" topLeftCell="D1" zoomScale="86" zoomScaleNormal="86" workbookViewId="0">
      <selection activeCell="H7" sqref="H7"/>
    </sheetView>
  </sheetViews>
  <sheetFormatPr baseColWidth="10" defaultColWidth="14.44140625" defaultRowHeight="11.4"/>
  <cols>
    <col min="1" max="1" width="11.33203125" style="2" customWidth="1"/>
    <col min="2" max="2" width="50.44140625" style="2" customWidth="1"/>
    <col min="3" max="3" width="124" style="2" customWidth="1"/>
    <col min="4" max="5" width="14.88671875" style="2" customWidth="1"/>
    <col min="6" max="6" width="25" style="41" customWidth="1"/>
    <col min="7" max="8" width="25" style="2" customWidth="1"/>
    <col min="9" max="9" width="14.44140625" style="2"/>
    <col min="10" max="10" width="24.77734375" style="2" customWidth="1"/>
    <col min="11" max="11" width="14.44140625" style="2"/>
    <col min="12" max="14" width="24.77734375" style="41" customWidth="1"/>
    <col min="15" max="15" width="24.77734375" style="2" customWidth="1"/>
    <col min="16" max="16384" width="14.44140625" style="2"/>
  </cols>
  <sheetData>
    <row r="1" spans="1:14" ht="15" customHeight="1">
      <c r="A1" s="179" t="s">
        <v>0</v>
      </c>
      <c r="B1" s="179"/>
      <c r="C1" s="179"/>
      <c r="D1" s="179"/>
      <c r="E1" s="179"/>
      <c r="F1" s="180"/>
    </row>
    <row r="2" spans="1:14" ht="15.75" customHeight="1" thickBot="1">
      <c r="A2" s="183" t="s">
        <v>1</v>
      </c>
      <c r="B2" s="183"/>
      <c r="C2" s="183"/>
      <c r="D2" s="183"/>
      <c r="E2" s="183"/>
      <c r="F2" s="184"/>
    </row>
    <row r="3" spans="1:14" ht="48.75" customHeight="1" thickTop="1" thickBot="1">
      <c r="A3" s="258" t="s">
        <v>2</v>
      </c>
      <c r="B3" s="259"/>
      <c r="C3" s="259"/>
      <c r="D3" s="259"/>
      <c r="E3" s="260"/>
      <c r="F3" s="133" t="s">
        <v>784</v>
      </c>
      <c r="G3" s="134" t="s">
        <v>785</v>
      </c>
      <c r="H3" s="135" t="s">
        <v>793</v>
      </c>
      <c r="J3" s="144" t="s">
        <v>794</v>
      </c>
      <c r="L3" s="261" t="s">
        <v>796</v>
      </c>
      <c r="M3" s="262"/>
      <c r="N3" s="263"/>
    </row>
    <row r="4" spans="1:14" ht="15" customHeight="1" thickTop="1">
      <c r="A4" s="264" t="s">
        <v>3</v>
      </c>
      <c r="B4" s="264"/>
      <c r="C4" s="264"/>
      <c r="D4" s="264"/>
      <c r="E4" s="264"/>
      <c r="F4" s="265"/>
    </row>
    <row r="5" spans="1:14" ht="55.5" customHeight="1">
      <c r="A5" s="152" t="s">
        <v>4</v>
      </c>
      <c r="B5" s="152" t="s">
        <v>5</v>
      </c>
      <c r="C5" s="152" t="s">
        <v>6</v>
      </c>
      <c r="D5" s="152" t="s">
        <v>7</v>
      </c>
      <c r="E5" s="152" t="s">
        <v>8</v>
      </c>
      <c r="F5" s="153" t="s">
        <v>9</v>
      </c>
      <c r="G5" s="153" t="s">
        <v>9</v>
      </c>
      <c r="H5" s="153" t="s">
        <v>9</v>
      </c>
      <c r="J5" s="146" t="s">
        <v>795</v>
      </c>
      <c r="L5" s="154" t="s">
        <v>796</v>
      </c>
      <c r="M5" s="154" t="s">
        <v>797</v>
      </c>
      <c r="N5" s="154" t="s">
        <v>798</v>
      </c>
    </row>
    <row r="6" spans="1:14" ht="73.8" customHeight="1">
      <c r="A6" s="13">
        <v>1</v>
      </c>
      <c r="B6" s="13" t="s">
        <v>13</v>
      </c>
      <c r="C6" s="14" t="s">
        <v>14</v>
      </c>
      <c r="D6" s="15" t="s">
        <v>15</v>
      </c>
      <c r="E6" s="15">
        <v>45</v>
      </c>
      <c r="F6" s="160">
        <v>175000</v>
      </c>
      <c r="G6" s="149">
        <v>271344.53781512607</v>
      </c>
      <c r="H6" s="150">
        <v>297479</v>
      </c>
      <c r="J6" s="147">
        <f>+AVERAGE(F6:H6)</f>
        <v>247941.17927170871</v>
      </c>
      <c r="L6" s="155">
        <f>+STDEV(F6:H6)</f>
        <v>64506.311734463517</v>
      </c>
      <c r="M6" s="155">
        <f>+J6-L6</f>
        <v>183434.86753724518</v>
      </c>
      <c r="N6" s="155">
        <f>+J6+L6</f>
        <v>312447.4910061722</v>
      </c>
    </row>
    <row r="7" spans="1:14" ht="408" customHeight="1">
      <c r="A7" s="13">
        <v>2</v>
      </c>
      <c r="B7" s="13" t="s">
        <v>16</v>
      </c>
      <c r="C7" s="14" t="s">
        <v>17</v>
      </c>
      <c r="D7" s="15" t="s">
        <v>15</v>
      </c>
      <c r="E7" s="15">
        <v>3</v>
      </c>
      <c r="F7" s="160">
        <v>1470588.25</v>
      </c>
      <c r="G7" s="149">
        <v>3557226.8907563025</v>
      </c>
      <c r="H7" s="150">
        <v>3444538</v>
      </c>
      <c r="J7" s="147">
        <f t="shared" ref="J7:J23" si="0">+AVERAGE(F7:H7)</f>
        <v>2824117.713585434</v>
      </c>
      <c r="L7" s="155">
        <f t="shared" ref="L7:L70" si="1">+STDEV(F7:H7)</f>
        <v>1173544.2910774085</v>
      </c>
      <c r="M7" s="155">
        <f t="shared" ref="M7:M23" si="2">+J7-L7</f>
        <v>1650573.4225080255</v>
      </c>
      <c r="N7" s="155">
        <f t="shared" ref="N7:N23" si="3">+J7+L7</f>
        <v>3997662.0046628425</v>
      </c>
    </row>
    <row r="8" spans="1:14" ht="333" customHeight="1">
      <c r="A8" s="13">
        <v>3</v>
      </c>
      <c r="B8" s="13" t="s">
        <v>18</v>
      </c>
      <c r="C8" s="14" t="s">
        <v>19</v>
      </c>
      <c r="D8" s="15" t="s">
        <v>15</v>
      </c>
      <c r="E8" s="15">
        <v>1</v>
      </c>
      <c r="F8" s="160">
        <v>1958747.9</v>
      </c>
      <c r="G8" s="149">
        <v>3618235.2941176472</v>
      </c>
      <c r="H8" s="150">
        <v>3504202</v>
      </c>
      <c r="J8" s="147">
        <f t="shared" si="0"/>
        <v>3027061.7313725487</v>
      </c>
      <c r="L8" s="155">
        <f t="shared" si="1"/>
        <v>926942.13938533072</v>
      </c>
      <c r="M8" s="155">
        <f t="shared" si="2"/>
        <v>2100119.5919872178</v>
      </c>
      <c r="N8" s="155">
        <f t="shared" si="3"/>
        <v>3954003.8707578797</v>
      </c>
    </row>
    <row r="9" spans="1:14" ht="408" customHeight="1">
      <c r="A9" s="13">
        <v>4</v>
      </c>
      <c r="B9" s="13" t="s">
        <v>20</v>
      </c>
      <c r="C9" s="14" t="s">
        <v>21</v>
      </c>
      <c r="D9" s="15" t="s">
        <v>15</v>
      </c>
      <c r="E9" s="15">
        <v>1</v>
      </c>
      <c r="F9" s="160">
        <v>612605.04</v>
      </c>
      <c r="G9" s="149">
        <v>2170588.2352941176</v>
      </c>
      <c r="H9" s="150">
        <v>2242857</v>
      </c>
      <c r="J9" s="147">
        <f t="shared" si="0"/>
        <v>1675350.091764706</v>
      </c>
      <c r="L9" s="155">
        <f t="shared" si="1"/>
        <v>921073.27470500639</v>
      </c>
      <c r="M9" s="155">
        <f t="shared" si="2"/>
        <v>754276.81705969956</v>
      </c>
      <c r="N9" s="155">
        <f t="shared" si="3"/>
        <v>2596423.3664697125</v>
      </c>
    </row>
    <row r="10" spans="1:14" ht="408" customHeight="1">
      <c r="A10" s="13">
        <v>5</v>
      </c>
      <c r="B10" s="13" t="s">
        <v>22</v>
      </c>
      <c r="C10" s="14" t="s">
        <v>23</v>
      </c>
      <c r="D10" s="15" t="s">
        <v>15</v>
      </c>
      <c r="E10" s="15">
        <v>5</v>
      </c>
      <c r="F10" s="160">
        <v>462184.87</v>
      </c>
      <c r="G10" s="149">
        <v>743193.27731092437</v>
      </c>
      <c r="H10" s="150">
        <v>768067</v>
      </c>
      <c r="J10" s="147">
        <f t="shared" si="0"/>
        <v>657815.04910364142</v>
      </c>
      <c r="L10" s="155">
        <f t="shared" si="1"/>
        <v>169876.57505434772</v>
      </c>
      <c r="M10" s="155">
        <f t="shared" si="2"/>
        <v>487938.47404929367</v>
      </c>
      <c r="N10" s="155">
        <f t="shared" si="3"/>
        <v>827691.62415798916</v>
      </c>
    </row>
    <row r="11" spans="1:14" ht="408" customHeight="1">
      <c r="A11" s="13">
        <v>6</v>
      </c>
      <c r="B11" s="13" t="s">
        <v>24</v>
      </c>
      <c r="C11" s="14" t="s">
        <v>25</v>
      </c>
      <c r="D11" s="15" t="s">
        <v>15</v>
      </c>
      <c r="E11" s="15">
        <v>20</v>
      </c>
      <c r="F11" s="160">
        <v>49000</v>
      </c>
      <c r="G11" s="149">
        <v>481176.4705882353</v>
      </c>
      <c r="H11" s="150">
        <v>527731</v>
      </c>
      <c r="J11" s="147">
        <f t="shared" si="0"/>
        <v>352635.82352941175</v>
      </c>
      <c r="L11" s="155">
        <f t="shared" si="1"/>
        <v>263984.59434212407</v>
      </c>
      <c r="M11" s="155">
        <f t="shared" si="2"/>
        <v>88651.229187287681</v>
      </c>
      <c r="N11" s="155">
        <f t="shared" si="3"/>
        <v>616620.41787153576</v>
      </c>
    </row>
    <row r="12" spans="1:14" ht="408" customHeight="1">
      <c r="A12" s="13">
        <v>7</v>
      </c>
      <c r="B12" s="13" t="s">
        <v>26</v>
      </c>
      <c r="C12" s="14" t="s">
        <v>27</v>
      </c>
      <c r="D12" s="15" t="s">
        <v>15</v>
      </c>
      <c r="E12" s="15">
        <v>28</v>
      </c>
      <c r="F12" s="160">
        <v>160000</v>
      </c>
      <c r="G12" s="149">
        <v>243025.21008403364</v>
      </c>
      <c r="H12" s="150">
        <v>266387</v>
      </c>
      <c r="J12" s="147">
        <f t="shared" si="0"/>
        <v>223137.40336134456</v>
      </c>
      <c r="L12" s="155">
        <f t="shared" si="1"/>
        <v>55912.360748132211</v>
      </c>
      <c r="M12" s="155">
        <f t="shared" si="2"/>
        <v>167225.04261321237</v>
      </c>
      <c r="N12" s="155">
        <f t="shared" si="3"/>
        <v>279049.76410947676</v>
      </c>
    </row>
    <row r="13" spans="1:14" ht="142.5" customHeight="1">
      <c r="A13" s="13">
        <v>8</v>
      </c>
      <c r="B13" s="13" t="s">
        <v>28</v>
      </c>
      <c r="C13" s="14" t="s">
        <v>29</v>
      </c>
      <c r="D13" s="15" t="s">
        <v>15</v>
      </c>
      <c r="E13" s="15">
        <v>45</v>
      </c>
      <c r="F13" s="160">
        <v>142857.14285714284</v>
      </c>
      <c r="G13" s="149">
        <v>176806.72268907563</v>
      </c>
      <c r="H13" s="150">
        <v>187395</v>
      </c>
      <c r="J13" s="147">
        <f t="shared" si="0"/>
        <v>169019.62184873948</v>
      </c>
      <c r="L13" s="155">
        <f t="shared" si="1"/>
        <v>23267.668218851664</v>
      </c>
      <c r="M13" s="155">
        <f t="shared" si="2"/>
        <v>145751.95362988781</v>
      </c>
      <c r="N13" s="155">
        <f t="shared" si="3"/>
        <v>192287.29006759115</v>
      </c>
    </row>
    <row r="14" spans="1:14" ht="408" customHeight="1">
      <c r="A14" s="13">
        <v>9</v>
      </c>
      <c r="B14" s="13" t="s">
        <v>30</v>
      </c>
      <c r="C14" s="14" t="s">
        <v>31</v>
      </c>
      <c r="D14" s="15" t="s">
        <v>15</v>
      </c>
      <c r="E14" s="15">
        <v>145</v>
      </c>
      <c r="F14" s="40">
        <v>130022.85714285713</v>
      </c>
      <c r="G14" s="161">
        <v>122773.10924369749</v>
      </c>
      <c r="H14" s="150">
        <v>130252</v>
      </c>
      <c r="J14" s="147">
        <f t="shared" si="0"/>
        <v>127682.65546218488</v>
      </c>
      <c r="L14" s="155">
        <f t="shared" si="1"/>
        <v>4253.3351226822861</v>
      </c>
      <c r="M14" s="155">
        <f t="shared" si="2"/>
        <v>123429.32033950259</v>
      </c>
      <c r="N14" s="155">
        <f t="shared" si="3"/>
        <v>131935.99058486716</v>
      </c>
    </row>
    <row r="15" spans="1:14" ht="408" customHeight="1">
      <c r="A15" s="13">
        <v>10</v>
      </c>
      <c r="B15" s="13" t="s">
        <v>32</v>
      </c>
      <c r="C15" s="14" t="s">
        <v>33</v>
      </c>
      <c r="D15" s="15" t="s">
        <v>15</v>
      </c>
      <c r="E15" s="15">
        <v>5</v>
      </c>
      <c r="F15" s="160">
        <v>197763.80952380953</v>
      </c>
      <c r="G15" s="149">
        <v>158991.59663865546</v>
      </c>
      <c r="H15" s="150">
        <v>168067</v>
      </c>
      <c r="J15" s="147">
        <f t="shared" si="0"/>
        <v>174940.80205415501</v>
      </c>
      <c r="L15" s="155">
        <f t="shared" si="1"/>
        <v>20279.496764286479</v>
      </c>
      <c r="M15" s="155">
        <f t="shared" si="2"/>
        <v>154661.30528986853</v>
      </c>
      <c r="N15" s="155">
        <f t="shared" si="3"/>
        <v>195220.29881844149</v>
      </c>
    </row>
    <row r="16" spans="1:14" ht="408" customHeight="1">
      <c r="A16" s="13">
        <v>11</v>
      </c>
      <c r="B16" s="13" t="s">
        <v>34</v>
      </c>
      <c r="C16" s="14" t="s">
        <v>35</v>
      </c>
      <c r="D16" s="15" t="s">
        <v>15</v>
      </c>
      <c r="E16" s="15">
        <v>10</v>
      </c>
      <c r="F16" s="40">
        <v>185123.80952380953</v>
      </c>
      <c r="G16" s="161">
        <v>166638.65546218489</v>
      </c>
      <c r="H16" s="150">
        <v>176471</v>
      </c>
      <c r="J16" s="147">
        <f t="shared" si="0"/>
        <v>176077.82166199814</v>
      </c>
      <c r="L16" s="155">
        <f t="shared" si="1"/>
        <v>9248.8470673162756</v>
      </c>
      <c r="M16" s="155">
        <f t="shared" si="2"/>
        <v>166828.97459468187</v>
      </c>
      <c r="N16" s="155">
        <f t="shared" si="3"/>
        <v>185326.66872931441</v>
      </c>
    </row>
    <row r="17" spans="1:14" ht="408" customHeight="1">
      <c r="A17" s="13">
        <v>12</v>
      </c>
      <c r="B17" s="13" t="s">
        <v>36</v>
      </c>
      <c r="C17" s="14" t="s">
        <v>37</v>
      </c>
      <c r="D17" s="15" t="s">
        <v>15</v>
      </c>
      <c r="E17" s="15">
        <v>1</v>
      </c>
      <c r="F17" s="160">
        <v>3831895.4</v>
      </c>
      <c r="G17" s="149">
        <v>6349495.7983193276</v>
      </c>
      <c r="H17" s="150">
        <v>6148739</v>
      </c>
      <c r="J17" s="147">
        <f t="shared" si="0"/>
        <v>5443376.7327731093</v>
      </c>
      <c r="L17" s="155">
        <f t="shared" si="1"/>
        <v>1399189.0106147232</v>
      </c>
      <c r="M17" s="155">
        <f t="shared" si="2"/>
        <v>4044187.7221583864</v>
      </c>
      <c r="N17" s="155">
        <f t="shared" si="3"/>
        <v>6842565.7433878323</v>
      </c>
    </row>
    <row r="18" spans="1:14" ht="408" customHeight="1">
      <c r="A18" s="13">
        <v>13</v>
      </c>
      <c r="B18" s="13" t="s">
        <v>38</v>
      </c>
      <c r="C18" s="14" t="s">
        <v>39</v>
      </c>
      <c r="D18" s="15" t="s">
        <v>15</v>
      </c>
      <c r="E18" s="15">
        <v>1</v>
      </c>
      <c r="F18" s="160">
        <v>1851868.06722689</v>
      </c>
      <c r="G18" s="149">
        <v>2244621.848739496</v>
      </c>
      <c r="H18" s="150">
        <v>2319328</v>
      </c>
      <c r="J18" s="147">
        <f t="shared" si="0"/>
        <v>2138605.9719887953</v>
      </c>
      <c r="L18" s="155">
        <f t="shared" si="1"/>
        <v>251115.95285739005</v>
      </c>
      <c r="M18" s="155">
        <f t="shared" si="2"/>
        <v>1887490.0191314053</v>
      </c>
      <c r="N18" s="155">
        <f t="shared" si="3"/>
        <v>2389721.9248461854</v>
      </c>
    </row>
    <row r="19" spans="1:14" ht="408" customHeight="1">
      <c r="A19" s="13">
        <v>14</v>
      </c>
      <c r="B19" s="13" t="s">
        <v>40</v>
      </c>
      <c r="C19" s="14" t="s">
        <v>41</v>
      </c>
      <c r="D19" s="15" t="s">
        <v>15</v>
      </c>
      <c r="E19" s="15">
        <v>2</v>
      </c>
      <c r="F19" s="160">
        <v>2714285.7142857099</v>
      </c>
      <c r="G19" s="149">
        <v>3229411.7647058824</v>
      </c>
      <c r="H19" s="150">
        <v>3336975</v>
      </c>
      <c r="J19" s="147">
        <f t="shared" si="0"/>
        <v>3093557.4929971974</v>
      </c>
      <c r="L19" s="155">
        <f t="shared" si="1"/>
        <v>332832.95208252157</v>
      </c>
      <c r="M19" s="155">
        <f t="shared" si="2"/>
        <v>2760724.5409146757</v>
      </c>
      <c r="N19" s="155">
        <f t="shared" si="3"/>
        <v>3426390.4450797192</v>
      </c>
    </row>
    <row r="20" spans="1:14" ht="408" customHeight="1">
      <c r="A20" s="13">
        <v>15</v>
      </c>
      <c r="B20" s="13" t="s">
        <v>42</v>
      </c>
      <c r="C20" s="14" t="s">
        <v>43</v>
      </c>
      <c r="D20" s="15" t="s">
        <v>15</v>
      </c>
      <c r="E20" s="15">
        <v>3</v>
      </c>
      <c r="F20" s="160">
        <v>132689.07999999999</v>
      </c>
      <c r="G20" s="149">
        <v>260336.13445378153</v>
      </c>
      <c r="H20" s="150">
        <v>285714</v>
      </c>
      <c r="J20" s="147">
        <f t="shared" si="0"/>
        <v>226246.40481792716</v>
      </c>
      <c r="L20" s="155">
        <f t="shared" si="1"/>
        <v>82010.60166366199</v>
      </c>
      <c r="M20" s="155">
        <f t="shared" si="2"/>
        <v>144235.80315426516</v>
      </c>
      <c r="N20" s="155">
        <f t="shared" si="3"/>
        <v>308257.00648158917</v>
      </c>
    </row>
    <row r="21" spans="1:14" ht="408" customHeight="1">
      <c r="A21" s="13">
        <v>16</v>
      </c>
      <c r="B21" s="13" t="s">
        <v>44</v>
      </c>
      <c r="C21" s="14" t="s">
        <v>45</v>
      </c>
      <c r="D21" s="15" t="s">
        <v>15</v>
      </c>
      <c r="E21" s="15">
        <v>5</v>
      </c>
      <c r="F21" s="160">
        <v>2998921.46</v>
      </c>
      <c r="G21" s="149">
        <v>4372605.042016807</v>
      </c>
      <c r="H21" s="150">
        <v>4234454</v>
      </c>
      <c r="J21" s="147">
        <f t="shared" si="0"/>
        <v>3868660.1673389357</v>
      </c>
      <c r="L21" s="155">
        <f t="shared" si="1"/>
        <v>756376.55429374671</v>
      </c>
      <c r="M21" s="155">
        <f t="shared" si="2"/>
        <v>3112283.6130451891</v>
      </c>
      <c r="N21" s="155">
        <f t="shared" si="3"/>
        <v>4625036.7216326827</v>
      </c>
    </row>
    <row r="22" spans="1:14" ht="408" customHeight="1">
      <c r="A22" s="13">
        <v>17</v>
      </c>
      <c r="B22" s="13" t="s">
        <v>46</v>
      </c>
      <c r="C22" s="14" t="s">
        <v>47</v>
      </c>
      <c r="D22" s="15" t="s">
        <v>15</v>
      </c>
      <c r="E22" s="15">
        <v>6</v>
      </c>
      <c r="F22" s="160">
        <v>361344.54</v>
      </c>
      <c r="G22" s="149">
        <v>511680.6722689076</v>
      </c>
      <c r="H22" s="150">
        <v>561345</v>
      </c>
      <c r="J22" s="147">
        <f t="shared" si="0"/>
        <v>478123.40408963588</v>
      </c>
      <c r="L22" s="155">
        <f t="shared" si="1"/>
        <v>104137.4749347926</v>
      </c>
      <c r="M22" s="155">
        <f t="shared" si="2"/>
        <v>373985.92915484327</v>
      </c>
      <c r="N22" s="155">
        <f t="shared" si="3"/>
        <v>582260.87902442843</v>
      </c>
    </row>
    <row r="23" spans="1:14" ht="408" customHeight="1">
      <c r="A23" s="13">
        <v>18</v>
      </c>
      <c r="B23" s="13" t="s">
        <v>48</v>
      </c>
      <c r="C23" s="14" t="s">
        <v>49</v>
      </c>
      <c r="D23" s="15" t="s">
        <v>15</v>
      </c>
      <c r="E23" s="15">
        <v>1</v>
      </c>
      <c r="F23" s="160">
        <v>3352941.18</v>
      </c>
      <c r="G23" s="149">
        <v>5044117.6470588241</v>
      </c>
      <c r="H23" s="150">
        <v>4884874</v>
      </c>
      <c r="J23" s="147">
        <f t="shared" si="0"/>
        <v>4427310.9423529413</v>
      </c>
      <c r="L23" s="155">
        <f t="shared" si="1"/>
        <v>933832.11792906479</v>
      </c>
      <c r="M23" s="155">
        <f t="shared" si="2"/>
        <v>3493478.8244238766</v>
      </c>
      <c r="N23" s="155">
        <f t="shared" si="3"/>
        <v>5361143.0602820059</v>
      </c>
    </row>
    <row r="24" spans="1:14" ht="69" customHeight="1">
      <c r="A24" s="13">
        <v>19</v>
      </c>
      <c r="B24" s="27" t="s">
        <v>50</v>
      </c>
      <c r="C24" s="51" t="s">
        <v>51</v>
      </c>
      <c r="D24" s="52" t="s">
        <v>15</v>
      </c>
      <c r="E24" s="52">
        <v>24</v>
      </c>
      <c r="F24" s="53">
        <v>1993843.72</v>
      </c>
      <c r="G24" s="148"/>
      <c r="H24" s="148"/>
      <c r="J24" s="148"/>
      <c r="L24" s="155"/>
      <c r="M24" s="155"/>
      <c r="N24" s="155"/>
    </row>
    <row r="25" spans="1:14" ht="75" customHeight="1">
      <c r="A25" s="13">
        <v>20</v>
      </c>
      <c r="B25" s="13" t="s">
        <v>52</v>
      </c>
      <c r="C25" s="14" t="s">
        <v>53</v>
      </c>
      <c r="D25" s="15" t="s">
        <v>15</v>
      </c>
      <c r="E25" s="15">
        <v>15</v>
      </c>
      <c r="F25" s="40">
        <v>1363235</v>
      </c>
      <c r="G25" s="149">
        <v>1257394.9579831932</v>
      </c>
      <c r="H25" s="150">
        <v>1299160</v>
      </c>
      <c r="J25" s="147">
        <f>+AVERAGE(F25:G25)</f>
        <v>1310314.9789915965</v>
      </c>
      <c r="L25" s="155">
        <f t="shared" si="1"/>
        <v>53310.47247615466</v>
      </c>
      <c r="M25" s="155">
        <f t="shared" ref="M25:M88" si="4">+J25-L25</f>
        <v>1257004.5065154419</v>
      </c>
      <c r="N25" s="155">
        <f t="shared" ref="N25:N88" si="5">+J25+L25</f>
        <v>1363625.4514677511</v>
      </c>
    </row>
    <row r="26" spans="1:14" ht="408" customHeight="1">
      <c r="A26" s="13">
        <v>21</v>
      </c>
      <c r="B26" s="13" t="s">
        <v>54</v>
      </c>
      <c r="C26" s="14" t="s">
        <v>55</v>
      </c>
      <c r="D26" s="15" t="s">
        <v>15</v>
      </c>
      <c r="E26" s="15">
        <v>15</v>
      </c>
      <c r="F26" s="40">
        <v>128285.71428571428</v>
      </c>
      <c r="G26" s="149">
        <v>176806.72268907563</v>
      </c>
      <c r="H26" s="162">
        <v>187395</v>
      </c>
      <c r="J26" s="147">
        <f t="shared" ref="J26:J89" si="6">+AVERAGE(F26:G26)</f>
        <v>152546.21848739494</v>
      </c>
      <c r="L26" s="155">
        <f t="shared" si="1"/>
        <v>31518.004194811998</v>
      </c>
      <c r="M26" s="155">
        <f t="shared" si="4"/>
        <v>121028.21429258294</v>
      </c>
      <c r="N26" s="155">
        <f t="shared" si="5"/>
        <v>184064.22268220695</v>
      </c>
    </row>
    <row r="27" spans="1:14" ht="408" customHeight="1">
      <c r="A27" s="13">
        <v>22</v>
      </c>
      <c r="B27" s="13" t="s">
        <v>56</v>
      </c>
      <c r="C27" s="14" t="s">
        <v>57</v>
      </c>
      <c r="D27" s="15" t="s">
        <v>15</v>
      </c>
      <c r="E27" s="15">
        <v>20</v>
      </c>
      <c r="F27" s="40">
        <v>211240.95238095237</v>
      </c>
      <c r="G27" s="149">
        <v>122773.10924369749</v>
      </c>
      <c r="H27" s="150">
        <v>130252</v>
      </c>
      <c r="J27" s="147">
        <f t="shared" si="6"/>
        <v>167007.03081232493</v>
      </c>
      <c r="L27" s="155">
        <f t="shared" si="1"/>
        <v>49060.682635668687</v>
      </c>
      <c r="M27" s="155">
        <f t="shared" si="4"/>
        <v>117946.34817665623</v>
      </c>
      <c r="N27" s="155">
        <f t="shared" si="5"/>
        <v>216067.71344799362</v>
      </c>
    </row>
    <row r="28" spans="1:14" ht="408" customHeight="1">
      <c r="A28" s="13">
        <v>23</v>
      </c>
      <c r="B28" s="13" t="s">
        <v>58</v>
      </c>
      <c r="C28" s="14" t="s">
        <v>59</v>
      </c>
      <c r="D28" s="15" t="s">
        <v>15</v>
      </c>
      <c r="E28" s="15">
        <v>25</v>
      </c>
      <c r="F28" s="40">
        <v>196445.71428571429</v>
      </c>
      <c r="G28" s="149">
        <v>176806.72268907563</v>
      </c>
      <c r="H28" s="150">
        <v>187395</v>
      </c>
      <c r="J28" s="147">
        <f t="shared" si="6"/>
        <v>186626.21848739497</v>
      </c>
      <c r="L28" s="155">
        <f t="shared" si="1"/>
        <v>9829.5221690198196</v>
      </c>
      <c r="M28" s="155">
        <f t="shared" si="4"/>
        <v>176796.69631837515</v>
      </c>
      <c r="N28" s="155">
        <f t="shared" si="5"/>
        <v>196455.7406564148</v>
      </c>
    </row>
    <row r="29" spans="1:14" ht="408" customHeight="1">
      <c r="A29" s="13">
        <v>24</v>
      </c>
      <c r="B29" s="13" t="s">
        <v>60</v>
      </c>
      <c r="C29" s="14" t="s">
        <v>61</v>
      </c>
      <c r="D29" s="15" t="s">
        <v>15</v>
      </c>
      <c r="E29" s="15">
        <v>3</v>
      </c>
      <c r="F29" s="40">
        <v>1740135</v>
      </c>
      <c r="G29" s="149">
        <v>2745378.1512605045</v>
      </c>
      <c r="H29" s="138">
        <v>2836975</v>
      </c>
      <c r="J29" s="147">
        <f t="shared" si="6"/>
        <v>2242756.5756302522</v>
      </c>
      <c r="L29" s="155">
        <f t="shared" si="1"/>
        <v>608544.95334570424</v>
      </c>
      <c r="M29" s="155">
        <f t="shared" si="4"/>
        <v>1634211.6222845479</v>
      </c>
      <c r="N29" s="155">
        <f t="shared" si="5"/>
        <v>2851301.5289759566</v>
      </c>
    </row>
    <row r="30" spans="1:14" ht="408" customHeight="1">
      <c r="A30" s="13">
        <v>25</v>
      </c>
      <c r="B30" s="13" t="s">
        <v>62</v>
      </c>
      <c r="C30" s="14" t="s">
        <v>63</v>
      </c>
      <c r="D30" s="15" t="s">
        <v>15</v>
      </c>
      <c r="E30" s="15">
        <v>1</v>
      </c>
      <c r="F30" s="40">
        <v>2521007.5630252101</v>
      </c>
      <c r="G30" s="149">
        <v>3841764.7058823532</v>
      </c>
      <c r="H30" s="150">
        <v>3720168</v>
      </c>
      <c r="J30" s="147">
        <f t="shared" si="6"/>
        <v>3181386.1344537819</v>
      </c>
      <c r="L30" s="155">
        <f t="shared" si="1"/>
        <v>729973.85146035289</v>
      </c>
      <c r="M30" s="155">
        <f t="shared" si="4"/>
        <v>2451412.2829934289</v>
      </c>
      <c r="N30" s="155">
        <f t="shared" si="5"/>
        <v>3911359.9859141349</v>
      </c>
    </row>
    <row r="31" spans="1:14" ht="408" customHeight="1">
      <c r="A31" s="13">
        <v>26</v>
      </c>
      <c r="B31" s="13" t="s">
        <v>64</v>
      </c>
      <c r="C31" s="14" t="s">
        <v>65</v>
      </c>
      <c r="D31" s="15" t="s">
        <v>15</v>
      </c>
      <c r="E31" s="15">
        <v>150</v>
      </c>
      <c r="F31" s="40">
        <v>168067</v>
      </c>
      <c r="G31" s="149">
        <v>31596.638655462186</v>
      </c>
      <c r="H31" s="150">
        <v>34454</v>
      </c>
      <c r="J31" s="147">
        <f t="shared" si="6"/>
        <v>99831.819327731093</v>
      </c>
      <c r="L31" s="155">
        <f t="shared" si="1"/>
        <v>77979.439393088294</v>
      </c>
      <c r="M31" s="155">
        <f t="shared" si="4"/>
        <v>21852.379934642799</v>
      </c>
      <c r="N31" s="155">
        <f t="shared" si="5"/>
        <v>177811.25872081937</v>
      </c>
    </row>
    <row r="32" spans="1:14" ht="408" customHeight="1">
      <c r="A32" s="13">
        <v>27</v>
      </c>
      <c r="B32" s="13" t="s">
        <v>66</v>
      </c>
      <c r="C32" s="14" t="s">
        <v>67</v>
      </c>
      <c r="D32" s="15" t="s">
        <v>15</v>
      </c>
      <c r="E32" s="15">
        <v>5</v>
      </c>
      <c r="F32" s="40">
        <v>1092436.97478992</v>
      </c>
      <c r="G32" s="149">
        <v>1455882.3529411766</v>
      </c>
      <c r="H32" s="162">
        <v>1504202</v>
      </c>
      <c r="J32" s="147">
        <f t="shared" si="6"/>
        <v>1274159.6638655483</v>
      </c>
      <c r="L32" s="155">
        <f t="shared" si="1"/>
        <v>225084.34240585542</v>
      </c>
      <c r="M32" s="155">
        <f t="shared" si="4"/>
        <v>1049075.3214596929</v>
      </c>
      <c r="N32" s="155">
        <f t="shared" si="5"/>
        <v>1499244.0062714037</v>
      </c>
    </row>
    <row r="33" spans="1:14" ht="408" customHeight="1">
      <c r="A33" s="13">
        <v>28</v>
      </c>
      <c r="B33" s="13" t="s">
        <v>68</v>
      </c>
      <c r="C33" s="14" t="s">
        <v>69</v>
      </c>
      <c r="D33" s="15" t="s">
        <v>15</v>
      </c>
      <c r="E33" s="15">
        <v>18</v>
      </c>
      <c r="F33" s="40">
        <v>425900</v>
      </c>
      <c r="G33" s="149">
        <v>513613.44537815126</v>
      </c>
      <c r="H33" s="162">
        <v>563866</v>
      </c>
      <c r="J33" s="147">
        <f t="shared" si="6"/>
        <v>469756.72268907563</v>
      </c>
      <c r="L33" s="155">
        <f t="shared" si="1"/>
        <v>69825.478757313133</v>
      </c>
      <c r="M33" s="155">
        <f t="shared" si="4"/>
        <v>399931.24393176252</v>
      </c>
      <c r="N33" s="155">
        <f t="shared" si="5"/>
        <v>539582.20144638873</v>
      </c>
    </row>
    <row r="34" spans="1:14" ht="119.25" customHeight="1">
      <c r="A34" s="13">
        <v>29</v>
      </c>
      <c r="B34" s="27" t="s">
        <v>70</v>
      </c>
      <c r="C34" s="14" t="s">
        <v>71</v>
      </c>
      <c r="D34" s="15" t="s">
        <v>15</v>
      </c>
      <c r="E34" s="15">
        <v>4</v>
      </c>
      <c r="F34" s="40">
        <v>3361344.5</v>
      </c>
      <c r="G34" s="149">
        <v>5029411.7647058824</v>
      </c>
      <c r="H34" s="150">
        <v>4870588</v>
      </c>
      <c r="J34" s="147">
        <f t="shared" si="6"/>
        <v>4195378.1323529407</v>
      </c>
      <c r="L34" s="155">
        <f t="shared" si="1"/>
        <v>920641.92551637581</v>
      </c>
      <c r="M34" s="155">
        <f t="shared" si="4"/>
        <v>3274736.2068365649</v>
      </c>
      <c r="N34" s="155">
        <f t="shared" si="5"/>
        <v>5116020.057869317</v>
      </c>
    </row>
    <row r="35" spans="1:14" ht="408" customHeight="1">
      <c r="A35" s="13">
        <v>30</v>
      </c>
      <c r="B35" s="13" t="s">
        <v>72</v>
      </c>
      <c r="C35" s="14" t="s">
        <v>73</v>
      </c>
      <c r="D35" s="15" t="s">
        <v>15</v>
      </c>
      <c r="E35" s="15">
        <v>1</v>
      </c>
      <c r="F35" s="40">
        <v>3529411.7647058801</v>
      </c>
      <c r="G35" s="149">
        <v>5613781.5126050422</v>
      </c>
      <c r="H35" s="150">
        <v>5436134</v>
      </c>
      <c r="J35" s="147">
        <f t="shared" si="6"/>
        <v>4571596.6386554614</v>
      </c>
      <c r="L35" s="155">
        <f t="shared" si="1"/>
        <v>1155547.8907756978</v>
      </c>
      <c r="M35" s="155">
        <f t="shared" si="4"/>
        <v>3416048.7478797636</v>
      </c>
      <c r="N35" s="155">
        <f t="shared" si="5"/>
        <v>5727144.5294311587</v>
      </c>
    </row>
    <row r="36" spans="1:14" ht="408" customHeight="1">
      <c r="A36" s="13">
        <v>31</v>
      </c>
      <c r="B36" s="13" t="s">
        <v>74</v>
      </c>
      <c r="C36" s="14" t="s">
        <v>75</v>
      </c>
      <c r="D36" s="15" t="s">
        <v>15</v>
      </c>
      <c r="E36" s="15">
        <v>2</v>
      </c>
      <c r="F36" s="40">
        <v>79831.932773109234</v>
      </c>
      <c r="G36" s="149">
        <v>554705.8823529412</v>
      </c>
      <c r="H36" s="150">
        <v>609244</v>
      </c>
      <c r="J36" s="147">
        <f t="shared" si="6"/>
        <v>317268.90756302525</v>
      </c>
      <c r="L36" s="155">
        <f t="shared" si="1"/>
        <v>291192.03606082225</v>
      </c>
      <c r="M36" s="155">
        <f t="shared" si="4"/>
        <v>26076.871502202994</v>
      </c>
      <c r="N36" s="155">
        <f t="shared" si="5"/>
        <v>608460.94362384756</v>
      </c>
    </row>
    <row r="37" spans="1:14" ht="408" customHeight="1">
      <c r="A37" s="13">
        <v>32</v>
      </c>
      <c r="B37" s="13" t="s">
        <v>76</v>
      </c>
      <c r="C37" s="14" t="s">
        <v>77</v>
      </c>
      <c r="D37" s="15" t="s">
        <v>15</v>
      </c>
      <c r="E37" s="15">
        <v>1</v>
      </c>
      <c r="F37" s="40">
        <v>1822835.97</v>
      </c>
      <c r="G37" s="149">
        <v>3176470.5882352944</v>
      </c>
      <c r="H37" s="150">
        <v>3282353</v>
      </c>
      <c r="J37" s="147">
        <f t="shared" si="6"/>
        <v>2499653.2791176471</v>
      </c>
      <c r="L37" s="155">
        <f t="shared" si="1"/>
        <v>813810.76072861766</v>
      </c>
      <c r="M37" s="155">
        <f t="shared" si="4"/>
        <v>1685842.5183890294</v>
      </c>
      <c r="N37" s="155">
        <f t="shared" si="5"/>
        <v>3313464.0398462648</v>
      </c>
    </row>
    <row r="38" spans="1:14" ht="408" customHeight="1">
      <c r="A38" s="13">
        <v>33</v>
      </c>
      <c r="B38" s="13" t="s">
        <v>78</v>
      </c>
      <c r="C38" s="14" t="s">
        <v>79</v>
      </c>
      <c r="D38" s="15" t="s">
        <v>15</v>
      </c>
      <c r="E38" s="15">
        <v>1</v>
      </c>
      <c r="F38" s="40">
        <v>504201.68067226891</v>
      </c>
      <c r="G38" s="149">
        <v>1058655.4621848741</v>
      </c>
      <c r="H38" s="150">
        <v>1094118</v>
      </c>
      <c r="J38" s="147">
        <f t="shared" si="6"/>
        <v>781428.57142857148</v>
      </c>
      <c r="L38" s="155">
        <f t="shared" si="1"/>
        <v>330826.70469373558</v>
      </c>
      <c r="M38" s="155">
        <f t="shared" si="4"/>
        <v>450601.8667348359</v>
      </c>
      <c r="N38" s="155">
        <f t="shared" si="5"/>
        <v>1112255.2761223069</v>
      </c>
    </row>
    <row r="39" spans="1:14" ht="408" customHeight="1">
      <c r="A39" s="13">
        <v>34</v>
      </c>
      <c r="B39" s="13" t="s">
        <v>80</v>
      </c>
      <c r="C39" s="14" t="s">
        <v>81</v>
      </c>
      <c r="D39" s="15" t="s">
        <v>15</v>
      </c>
      <c r="E39" s="15">
        <v>24</v>
      </c>
      <c r="F39" s="40">
        <v>84033.613445378156</v>
      </c>
      <c r="G39" s="149">
        <v>103361.34453781514</v>
      </c>
      <c r="H39" s="162">
        <v>113445</v>
      </c>
      <c r="J39" s="147">
        <f t="shared" si="6"/>
        <v>93697.478991596639</v>
      </c>
      <c r="L39" s="155">
        <f t="shared" si="1"/>
        <v>14945.852020583043</v>
      </c>
      <c r="M39" s="155">
        <f t="shared" si="4"/>
        <v>78751.626971013597</v>
      </c>
      <c r="N39" s="155">
        <f t="shared" si="5"/>
        <v>108643.33101217968</v>
      </c>
    </row>
    <row r="40" spans="1:14" ht="408" customHeight="1">
      <c r="A40" s="13">
        <v>35</v>
      </c>
      <c r="B40" s="28" t="s">
        <v>82</v>
      </c>
      <c r="C40" s="14" t="s">
        <v>83</v>
      </c>
      <c r="D40" s="15" t="s">
        <v>15</v>
      </c>
      <c r="E40" s="15">
        <v>1</v>
      </c>
      <c r="F40" s="40">
        <v>2352941.1764705884</v>
      </c>
      <c r="G40" s="149">
        <v>3765042.0168067231</v>
      </c>
      <c r="H40" s="150">
        <v>3646218</v>
      </c>
      <c r="J40" s="147">
        <f t="shared" si="6"/>
        <v>3058991.5966386558</v>
      </c>
      <c r="L40" s="155">
        <f t="shared" si="1"/>
        <v>783231.85929906752</v>
      </c>
      <c r="M40" s="155">
        <f t="shared" si="4"/>
        <v>2275759.7373395883</v>
      </c>
      <c r="N40" s="155">
        <f t="shared" si="5"/>
        <v>3842223.4559377232</v>
      </c>
    </row>
    <row r="41" spans="1:14" ht="408" customHeight="1">
      <c r="A41" s="13">
        <v>36</v>
      </c>
      <c r="B41" s="13" t="s">
        <v>84</v>
      </c>
      <c r="C41" s="14" t="s">
        <v>85</v>
      </c>
      <c r="D41" s="15" t="s">
        <v>15</v>
      </c>
      <c r="E41" s="15">
        <v>2</v>
      </c>
      <c r="F41" s="40">
        <v>168067.22689075631</v>
      </c>
      <c r="G41" s="149">
        <v>241176.4705882353</v>
      </c>
      <c r="H41" s="162">
        <v>264706</v>
      </c>
      <c r="J41" s="147">
        <f t="shared" si="6"/>
        <v>204621.84873949579</v>
      </c>
      <c r="L41" s="155">
        <f t="shared" si="1"/>
        <v>50394.531344211595</v>
      </c>
      <c r="M41" s="155">
        <f t="shared" si="4"/>
        <v>154227.31739528419</v>
      </c>
      <c r="N41" s="155">
        <f t="shared" si="5"/>
        <v>255016.38008370739</v>
      </c>
    </row>
    <row r="42" spans="1:14" ht="408" customHeight="1">
      <c r="A42" s="13">
        <v>37</v>
      </c>
      <c r="B42" s="13" t="s">
        <v>86</v>
      </c>
      <c r="C42" s="14" t="s">
        <v>87</v>
      </c>
      <c r="D42" s="15" t="s">
        <v>15</v>
      </c>
      <c r="E42" s="15">
        <v>5</v>
      </c>
      <c r="F42" s="40">
        <v>58823.529411764706</v>
      </c>
      <c r="G42" s="149">
        <v>124789.91596638656</v>
      </c>
      <c r="H42" s="162">
        <v>136975</v>
      </c>
      <c r="J42" s="147">
        <f t="shared" si="6"/>
        <v>91806.722689075628</v>
      </c>
      <c r="L42" s="155">
        <f t="shared" si="1"/>
        <v>42046.98321141053</v>
      </c>
      <c r="M42" s="155">
        <f t="shared" si="4"/>
        <v>49759.739477665098</v>
      </c>
      <c r="N42" s="155">
        <f t="shared" si="5"/>
        <v>133853.70590048615</v>
      </c>
    </row>
    <row r="43" spans="1:14" ht="408" customHeight="1">
      <c r="A43" s="13">
        <v>38</v>
      </c>
      <c r="B43" s="13" t="s">
        <v>88</v>
      </c>
      <c r="C43" s="14" t="s">
        <v>89</v>
      </c>
      <c r="D43" s="15" t="s">
        <v>15</v>
      </c>
      <c r="E43" s="15">
        <v>12</v>
      </c>
      <c r="F43" s="40">
        <v>151260.50420168068</v>
      </c>
      <c r="G43" s="149">
        <v>171512.6050420168</v>
      </c>
      <c r="H43" s="162">
        <v>188235</v>
      </c>
      <c r="J43" s="147">
        <f t="shared" si="6"/>
        <v>161386.55462184874</v>
      </c>
      <c r="L43" s="155">
        <f t="shared" si="1"/>
        <v>18515.306375707358</v>
      </c>
      <c r="M43" s="155">
        <f t="shared" si="4"/>
        <v>142871.24824614139</v>
      </c>
      <c r="N43" s="155">
        <f t="shared" si="5"/>
        <v>179901.8609975561</v>
      </c>
    </row>
    <row r="44" spans="1:14" ht="408" customHeight="1">
      <c r="A44" s="13">
        <v>39</v>
      </c>
      <c r="B44" s="13" t="s">
        <v>90</v>
      </c>
      <c r="C44" s="14" t="s">
        <v>91</v>
      </c>
      <c r="D44" s="15" t="s">
        <v>15</v>
      </c>
      <c r="E44" s="15">
        <v>5</v>
      </c>
      <c r="F44" s="40">
        <v>378151.26050420199</v>
      </c>
      <c r="G44" s="149">
        <v>410000</v>
      </c>
      <c r="H44" s="162">
        <v>450420</v>
      </c>
      <c r="J44" s="147">
        <f t="shared" si="6"/>
        <v>394075.63025210099</v>
      </c>
      <c r="L44" s="155">
        <f t="shared" si="1"/>
        <v>36218.985159219832</v>
      </c>
      <c r="M44" s="155">
        <f t="shared" si="4"/>
        <v>357856.64509288117</v>
      </c>
      <c r="N44" s="155">
        <f t="shared" si="5"/>
        <v>430294.61541132082</v>
      </c>
    </row>
    <row r="45" spans="1:14" ht="408" customHeight="1">
      <c r="A45" s="13">
        <v>40</v>
      </c>
      <c r="B45" s="13" t="s">
        <v>92</v>
      </c>
      <c r="C45" s="14" t="s">
        <v>93</v>
      </c>
      <c r="D45" s="15" t="s">
        <v>15</v>
      </c>
      <c r="E45" s="15">
        <v>4</v>
      </c>
      <c r="F45" s="40">
        <v>2806905.45</v>
      </c>
      <c r="G45" s="149">
        <v>3753529.411764706</v>
      </c>
      <c r="H45" s="162">
        <v>3966387</v>
      </c>
      <c r="J45" s="147">
        <f t="shared" si="6"/>
        <v>3280217.4308823533</v>
      </c>
      <c r="L45" s="155">
        <f t="shared" si="1"/>
        <v>617225.34278371674</v>
      </c>
      <c r="M45" s="155">
        <f t="shared" si="4"/>
        <v>2662992.0880986368</v>
      </c>
      <c r="N45" s="155">
        <f t="shared" si="5"/>
        <v>3897442.7736660698</v>
      </c>
    </row>
    <row r="46" spans="1:14" ht="408" customHeight="1">
      <c r="A46" s="13">
        <v>41</v>
      </c>
      <c r="B46" s="29" t="s">
        <v>94</v>
      </c>
      <c r="C46" s="14" t="s">
        <v>95</v>
      </c>
      <c r="D46" s="15" t="s">
        <v>15</v>
      </c>
      <c r="E46" s="15">
        <v>21</v>
      </c>
      <c r="F46" s="40">
        <v>2016806.7226890756</v>
      </c>
      <c r="G46" s="149">
        <v>2963613.4453781513</v>
      </c>
      <c r="H46" s="162">
        <v>3131933</v>
      </c>
      <c r="J46" s="147">
        <f t="shared" si="6"/>
        <v>2490210.0840336136</v>
      </c>
      <c r="L46" s="155">
        <f t="shared" si="1"/>
        <v>601149.04654151737</v>
      </c>
      <c r="M46" s="155">
        <f t="shared" si="4"/>
        <v>1889061.0374920962</v>
      </c>
      <c r="N46" s="155">
        <f t="shared" si="5"/>
        <v>3091359.1305751307</v>
      </c>
    </row>
    <row r="47" spans="1:14" ht="48.75" customHeight="1">
      <c r="A47" s="13">
        <v>42</v>
      </c>
      <c r="B47" s="29" t="s">
        <v>96</v>
      </c>
      <c r="C47" s="14" t="s">
        <v>97</v>
      </c>
      <c r="D47" s="15" t="s">
        <v>15</v>
      </c>
      <c r="E47" s="15">
        <v>80</v>
      </c>
      <c r="F47" s="40">
        <v>100840.33613445378</v>
      </c>
      <c r="G47" s="149">
        <v>122773.10924369749</v>
      </c>
      <c r="H47" s="162">
        <v>130252</v>
      </c>
      <c r="J47" s="147">
        <f t="shared" si="6"/>
        <v>111806.72268907563</v>
      </c>
      <c r="L47" s="155">
        <f t="shared" si="1"/>
        <v>15286.302771578168</v>
      </c>
      <c r="M47" s="155">
        <f t="shared" si="4"/>
        <v>96520.419917497464</v>
      </c>
      <c r="N47" s="155">
        <f t="shared" si="5"/>
        <v>127093.02546065379</v>
      </c>
    </row>
    <row r="48" spans="1:14" ht="408" customHeight="1">
      <c r="A48" s="13">
        <v>43</v>
      </c>
      <c r="B48" s="29" t="s">
        <v>98</v>
      </c>
      <c r="C48" s="14" t="s">
        <v>99</v>
      </c>
      <c r="D48" s="15" t="s">
        <v>15</v>
      </c>
      <c r="E48" s="15">
        <v>28</v>
      </c>
      <c r="F48" s="40">
        <v>1949579.8319327731</v>
      </c>
      <c r="G48" s="149">
        <v>2631932.7731092437</v>
      </c>
      <c r="H48" s="162">
        <v>2719328</v>
      </c>
      <c r="J48" s="147">
        <f t="shared" si="6"/>
        <v>2290756.3025210085</v>
      </c>
      <c r="L48" s="155">
        <f t="shared" si="1"/>
        <v>421456.93814400159</v>
      </c>
      <c r="M48" s="155">
        <f t="shared" si="4"/>
        <v>1869299.3643770069</v>
      </c>
      <c r="N48" s="155">
        <f t="shared" si="5"/>
        <v>2712213.2406650102</v>
      </c>
    </row>
    <row r="49" spans="1:14" ht="408" customHeight="1">
      <c r="A49" s="13">
        <v>44</v>
      </c>
      <c r="B49" s="13" t="s">
        <v>100</v>
      </c>
      <c r="C49" s="14" t="s">
        <v>101</v>
      </c>
      <c r="D49" s="15" t="s">
        <v>15</v>
      </c>
      <c r="E49" s="15">
        <v>1</v>
      </c>
      <c r="F49" s="160">
        <v>504201.68067226891</v>
      </c>
      <c r="G49" s="149">
        <v>417731.09243697481</v>
      </c>
      <c r="H49" s="150">
        <v>458824</v>
      </c>
      <c r="J49" s="147">
        <f t="shared" si="6"/>
        <v>460966.38655462186</v>
      </c>
      <c r="L49" s="155">
        <f t="shared" si="1"/>
        <v>43252.983683085426</v>
      </c>
      <c r="M49" s="155">
        <f t="shared" si="4"/>
        <v>417713.40287153644</v>
      </c>
      <c r="N49" s="155">
        <f t="shared" si="5"/>
        <v>504219.37023770728</v>
      </c>
    </row>
    <row r="50" spans="1:14" ht="408" customHeight="1">
      <c r="A50" s="13">
        <v>45</v>
      </c>
      <c r="B50" s="13" t="s">
        <v>102</v>
      </c>
      <c r="C50" s="14" t="s">
        <v>103</v>
      </c>
      <c r="D50" s="15" t="s">
        <v>15</v>
      </c>
      <c r="E50" s="15">
        <v>1</v>
      </c>
      <c r="F50" s="40">
        <v>3600840.33613445</v>
      </c>
      <c r="G50" s="149">
        <v>3768235.2941176472</v>
      </c>
      <c r="H50" s="150">
        <v>3649580</v>
      </c>
      <c r="J50" s="147">
        <f t="shared" si="6"/>
        <v>3684537.8151260484</v>
      </c>
      <c r="L50" s="155">
        <f t="shared" si="1"/>
        <v>86096.559759056297</v>
      </c>
      <c r="M50" s="155">
        <f t="shared" si="4"/>
        <v>3598441.2553669922</v>
      </c>
      <c r="N50" s="155">
        <f t="shared" si="5"/>
        <v>3770634.3748851046</v>
      </c>
    </row>
    <row r="51" spans="1:14" ht="408" customHeight="1">
      <c r="A51" s="13">
        <v>46</v>
      </c>
      <c r="B51" s="13" t="s">
        <v>104</v>
      </c>
      <c r="C51" s="14" t="s">
        <v>105</v>
      </c>
      <c r="D51" s="15" t="s">
        <v>15</v>
      </c>
      <c r="E51" s="15">
        <v>1</v>
      </c>
      <c r="F51" s="40">
        <v>1512605.0420168068</v>
      </c>
      <c r="G51" s="149">
        <v>3176470.5882352944</v>
      </c>
      <c r="H51" s="150">
        <v>3282353</v>
      </c>
      <c r="J51" s="147">
        <f t="shared" si="6"/>
        <v>2344537.8151260507</v>
      </c>
      <c r="L51" s="155">
        <f t="shared" si="1"/>
        <v>992611.66255151818</v>
      </c>
      <c r="M51" s="155">
        <f t="shared" si="4"/>
        <v>1351926.1525745327</v>
      </c>
      <c r="N51" s="155">
        <f t="shared" si="5"/>
        <v>3337149.4776775688</v>
      </c>
    </row>
    <row r="52" spans="1:14" ht="408" customHeight="1">
      <c r="A52" s="13">
        <v>47</v>
      </c>
      <c r="B52" s="13" t="s">
        <v>106</v>
      </c>
      <c r="C52" s="14" t="s">
        <v>107</v>
      </c>
      <c r="D52" s="15" t="s">
        <v>15</v>
      </c>
      <c r="E52" s="15">
        <v>1</v>
      </c>
      <c r="F52" s="40">
        <v>2848739.49579832</v>
      </c>
      <c r="G52" s="149">
        <v>5805630.2521008402</v>
      </c>
      <c r="H52" s="150">
        <v>5621849</v>
      </c>
      <c r="J52" s="147">
        <f t="shared" si="6"/>
        <v>4327184.8739495799</v>
      </c>
      <c r="L52" s="155">
        <f t="shared" si="1"/>
        <v>1656659.0282666669</v>
      </c>
      <c r="M52" s="155">
        <f t="shared" si="4"/>
        <v>2670525.845682913</v>
      </c>
      <c r="N52" s="155">
        <f t="shared" si="5"/>
        <v>5983843.9022162464</v>
      </c>
    </row>
    <row r="53" spans="1:14" ht="408" customHeight="1">
      <c r="A53" s="13">
        <v>48</v>
      </c>
      <c r="B53" s="13" t="s">
        <v>108</v>
      </c>
      <c r="C53" s="14" t="s">
        <v>109</v>
      </c>
      <c r="D53" s="15" t="s">
        <v>15</v>
      </c>
      <c r="E53" s="15">
        <v>8</v>
      </c>
      <c r="F53" s="40">
        <v>361344.53781512601</v>
      </c>
      <c r="G53" s="149">
        <v>482352.9411764706</v>
      </c>
      <c r="H53" s="162">
        <v>529412</v>
      </c>
      <c r="J53" s="147">
        <f t="shared" si="6"/>
        <v>421848.73949579831</v>
      </c>
      <c r="L53" s="155">
        <f t="shared" si="1"/>
        <v>86702.807092852861</v>
      </c>
      <c r="M53" s="155">
        <f t="shared" si="4"/>
        <v>335145.93240294547</v>
      </c>
      <c r="N53" s="155">
        <f t="shared" si="5"/>
        <v>508551.54658865114</v>
      </c>
    </row>
    <row r="54" spans="1:14" ht="408" customHeight="1">
      <c r="A54" s="13">
        <v>49</v>
      </c>
      <c r="B54" s="29" t="s">
        <v>110</v>
      </c>
      <c r="C54" s="14" t="s">
        <v>111</v>
      </c>
      <c r="D54" s="15" t="s">
        <v>15</v>
      </c>
      <c r="E54" s="15">
        <v>4</v>
      </c>
      <c r="F54" s="40">
        <v>2268907.5630252101</v>
      </c>
      <c r="G54" s="149">
        <v>3908571.4285714286</v>
      </c>
      <c r="H54" s="150">
        <v>3784874</v>
      </c>
      <c r="J54" s="147">
        <f t="shared" si="6"/>
        <v>3088739.4957983196</v>
      </c>
      <c r="L54" s="155">
        <f t="shared" si="1"/>
        <v>913049.18486055895</v>
      </c>
      <c r="M54" s="155">
        <f t="shared" si="4"/>
        <v>2175690.3109377604</v>
      </c>
      <c r="N54" s="155">
        <f t="shared" si="5"/>
        <v>4001788.6806588788</v>
      </c>
    </row>
    <row r="55" spans="1:14" ht="408" customHeight="1">
      <c r="A55" s="13">
        <v>50</v>
      </c>
      <c r="B55" s="13" t="s">
        <v>112</v>
      </c>
      <c r="C55" s="14" t="s">
        <v>113</v>
      </c>
      <c r="D55" s="15" t="s">
        <v>15</v>
      </c>
      <c r="E55" s="15">
        <v>1</v>
      </c>
      <c r="F55" s="40">
        <v>17647058.8235294</v>
      </c>
      <c r="G55" s="149">
        <v>29548319.327731095</v>
      </c>
      <c r="H55" s="150">
        <v>28939496</v>
      </c>
      <c r="J55" s="147">
        <f t="shared" si="6"/>
        <v>23597689.075630248</v>
      </c>
      <c r="L55" s="155">
        <f t="shared" si="1"/>
        <v>6702360.3406784516</v>
      </c>
      <c r="M55" s="155">
        <f t="shared" si="4"/>
        <v>16895328.734951794</v>
      </c>
      <c r="N55" s="155">
        <f t="shared" si="5"/>
        <v>30300049.416308701</v>
      </c>
    </row>
    <row r="56" spans="1:14" ht="408" customHeight="1">
      <c r="A56" s="13">
        <v>51</v>
      </c>
      <c r="B56" s="13" t="s">
        <v>114</v>
      </c>
      <c r="C56" s="14" t="s">
        <v>115</v>
      </c>
      <c r="D56" s="15" t="s">
        <v>15</v>
      </c>
      <c r="E56" s="15">
        <v>1</v>
      </c>
      <c r="F56" s="40">
        <v>5042016.8067226894</v>
      </c>
      <c r="G56" s="149">
        <v>7600000</v>
      </c>
      <c r="H56" s="150">
        <v>7359664</v>
      </c>
      <c r="J56" s="147">
        <f t="shared" si="6"/>
        <v>6321008.4033613447</v>
      </c>
      <c r="L56" s="155">
        <f t="shared" si="1"/>
        <v>1412593.8271191851</v>
      </c>
      <c r="M56" s="155">
        <f t="shared" si="4"/>
        <v>4908414.5762421601</v>
      </c>
      <c r="N56" s="155">
        <f t="shared" si="5"/>
        <v>7733602.2304805294</v>
      </c>
    </row>
    <row r="57" spans="1:14" ht="408" customHeight="1">
      <c r="A57" s="13">
        <v>52</v>
      </c>
      <c r="B57" s="13" t="s">
        <v>116</v>
      </c>
      <c r="C57" s="14" t="s">
        <v>117</v>
      </c>
      <c r="D57" s="15" t="s">
        <v>15</v>
      </c>
      <c r="E57" s="15">
        <v>1</v>
      </c>
      <c r="F57" s="40">
        <v>5126050.4201680673</v>
      </c>
      <c r="G57" s="149">
        <v>8380840.3361344542</v>
      </c>
      <c r="H57" s="150">
        <v>8208403</v>
      </c>
      <c r="J57" s="147">
        <f t="shared" si="6"/>
        <v>6753445.3781512603</v>
      </c>
      <c r="L57" s="155">
        <f t="shared" si="1"/>
        <v>1831406.0836038103</v>
      </c>
      <c r="M57" s="155">
        <f t="shared" si="4"/>
        <v>4922039.2945474498</v>
      </c>
      <c r="N57" s="155">
        <f t="shared" si="5"/>
        <v>8584851.4617550708</v>
      </c>
    </row>
    <row r="58" spans="1:14" ht="408" customHeight="1">
      <c r="A58" s="13">
        <v>53</v>
      </c>
      <c r="B58" s="13" t="s">
        <v>118</v>
      </c>
      <c r="C58" s="14" t="s">
        <v>119</v>
      </c>
      <c r="D58" s="15" t="s">
        <v>15</v>
      </c>
      <c r="E58" s="15">
        <v>1</v>
      </c>
      <c r="F58" s="40">
        <v>4928000</v>
      </c>
      <c r="G58" s="149">
        <v>7551092.4369747899</v>
      </c>
      <c r="H58" s="150">
        <v>7312605</v>
      </c>
      <c r="J58" s="147">
        <f t="shared" si="6"/>
        <v>6239546.218487395</v>
      </c>
      <c r="L58" s="155">
        <f t="shared" si="1"/>
        <v>1450507.4512352645</v>
      </c>
      <c r="M58" s="155">
        <f t="shared" si="4"/>
        <v>4789038.7672521304</v>
      </c>
      <c r="N58" s="155">
        <f t="shared" si="5"/>
        <v>7690053.6697226595</v>
      </c>
    </row>
    <row r="59" spans="1:14" ht="408" customHeight="1">
      <c r="A59" s="13">
        <v>54</v>
      </c>
      <c r="B59" s="13" t="s">
        <v>120</v>
      </c>
      <c r="C59" s="14" t="s">
        <v>121</v>
      </c>
      <c r="D59" s="15" t="s">
        <v>15</v>
      </c>
      <c r="E59" s="15">
        <v>3</v>
      </c>
      <c r="F59" s="40">
        <v>126050.42016806723</v>
      </c>
      <c r="G59" s="149">
        <v>1247983.193277311</v>
      </c>
      <c r="H59" s="150">
        <v>1289916</v>
      </c>
      <c r="J59" s="147">
        <f t="shared" si="6"/>
        <v>687016.80672268919</v>
      </c>
      <c r="L59" s="155">
        <f t="shared" si="1"/>
        <v>660186.16005560139</v>
      </c>
      <c r="M59" s="155">
        <f t="shared" si="4"/>
        <v>26830.6466670878</v>
      </c>
      <c r="N59" s="155">
        <f t="shared" si="5"/>
        <v>1347202.9667782905</v>
      </c>
    </row>
    <row r="60" spans="1:14" ht="408" customHeight="1">
      <c r="A60" s="13">
        <v>55</v>
      </c>
      <c r="B60" s="13" t="s">
        <v>122</v>
      </c>
      <c r="C60" s="14" t="s">
        <v>123</v>
      </c>
      <c r="D60" s="15" t="s">
        <v>15</v>
      </c>
      <c r="E60" s="15">
        <v>1</v>
      </c>
      <c r="F60" s="40">
        <v>2773109.2436974789</v>
      </c>
      <c r="G60" s="149">
        <v>5189075.6302521015</v>
      </c>
      <c r="H60" s="150">
        <v>5025210</v>
      </c>
      <c r="J60" s="147">
        <f t="shared" si="6"/>
        <v>3981092.4369747899</v>
      </c>
      <c r="L60" s="155">
        <f t="shared" si="1"/>
        <v>1350043.4154918944</v>
      </c>
      <c r="M60" s="155">
        <f t="shared" si="4"/>
        <v>2631049.0214828956</v>
      </c>
      <c r="N60" s="155">
        <f t="shared" si="5"/>
        <v>5331135.8524666838</v>
      </c>
    </row>
    <row r="61" spans="1:14" ht="408" customHeight="1">
      <c r="A61" s="13">
        <v>56</v>
      </c>
      <c r="B61" s="13" t="s">
        <v>124</v>
      </c>
      <c r="C61" s="14" t="s">
        <v>125</v>
      </c>
      <c r="D61" s="15" t="s">
        <v>15</v>
      </c>
      <c r="E61" s="15">
        <v>1</v>
      </c>
      <c r="F61" s="40">
        <v>2352941.1764705884</v>
      </c>
      <c r="G61" s="149">
        <v>3233445.3781512608</v>
      </c>
      <c r="H61" s="162">
        <v>3341176</v>
      </c>
      <c r="J61" s="147">
        <f t="shared" si="6"/>
        <v>2793193.2773109246</v>
      </c>
      <c r="L61" s="155">
        <f t="shared" si="1"/>
        <v>542141.06443763536</v>
      </c>
      <c r="M61" s="155">
        <f t="shared" si="4"/>
        <v>2251052.2128732894</v>
      </c>
      <c r="N61" s="155">
        <f t="shared" si="5"/>
        <v>3335334.3417485598</v>
      </c>
    </row>
    <row r="62" spans="1:14" ht="408" customHeight="1">
      <c r="A62" s="13">
        <v>57</v>
      </c>
      <c r="B62" s="13" t="s">
        <v>126</v>
      </c>
      <c r="C62" s="14" t="s">
        <v>127</v>
      </c>
      <c r="D62" s="15" t="s">
        <v>15</v>
      </c>
      <c r="E62" s="15">
        <v>6</v>
      </c>
      <c r="F62" s="40">
        <v>4563323</v>
      </c>
      <c r="G62" s="149">
        <v>5201932.7731092442</v>
      </c>
      <c r="H62" s="150">
        <v>5037815</v>
      </c>
      <c r="J62" s="147">
        <f t="shared" si="6"/>
        <v>4882627.8865546221</v>
      </c>
      <c r="L62" s="155">
        <f t="shared" si="1"/>
        <v>331637.28776706679</v>
      </c>
      <c r="M62" s="155">
        <f t="shared" si="4"/>
        <v>4550990.5987875555</v>
      </c>
      <c r="N62" s="155">
        <f t="shared" si="5"/>
        <v>5214265.1743216887</v>
      </c>
    </row>
    <row r="63" spans="1:14" ht="408" customHeight="1">
      <c r="A63" s="13">
        <v>58</v>
      </c>
      <c r="B63" s="13" t="s">
        <v>128</v>
      </c>
      <c r="C63" s="14" t="s">
        <v>129</v>
      </c>
      <c r="D63" s="15" t="s">
        <v>15</v>
      </c>
      <c r="E63" s="15">
        <v>1</v>
      </c>
      <c r="F63" s="40">
        <v>10504201.680672269</v>
      </c>
      <c r="G63" s="149">
        <v>14183193.277310925</v>
      </c>
      <c r="H63" s="150">
        <v>13890756</v>
      </c>
      <c r="J63" s="147">
        <f t="shared" si="6"/>
        <v>12343697.478991598</v>
      </c>
      <c r="L63" s="155">
        <f t="shared" si="1"/>
        <v>2044881.77682134</v>
      </c>
      <c r="M63" s="155">
        <f t="shared" si="4"/>
        <v>10298815.702170258</v>
      </c>
      <c r="N63" s="155">
        <f t="shared" si="5"/>
        <v>14388579.255812937</v>
      </c>
    </row>
    <row r="64" spans="1:14" ht="363" customHeight="1">
      <c r="A64" s="13">
        <v>59</v>
      </c>
      <c r="B64" s="13" t="s">
        <v>130</v>
      </c>
      <c r="C64" s="14" t="s">
        <v>131</v>
      </c>
      <c r="D64" s="15" t="s">
        <v>15</v>
      </c>
      <c r="E64" s="15">
        <v>5</v>
      </c>
      <c r="F64" s="40">
        <v>5732138</v>
      </c>
      <c r="G64" s="149">
        <v>8359915.9663865548</v>
      </c>
      <c r="H64" s="162">
        <v>8840336</v>
      </c>
      <c r="J64" s="147">
        <f t="shared" si="6"/>
        <v>7046026.9831932774</v>
      </c>
      <c r="L64" s="155">
        <f t="shared" si="1"/>
        <v>1673166.4221134589</v>
      </c>
      <c r="M64" s="155">
        <f t="shared" si="4"/>
        <v>5372860.5610798188</v>
      </c>
      <c r="N64" s="155">
        <f t="shared" si="5"/>
        <v>8719193.405306736</v>
      </c>
    </row>
    <row r="65" spans="1:14" ht="306.75" customHeight="1">
      <c r="A65" s="13">
        <v>60</v>
      </c>
      <c r="B65" s="13" t="s">
        <v>132</v>
      </c>
      <c r="C65" s="14" t="s">
        <v>133</v>
      </c>
      <c r="D65" s="15" t="s">
        <v>15</v>
      </c>
      <c r="E65" s="15">
        <v>2</v>
      </c>
      <c r="F65" s="40">
        <v>840336.13445378153</v>
      </c>
      <c r="G65" s="149">
        <v>1665378.1512605043</v>
      </c>
      <c r="H65" s="150">
        <v>1721008</v>
      </c>
      <c r="J65" s="147">
        <f t="shared" si="6"/>
        <v>1252857.142857143</v>
      </c>
      <c r="L65" s="155">
        <f t="shared" si="1"/>
        <v>493182.17464610096</v>
      </c>
      <c r="M65" s="155">
        <f t="shared" si="4"/>
        <v>759674.968211042</v>
      </c>
      <c r="N65" s="155">
        <f t="shared" si="5"/>
        <v>1746039.3175032439</v>
      </c>
    </row>
    <row r="66" spans="1:14" ht="325.5" customHeight="1">
      <c r="A66" s="13">
        <v>61</v>
      </c>
      <c r="B66" s="13" t="s">
        <v>134</v>
      </c>
      <c r="C66" s="14" t="s">
        <v>135</v>
      </c>
      <c r="D66" s="15" t="s">
        <v>15</v>
      </c>
      <c r="E66" s="15">
        <v>4</v>
      </c>
      <c r="F66" s="40">
        <v>226890.75630252101</v>
      </c>
      <c r="G66" s="149">
        <v>361764.70588235295</v>
      </c>
      <c r="H66" s="162">
        <v>397479</v>
      </c>
      <c r="J66" s="147">
        <f t="shared" si="6"/>
        <v>294327.731092437</v>
      </c>
      <c r="L66" s="155">
        <f t="shared" si="1"/>
        <v>89969.292879455359</v>
      </c>
      <c r="M66" s="155">
        <f t="shared" si="4"/>
        <v>204358.43821298162</v>
      </c>
      <c r="N66" s="155">
        <f t="shared" si="5"/>
        <v>384297.02397189237</v>
      </c>
    </row>
    <row r="67" spans="1:14" ht="408" customHeight="1">
      <c r="A67" s="13">
        <v>62</v>
      </c>
      <c r="B67" s="13" t="s">
        <v>136</v>
      </c>
      <c r="C67" s="14" t="s">
        <v>137</v>
      </c>
      <c r="D67" s="15" t="s">
        <v>15</v>
      </c>
      <c r="E67" s="15">
        <v>4</v>
      </c>
      <c r="F67" s="40">
        <v>184873.94957983194</v>
      </c>
      <c r="G67" s="149">
        <v>253109.24369747899</v>
      </c>
      <c r="H67" s="162">
        <v>278151</v>
      </c>
      <c r="J67" s="147">
        <f t="shared" si="6"/>
        <v>218991.59663865546</v>
      </c>
      <c r="L67" s="155">
        <f t="shared" si="1"/>
        <v>48276.552378152875</v>
      </c>
      <c r="M67" s="155">
        <f t="shared" si="4"/>
        <v>170715.04426050259</v>
      </c>
      <c r="N67" s="155">
        <f t="shared" si="5"/>
        <v>267268.14901680837</v>
      </c>
    </row>
    <row r="68" spans="1:14" ht="383.25" customHeight="1">
      <c r="A68" s="13">
        <v>63</v>
      </c>
      <c r="B68" s="13" t="s">
        <v>138</v>
      </c>
      <c r="C68" s="14" t="s">
        <v>139</v>
      </c>
      <c r="D68" s="15" t="s">
        <v>15</v>
      </c>
      <c r="E68" s="15">
        <v>2</v>
      </c>
      <c r="F68" s="40">
        <v>1176470.5882352942</v>
      </c>
      <c r="G68" s="149">
        <v>1384285.7142857143</v>
      </c>
      <c r="H68" s="162">
        <v>1430252</v>
      </c>
      <c r="J68" s="147">
        <f t="shared" si="6"/>
        <v>1280378.1512605043</v>
      </c>
      <c r="L68" s="155">
        <f t="shared" si="1"/>
        <v>135218.97733861578</v>
      </c>
      <c r="M68" s="155">
        <f t="shared" si="4"/>
        <v>1145159.1739218885</v>
      </c>
      <c r="N68" s="155">
        <f t="shared" si="5"/>
        <v>1415597.1285991201</v>
      </c>
    </row>
    <row r="69" spans="1:14" ht="408" customHeight="1">
      <c r="A69" s="13">
        <v>64</v>
      </c>
      <c r="B69" s="13" t="s">
        <v>140</v>
      </c>
      <c r="C69" s="14" t="s">
        <v>141</v>
      </c>
      <c r="D69" s="15" t="s">
        <v>15</v>
      </c>
      <c r="E69" s="15">
        <v>1</v>
      </c>
      <c r="F69" s="40">
        <v>2669855.0299999998</v>
      </c>
      <c r="G69" s="149">
        <v>4080840.3361344538</v>
      </c>
      <c r="H69" s="150">
        <v>3952101</v>
      </c>
      <c r="J69" s="147">
        <f t="shared" si="6"/>
        <v>3375347.6830672268</v>
      </c>
      <c r="L69" s="155">
        <f t="shared" si="1"/>
        <v>780129.05752584059</v>
      </c>
      <c r="M69" s="155">
        <f t="shared" si="4"/>
        <v>2595218.6255413862</v>
      </c>
      <c r="N69" s="155">
        <f t="shared" si="5"/>
        <v>4155476.7405930674</v>
      </c>
    </row>
    <row r="70" spans="1:14" ht="408" customHeight="1">
      <c r="A70" s="13">
        <v>65</v>
      </c>
      <c r="B70" s="13" t="s">
        <v>142</v>
      </c>
      <c r="C70" s="14" t="s">
        <v>143</v>
      </c>
      <c r="D70" s="15" t="s">
        <v>15</v>
      </c>
      <c r="E70" s="15">
        <v>12</v>
      </c>
      <c r="F70" s="40">
        <v>1127297.45</v>
      </c>
      <c r="G70" s="149">
        <v>2541260.5042016809</v>
      </c>
      <c r="H70" s="150">
        <v>2626050</v>
      </c>
      <c r="J70" s="147">
        <f t="shared" si="6"/>
        <v>1834278.9771008403</v>
      </c>
      <c r="L70" s="155">
        <f t="shared" si="1"/>
        <v>841896.66659836029</v>
      </c>
      <c r="M70" s="155">
        <f t="shared" si="4"/>
        <v>992382.31050248002</v>
      </c>
      <c r="N70" s="155">
        <f t="shared" si="5"/>
        <v>2676175.6436992008</v>
      </c>
    </row>
    <row r="71" spans="1:14" ht="408" customHeight="1">
      <c r="A71" s="13">
        <v>66</v>
      </c>
      <c r="B71" s="13" t="s">
        <v>144</v>
      </c>
      <c r="C71" s="14" t="s">
        <v>145</v>
      </c>
      <c r="D71" s="15" t="s">
        <v>15</v>
      </c>
      <c r="E71" s="15">
        <v>1</v>
      </c>
      <c r="F71" s="40">
        <v>1428571.4285714286</v>
      </c>
      <c r="G71" s="149">
        <v>3632352.9411764708</v>
      </c>
      <c r="H71" s="150">
        <v>3517647</v>
      </c>
      <c r="J71" s="147">
        <f t="shared" si="6"/>
        <v>2530462.1848739497</v>
      </c>
      <c r="L71" s="155">
        <f t="shared" ref="L71:L134" si="7">+STDEV(F71:H71)</f>
        <v>1240567.5550180343</v>
      </c>
      <c r="M71" s="155">
        <f t="shared" si="4"/>
        <v>1289894.6298559154</v>
      </c>
      <c r="N71" s="155">
        <f t="shared" si="5"/>
        <v>3771029.739891984</v>
      </c>
    </row>
    <row r="72" spans="1:14" ht="408" customHeight="1">
      <c r="A72" s="13">
        <v>67</v>
      </c>
      <c r="B72" s="13" t="s">
        <v>146</v>
      </c>
      <c r="C72" s="14" t="s">
        <v>147</v>
      </c>
      <c r="D72" s="15" t="s">
        <v>15</v>
      </c>
      <c r="E72" s="15">
        <v>4</v>
      </c>
      <c r="F72" s="40">
        <v>200000</v>
      </c>
      <c r="G72" s="149">
        <v>240000</v>
      </c>
      <c r="H72" s="162">
        <v>263025</v>
      </c>
      <c r="J72" s="147">
        <f t="shared" si="6"/>
        <v>220000</v>
      </c>
      <c r="L72" s="155">
        <f t="shared" si="7"/>
        <v>31891.224628937161</v>
      </c>
      <c r="M72" s="155">
        <f t="shared" si="4"/>
        <v>188108.77537106283</v>
      </c>
      <c r="N72" s="155">
        <f t="shared" si="5"/>
        <v>251891.22462893717</v>
      </c>
    </row>
    <row r="73" spans="1:14" ht="408" customHeight="1">
      <c r="A73" s="13">
        <v>68</v>
      </c>
      <c r="B73" s="29" t="s">
        <v>148</v>
      </c>
      <c r="C73" s="14" t="s">
        <v>149</v>
      </c>
      <c r="D73" s="15" t="s">
        <v>15</v>
      </c>
      <c r="E73" s="15">
        <v>2</v>
      </c>
      <c r="F73" s="40">
        <v>1176470.5882352942</v>
      </c>
      <c r="G73" s="149">
        <v>3336638.6554621849</v>
      </c>
      <c r="H73" s="150">
        <v>3447899</v>
      </c>
      <c r="J73" s="147">
        <f t="shared" si="6"/>
        <v>2256554.6218487397</v>
      </c>
      <c r="L73" s="155">
        <f t="shared" si="7"/>
        <v>1280500.6815503428</v>
      </c>
      <c r="M73" s="155">
        <f t="shared" si="4"/>
        <v>976053.94029839686</v>
      </c>
      <c r="N73" s="155">
        <f t="shared" si="5"/>
        <v>3537055.3033990823</v>
      </c>
    </row>
    <row r="74" spans="1:14" ht="17.25" customHeight="1">
      <c r="A74" s="13">
        <v>69</v>
      </c>
      <c r="B74" s="13" t="s">
        <v>150</v>
      </c>
      <c r="C74" s="14" t="s">
        <v>151</v>
      </c>
      <c r="D74" s="15" t="s">
        <v>15</v>
      </c>
      <c r="E74" s="15">
        <v>40</v>
      </c>
      <c r="F74" s="40">
        <v>100000</v>
      </c>
      <c r="G74" s="149">
        <v>110672.26890756303</v>
      </c>
      <c r="H74" s="162">
        <v>121849</v>
      </c>
      <c r="J74" s="147">
        <f t="shared" si="6"/>
        <v>105336.13445378152</v>
      </c>
      <c r="L74" s="155">
        <f t="shared" si="7"/>
        <v>10925.470566128062</v>
      </c>
      <c r="M74" s="155">
        <f t="shared" si="4"/>
        <v>94410.663887653456</v>
      </c>
      <c r="N74" s="155">
        <f t="shared" si="5"/>
        <v>116261.60501990958</v>
      </c>
    </row>
    <row r="75" spans="1:14" ht="408" customHeight="1">
      <c r="A75" s="13">
        <v>70</v>
      </c>
      <c r="B75" s="13" t="s">
        <v>152</v>
      </c>
      <c r="C75" s="14" t="s">
        <v>153</v>
      </c>
      <c r="D75" s="15" t="s">
        <v>15</v>
      </c>
      <c r="E75" s="15">
        <v>1</v>
      </c>
      <c r="F75" s="40">
        <v>1428571.4285714286</v>
      </c>
      <c r="G75" s="149">
        <v>542689.07563025213</v>
      </c>
      <c r="H75" s="150">
        <v>595798</v>
      </c>
      <c r="J75" s="147">
        <f t="shared" si="6"/>
        <v>985630.25210084044</v>
      </c>
      <c r="L75" s="155">
        <f t="shared" si="7"/>
        <v>496843.31608581927</v>
      </c>
      <c r="M75" s="155">
        <f t="shared" si="4"/>
        <v>488786.93601502117</v>
      </c>
      <c r="N75" s="155">
        <f t="shared" si="5"/>
        <v>1482473.5681866598</v>
      </c>
    </row>
    <row r="76" spans="1:14" ht="408" customHeight="1">
      <c r="A76" s="13">
        <v>71</v>
      </c>
      <c r="B76" s="13" t="s">
        <v>154</v>
      </c>
      <c r="C76" s="14" t="s">
        <v>155</v>
      </c>
      <c r="D76" s="15" t="s">
        <v>15</v>
      </c>
      <c r="E76" s="15">
        <v>1</v>
      </c>
      <c r="F76" s="40">
        <v>5462184.8739495799</v>
      </c>
      <c r="G76" s="149">
        <v>26483193.277310926</v>
      </c>
      <c r="H76" s="150">
        <v>25936975</v>
      </c>
      <c r="J76" s="147">
        <f t="shared" si="6"/>
        <v>15972689.075630253</v>
      </c>
      <c r="L76" s="155">
        <f t="shared" si="7"/>
        <v>11981918.178422492</v>
      </c>
      <c r="M76" s="155">
        <f t="shared" si="4"/>
        <v>3990770.8972077612</v>
      </c>
      <c r="N76" s="155">
        <f t="shared" si="5"/>
        <v>27954607.254052743</v>
      </c>
    </row>
    <row r="77" spans="1:14" ht="408" customHeight="1">
      <c r="A77" s="13">
        <v>72</v>
      </c>
      <c r="B77" s="29" t="s">
        <v>156</v>
      </c>
      <c r="C77" s="14" t="s">
        <v>157</v>
      </c>
      <c r="D77" s="15" t="s">
        <v>15</v>
      </c>
      <c r="E77" s="15">
        <v>2</v>
      </c>
      <c r="F77" s="40">
        <v>756302.52100840339</v>
      </c>
      <c r="G77" s="149">
        <v>2011680.6722689075</v>
      </c>
      <c r="H77" s="150">
        <v>2078992</v>
      </c>
      <c r="J77" s="147">
        <f t="shared" si="6"/>
        <v>1383991.5966386555</v>
      </c>
      <c r="L77" s="155">
        <f t="shared" si="7"/>
        <v>744984.62795530527</v>
      </c>
      <c r="M77" s="155">
        <f t="shared" si="4"/>
        <v>639006.96868335025</v>
      </c>
      <c r="N77" s="155">
        <f t="shared" si="5"/>
        <v>2128976.2245939607</v>
      </c>
    </row>
    <row r="78" spans="1:14" ht="408" customHeight="1">
      <c r="A78" s="13">
        <v>73</v>
      </c>
      <c r="B78" s="29" t="s">
        <v>158</v>
      </c>
      <c r="C78" s="14" t="s">
        <v>159</v>
      </c>
      <c r="D78" s="15" t="s">
        <v>15</v>
      </c>
      <c r="E78" s="15">
        <v>6</v>
      </c>
      <c r="F78" s="40">
        <v>924369.74789915967</v>
      </c>
      <c r="G78" s="149">
        <v>2369159.6638655462</v>
      </c>
      <c r="H78" s="150">
        <v>2447899</v>
      </c>
      <c r="J78" s="147">
        <f t="shared" si="6"/>
        <v>1646764.705882353</v>
      </c>
      <c r="L78" s="155">
        <f t="shared" si="7"/>
        <v>857783.88559706637</v>
      </c>
      <c r="M78" s="155">
        <f t="shared" si="4"/>
        <v>788980.82028528664</v>
      </c>
      <c r="N78" s="155">
        <f t="shared" si="5"/>
        <v>2504548.5914794193</v>
      </c>
    </row>
    <row r="79" spans="1:14" ht="408" customHeight="1">
      <c r="A79" s="13">
        <v>74</v>
      </c>
      <c r="B79" s="13" t="s">
        <v>160</v>
      </c>
      <c r="C79" s="14" t="s">
        <v>161</v>
      </c>
      <c r="D79" s="15" t="s">
        <v>15</v>
      </c>
      <c r="E79" s="15">
        <v>1</v>
      </c>
      <c r="F79" s="40">
        <v>1008403.3613445378</v>
      </c>
      <c r="G79" s="149">
        <v>1535126.0504201681</v>
      </c>
      <c r="H79" s="150">
        <v>1586555</v>
      </c>
      <c r="J79" s="147">
        <f t="shared" si="6"/>
        <v>1271764.705882353</v>
      </c>
      <c r="L79" s="155">
        <f t="shared" si="7"/>
        <v>319984.64685094461</v>
      </c>
      <c r="M79" s="155">
        <f t="shared" si="4"/>
        <v>951780.0590314084</v>
      </c>
      <c r="N79" s="155">
        <f t="shared" si="5"/>
        <v>1591749.3527332977</v>
      </c>
    </row>
    <row r="80" spans="1:14" ht="104.25" customHeight="1">
      <c r="A80" s="13">
        <v>75</v>
      </c>
      <c r="B80" s="13" t="s">
        <v>162</v>
      </c>
      <c r="C80" s="14" t="s">
        <v>163</v>
      </c>
      <c r="D80" s="15" t="s">
        <v>15</v>
      </c>
      <c r="E80" s="15">
        <v>1</v>
      </c>
      <c r="F80" s="40">
        <v>2605042.0168067226</v>
      </c>
      <c r="G80" s="149">
        <v>5291260.5042016814</v>
      </c>
      <c r="H80" s="150">
        <v>5124370</v>
      </c>
      <c r="J80" s="147">
        <f t="shared" si="6"/>
        <v>3948151.260504202</v>
      </c>
      <c r="L80" s="155">
        <f t="shared" si="7"/>
        <v>1505026.8928558428</v>
      </c>
      <c r="M80" s="155">
        <f t="shared" si="4"/>
        <v>2443124.3676483594</v>
      </c>
      <c r="N80" s="155">
        <f t="shared" si="5"/>
        <v>5453178.1533600446</v>
      </c>
    </row>
    <row r="81" spans="1:14" ht="408" customHeight="1">
      <c r="A81" s="13">
        <v>76</v>
      </c>
      <c r="B81" s="13" t="s">
        <v>164</v>
      </c>
      <c r="C81" s="14" t="s">
        <v>165</v>
      </c>
      <c r="D81" s="15" t="s">
        <v>15</v>
      </c>
      <c r="E81" s="15">
        <v>1</v>
      </c>
      <c r="F81" s="40">
        <v>672268.90756302525</v>
      </c>
      <c r="G81" s="149">
        <v>1418067.2268907563</v>
      </c>
      <c r="H81" s="150">
        <v>1465546</v>
      </c>
      <c r="J81" s="147">
        <f t="shared" si="6"/>
        <v>1045168.0672268907</v>
      </c>
      <c r="L81" s="155">
        <f t="shared" si="7"/>
        <v>444926.5692960447</v>
      </c>
      <c r="M81" s="155">
        <f t="shared" si="4"/>
        <v>600241.49793084594</v>
      </c>
      <c r="N81" s="155">
        <f t="shared" si="5"/>
        <v>1490094.6365229355</v>
      </c>
    </row>
    <row r="82" spans="1:14" ht="408" customHeight="1">
      <c r="A82" s="13">
        <v>77</v>
      </c>
      <c r="B82" s="29" t="s">
        <v>166</v>
      </c>
      <c r="C82" s="14" t="s">
        <v>167</v>
      </c>
      <c r="D82" s="15" t="s">
        <v>15</v>
      </c>
      <c r="E82" s="15">
        <v>9</v>
      </c>
      <c r="F82" s="40">
        <v>1680672.2689075631</v>
      </c>
      <c r="G82" s="149">
        <v>3439663.8655462186</v>
      </c>
      <c r="H82" s="150">
        <v>3635294</v>
      </c>
      <c r="J82" s="147">
        <f t="shared" si="6"/>
        <v>2560168.0672268909</v>
      </c>
      <c r="L82" s="155">
        <f t="shared" si="7"/>
        <v>1076481.0493927738</v>
      </c>
      <c r="M82" s="155">
        <f t="shared" si="4"/>
        <v>1483687.0178341172</v>
      </c>
      <c r="N82" s="155">
        <f t="shared" si="5"/>
        <v>3636649.1166196647</v>
      </c>
    </row>
    <row r="83" spans="1:14" ht="408" customHeight="1">
      <c r="A83" s="13">
        <v>78</v>
      </c>
      <c r="B83" s="13" t="s">
        <v>168</v>
      </c>
      <c r="C83" s="14" t="s">
        <v>169</v>
      </c>
      <c r="D83" s="15" t="s">
        <v>15</v>
      </c>
      <c r="E83" s="15">
        <v>1</v>
      </c>
      <c r="F83" s="40">
        <v>1092436.9747899161</v>
      </c>
      <c r="G83" s="149">
        <v>2725126.0504201683</v>
      </c>
      <c r="H83" s="150">
        <v>2815966</v>
      </c>
      <c r="J83" s="147">
        <f t="shared" si="6"/>
        <v>1908781.5126050422</v>
      </c>
      <c r="L83" s="155">
        <f t="shared" si="7"/>
        <v>969920.77123715391</v>
      </c>
      <c r="M83" s="155">
        <f t="shared" si="4"/>
        <v>938860.74136788829</v>
      </c>
      <c r="N83" s="155">
        <f t="shared" si="5"/>
        <v>2878702.2838421962</v>
      </c>
    </row>
    <row r="84" spans="1:14" ht="408" customHeight="1">
      <c r="A84" s="13">
        <v>79</v>
      </c>
      <c r="B84" s="13" t="s">
        <v>170</v>
      </c>
      <c r="C84" s="14" t="s">
        <v>171</v>
      </c>
      <c r="D84" s="15" t="s">
        <v>15</v>
      </c>
      <c r="E84" s="15">
        <v>1</v>
      </c>
      <c r="F84" s="40">
        <v>4789915.9663865548</v>
      </c>
      <c r="G84" s="149">
        <v>4726050.4201680673</v>
      </c>
      <c r="H84" s="150">
        <v>4576471</v>
      </c>
      <c r="J84" s="147">
        <f t="shared" si="6"/>
        <v>4757983.1932773106</v>
      </c>
      <c r="L84" s="155">
        <f t="shared" si="7"/>
        <v>109553.30864268658</v>
      </c>
      <c r="M84" s="155">
        <f t="shared" si="4"/>
        <v>4648429.8846346242</v>
      </c>
      <c r="N84" s="155">
        <f t="shared" si="5"/>
        <v>4867536.5019199969</v>
      </c>
    </row>
    <row r="85" spans="1:14" ht="408" customHeight="1">
      <c r="A85" s="13">
        <v>80</v>
      </c>
      <c r="B85" s="37" t="s">
        <v>172</v>
      </c>
      <c r="C85" s="14" t="s">
        <v>173</v>
      </c>
      <c r="D85" s="15" t="s">
        <v>15</v>
      </c>
      <c r="E85" s="15">
        <v>2</v>
      </c>
      <c r="F85" s="40">
        <v>2500000</v>
      </c>
      <c r="G85" s="149">
        <v>2911764.7058823532</v>
      </c>
      <c r="H85" s="150">
        <v>3009244</v>
      </c>
      <c r="J85" s="147">
        <f t="shared" si="6"/>
        <v>2705882.3529411769</v>
      </c>
      <c r="L85" s="155">
        <f t="shared" si="7"/>
        <v>270302.86634565296</v>
      </c>
      <c r="M85" s="155">
        <f t="shared" si="4"/>
        <v>2435579.486595524</v>
      </c>
      <c r="N85" s="155">
        <f t="shared" si="5"/>
        <v>2976185.2192868297</v>
      </c>
    </row>
    <row r="86" spans="1:14" ht="408" customHeight="1">
      <c r="A86" s="13">
        <v>81</v>
      </c>
      <c r="B86" s="13" t="s">
        <v>174</v>
      </c>
      <c r="C86" s="14" t="s">
        <v>175</v>
      </c>
      <c r="D86" s="15" t="s">
        <v>15</v>
      </c>
      <c r="E86" s="15">
        <v>1</v>
      </c>
      <c r="F86" s="40">
        <v>3361344.5378151261</v>
      </c>
      <c r="G86" s="149">
        <v>4223361.3445378151</v>
      </c>
      <c r="H86" s="150">
        <v>4089916</v>
      </c>
      <c r="J86" s="147">
        <f t="shared" si="6"/>
        <v>3792352.9411764704</v>
      </c>
      <c r="L86" s="155">
        <f t="shared" si="7"/>
        <v>463985.81346154021</v>
      </c>
      <c r="M86" s="155">
        <f t="shared" si="4"/>
        <v>3328367.1277149301</v>
      </c>
      <c r="N86" s="155">
        <f t="shared" si="5"/>
        <v>4256338.7546380106</v>
      </c>
    </row>
    <row r="87" spans="1:14" ht="323.25" customHeight="1">
      <c r="A87" s="13">
        <v>82</v>
      </c>
      <c r="B87" s="13" t="s">
        <v>176</v>
      </c>
      <c r="C87" s="14" t="s">
        <v>177</v>
      </c>
      <c r="D87" s="15" t="s">
        <v>15</v>
      </c>
      <c r="E87" s="15">
        <v>1</v>
      </c>
      <c r="F87" s="40">
        <v>3277310.9243697482</v>
      </c>
      <c r="G87" s="149">
        <v>4151260.5042016809</v>
      </c>
      <c r="H87" s="150">
        <v>4020168</v>
      </c>
      <c r="J87" s="147">
        <f t="shared" si="6"/>
        <v>3714285.7142857146</v>
      </c>
      <c r="L87" s="155">
        <f t="shared" si="7"/>
        <v>471311.95393996016</v>
      </c>
      <c r="M87" s="155">
        <f t="shared" si="4"/>
        <v>3242973.7603457542</v>
      </c>
      <c r="N87" s="155">
        <f t="shared" si="5"/>
        <v>4185597.6682256749</v>
      </c>
    </row>
    <row r="88" spans="1:14" ht="105" customHeight="1">
      <c r="A88" s="13">
        <v>83</v>
      </c>
      <c r="B88" s="37" t="s">
        <v>178</v>
      </c>
      <c r="C88" s="14" t="s">
        <v>179</v>
      </c>
      <c r="D88" s="15" t="s">
        <v>15</v>
      </c>
      <c r="E88" s="15">
        <v>10</v>
      </c>
      <c r="F88" s="40">
        <v>672268.90756302525</v>
      </c>
      <c r="G88" s="149">
        <v>1985294.1176470588</v>
      </c>
      <c r="H88" s="150">
        <v>2051261</v>
      </c>
      <c r="J88" s="147">
        <f t="shared" si="6"/>
        <v>1328781.512605042</v>
      </c>
      <c r="L88" s="155">
        <f t="shared" si="7"/>
        <v>777818.10458136536</v>
      </c>
      <c r="M88" s="155">
        <f t="shared" si="4"/>
        <v>550963.4080236766</v>
      </c>
      <c r="N88" s="155">
        <f t="shared" si="5"/>
        <v>2106599.6171864076</v>
      </c>
    </row>
    <row r="89" spans="1:14" ht="249" customHeight="1">
      <c r="A89" s="13">
        <v>84</v>
      </c>
      <c r="B89" s="13" t="s">
        <v>180</v>
      </c>
      <c r="C89" s="14" t="s">
        <v>181</v>
      </c>
      <c r="D89" s="15" t="s">
        <v>15</v>
      </c>
      <c r="E89" s="15">
        <v>2</v>
      </c>
      <c r="F89" s="40">
        <v>386554.62184873951</v>
      </c>
      <c r="G89" s="149">
        <v>1874117.6470588236</v>
      </c>
      <c r="H89" s="150">
        <v>1936975</v>
      </c>
      <c r="J89" s="147">
        <f t="shared" si="6"/>
        <v>1130336.1344537816</v>
      </c>
      <c r="L89" s="155">
        <f t="shared" si="7"/>
        <v>877553.24147860508</v>
      </c>
      <c r="M89" s="155">
        <f t="shared" ref="M89:M152" si="8">+J89-L89</f>
        <v>252782.89297517657</v>
      </c>
      <c r="N89" s="155">
        <f t="shared" ref="N89:N152" si="9">+J89+L89</f>
        <v>2007889.3759323866</v>
      </c>
    </row>
    <row r="90" spans="1:14" ht="105.75" customHeight="1">
      <c r="A90" s="13">
        <v>85</v>
      </c>
      <c r="B90" s="29" t="s">
        <v>182</v>
      </c>
      <c r="C90" s="14" t="s">
        <v>183</v>
      </c>
      <c r="D90" s="15" t="s">
        <v>15</v>
      </c>
      <c r="E90" s="15">
        <v>38</v>
      </c>
      <c r="F90" s="40">
        <v>319327.731092437</v>
      </c>
      <c r="G90" s="149">
        <v>403109.24369747902</v>
      </c>
      <c r="H90" s="162">
        <v>426891</v>
      </c>
      <c r="J90" s="147">
        <f t="shared" ref="J90:J153" si="10">+AVERAGE(F90:G90)</f>
        <v>361218.48739495804</v>
      </c>
      <c r="L90" s="155">
        <f t="shared" si="7"/>
        <v>56501.874018038492</v>
      </c>
      <c r="M90" s="155">
        <f t="shared" si="8"/>
        <v>304716.61337691953</v>
      </c>
      <c r="N90" s="155">
        <f t="shared" si="9"/>
        <v>417720.36141299654</v>
      </c>
    </row>
    <row r="91" spans="1:14" ht="126" customHeight="1">
      <c r="A91" s="13">
        <v>86</v>
      </c>
      <c r="B91" s="13" t="s">
        <v>184</v>
      </c>
      <c r="C91" s="14" t="s">
        <v>185</v>
      </c>
      <c r="D91" s="15" t="s">
        <v>15</v>
      </c>
      <c r="E91" s="15">
        <v>3</v>
      </c>
      <c r="F91" s="40">
        <v>1873890.14</v>
      </c>
      <c r="G91" s="149">
        <v>2004621.848739496</v>
      </c>
      <c r="H91" s="162">
        <v>2071429</v>
      </c>
      <c r="J91" s="147">
        <f t="shared" si="10"/>
        <v>1939255.994369748</v>
      </c>
      <c r="L91" s="155">
        <f t="shared" si="7"/>
        <v>100478.50212822636</v>
      </c>
      <c r="M91" s="155">
        <f t="shared" si="8"/>
        <v>1838777.4922415216</v>
      </c>
      <c r="N91" s="155">
        <f t="shared" si="9"/>
        <v>2039734.4964979745</v>
      </c>
    </row>
    <row r="92" spans="1:14" ht="144" customHeight="1">
      <c r="A92" s="13">
        <v>87</v>
      </c>
      <c r="B92" s="13" t="s">
        <v>186</v>
      </c>
      <c r="C92" s="14" t="s">
        <v>187</v>
      </c>
      <c r="D92" s="15" t="s">
        <v>15</v>
      </c>
      <c r="E92" s="15">
        <v>1</v>
      </c>
      <c r="F92" s="40">
        <v>2803348.51</v>
      </c>
      <c r="G92" s="149">
        <v>2380756.3025210085</v>
      </c>
      <c r="H92" s="150">
        <v>2460504</v>
      </c>
      <c r="J92" s="147">
        <f t="shared" si="10"/>
        <v>2592052.4062605044</v>
      </c>
      <c r="L92" s="155">
        <f t="shared" si="7"/>
        <v>224531.44809889011</v>
      </c>
      <c r="M92" s="155">
        <f t="shared" si="8"/>
        <v>2367520.9581616144</v>
      </c>
      <c r="N92" s="155">
        <f t="shared" si="9"/>
        <v>2816583.8543593944</v>
      </c>
    </row>
    <row r="93" spans="1:14" ht="297" customHeight="1">
      <c r="A93" s="13">
        <v>88</v>
      </c>
      <c r="B93" s="29" t="s">
        <v>188</v>
      </c>
      <c r="C93" s="14" t="s">
        <v>189</v>
      </c>
      <c r="D93" s="15" t="s">
        <v>15</v>
      </c>
      <c r="E93" s="15">
        <v>14</v>
      </c>
      <c r="F93" s="40">
        <v>210084.03361344538</v>
      </c>
      <c r="G93" s="149">
        <v>1633613.4453781513</v>
      </c>
      <c r="H93" s="150">
        <v>1688235</v>
      </c>
      <c r="J93" s="147">
        <f t="shared" si="10"/>
        <v>921848.73949579836</v>
      </c>
      <c r="L93" s="155">
        <f t="shared" si="7"/>
        <v>838088.08007849846</v>
      </c>
      <c r="M93" s="155">
        <f t="shared" si="8"/>
        <v>83760.659417299903</v>
      </c>
      <c r="N93" s="155">
        <f t="shared" si="9"/>
        <v>1759936.8195742969</v>
      </c>
    </row>
    <row r="94" spans="1:14" ht="126.75" customHeight="1">
      <c r="A94" s="13">
        <v>89</v>
      </c>
      <c r="B94" s="29" t="s">
        <v>190</v>
      </c>
      <c r="C94" s="14" t="s">
        <v>191</v>
      </c>
      <c r="D94" s="15" t="s">
        <v>15</v>
      </c>
      <c r="E94" s="15">
        <v>9</v>
      </c>
      <c r="F94" s="40">
        <v>2521008.4033613447</v>
      </c>
      <c r="G94" s="149">
        <v>5003613.4453781517</v>
      </c>
      <c r="H94" s="150">
        <v>4845378</v>
      </c>
      <c r="J94" s="147">
        <f t="shared" si="10"/>
        <v>3762310.9243697482</v>
      </c>
      <c r="L94" s="155">
        <f t="shared" si="7"/>
        <v>1389907.6871384541</v>
      </c>
      <c r="M94" s="155">
        <f t="shared" si="8"/>
        <v>2372403.2372312942</v>
      </c>
      <c r="N94" s="155">
        <f t="shared" si="9"/>
        <v>5152218.6115082018</v>
      </c>
    </row>
    <row r="95" spans="1:14" ht="143.25" customHeight="1">
      <c r="A95" s="13">
        <v>90</v>
      </c>
      <c r="B95" s="13" t="s">
        <v>192</v>
      </c>
      <c r="C95" s="14" t="s">
        <v>193</v>
      </c>
      <c r="D95" s="15" t="s">
        <v>15</v>
      </c>
      <c r="E95" s="15">
        <v>1</v>
      </c>
      <c r="F95" s="40">
        <v>7058682.0499999998</v>
      </c>
      <c r="G95" s="149">
        <v>7381680.6722689075</v>
      </c>
      <c r="H95" s="162">
        <v>7805882</v>
      </c>
      <c r="J95" s="147">
        <f t="shared" si="10"/>
        <v>7220181.3611344537</v>
      </c>
      <c r="L95" s="155">
        <f t="shared" si="7"/>
        <v>374740.49725920043</v>
      </c>
      <c r="M95" s="155">
        <f t="shared" si="8"/>
        <v>6845440.8638752531</v>
      </c>
      <c r="N95" s="155">
        <f t="shared" si="9"/>
        <v>7594921.8583936542</v>
      </c>
    </row>
    <row r="96" spans="1:14" ht="299.25" customHeight="1">
      <c r="A96" s="13">
        <v>91</v>
      </c>
      <c r="B96" s="29" t="s">
        <v>194</v>
      </c>
      <c r="C96" s="14" t="s">
        <v>195</v>
      </c>
      <c r="D96" s="15" t="s">
        <v>15</v>
      </c>
      <c r="E96" s="15">
        <v>4</v>
      </c>
      <c r="F96" s="160">
        <v>1176470.5882352942</v>
      </c>
      <c r="G96" s="149">
        <v>481848.73949579836</v>
      </c>
      <c r="H96" s="150">
        <v>510084</v>
      </c>
      <c r="J96" s="147">
        <f t="shared" si="10"/>
        <v>829159.66386554623</v>
      </c>
      <c r="L96" s="155">
        <f t="shared" si="7"/>
        <v>393142.85521972185</v>
      </c>
      <c r="M96" s="155">
        <f t="shared" si="8"/>
        <v>436016.80864582438</v>
      </c>
      <c r="N96" s="155">
        <f t="shared" si="9"/>
        <v>1222302.519085268</v>
      </c>
    </row>
    <row r="97" spans="1:14" ht="285.75" customHeight="1">
      <c r="A97" s="13">
        <v>92</v>
      </c>
      <c r="B97" s="13" t="s">
        <v>196</v>
      </c>
      <c r="C97" s="14" t="s">
        <v>197</v>
      </c>
      <c r="D97" s="15" t="s">
        <v>15</v>
      </c>
      <c r="E97" s="15">
        <v>1</v>
      </c>
      <c r="F97" s="40">
        <v>756302.52100840339</v>
      </c>
      <c r="G97" s="149">
        <v>952773.10924369749</v>
      </c>
      <c r="H97" s="162">
        <v>984874</v>
      </c>
      <c r="J97" s="147">
        <f t="shared" si="10"/>
        <v>854537.8151260505</v>
      </c>
      <c r="L97" s="155">
        <f t="shared" si="7"/>
        <v>123744.41417513011</v>
      </c>
      <c r="M97" s="155">
        <f t="shared" si="8"/>
        <v>730793.40095092042</v>
      </c>
      <c r="N97" s="155">
        <f t="shared" si="9"/>
        <v>978282.22930118057</v>
      </c>
    </row>
    <row r="98" spans="1:14" ht="327" customHeight="1">
      <c r="A98" s="13">
        <v>93</v>
      </c>
      <c r="B98" s="13" t="s">
        <v>198</v>
      </c>
      <c r="C98" s="14" t="s">
        <v>199</v>
      </c>
      <c r="D98" s="15" t="s">
        <v>15</v>
      </c>
      <c r="E98" s="15">
        <v>5</v>
      </c>
      <c r="F98" s="40">
        <v>134453.78151260506</v>
      </c>
      <c r="G98" s="149">
        <v>458739.49579831935</v>
      </c>
      <c r="H98" s="162">
        <v>503361</v>
      </c>
      <c r="J98" s="147">
        <f t="shared" si="10"/>
        <v>296596.63865546219</v>
      </c>
      <c r="L98" s="155">
        <f t="shared" si="7"/>
        <v>201347.47700559979</v>
      </c>
      <c r="M98" s="155">
        <f t="shared" si="8"/>
        <v>95249.161649862392</v>
      </c>
      <c r="N98" s="155">
        <f t="shared" si="9"/>
        <v>497944.11566106195</v>
      </c>
    </row>
    <row r="99" spans="1:14" ht="408" customHeight="1">
      <c r="A99" s="13">
        <v>94</v>
      </c>
      <c r="B99" s="13" t="s">
        <v>200</v>
      </c>
      <c r="C99" s="14" t="s">
        <v>201</v>
      </c>
      <c r="D99" s="15" t="s">
        <v>15</v>
      </c>
      <c r="E99" s="15">
        <v>3</v>
      </c>
      <c r="F99" s="40">
        <v>2119363.4</v>
      </c>
      <c r="G99" s="149">
        <v>2689411.7647058824</v>
      </c>
      <c r="H99" s="162">
        <v>2778992</v>
      </c>
      <c r="J99" s="147">
        <f t="shared" si="10"/>
        <v>2404387.5823529409</v>
      </c>
      <c r="L99" s="155">
        <f t="shared" si="7"/>
        <v>357791.75661204004</v>
      </c>
      <c r="M99" s="155">
        <f t="shared" si="8"/>
        <v>2046595.8257409008</v>
      </c>
      <c r="N99" s="155">
        <f t="shared" si="9"/>
        <v>2762179.338964981</v>
      </c>
    </row>
    <row r="100" spans="1:14" ht="345.75" customHeight="1">
      <c r="A100" s="13">
        <v>95</v>
      </c>
      <c r="B100" s="13" t="s">
        <v>202</v>
      </c>
      <c r="C100" s="14" t="s">
        <v>203</v>
      </c>
      <c r="D100" s="15" t="s">
        <v>15</v>
      </c>
      <c r="E100" s="15">
        <v>1</v>
      </c>
      <c r="F100" s="40">
        <v>84033.613445378156</v>
      </c>
      <c r="G100" s="149">
        <v>364201.68067226891</v>
      </c>
      <c r="H100" s="162">
        <v>400000</v>
      </c>
      <c r="J100" s="147">
        <f t="shared" si="10"/>
        <v>224117.64705882352</v>
      </c>
      <c r="L100" s="155">
        <f t="shared" si="7"/>
        <v>173017.54390462191</v>
      </c>
      <c r="M100" s="155">
        <f t="shared" si="8"/>
        <v>51100.103154201614</v>
      </c>
      <c r="N100" s="155">
        <f t="shared" si="9"/>
        <v>397135.19096344546</v>
      </c>
    </row>
    <row r="101" spans="1:14" ht="136.5" customHeight="1">
      <c r="A101" s="13">
        <v>96</v>
      </c>
      <c r="B101" s="13" t="s">
        <v>204</v>
      </c>
      <c r="C101" s="14" t="s">
        <v>205</v>
      </c>
      <c r="D101" s="15" t="s">
        <v>15</v>
      </c>
      <c r="E101" s="15">
        <v>1</v>
      </c>
      <c r="F101" s="40">
        <v>840336.13445378153</v>
      </c>
      <c r="G101" s="149">
        <v>1625126.0504201681</v>
      </c>
      <c r="H101" s="150">
        <v>1678992</v>
      </c>
      <c r="J101" s="147">
        <f t="shared" si="10"/>
        <v>1232731.0924369749</v>
      </c>
      <c r="L101" s="155">
        <f t="shared" si="7"/>
        <v>469421.70336520451</v>
      </c>
      <c r="M101" s="155">
        <f t="shared" si="8"/>
        <v>763309.38907177036</v>
      </c>
      <c r="N101" s="155">
        <f t="shared" si="9"/>
        <v>1702152.7958021793</v>
      </c>
    </row>
    <row r="102" spans="1:14" ht="220.5" customHeight="1">
      <c r="A102" s="13">
        <v>97</v>
      </c>
      <c r="B102" s="29" t="s">
        <v>206</v>
      </c>
      <c r="C102" s="14" t="s">
        <v>207</v>
      </c>
      <c r="D102" s="15" t="s">
        <v>15</v>
      </c>
      <c r="E102" s="15">
        <v>5</v>
      </c>
      <c r="F102" s="40">
        <v>1243697.4789915967</v>
      </c>
      <c r="G102" s="149">
        <v>2534789.9159663864</v>
      </c>
      <c r="H102" s="150">
        <v>2619328</v>
      </c>
      <c r="J102" s="147">
        <f t="shared" si="10"/>
        <v>1889243.6974789915</v>
      </c>
      <c r="L102" s="155">
        <f t="shared" si="7"/>
        <v>770976.18843422865</v>
      </c>
      <c r="M102" s="155">
        <f t="shared" si="8"/>
        <v>1118267.5090447627</v>
      </c>
      <c r="N102" s="155">
        <f t="shared" si="9"/>
        <v>2660219.8859132202</v>
      </c>
    </row>
    <row r="103" spans="1:14" ht="408" customHeight="1">
      <c r="A103" s="13">
        <v>98</v>
      </c>
      <c r="B103" s="29" t="s">
        <v>208</v>
      </c>
      <c r="C103" s="14" t="s">
        <v>209</v>
      </c>
      <c r="D103" s="15" t="s">
        <v>15</v>
      </c>
      <c r="E103" s="15">
        <v>3</v>
      </c>
      <c r="F103" s="40">
        <v>588235.29411764711</v>
      </c>
      <c r="G103" s="149">
        <v>671428.57142857148</v>
      </c>
      <c r="H103" s="162">
        <v>710924</v>
      </c>
      <c r="J103" s="147">
        <f t="shared" si="10"/>
        <v>629831.93277310929</v>
      </c>
      <c r="L103" s="155">
        <f t="shared" si="7"/>
        <v>62627.907542430941</v>
      </c>
      <c r="M103" s="155">
        <f t="shared" si="8"/>
        <v>567204.02523067838</v>
      </c>
      <c r="N103" s="155">
        <f t="shared" si="9"/>
        <v>692459.8403155402</v>
      </c>
    </row>
    <row r="104" spans="1:14" ht="408" customHeight="1">
      <c r="A104" s="13">
        <v>99</v>
      </c>
      <c r="B104" s="13" t="s">
        <v>210</v>
      </c>
      <c r="C104" s="14" t="s">
        <v>211</v>
      </c>
      <c r="D104" s="15" t="s">
        <v>15</v>
      </c>
      <c r="E104" s="15">
        <v>3</v>
      </c>
      <c r="F104" s="40">
        <v>3993318.16</v>
      </c>
      <c r="G104" s="149">
        <v>4668571.4285714291</v>
      </c>
      <c r="H104" s="162">
        <v>4936975</v>
      </c>
      <c r="J104" s="147">
        <f t="shared" si="10"/>
        <v>4330944.7942857146</v>
      </c>
      <c r="L104" s="155">
        <f t="shared" si="7"/>
        <v>486226.23087591567</v>
      </c>
      <c r="M104" s="155">
        <f t="shared" si="8"/>
        <v>3844718.5634097988</v>
      </c>
      <c r="N104" s="155">
        <f t="shared" si="9"/>
        <v>4817171.0251616305</v>
      </c>
    </row>
    <row r="105" spans="1:14" ht="196.5" customHeight="1">
      <c r="A105" s="13">
        <v>100</v>
      </c>
      <c r="B105" s="13" t="s">
        <v>212</v>
      </c>
      <c r="C105" s="14" t="s">
        <v>213</v>
      </c>
      <c r="D105" s="15" t="s">
        <v>15</v>
      </c>
      <c r="E105" s="15">
        <v>6</v>
      </c>
      <c r="F105" s="40">
        <v>2396369.4300000002</v>
      </c>
      <c r="G105" s="149">
        <v>4182100.8403361347</v>
      </c>
      <c r="H105" s="150">
        <v>4050420</v>
      </c>
      <c r="J105" s="147">
        <f t="shared" si="10"/>
        <v>3289235.1351680672</v>
      </c>
      <c r="L105" s="155">
        <f t="shared" si="7"/>
        <v>995159.93703608867</v>
      </c>
      <c r="M105" s="155">
        <f t="shared" si="8"/>
        <v>2294075.1981319785</v>
      </c>
      <c r="N105" s="155">
        <f t="shared" si="9"/>
        <v>4284395.0722041558</v>
      </c>
    </row>
    <row r="106" spans="1:14" ht="408" customHeight="1">
      <c r="A106" s="13">
        <v>101</v>
      </c>
      <c r="B106" s="29" t="s">
        <v>214</v>
      </c>
      <c r="C106" s="14" t="s">
        <v>215</v>
      </c>
      <c r="D106" s="15" t="s">
        <v>15</v>
      </c>
      <c r="E106" s="15">
        <v>4</v>
      </c>
      <c r="F106" s="40">
        <v>1848739.4957983193</v>
      </c>
      <c r="G106" s="149">
        <v>4084789.9159663869</v>
      </c>
      <c r="H106" s="150">
        <v>3955462</v>
      </c>
      <c r="J106" s="147">
        <f t="shared" si="10"/>
        <v>2966764.7058823532</v>
      </c>
      <c r="L106" s="155">
        <f t="shared" si="7"/>
        <v>1255317.1512338875</v>
      </c>
      <c r="M106" s="155">
        <f t="shared" si="8"/>
        <v>1711447.5546484657</v>
      </c>
      <c r="N106" s="155">
        <f t="shared" si="9"/>
        <v>4222081.857116241</v>
      </c>
    </row>
    <row r="107" spans="1:14" ht="408" customHeight="1">
      <c r="A107" s="13">
        <v>102</v>
      </c>
      <c r="B107" s="29" t="s">
        <v>216</v>
      </c>
      <c r="C107" s="14" t="s">
        <v>217</v>
      </c>
      <c r="D107" s="15" t="s">
        <v>15</v>
      </c>
      <c r="E107" s="15">
        <v>2</v>
      </c>
      <c r="F107" s="40">
        <v>3109243.6974789919</v>
      </c>
      <c r="G107" s="149">
        <v>11625966.386554623</v>
      </c>
      <c r="H107" s="150">
        <v>11386555</v>
      </c>
      <c r="J107" s="147">
        <f t="shared" si="10"/>
        <v>7367605.0420168079</v>
      </c>
      <c r="L107" s="155">
        <f t="shared" si="7"/>
        <v>4849497.6642512437</v>
      </c>
      <c r="M107" s="155">
        <f t="shared" si="8"/>
        <v>2518107.3777655642</v>
      </c>
      <c r="N107" s="155">
        <f t="shared" si="9"/>
        <v>12217102.706268052</v>
      </c>
    </row>
    <row r="108" spans="1:14" ht="215.25" customHeight="1">
      <c r="A108" s="13">
        <v>103</v>
      </c>
      <c r="B108" s="37" t="s">
        <v>218</v>
      </c>
      <c r="C108" s="14" t="s">
        <v>219</v>
      </c>
      <c r="D108" s="15" t="s">
        <v>15</v>
      </c>
      <c r="E108" s="15">
        <v>11</v>
      </c>
      <c r="F108" s="40">
        <v>1680672.2689075631</v>
      </c>
      <c r="G108" s="149">
        <v>3813949.5798319331</v>
      </c>
      <c r="H108" s="150">
        <v>3693277</v>
      </c>
      <c r="J108" s="147">
        <f t="shared" si="10"/>
        <v>2747310.9243697482</v>
      </c>
      <c r="L108" s="155">
        <f t="shared" si="7"/>
        <v>1198332.9921494874</v>
      </c>
      <c r="M108" s="155">
        <f t="shared" si="8"/>
        <v>1548977.9322202608</v>
      </c>
      <c r="N108" s="155">
        <f t="shared" si="9"/>
        <v>3945643.9165192358</v>
      </c>
    </row>
    <row r="109" spans="1:14" ht="408" customHeight="1">
      <c r="A109" s="13">
        <v>104</v>
      </c>
      <c r="B109" s="29" t="s">
        <v>220</v>
      </c>
      <c r="C109" s="14" t="s">
        <v>221</v>
      </c>
      <c r="D109" s="15" t="s">
        <v>15</v>
      </c>
      <c r="E109" s="15">
        <v>2</v>
      </c>
      <c r="F109" s="40">
        <v>3193277.3109243698</v>
      </c>
      <c r="G109" s="149">
        <v>4890252.1008403366</v>
      </c>
      <c r="H109" s="150">
        <v>4736134</v>
      </c>
      <c r="J109" s="147">
        <f t="shared" si="10"/>
        <v>4041764.7058823532</v>
      </c>
      <c r="L109" s="155">
        <f t="shared" si="7"/>
        <v>938427.99312132981</v>
      </c>
      <c r="M109" s="155">
        <f t="shared" si="8"/>
        <v>3103336.7127610235</v>
      </c>
      <c r="N109" s="155">
        <f t="shared" si="9"/>
        <v>4980192.6990036834</v>
      </c>
    </row>
    <row r="110" spans="1:14" ht="408" customHeight="1">
      <c r="A110" s="13">
        <v>105</v>
      </c>
      <c r="B110" s="13" t="s">
        <v>222</v>
      </c>
      <c r="C110" s="14" t="s">
        <v>223</v>
      </c>
      <c r="D110" s="15" t="s">
        <v>15</v>
      </c>
      <c r="E110" s="15">
        <v>1</v>
      </c>
      <c r="F110" s="40">
        <v>1008403.3613445378</v>
      </c>
      <c r="G110" s="149">
        <v>2104453.781512605</v>
      </c>
      <c r="H110" s="150">
        <v>2174790</v>
      </c>
      <c r="J110" s="147">
        <f t="shared" si="10"/>
        <v>1556428.5714285714</v>
      </c>
      <c r="L110" s="155">
        <f t="shared" si="7"/>
        <v>654055.48923819547</v>
      </c>
      <c r="M110" s="155">
        <f t="shared" si="8"/>
        <v>902373.08219037589</v>
      </c>
      <c r="N110" s="155">
        <f t="shared" si="9"/>
        <v>2210484.0606667669</v>
      </c>
    </row>
    <row r="111" spans="1:14" ht="408" customHeight="1">
      <c r="A111" s="13">
        <v>106</v>
      </c>
      <c r="B111" s="13" t="s">
        <v>224</v>
      </c>
      <c r="C111" s="14" t="s">
        <v>225</v>
      </c>
      <c r="D111" s="15" t="s">
        <v>15</v>
      </c>
      <c r="E111" s="15">
        <v>1</v>
      </c>
      <c r="F111" s="40">
        <v>2100840.3361344538</v>
      </c>
      <c r="G111" s="149">
        <v>4462268.9075630251</v>
      </c>
      <c r="H111" s="150">
        <v>4321008</v>
      </c>
      <c r="J111" s="147">
        <f t="shared" si="10"/>
        <v>3281554.6218487397</v>
      </c>
      <c r="L111" s="155">
        <f t="shared" si="7"/>
        <v>1324477.5068958886</v>
      </c>
      <c r="M111" s="155">
        <f t="shared" si="8"/>
        <v>1957077.1149528511</v>
      </c>
      <c r="N111" s="155">
        <f t="shared" si="9"/>
        <v>4606032.1287446283</v>
      </c>
    </row>
    <row r="112" spans="1:14" ht="408" customHeight="1">
      <c r="A112" s="13">
        <v>107</v>
      </c>
      <c r="B112" s="13" t="s">
        <v>226</v>
      </c>
      <c r="C112" s="14" t="s">
        <v>227</v>
      </c>
      <c r="D112" s="15" t="s">
        <v>15</v>
      </c>
      <c r="E112" s="15">
        <v>1</v>
      </c>
      <c r="F112" s="40">
        <v>924369.74789915967</v>
      </c>
      <c r="G112" s="149">
        <v>4255966.3865546221</v>
      </c>
      <c r="H112" s="150">
        <v>4121849</v>
      </c>
      <c r="J112" s="147">
        <f t="shared" si="10"/>
        <v>2590168.0672268909</v>
      </c>
      <c r="L112" s="155">
        <f t="shared" si="7"/>
        <v>1885974.4255818173</v>
      </c>
      <c r="M112" s="155">
        <f t="shared" si="8"/>
        <v>704193.64164507366</v>
      </c>
      <c r="N112" s="155">
        <f t="shared" si="9"/>
        <v>4476142.492808708</v>
      </c>
    </row>
    <row r="113" spans="1:14" ht="408" customHeight="1">
      <c r="A113" s="13">
        <v>108</v>
      </c>
      <c r="B113" s="13" t="s">
        <v>228</v>
      </c>
      <c r="C113" s="14" t="s">
        <v>229</v>
      </c>
      <c r="D113" s="15" t="s">
        <v>15</v>
      </c>
      <c r="E113" s="15">
        <v>2</v>
      </c>
      <c r="F113" s="40">
        <v>84033.613445378156</v>
      </c>
      <c r="G113" s="149">
        <v>120588.23529411765</v>
      </c>
      <c r="H113" s="162">
        <v>132773</v>
      </c>
      <c r="J113" s="147">
        <f t="shared" si="10"/>
        <v>102310.9243697479</v>
      </c>
      <c r="L113" s="155">
        <f t="shared" si="7"/>
        <v>25364.794076182701</v>
      </c>
      <c r="M113" s="155">
        <f t="shared" si="8"/>
        <v>76946.130293565191</v>
      </c>
      <c r="N113" s="155">
        <f t="shared" si="9"/>
        <v>127675.7184459306</v>
      </c>
    </row>
    <row r="114" spans="1:14" ht="408" customHeight="1">
      <c r="A114" s="13">
        <v>109</v>
      </c>
      <c r="B114" s="29" t="s">
        <v>230</v>
      </c>
      <c r="C114" s="14" t="s">
        <v>231</v>
      </c>
      <c r="D114" s="15" t="s">
        <v>15</v>
      </c>
      <c r="E114" s="15">
        <v>8</v>
      </c>
      <c r="F114" s="40">
        <v>1260504.2016806724</v>
      </c>
      <c r="G114" s="149">
        <v>1969243.6974789917</v>
      </c>
      <c r="H114" s="150">
        <v>2035294</v>
      </c>
      <c r="J114" s="147">
        <f t="shared" si="10"/>
        <v>1614873.9495798321</v>
      </c>
      <c r="L114" s="155">
        <f t="shared" si="7"/>
        <v>429529.49975278636</v>
      </c>
      <c r="M114" s="155">
        <f t="shared" si="8"/>
        <v>1185344.4498270457</v>
      </c>
      <c r="N114" s="155">
        <f t="shared" si="9"/>
        <v>2044403.4493326186</v>
      </c>
    </row>
    <row r="115" spans="1:14" ht="408" customHeight="1">
      <c r="A115" s="13">
        <v>110</v>
      </c>
      <c r="B115" s="13" t="s">
        <v>232</v>
      </c>
      <c r="C115" s="14" t="s">
        <v>233</v>
      </c>
      <c r="D115" s="15" t="s">
        <v>15</v>
      </c>
      <c r="E115" s="15">
        <v>2</v>
      </c>
      <c r="F115" s="40">
        <v>1015301.77</v>
      </c>
      <c r="G115" s="149">
        <v>1506806.7226890756</v>
      </c>
      <c r="H115" s="150">
        <v>1557143</v>
      </c>
      <c r="J115" s="147">
        <f t="shared" si="10"/>
        <v>1261054.2463445379</v>
      </c>
      <c r="L115" s="155">
        <f t="shared" si="7"/>
        <v>299361.20263524499</v>
      </c>
      <c r="M115" s="155">
        <f t="shared" si="8"/>
        <v>961693.04370929301</v>
      </c>
      <c r="N115" s="155">
        <f t="shared" si="9"/>
        <v>1560415.4489797829</v>
      </c>
    </row>
    <row r="116" spans="1:14" ht="408" customHeight="1">
      <c r="A116" s="13">
        <v>111</v>
      </c>
      <c r="B116" s="13" t="s">
        <v>234</v>
      </c>
      <c r="C116" s="14" t="s">
        <v>235</v>
      </c>
      <c r="D116" s="15" t="s">
        <v>15</v>
      </c>
      <c r="E116" s="15">
        <v>13</v>
      </c>
      <c r="F116" s="40">
        <v>352941.17647058825</v>
      </c>
      <c r="G116" s="149">
        <v>1163865.5462184874</v>
      </c>
      <c r="H116" s="150">
        <v>1202521</v>
      </c>
      <c r="J116" s="147">
        <f t="shared" si="10"/>
        <v>758403.36134453781</v>
      </c>
      <c r="L116" s="155">
        <f t="shared" si="7"/>
        <v>479735.77000024199</v>
      </c>
      <c r="M116" s="155">
        <f t="shared" si="8"/>
        <v>278667.59134429583</v>
      </c>
      <c r="N116" s="155">
        <f t="shared" si="9"/>
        <v>1238139.1313447799</v>
      </c>
    </row>
    <row r="117" spans="1:14" ht="408" customHeight="1">
      <c r="A117" s="13">
        <v>112</v>
      </c>
      <c r="B117" s="13" t="s">
        <v>236</v>
      </c>
      <c r="C117" s="14" t="s">
        <v>237</v>
      </c>
      <c r="D117" s="15" t="s">
        <v>15</v>
      </c>
      <c r="E117" s="15">
        <v>2</v>
      </c>
      <c r="F117" s="40">
        <v>840336.13445378153</v>
      </c>
      <c r="G117" s="149">
        <v>3150000</v>
      </c>
      <c r="H117" s="150">
        <v>3254622</v>
      </c>
      <c r="J117" s="147">
        <f t="shared" si="10"/>
        <v>1995168.0672268907</v>
      </c>
      <c r="L117" s="155">
        <f t="shared" si="7"/>
        <v>1364689.7800886333</v>
      </c>
      <c r="M117" s="155">
        <f t="shared" si="8"/>
        <v>630478.28713825741</v>
      </c>
      <c r="N117" s="155">
        <f t="shared" si="9"/>
        <v>3359857.8473155238</v>
      </c>
    </row>
    <row r="118" spans="1:14" ht="408" customHeight="1">
      <c r="A118" s="13">
        <v>113</v>
      </c>
      <c r="B118" s="13" t="s">
        <v>238</v>
      </c>
      <c r="C118" s="14" t="s">
        <v>239</v>
      </c>
      <c r="D118" s="15" t="s">
        <v>15</v>
      </c>
      <c r="E118" s="15">
        <v>4</v>
      </c>
      <c r="F118" s="40">
        <v>882352.9411764706</v>
      </c>
      <c r="G118" s="149">
        <v>2853529.411764706</v>
      </c>
      <c r="H118" s="150">
        <v>2948739</v>
      </c>
      <c r="J118" s="147">
        <f t="shared" si="10"/>
        <v>1867941.1764705884</v>
      </c>
      <c r="L118" s="155">
        <f t="shared" si="7"/>
        <v>1166515.6727046052</v>
      </c>
      <c r="M118" s="155">
        <f t="shared" si="8"/>
        <v>701425.50376598327</v>
      </c>
      <c r="N118" s="155">
        <f t="shared" si="9"/>
        <v>3034456.8491751933</v>
      </c>
    </row>
    <row r="119" spans="1:14" ht="285" customHeight="1">
      <c r="A119" s="13">
        <v>114</v>
      </c>
      <c r="B119" s="13" t="s">
        <v>240</v>
      </c>
      <c r="C119" s="14" t="s">
        <v>241</v>
      </c>
      <c r="D119" s="15" t="s">
        <v>15</v>
      </c>
      <c r="E119" s="15">
        <v>1</v>
      </c>
      <c r="F119" s="40">
        <v>1092436.9747899161</v>
      </c>
      <c r="G119" s="149">
        <v>1635714.2857142857</v>
      </c>
      <c r="H119" s="150">
        <v>1689916</v>
      </c>
      <c r="J119" s="147">
        <f t="shared" si="10"/>
        <v>1364075.630252101</v>
      </c>
      <c r="L119" s="155">
        <f t="shared" si="7"/>
        <v>330421.25838660204</v>
      </c>
      <c r="M119" s="155">
        <f t="shared" si="8"/>
        <v>1033654.3718654989</v>
      </c>
      <c r="N119" s="155">
        <f t="shared" si="9"/>
        <v>1694496.8886387032</v>
      </c>
    </row>
    <row r="120" spans="1:14" ht="408" customHeight="1">
      <c r="A120" s="13">
        <v>115</v>
      </c>
      <c r="B120" s="13" t="s">
        <v>242</v>
      </c>
      <c r="C120" s="14" t="s">
        <v>243</v>
      </c>
      <c r="D120" s="15" t="s">
        <v>15</v>
      </c>
      <c r="E120" s="15">
        <v>3</v>
      </c>
      <c r="F120" s="40">
        <v>1764705.8823529412</v>
      </c>
      <c r="G120" s="149">
        <v>2872100.8403361347</v>
      </c>
      <c r="H120" s="150">
        <v>2968067</v>
      </c>
      <c r="J120" s="147">
        <f t="shared" si="10"/>
        <v>2318403.3613445377</v>
      </c>
      <c r="L120" s="155">
        <f t="shared" si="7"/>
        <v>668781.3639040296</v>
      </c>
      <c r="M120" s="155">
        <f t="shared" si="8"/>
        <v>1649621.9974405081</v>
      </c>
      <c r="N120" s="155">
        <f t="shared" si="9"/>
        <v>2987184.7252485673</v>
      </c>
    </row>
    <row r="121" spans="1:14" ht="408" customHeight="1">
      <c r="A121" s="13">
        <v>116</v>
      </c>
      <c r="B121" s="13" t="s">
        <v>244</v>
      </c>
      <c r="C121" s="14" t="s">
        <v>245</v>
      </c>
      <c r="D121" s="15" t="s">
        <v>15</v>
      </c>
      <c r="E121" s="15">
        <v>1</v>
      </c>
      <c r="F121" s="40">
        <v>3361344.5378151261</v>
      </c>
      <c r="G121" s="149">
        <v>2337478.9915966387</v>
      </c>
      <c r="H121" s="150">
        <v>2415126</v>
      </c>
      <c r="J121" s="147">
        <f t="shared" si="10"/>
        <v>2849411.7647058824</v>
      </c>
      <c r="L121" s="155">
        <f t="shared" si="7"/>
        <v>570037.89873309736</v>
      </c>
      <c r="M121" s="155">
        <f t="shared" si="8"/>
        <v>2279373.8659727853</v>
      </c>
      <c r="N121" s="155">
        <f t="shared" si="9"/>
        <v>3419449.6634389795</v>
      </c>
    </row>
    <row r="122" spans="1:14" ht="408" customHeight="1">
      <c r="A122" s="13">
        <v>117</v>
      </c>
      <c r="B122" s="13" t="s">
        <v>246</v>
      </c>
      <c r="C122" s="14" t="s">
        <v>247</v>
      </c>
      <c r="D122" s="15" t="s">
        <v>15</v>
      </c>
      <c r="E122" s="15">
        <v>2</v>
      </c>
      <c r="F122" s="40">
        <v>2016806.7226890756</v>
      </c>
      <c r="G122" s="149">
        <v>3841932.7731092437</v>
      </c>
      <c r="H122" s="150">
        <v>3721008</v>
      </c>
      <c r="J122" s="147">
        <f t="shared" si="10"/>
        <v>2929369.7478991598</v>
      </c>
      <c r="L122" s="155">
        <f t="shared" si="7"/>
        <v>1020621.5340224494</v>
      </c>
      <c r="M122" s="155">
        <f t="shared" si="8"/>
        <v>1908748.2138767103</v>
      </c>
      <c r="N122" s="155">
        <f t="shared" si="9"/>
        <v>3949991.2819216093</v>
      </c>
    </row>
    <row r="123" spans="1:14" ht="253.5" customHeight="1">
      <c r="A123" s="13">
        <v>118</v>
      </c>
      <c r="B123" s="13" t="s">
        <v>248</v>
      </c>
      <c r="C123" s="14" t="s">
        <v>249</v>
      </c>
      <c r="D123" s="15" t="s">
        <v>15</v>
      </c>
      <c r="E123" s="15">
        <v>7</v>
      </c>
      <c r="F123" s="40">
        <v>2268907.5630252101</v>
      </c>
      <c r="G123" s="149">
        <v>3958235.2941176472</v>
      </c>
      <c r="H123" s="162">
        <v>4183193</v>
      </c>
      <c r="J123" s="147">
        <f t="shared" si="10"/>
        <v>3113571.4285714286</v>
      </c>
      <c r="L123" s="155">
        <f t="shared" si="7"/>
        <v>1046336.6958654284</v>
      </c>
      <c r="M123" s="155">
        <f t="shared" si="8"/>
        <v>2067234.7327060001</v>
      </c>
      <c r="N123" s="155">
        <f t="shared" si="9"/>
        <v>4159908.1244368572</v>
      </c>
    </row>
    <row r="124" spans="1:14" ht="408" customHeight="1">
      <c r="A124" s="13">
        <v>119</v>
      </c>
      <c r="B124" s="13" t="s">
        <v>250</v>
      </c>
      <c r="C124" s="14" t="s">
        <v>251</v>
      </c>
      <c r="D124" s="15" t="s">
        <v>15</v>
      </c>
      <c r="E124" s="15">
        <v>9</v>
      </c>
      <c r="F124" s="40">
        <v>1680672.2689075631</v>
      </c>
      <c r="G124" s="149">
        <v>2758235.2941176472</v>
      </c>
      <c r="H124" s="150">
        <v>2850420</v>
      </c>
      <c r="J124" s="147">
        <f t="shared" si="10"/>
        <v>2219453.781512605</v>
      </c>
      <c r="L124" s="155">
        <f t="shared" si="7"/>
        <v>650378.07564708567</v>
      </c>
      <c r="M124" s="155">
        <f t="shared" si="8"/>
        <v>1569075.7058655194</v>
      </c>
      <c r="N124" s="155">
        <f t="shared" si="9"/>
        <v>2869831.8571596909</v>
      </c>
    </row>
    <row r="125" spans="1:14" ht="408" customHeight="1">
      <c r="A125" s="13">
        <v>120</v>
      </c>
      <c r="B125" s="13" t="s">
        <v>252</v>
      </c>
      <c r="C125" s="14" t="s">
        <v>253</v>
      </c>
      <c r="D125" s="15" t="s">
        <v>15</v>
      </c>
      <c r="E125" s="15">
        <v>1</v>
      </c>
      <c r="F125" s="40">
        <v>588235.29411764711</v>
      </c>
      <c r="G125" s="149">
        <v>3294033.6134453784</v>
      </c>
      <c r="H125" s="150">
        <v>3404202</v>
      </c>
      <c r="J125" s="147">
        <f t="shared" si="10"/>
        <v>1941134.4537815128</v>
      </c>
      <c r="L125" s="155">
        <f t="shared" si="7"/>
        <v>1594947.7581261992</v>
      </c>
      <c r="M125" s="155">
        <f t="shared" si="8"/>
        <v>346186.69565531355</v>
      </c>
      <c r="N125" s="155">
        <f t="shared" si="9"/>
        <v>3536082.2119077118</v>
      </c>
    </row>
    <row r="126" spans="1:14" ht="408" customHeight="1">
      <c r="A126" s="13">
        <v>121</v>
      </c>
      <c r="B126" s="13" t="s">
        <v>254</v>
      </c>
      <c r="C126" s="14" t="s">
        <v>255</v>
      </c>
      <c r="D126" s="15" t="s">
        <v>15</v>
      </c>
      <c r="E126" s="15">
        <v>1</v>
      </c>
      <c r="F126" s="40">
        <v>1176470.5882352942</v>
      </c>
      <c r="G126" s="149">
        <v>1577647.0588235294</v>
      </c>
      <c r="H126" s="162">
        <v>1630252</v>
      </c>
      <c r="J126" s="147">
        <f t="shared" si="10"/>
        <v>1377058.8235294118</v>
      </c>
      <c r="L126" s="155">
        <f t="shared" si="7"/>
        <v>248202.6759367495</v>
      </c>
      <c r="M126" s="155">
        <f t="shared" si="8"/>
        <v>1128856.1475926624</v>
      </c>
      <c r="N126" s="155">
        <f t="shared" si="9"/>
        <v>1625261.4994661612</v>
      </c>
    </row>
    <row r="127" spans="1:14" ht="348" customHeight="1">
      <c r="A127" s="13">
        <v>122</v>
      </c>
      <c r="B127" s="13" t="s">
        <v>256</v>
      </c>
      <c r="C127" s="14" t="s">
        <v>257</v>
      </c>
      <c r="D127" s="15" t="s">
        <v>15</v>
      </c>
      <c r="E127" s="15">
        <v>1</v>
      </c>
      <c r="F127" s="40">
        <v>1596638.6554621849</v>
      </c>
      <c r="G127" s="149">
        <v>6092773.1092436975</v>
      </c>
      <c r="H127" s="150">
        <v>5900000</v>
      </c>
      <c r="J127" s="147">
        <f t="shared" si="10"/>
        <v>3844705.8823529412</v>
      </c>
      <c r="L127" s="155">
        <f t="shared" si="7"/>
        <v>2542023.6479293089</v>
      </c>
      <c r="M127" s="155">
        <f t="shared" si="8"/>
        <v>1302682.2344236323</v>
      </c>
      <c r="N127" s="155">
        <f t="shared" si="9"/>
        <v>6386729.5302822497</v>
      </c>
    </row>
    <row r="128" spans="1:14" ht="42.75" customHeight="1">
      <c r="A128" s="13">
        <v>123</v>
      </c>
      <c r="B128" s="13" t="s">
        <v>258</v>
      </c>
      <c r="C128" s="14" t="s">
        <v>258</v>
      </c>
      <c r="D128" s="15" t="s">
        <v>15</v>
      </c>
      <c r="E128" s="15">
        <v>20</v>
      </c>
      <c r="F128" s="40">
        <v>134453.78151260506</v>
      </c>
      <c r="G128" s="149">
        <v>169915.96638655462</v>
      </c>
      <c r="H128" s="150">
        <v>186555</v>
      </c>
      <c r="J128" s="147">
        <f t="shared" si="10"/>
        <v>152184.87394957984</v>
      </c>
      <c r="L128" s="155">
        <f t="shared" si="7"/>
        <v>26611.278822756078</v>
      </c>
      <c r="M128" s="155">
        <f t="shared" si="8"/>
        <v>125573.59512682375</v>
      </c>
      <c r="N128" s="155">
        <f t="shared" si="9"/>
        <v>178796.15277233592</v>
      </c>
    </row>
    <row r="129" spans="1:14" ht="408" customHeight="1">
      <c r="A129" s="13">
        <v>124</v>
      </c>
      <c r="B129" s="13" t="s">
        <v>259</v>
      </c>
      <c r="C129" s="14" t="s">
        <v>260</v>
      </c>
      <c r="D129" s="15" t="s">
        <v>15</v>
      </c>
      <c r="E129" s="15">
        <v>1</v>
      </c>
      <c r="F129" s="40">
        <v>924369.74789915967</v>
      </c>
      <c r="G129" s="149">
        <v>2045966.3865546219</v>
      </c>
      <c r="H129" s="150">
        <v>2114286</v>
      </c>
      <c r="J129" s="147">
        <f t="shared" si="10"/>
        <v>1485168.0672268907</v>
      </c>
      <c r="L129" s="155">
        <f t="shared" si="7"/>
        <v>668150.09247402253</v>
      </c>
      <c r="M129" s="155">
        <f t="shared" si="8"/>
        <v>817017.97475286818</v>
      </c>
      <c r="N129" s="155">
        <f t="shared" si="9"/>
        <v>2153318.1597009134</v>
      </c>
    </row>
    <row r="130" spans="1:14" ht="335.25" customHeight="1">
      <c r="A130" s="13">
        <v>125</v>
      </c>
      <c r="B130" s="13" t="s">
        <v>261</v>
      </c>
      <c r="C130" s="14" t="s">
        <v>262</v>
      </c>
      <c r="D130" s="15" t="s">
        <v>15</v>
      </c>
      <c r="E130" s="15">
        <v>1</v>
      </c>
      <c r="F130" s="40">
        <v>672268.90756302525</v>
      </c>
      <c r="G130" s="149">
        <v>518991.59663865546</v>
      </c>
      <c r="H130" s="150">
        <v>569748</v>
      </c>
      <c r="J130" s="147">
        <f t="shared" si="10"/>
        <v>595630.25210084033</v>
      </c>
      <c r="L130" s="155">
        <f t="shared" si="7"/>
        <v>78081.883316951455</v>
      </c>
      <c r="M130" s="155">
        <f t="shared" si="8"/>
        <v>517548.36878388887</v>
      </c>
      <c r="N130" s="155">
        <f t="shared" si="9"/>
        <v>673712.13541779178</v>
      </c>
    </row>
    <row r="131" spans="1:14" ht="327" customHeight="1">
      <c r="A131" s="13">
        <v>126</v>
      </c>
      <c r="B131" s="13" t="s">
        <v>263</v>
      </c>
      <c r="C131" s="14" t="s">
        <v>264</v>
      </c>
      <c r="D131" s="15" t="s">
        <v>15</v>
      </c>
      <c r="E131" s="15">
        <v>2</v>
      </c>
      <c r="F131" s="40">
        <v>2184873.9495798321</v>
      </c>
      <c r="G131" s="149">
        <v>3902016.8067226894</v>
      </c>
      <c r="H131" s="150">
        <v>3778992</v>
      </c>
      <c r="J131" s="147">
        <f t="shared" si="10"/>
        <v>3043445.3781512608</v>
      </c>
      <c r="L131" s="155">
        <f t="shared" si="7"/>
        <v>957855.85672560916</v>
      </c>
      <c r="M131" s="155">
        <f t="shared" si="8"/>
        <v>2085589.5214256516</v>
      </c>
      <c r="N131" s="155">
        <f t="shared" si="9"/>
        <v>4001301.2348768702</v>
      </c>
    </row>
    <row r="132" spans="1:14" ht="408" customHeight="1">
      <c r="A132" s="13">
        <v>127</v>
      </c>
      <c r="B132" s="13" t="s">
        <v>265</v>
      </c>
      <c r="C132" s="14" t="s">
        <v>266</v>
      </c>
      <c r="D132" s="15" t="s">
        <v>15</v>
      </c>
      <c r="E132" s="15">
        <v>1</v>
      </c>
      <c r="F132" s="40">
        <v>3361344.5378151261</v>
      </c>
      <c r="G132" s="149">
        <v>6359411.7647058824</v>
      </c>
      <c r="H132" s="150">
        <v>6158824</v>
      </c>
      <c r="J132" s="147">
        <f t="shared" si="10"/>
        <v>4860378.1512605045</v>
      </c>
      <c r="L132" s="155">
        <f t="shared" si="7"/>
        <v>1676033.7053916065</v>
      </c>
      <c r="M132" s="155">
        <f t="shared" si="8"/>
        <v>3184344.4458688982</v>
      </c>
      <c r="N132" s="155">
        <f t="shared" si="9"/>
        <v>6536411.8566521108</v>
      </c>
    </row>
    <row r="133" spans="1:14" ht="252" customHeight="1">
      <c r="A133" s="13">
        <v>128</v>
      </c>
      <c r="B133" s="13" t="s">
        <v>267</v>
      </c>
      <c r="C133" s="14" t="s">
        <v>268</v>
      </c>
      <c r="D133" s="15" t="s">
        <v>15</v>
      </c>
      <c r="E133" s="15">
        <v>4</v>
      </c>
      <c r="F133" s="40">
        <v>588235.29411764711</v>
      </c>
      <c r="G133" s="149">
        <v>1059831.9327731093</v>
      </c>
      <c r="H133" s="150">
        <v>1094958</v>
      </c>
      <c r="J133" s="147">
        <f t="shared" si="10"/>
        <v>824033.61344537814</v>
      </c>
      <c r="L133" s="155">
        <f t="shared" si="7"/>
        <v>282962.05011941481</v>
      </c>
      <c r="M133" s="155">
        <f t="shared" si="8"/>
        <v>541071.56332596333</v>
      </c>
      <c r="N133" s="155">
        <f t="shared" si="9"/>
        <v>1106995.6635647928</v>
      </c>
    </row>
    <row r="134" spans="1:14" ht="408" customHeight="1">
      <c r="A134" s="13">
        <v>129</v>
      </c>
      <c r="B134" s="13" t="s">
        <v>269</v>
      </c>
      <c r="C134" s="14" t="s">
        <v>270</v>
      </c>
      <c r="D134" s="15" t="s">
        <v>15</v>
      </c>
      <c r="E134" s="15">
        <v>1</v>
      </c>
      <c r="F134" s="40">
        <v>2941176.4705882357</v>
      </c>
      <c r="G134" s="149">
        <v>5109243.6974789919</v>
      </c>
      <c r="H134" s="150">
        <v>4947899</v>
      </c>
      <c r="J134" s="147">
        <f t="shared" si="10"/>
        <v>4025210.084033614</v>
      </c>
      <c r="L134" s="155">
        <f t="shared" si="7"/>
        <v>1207855.0493727231</v>
      </c>
      <c r="M134" s="155">
        <f t="shared" si="8"/>
        <v>2817355.0346608907</v>
      </c>
      <c r="N134" s="155">
        <f t="shared" si="9"/>
        <v>5233065.1334063374</v>
      </c>
    </row>
    <row r="135" spans="1:14" ht="181.5" customHeight="1">
      <c r="A135" s="13">
        <v>130</v>
      </c>
      <c r="B135" s="13" t="s">
        <v>271</v>
      </c>
      <c r="C135" s="14" t="s">
        <v>272</v>
      </c>
      <c r="D135" s="15" t="s">
        <v>15</v>
      </c>
      <c r="E135" s="15">
        <v>20</v>
      </c>
      <c r="F135" s="40">
        <v>250000</v>
      </c>
      <c r="G135" s="149">
        <v>361764.70588235295</v>
      </c>
      <c r="H135" s="162">
        <v>397479</v>
      </c>
      <c r="J135" s="147">
        <f t="shared" si="10"/>
        <v>305882.3529411765</v>
      </c>
      <c r="L135" s="155">
        <f t="shared" ref="L135:L159" si="11">+STDEV(F135:H135)</f>
        <v>76938.195679270677</v>
      </c>
      <c r="M135" s="155">
        <f t="shared" si="8"/>
        <v>228944.15726190584</v>
      </c>
      <c r="N135" s="155">
        <f t="shared" si="9"/>
        <v>382820.54862044717</v>
      </c>
    </row>
    <row r="136" spans="1:14" ht="408" customHeight="1">
      <c r="A136" s="13">
        <v>131</v>
      </c>
      <c r="B136" s="13" t="s">
        <v>273</v>
      </c>
      <c r="C136" s="14" t="s">
        <v>274</v>
      </c>
      <c r="D136" s="15" t="s">
        <v>15</v>
      </c>
      <c r="E136" s="15">
        <v>1</v>
      </c>
      <c r="F136" s="40">
        <v>4705882.3529411796</v>
      </c>
      <c r="G136" s="149">
        <v>6897478.9915966392</v>
      </c>
      <c r="H136" s="150">
        <v>6679832</v>
      </c>
      <c r="J136" s="147">
        <f t="shared" si="10"/>
        <v>5801680.6722689094</v>
      </c>
      <c r="L136" s="155">
        <f t="shared" si="11"/>
        <v>1207403.7745400025</v>
      </c>
      <c r="M136" s="155">
        <f t="shared" si="8"/>
        <v>4594276.8977289069</v>
      </c>
      <c r="N136" s="155">
        <f t="shared" si="9"/>
        <v>7009084.4468089119</v>
      </c>
    </row>
    <row r="137" spans="1:14" ht="408" customHeight="1">
      <c r="A137" s="13">
        <v>132</v>
      </c>
      <c r="B137" s="13" t="s">
        <v>275</v>
      </c>
      <c r="C137" s="14" t="s">
        <v>276</v>
      </c>
      <c r="D137" s="15" t="s">
        <v>15</v>
      </c>
      <c r="E137" s="15">
        <v>3</v>
      </c>
      <c r="F137" s="40">
        <v>252100.84033613445</v>
      </c>
      <c r="G137" s="149">
        <v>321092.43697478995</v>
      </c>
      <c r="H137" s="162">
        <v>352101</v>
      </c>
      <c r="J137" s="147">
        <f t="shared" si="10"/>
        <v>286596.63865546219</v>
      </c>
      <c r="L137" s="155">
        <f t="shared" si="11"/>
        <v>51188.220195076668</v>
      </c>
      <c r="M137" s="155">
        <f t="shared" si="8"/>
        <v>235408.41846038552</v>
      </c>
      <c r="N137" s="155">
        <f t="shared" si="9"/>
        <v>337784.85885053885</v>
      </c>
    </row>
    <row r="138" spans="1:14" ht="99" customHeight="1">
      <c r="A138" s="13">
        <v>133</v>
      </c>
      <c r="B138" s="13" t="s">
        <v>277</v>
      </c>
      <c r="C138" s="14" t="s">
        <v>278</v>
      </c>
      <c r="D138" s="15" t="s">
        <v>15</v>
      </c>
      <c r="E138" s="15">
        <v>3</v>
      </c>
      <c r="F138" s="40">
        <v>4831932.7731092442</v>
      </c>
      <c r="G138" s="149">
        <v>14762268.907563025</v>
      </c>
      <c r="H138" s="150">
        <v>14457983</v>
      </c>
      <c r="J138" s="147">
        <f t="shared" si="10"/>
        <v>9797100.8403361347</v>
      </c>
      <c r="L138" s="155">
        <f t="shared" si="11"/>
        <v>5647492.1960607627</v>
      </c>
      <c r="M138" s="155">
        <f t="shared" si="8"/>
        <v>4149608.6442753719</v>
      </c>
      <c r="N138" s="155">
        <f t="shared" si="9"/>
        <v>15444593.036396898</v>
      </c>
    </row>
    <row r="139" spans="1:14" ht="233.25" customHeight="1">
      <c r="A139" s="13">
        <v>134</v>
      </c>
      <c r="B139" s="13" t="s">
        <v>279</v>
      </c>
      <c r="C139" s="14" t="s">
        <v>280</v>
      </c>
      <c r="D139" s="15" t="s">
        <v>15</v>
      </c>
      <c r="E139" s="15">
        <v>1</v>
      </c>
      <c r="F139" s="40">
        <v>840336.13445378153</v>
      </c>
      <c r="G139" s="149">
        <v>2407731.0924369749</v>
      </c>
      <c r="H139" s="150">
        <v>2488235</v>
      </c>
      <c r="J139" s="147">
        <f t="shared" si="10"/>
        <v>1624033.6134453781</v>
      </c>
      <c r="L139" s="155">
        <f t="shared" si="11"/>
        <v>929047.76559232723</v>
      </c>
      <c r="M139" s="155">
        <f t="shared" si="8"/>
        <v>694985.84785305092</v>
      </c>
      <c r="N139" s="155">
        <f t="shared" si="9"/>
        <v>2553081.3790377053</v>
      </c>
    </row>
    <row r="140" spans="1:14" ht="192.75" customHeight="1">
      <c r="A140" s="13">
        <v>135</v>
      </c>
      <c r="B140" s="13" t="s">
        <v>281</v>
      </c>
      <c r="C140" s="14" t="s">
        <v>282</v>
      </c>
      <c r="D140" s="15" t="s">
        <v>15</v>
      </c>
      <c r="E140" s="15">
        <v>1</v>
      </c>
      <c r="F140" s="40">
        <v>1764705.8823529412</v>
      </c>
      <c r="G140" s="149">
        <v>3044117.6470588236</v>
      </c>
      <c r="H140" s="150">
        <v>3145378</v>
      </c>
      <c r="J140" s="147">
        <f t="shared" si="10"/>
        <v>2404411.7647058824</v>
      </c>
      <c r="L140" s="155">
        <f t="shared" si="11"/>
        <v>769567.36971643206</v>
      </c>
      <c r="M140" s="155">
        <f t="shared" si="8"/>
        <v>1634844.3949894505</v>
      </c>
      <c r="N140" s="155">
        <f t="shared" si="9"/>
        <v>3173979.1344223144</v>
      </c>
    </row>
    <row r="141" spans="1:14" ht="408" customHeight="1">
      <c r="A141" s="13">
        <v>136</v>
      </c>
      <c r="B141" s="13" t="s">
        <v>283</v>
      </c>
      <c r="C141" s="14" t="s">
        <v>284</v>
      </c>
      <c r="D141" s="15" t="s">
        <v>15</v>
      </c>
      <c r="E141" s="15">
        <v>1</v>
      </c>
      <c r="F141" s="40">
        <v>504201.68067226891</v>
      </c>
      <c r="G141" s="149">
        <v>1298655.4621848741</v>
      </c>
      <c r="H141" s="150">
        <v>1342017</v>
      </c>
      <c r="J141" s="147">
        <f t="shared" si="10"/>
        <v>901428.57142857148</v>
      </c>
      <c r="L141" s="155">
        <f t="shared" si="11"/>
        <v>471694.02922191028</v>
      </c>
      <c r="M141" s="155">
        <f t="shared" si="8"/>
        <v>429734.54220666119</v>
      </c>
      <c r="N141" s="155">
        <f t="shared" si="9"/>
        <v>1373122.6006504819</v>
      </c>
    </row>
    <row r="142" spans="1:14" ht="408" customHeight="1">
      <c r="A142" s="13">
        <v>137</v>
      </c>
      <c r="B142" s="13" t="s">
        <v>285</v>
      </c>
      <c r="C142" s="14" t="s">
        <v>286</v>
      </c>
      <c r="D142" s="15" t="s">
        <v>15</v>
      </c>
      <c r="E142" s="15">
        <v>1</v>
      </c>
      <c r="F142" s="40">
        <v>378151.26050420169</v>
      </c>
      <c r="G142" s="149">
        <v>662941.17647058831</v>
      </c>
      <c r="H142" s="150">
        <v>684874</v>
      </c>
      <c r="J142" s="147">
        <f t="shared" si="10"/>
        <v>520546.21848739497</v>
      </c>
      <c r="L142" s="155">
        <f t="shared" si="11"/>
        <v>171106.78142996025</v>
      </c>
      <c r="M142" s="155">
        <f t="shared" si="8"/>
        <v>349439.4370574347</v>
      </c>
      <c r="N142" s="155">
        <f t="shared" si="9"/>
        <v>691652.99991735525</v>
      </c>
    </row>
    <row r="143" spans="1:14" ht="408" customHeight="1">
      <c r="A143" s="13">
        <v>138</v>
      </c>
      <c r="B143" s="13" t="s">
        <v>287</v>
      </c>
      <c r="C143" s="14" t="s">
        <v>288</v>
      </c>
      <c r="D143" s="15" t="s">
        <v>15</v>
      </c>
      <c r="E143" s="15">
        <v>21</v>
      </c>
      <c r="F143" s="40">
        <v>294117.64705882355</v>
      </c>
      <c r="G143" s="149">
        <v>456302.52100840339</v>
      </c>
      <c r="H143" s="162">
        <v>500840</v>
      </c>
      <c r="J143" s="147">
        <f t="shared" si="10"/>
        <v>375210.08403361344</v>
      </c>
      <c r="L143" s="155">
        <f t="shared" si="11"/>
        <v>108797.71105014463</v>
      </c>
      <c r="M143" s="155">
        <f t="shared" si="8"/>
        <v>266412.37298346881</v>
      </c>
      <c r="N143" s="155">
        <f t="shared" si="9"/>
        <v>484007.79508375807</v>
      </c>
    </row>
    <row r="144" spans="1:14" ht="408" customHeight="1">
      <c r="A144" s="13">
        <v>139</v>
      </c>
      <c r="B144" s="13" t="s">
        <v>289</v>
      </c>
      <c r="C144" s="14" t="s">
        <v>290</v>
      </c>
      <c r="D144" s="15" t="s">
        <v>15</v>
      </c>
      <c r="E144" s="15">
        <v>8</v>
      </c>
      <c r="F144" s="40">
        <v>1152761.93</v>
      </c>
      <c r="G144" s="149">
        <v>1367647.0588235294</v>
      </c>
      <c r="H144" s="162">
        <v>1413445</v>
      </c>
      <c r="J144" s="147">
        <f t="shared" si="10"/>
        <v>1260204.4944117647</v>
      </c>
      <c r="L144" s="155">
        <f t="shared" si="11"/>
        <v>139181.37626261477</v>
      </c>
      <c r="M144" s="155">
        <f t="shared" si="8"/>
        <v>1121023.1181491499</v>
      </c>
      <c r="N144" s="155">
        <f t="shared" si="9"/>
        <v>1399385.8706743794</v>
      </c>
    </row>
    <row r="145" spans="1:14" ht="176.25" customHeight="1">
      <c r="A145" s="13">
        <v>140</v>
      </c>
      <c r="B145" s="13" t="s">
        <v>291</v>
      </c>
      <c r="C145" s="14" t="s">
        <v>292</v>
      </c>
      <c r="D145" s="15" t="s">
        <v>15</v>
      </c>
      <c r="E145" s="15">
        <v>2</v>
      </c>
      <c r="F145" s="40">
        <v>2694526.74</v>
      </c>
      <c r="G145" s="149">
        <v>2845378.1512605045</v>
      </c>
      <c r="H145" s="162">
        <v>3006723</v>
      </c>
      <c r="J145" s="147">
        <f t="shared" si="10"/>
        <v>2769952.4456302524</v>
      </c>
      <c r="L145" s="155">
        <f t="shared" si="11"/>
        <v>156127.51906270077</v>
      </c>
      <c r="M145" s="155">
        <f t="shared" si="8"/>
        <v>2613824.9265675517</v>
      </c>
      <c r="N145" s="155">
        <f t="shared" si="9"/>
        <v>2926079.964692953</v>
      </c>
    </row>
    <row r="146" spans="1:14" ht="67.5" customHeight="1">
      <c r="A146" s="13">
        <v>141</v>
      </c>
      <c r="B146" s="13" t="s">
        <v>293</v>
      </c>
      <c r="C146" s="14" t="s">
        <v>294</v>
      </c>
      <c r="D146" s="15" t="s">
        <v>15</v>
      </c>
      <c r="E146" s="15">
        <v>1</v>
      </c>
      <c r="F146" s="40">
        <v>3781512.6050420171</v>
      </c>
      <c r="G146" s="149">
        <v>5077142.8571428573</v>
      </c>
      <c r="H146" s="150">
        <v>4916807</v>
      </c>
      <c r="J146" s="147">
        <f t="shared" si="10"/>
        <v>4429327.7310924372</v>
      </c>
      <c r="L146" s="155">
        <f t="shared" si="11"/>
        <v>706311.86460227147</v>
      </c>
      <c r="M146" s="155">
        <f t="shared" si="8"/>
        <v>3723015.8664901657</v>
      </c>
      <c r="N146" s="155">
        <f t="shared" si="9"/>
        <v>5135639.5956947086</v>
      </c>
    </row>
    <row r="147" spans="1:14" ht="233.25" customHeight="1">
      <c r="A147" s="13">
        <v>142</v>
      </c>
      <c r="B147" s="13" t="s">
        <v>295</v>
      </c>
      <c r="C147" s="14" t="s">
        <v>296</v>
      </c>
      <c r="D147" s="15" t="s">
        <v>15</v>
      </c>
      <c r="E147" s="15">
        <v>7</v>
      </c>
      <c r="F147" s="40">
        <v>1942332.14</v>
      </c>
      <c r="G147" s="149">
        <v>2283277.3109243698</v>
      </c>
      <c r="H147" s="162">
        <v>2359664</v>
      </c>
      <c r="J147" s="147">
        <f t="shared" si="10"/>
        <v>2112804.7254621848</v>
      </c>
      <c r="L147" s="155">
        <f t="shared" si="11"/>
        <v>222202.76671531514</v>
      </c>
      <c r="M147" s="155">
        <f t="shared" si="8"/>
        <v>1890601.9587468696</v>
      </c>
      <c r="N147" s="155">
        <f t="shared" si="9"/>
        <v>2335007.4921774999</v>
      </c>
    </row>
    <row r="148" spans="1:14" ht="284.25" customHeight="1">
      <c r="A148" s="13">
        <v>143</v>
      </c>
      <c r="B148" s="13" t="s">
        <v>297</v>
      </c>
      <c r="C148" s="14" t="s">
        <v>298</v>
      </c>
      <c r="D148" s="15" t="s">
        <v>15</v>
      </c>
      <c r="E148" s="15">
        <v>5</v>
      </c>
      <c r="F148" s="40">
        <v>252100.84033613445</v>
      </c>
      <c r="G148" s="149">
        <v>464285.71428571432</v>
      </c>
      <c r="H148" s="162">
        <v>509244</v>
      </c>
      <c r="J148" s="147">
        <f t="shared" si="10"/>
        <v>358193.27731092437</v>
      </c>
      <c r="L148" s="155">
        <f t="shared" si="11"/>
        <v>137335.52147282875</v>
      </c>
      <c r="M148" s="155">
        <f t="shared" si="8"/>
        <v>220857.75583809562</v>
      </c>
      <c r="N148" s="155">
        <f t="shared" si="9"/>
        <v>495528.79878375313</v>
      </c>
    </row>
    <row r="149" spans="1:14" ht="342.75" customHeight="1">
      <c r="A149" s="13">
        <v>144</v>
      </c>
      <c r="B149" s="13" t="s">
        <v>299</v>
      </c>
      <c r="C149" s="14" t="s">
        <v>300</v>
      </c>
      <c r="D149" s="15" t="s">
        <v>15</v>
      </c>
      <c r="E149" s="15">
        <v>1</v>
      </c>
      <c r="F149" s="40">
        <v>3193277.3109243698</v>
      </c>
      <c r="G149" s="149">
        <v>3772100.8403361347</v>
      </c>
      <c r="H149" s="150">
        <v>3652941</v>
      </c>
      <c r="J149" s="147">
        <f t="shared" si="10"/>
        <v>3482689.0756302522</v>
      </c>
      <c r="L149" s="155">
        <f t="shared" si="11"/>
        <v>305648.61437175504</v>
      </c>
      <c r="M149" s="155">
        <f t="shared" si="8"/>
        <v>3177040.4612584971</v>
      </c>
      <c r="N149" s="155">
        <f t="shared" si="9"/>
        <v>3788337.6900020074</v>
      </c>
    </row>
    <row r="150" spans="1:14" ht="102" customHeight="1">
      <c r="A150" s="13">
        <v>145</v>
      </c>
      <c r="B150" s="13" t="s">
        <v>301</v>
      </c>
      <c r="C150" s="14" t="s">
        <v>302</v>
      </c>
      <c r="D150" s="15" t="s">
        <v>15</v>
      </c>
      <c r="E150" s="15">
        <v>1</v>
      </c>
      <c r="F150" s="40">
        <v>2941176.4705882357</v>
      </c>
      <c r="G150" s="149">
        <v>3595798.3193277312</v>
      </c>
      <c r="H150" s="150">
        <v>3482353</v>
      </c>
      <c r="J150" s="147">
        <f t="shared" si="10"/>
        <v>3268487.3949579834</v>
      </c>
      <c r="L150" s="155">
        <f t="shared" si="11"/>
        <v>349826.53828019969</v>
      </c>
      <c r="M150" s="155">
        <f t="shared" si="8"/>
        <v>2918660.8566777837</v>
      </c>
      <c r="N150" s="155">
        <f t="shared" si="9"/>
        <v>3618313.9332381831</v>
      </c>
    </row>
    <row r="151" spans="1:14" ht="270" customHeight="1">
      <c r="A151" s="13">
        <v>146</v>
      </c>
      <c r="B151" s="13" t="s">
        <v>303</v>
      </c>
      <c r="C151" s="14" t="s">
        <v>304</v>
      </c>
      <c r="D151" s="15" t="s">
        <v>15</v>
      </c>
      <c r="E151" s="15">
        <v>2</v>
      </c>
      <c r="F151" s="40">
        <v>1985200</v>
      </c>
      <c r="G151" s="149">
        <v>2150252.1008403362</v>
      </c>
      <c r="H151" s="162">
        <v>2221849</v>
      </c>
      <c r="J151" s="147">
        <f t="shared" si="10"/>
        <v>2067726.0504201681</v>
      </c>
      <c r="L151" s="155">
        <f t="shared" si="11"/>
        <v>121361.07363434645</v>
      </c>
      <c r="M151" s="155">
        <f t="shared" si="8"/>
        <v>1946364.9767858216</v>
      </c>
      <c r="N151" s="155">
        <f t="shared" si="9"/>
        <v>2189087.1240545143</v>
      </c>
    </row>
    <row r="152" spans="1:14" ht="408" customHeight="1">
      <c r="A152" s="13">
        <v>147</v>
      </c>
      <c r="B152" s="13" t="s">
        <v>305</v>
      </c>
      <c r="C152" s="14" t="s">
        <v>306</v>
      </c>
      <c r="D152" s="15" t="s">
        <v>15</v>
      </c>
      <c r="E152" s="15">
        <v>4</v>
      </c>
      <c r="F152" s="40">
        <v>210084.03361344538</v>
      </c>
      <c r="G152" s="149">
        <v>373865.54621848743</v>
      </c>
      <c r="H152" s="162">
        <v>410084</v>
      </c>
      <c r="J152" s="147">
        <f t="shared" si="10"/>
        <v>291974.78991596639</v>
      </c>
      <c r="L152" s="155">
        <f t="shared" si="11"/>
        <v>106564.64925116434</v>
      </c>
      <c r="M152" s="155">
        <f t="shared" si="8"/>
        <v>185410.14066480205</v>
      </c>
      <c r="N152" s="155">
        <f t="shared" si="9"/>
        <v>398539.43916713074</v>
      </c>
    </row>
    <row r="153" spans="1:14" ht="408" customHeight="1">
      <c r="A153" s="13">
        <v>148</v>
      </c>
      <c r="B153" s="13" t="s">
        <v>307</v>
      </c>
      <c r="C153" s="14" t="s">
        <v>308</v>
      </c>
      <c r="D153" s="15" t="s">
        <v>15</v>
      </c>
      <c r="E153" s="15">
        <v>2</v>
      </c>
      <c r="F153" s="40">
        <v>3875200</v>
      </c>
      <c r="G153" s="149">
        <v>4195798.3193277316</v>
      </c>
      <c r="H153" s="150">
        <v>4063025</v>
      </c>
      <c r="J153" s="147">
        <f t="shared" si="10"/>
        <v>4035499.1596638658</v>
      </c>
      <c r="L153" s="155">
        <f t="shared" si="11"/>
        <v>161085.00204657475</v>
      </c>
      <c r="M153" s="155">
        <f t="shared" ref="M153:M159" si="12">+J153-L153</f>
        <v>3874414.157617291</v>
      </c>
      <c r="N153" s="155">
        <f t="shared" ref="N153:N159" si="13">+J153+L153</f>
        <v>4196584.1617104402</v>
      </c>
    </row>
    <row r="154" spans="1:14" ht="57" customHeight="1">
      <c r="A154" s="13">
        <v>149</v>
      </c>
      <c r="B154" s="13" t="s">
        <v>309</v>
      </c>
      <c r="C154" s="14" t="s">
        <v>310</v>
      </c>
      <c r="D154" s="15" t="s">
        <v>15</v>
      </c>
      <c r="E154" s="15">
        <v>12</v>
      </c>
      <c r="F154" s="40">
        <v>2075200</v>
      </c>
      <c r="G154" s="149">
        <v>2841764.7058823532</v>
      </c>
      <c r="H154" s="162">
        <v>3003361</v>
      </c>
      <c r="J154" s="147">
        <f t="shared" ref="J154:J159" si="14">+AVERAGE(F154:G154)</f>
        <v>2458482.3529411769</v>
      </c>
      <c r="L154" s="155">
        <f t="shared" si="11"/>
        <v>495852.40621547238</v>
      </c>
      <c r="M154" s="155">
        <f t="shared" si="12"/>
        <v>1962629.9467257045</v>
      </c>
      <c r="N154" s="155">
        <f t="shared" si="13"/>
        <v>2954334.759156649</v>
      </c>
    </row>
    <row r="155" spans="1:14" ht="356.25" customHeight="1">
      <c r="A155" s="13">
        <v>150</v>
      </c>
      <c r="B155" s="13" t="s">
        <v>311</v>
      </c>
      <c r="C155" s="14" t="s">
        <v>312</v>
      </c>
      <c r="D155" s="15" t="s">
        <v>15</v>
      </c>
      <c r="E155" s="15">
        <v>1</v>
      </c>
      <c r="F155" s="40">
        <v>7310924.3697478995</v>
      </c>
      <c r="G155" s="149">
        <v>5398319.3277310925</v>
      </c>
      <c r="H155" s="150">
        <v>5227731</v>
      </c>
      <c r="J155" s="147">
        <f t="shared" si="14"/>
        <v>6354621.8487394955</v>
      </c>
      <c r="L155" s="155">
        <f t="shared" si="11"/>
        <v>1156636.8660955369</v>
      </c>
      <c r="M155" s="155">
        <f t="shared" si="12"/>
        <v>5197984.9826439582</v>
      </c>
      <c r="N155" s="155">
        <f t="shared" si="13"/>
        <v>7511258.7148350328</v>
      </c>
    </row>
    <row r="156" spans="1:14" ht="206.25" customHeight="1">
      <c r="A156" s="13">
        <v>151</v>
      </c>
      <c r="B156" s="13" t="s">
        <v>313</v>
      </c>
      <c r="C156" s="14" t="s">
        <v>314</v>
      </c>
      <c r="D156" s="15" t="s">
        <v>15</v>
      </c>
      <c r="E156" s="15">
        <v>6</v>
      </c>
      <c r="F156" s="40">
        <v>1800000</v>
      </c>
      <c r="G156" s="149">
        <v>1968739.4957983193</v>
      </c>
      <c r="H156" s="162">
        <v>2034454</v>
      </c>
      <c r="J156" s="147">
        <f t="shared" si="14"/>
        <v>1884369.7478991598</v>
      </c>
      <c r="L156" s="155">
        <f t="shared" si="11"/>
        <v>120940.81997733694</v>
      </c>
      <c r="M156" s="155">
        <f t="shared" si="12"/>
        <v>1763428.9279218228</v>
      </c>
      <c r="N156" s="155">
        <f t="shared" si="13"/>
        <v>2005310.5678764968</v>
      </c>
    </row>
    <row r="157" spans="1:14" ht="261.75" customHeight="1">
      <c r="A157" s="13">
        <v>152</v>
      </c>
      <c r="B157" s="16" t="s">
        <v>315</v>
      </c>
      <c r="C157" s="17" t="s">
        <v>316</v>
      </c>
      <c r="D157" s="15" t="s">
        <v>15</v>
      </c>
      <c r="E157" s="15">
        <v>1</v>
      </c>
      <c r="F157" s="40">
        <v>11764705.882352943</v>
      </c>
      <c r="G157" s="149">
        <v>16193277.31092437</v>
      </c>
      <c r="H157" s="150">
        <v>15859664</v>
      </c>
      <c r="J157" s="147">
        <f t="shared" si="14"/>
        <v>13978991.596638657</v>
      </c>
      <c r="L157" s="155">
        <f t="shared" si="11"/>
        <v>2466178.7149511538</v>
      </c>
      <c r="M157" s="155">
        <f t="shared" si="12"/>
        <v>11512812.881687503</v>
      </c>
      <c r="N157" s="155">
        <f t="shared" si="13"/>
        <v>16445170.311589811</v>
      </c>
    </row>
    <row r="158" spans="1:14" ht="171.75" customHeight="1">
      <c r="A158" s="13">
        <v>153</v>
      </c>
      <c r="B158" s="16" t="s">
        <v>317</v>
      </c>
      <c r="C158" s="17" t="s">
        <v>318</v>
      </c>
      <c r="D158" s="15" t="s">
        <v>15</v>
      </c>
      <c r="E158" s="15">
        <v>30</v>
      </c>
      <c r="F158" s="40">
        <v>155462.18487395</v>
      </c>
      <c r="G158" s="149">
        <v>223109.24369747899</v>
      </c>
      <c r="H158" s="162">
        <v>244538</v>
      </c>
      <c r="J158" s="147">
        <f t="shared" si="14"/>
        <v>189285.71428571449</v>
      </c>
      <c r="L158" s="155">
        <f t="shared" si="11"/>
        <v>46493.399181168745</v>
      </c>
      <c r="M158" s="155">
        <f t="shared" si="12"/>
        <v>142792.31510454573</v>
      </c>
      <c r="N158" s="155">
        <f t="shared" si="13"/>
        <v>235779.11346688325</v>
      </c>
    </row>
    <row r="159" spans="1:14" ht="117" customHeight="1">
      <c r="A159" s="13">
        <v>154</v>
      </c>
      <c r="B159" s="13" t="s">
        <v>319</v>
      </c>
      <c r="C159" s="151" t="s">
        <v>320</v>
      </c>
      <c r="D159" s="15" t="s">
        <v>15</v>
      </c>
      <c r="E159" s="15">
        <v>2</v>
      </c>
      <c r="F159" s="40">
        <v>6172843.5</v>
      </c>
      <c r="G159" s="149">
        <v>6448991.5966386553</v>
      </c>
      <c r="H159" s="162">
        <v>6819328</v>
      </c>
      <c r="J159" s="147">
        <f t="shared" si="14"/>
        <v>6310917.5483193276</v>
      </c>
      <c r="L159" s="155">
        <f t="shared" si="11"/>
        <v>324383.78290537756</v>
      </c>
      <c r="M159" s="155">
        <f t="shared" si="12"/>
        <v>5986533.7654139502</v>
      </c>
      <c r="N159" s="155">
        <f t="shared" si="13"/>
        <v>6635301.3312247051</v>
      </c>
    </row>
    <row r="160" spans="1:14" ht="24" customHeight="1">
      <c r="A160" s="266" t="s">
        <v>321</v>
      </c>
      <c r="B160" s="266"/>
      <c r="C160" s="266"/>
      <c r="D160" s="266"/>
      <c r="E160" s="266"/>
      <c r="F160" s="40"/>
      <c r="G160" s="148"/>
      <c r="H160" s="150"/>
    </row>
    <row r="161" spans="1:8" ht="408.75" customHeight="1" thickBot="1">
      <c r="A161" s="196" t="s">
        <v>322</v>
      </c>
      <c r="B161" s="196"/>
      <c r="C161" s="196"/>
      <c r="D161" s="196"/>
      <c r="E161" s="196"/>
      <c r="F161" s="197"/>
      <c r="H161" s="115"/>
    </row>
    <row r="162" spans="1:8">
      <c r="H162" s="86"/>
    </row>
    <row r="163" spans="1:8" ht="15" customHeight="1">
      <c r="B163" s="1"/>
      <c r="C163" s="1"/>
    </row>
    <row r="166" spans="1:8" ht="28.5" customHeight="1">
      <c r="D166" s="200"/>
      <c r="E166" s="200"/>
      <c r="F166" s="201"/>
    </row>
    <row r="167" spans="1:8" ht="24" customHeight="1">
      <c r="D167" s="204"/>
      <c r="E167" s="204"/>
      <c r="F167" s="205"/>
    </row>
    <row r="168" spans="1:8" ht="26.25" customHeight="1">
      <c r="D168" s="204"/>
      <c r="E168" s="204"/>
      <c r="F168" s="205"/>
    </row>
    <row r="169" spans="1:8" ht="28.5" customHeight="1">
      <c r="D169" s="208"/>
      <c r="E169" s="208"/>
      <c r="F169" s="209"/>
    </row>
    <row r="170" spans="1:8" ht="31.5" customHeight="1">
      <c r="D170" s="208"/>
      <c r="E170" s="208"/>
      <c r="F170" s="209"/>
    </row>
    <row r="171" spans="1:8" ht="26.25" customHeight="1">
      <c r="D171" s="204"/>
      <c r="E171" s="204"/>
      <c r="F171" s="205"/>
    </row>
    <row r="172" spans="1:8" ht="24" customHeight="1">
      <c r="D172" s="204"/>
      <c r="E172" s="204"/>
      <c r="F172" s="205"/>
    </row>
    <row r="174" spans="1:8" ht="33" customHeight="1">
      <c r="D174" s="200"/>
      <c r="E174" s="200"/>
      <c r="F174" s="201"/>
    </row>
    <row r="175" spans="1:8" ht="33" customHeight="1">
      <c r="D175" s="204"/>
      <c r="E175" s="204"/>
      <c r="F175" s="205"/>
    </row>
    <row r="176" spans="1:8" ht="33" customHeight="1">
      <c r="D176" s="204"/>
      <c r="E176" s="204"/>
      <c r="F176" s="205"/>
    </row>
    <row r="177" spans="1:6" ht="33" customHeight="1">
      <c r="D177" s="208"/>
      <c r="E177" s="208"/>
      <c r="F177" s="209"/>
    </row>
    <row r="178" spans="1:6" ht="33" customHeight="1">
      <c r="D178" s="208"/>
      <c r="E178" s="208"/>
      <c r="F178" s="209"/>
    </row>
    <row r="179" spans="1:6" ht="33" customHeight="1">
      <c r="D179" s="204"/>
      <c r="E179" s="204"/>
      <c r="F179" s="205"/>
    </row>
    <row r="181" spans="1:6" ht="51" customHeight="1">
      <c r="A181" s="1"/>
      <c r="B181" s="22"/>
      <c r="C181" s="1"/>
    </row>
    <row r="184" spans="1:6" ht="15" customHeight="1">
      <c r="C184" s="23"/>
    </row>
    <row r="186" spans="1:6" ht="48" customHeight="1">
      <c r="A186" s="1"/>
      <c r="B186" s="1"/>
    </row>
  </sheetData>
  <autoFilter ref="A5:F161" xr:uid="{00000000-0001-0000-0000-000000000000}"/>
  <mergeCells count="20">
    <mergeCell ref="A1:F1"/>
    <mergeCell ref="A2:F2"/>
    <mergeCell ref="A3:E3"/>
    <mergeCell ref="A4:F4"/>
    <mergeCell ref="A160:E160"/>
    <mergeCell ref="D179:F179"/>
    <mergeCell ref="L3:N3"/>
    <mergeCell ref="D172:F172"/>
    <mergeCell ref="D174:F174"/>
    <mergeCell ref="D175:F175"/>
    <mergeCell ref="D176:F176"/>
    <mergeCell ref="D177:F177"/>
    <mergeCell ref="D178:F178"/>
    <mergeCell ref="D166:F166"/>
    <mergeCell ref="D167:F167"/>
    <mergeCell ref="D168:F168"/>
    <mergeCell ref="D169:F169"/>
    <mergeCell ref="D170:F170"/>
    <mergeCell ref="D171:F171"/>
    <mergeCell ref="A161:F161"/>
  </mergeCells>
  <pageMargins left="0.25" right="0.25" top="0.75" bottom="0.75" header="0.511811023622047" footer="0.511811023622047"/>
  <pageSetup paperSize="9" fitToHeight="0" orientation="landscape" horizontalDpi="300" verticalDpi="30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03CAE-FB33-436B-9F1A-F3CDD6805955}">
  <sheetPr>
    <pageSetUpPr fitToPage="1"/>
  </sheetPr>
  <dimension ref="A1:S186"/>
  <sheetViews>
    <sheetView showGridLines="0" topLeftCell="G1" zoomScale="86" zoomScaleNormal="86" workbookViewId="0">
      <selection activeCell="S158" sqref="S158:S159"/>
    </sheetView>
  </sheetViews>
  <sheetFormatPr baseColWidth="10" defaultColWidth="14.44140625" defaultRowHeight="11.4"/>
  <cols>
    <col min="1" max="1" width="11.33203125" style="2" customWidth="1"/>
    <col min="2" max="2" width="50.44140625" style="2" customWidth="1"/>
    <col min="3" max="3" width="124" style="2" customWidth="1"/>
    <col min="4" max="5" width="14.88671875" style="2" customWidth="1"/>
    <col min="6" max="6" width="25" style="41" customWidth="1"/>
    <col min="7" max="8" width="25" style="2" customWidth="1"/>
    <col min="9" max="9" width="14.44140625" style="2"/>
    <col min="10" max="10" width="24.77734375" style="2" customWidth="1"/>
    <col min="11" max="11" width="14.44140625" style="2"/>
    <col min="12" max="14" width="24.77734375" style="41" hidden="1" customWidth="1"/>
    <col min="15" max="15" width="11.44140625" style="41" customWidth="1"/>
    <col min="16" max="19" width="24.88671875" style="2" customWidth="1"/>
    <col min="20" max="16384" width="14.44140625" style="2"/>
  </cols>
  <sheetData>
    <row r="1" spans="1:19" ht="15" customHeight="1">
      <c r="A1" s="179" t="s">
        <v>0</v>
      </c>
      <c r="B1" s="179"/>
      <c r="C1" s="179"/>
      <c r="D1" s="179"/>
      <c r="E1" s="179"/>
      <c r="F1" s="180"/>
    </row>
    <row r="2" spans="1:19" ht="15.75" customHeight="1" thickBot="1">
      <c r="A2" s="183" t="s">
        <v>1</v>
      </c>
      <c r="B2" s="183"/>
      <c r="C2" s="183"/>
      <c r="D2" s="183"/>
      <c r="E2" s="183"/>
      <c r="F2" s="184"/>
    </row>
    <row r="3" spans="1:19" ht="48.75" customHeight="1" thickTop="1" thickBot="1">
      <c r="A3" s="258" t="s">
        <v>2</v>
      </c>
      <c r="B3" s="259"/>
      <c r="C3" s="259"/>
      <c r="D3" s="259"/>
      <c r="E3" s="260"/>
      <c r="F3" s="133" t="s">
        <v>784</v>
      </c>
      <c r="G3" s="134" t="s">
        <v>785</v>
      </c>
      <c r="H3" s="135" t="s">
        <v>793</v>
      </c>
      <c r="J3" s="144" t="s">
        <v>794</v>
      </c>
      <c r="L3" s="261" t="s">
        <v>796</v>
      </c>
      <c r="M3" s="262"/>
      <c r="N3" s="263"/>
      <c r="O3" s="164"/>
      <c r="P3" s="133" t="s">
        <v>784</v>
      </c>
      <c r="Q3" s="134" t="s">
        <v>785</v>
      </c>
      <c r="R3" s="135" t="s">
        <v>793</v>
      </c>
      <c r="S3" s="157" t="s">
        <v>800</v>
      </c>
    </row>
    <row r="4" spans="1:19" ht="15" customHeight="1" thickTop="1">
      <c r="A4" s="264" t="s">
        <v>3</v>
      </c>
      <c r="B4" s="264"/>
      <c r="C4" s="264"/>
      <c r="D4" s="264"/>
      <c r="E4" s="264"/>
      <c r="F4" s="265"/>
      <c r="O4" s="165"/>
    </row>
    <row r="5" spans="1:19" ht="55.5" customHeight="1">
      <c r="A5" s="152" t="s">
        <v>4</v>
      </c>
      <c r="B5" s="152" t="s">
        <v>5</v>
      </c>
      <c r="C5" s="152" t="s">
        <v>6</v>
      </c>
      <c r="D5" s="152" t="s">
        <v>7</v>
      </c>
      <c r="E5" s="152" t="s">
        <v>8</v>
      </c>
      <c r="F5" s="153" t="s">
        <v>9</v>
      </c>
      <c r="G5" s="153" t="s">
        <v>9</v>
      </c>
      <c r="H5" s="153" t="s">
        <v>9</v>
      </c>
      <c r="J5" s="146" t="s">
        <v>795</v>
      </c>
      <c r="L5" s="154" t="s">
        <v>796</v>
      </c>
      <c r="M5" s="154" t="s">
        <v>797</v>
      </c>
      <c r="N5" s="154" t="s">
        <v>798</v>
      </c>
      <c r="O5" s="166"/>
      <c r="P5" s="167" t="s">
        <v>799</v>
      </c>
      <c r="Q5" s="167" t="s">
        <v>799</v>
      </c>
      <c r="R5" s="167" t="s">
        <v>799</v>
      </c>
      <c r="S5" s="167" t="s">
        <v>799</v>
      </c>
    </row>
    <row r="6" spans="1:19" ht="73.8" customHeight="1">
      <c r="A6" s="13">
        <v>1</v>
      </c>
      <c r="B6" s="13" t="s">
        <v>13</v>
      </c>
      <c r="C6" s="14" t="s">
        <v>14</v>
      </c>
      <c r="D6" s="15" t="s">
        <v>15</v>
      </c>
      <c r="E6" s="15">
        <v>45</v>
      </c>
      <c r="F6" s="160">
        <v>175000</v>
      </c>
      <c r="G6" s="149">
        <v>271344.53781512607</v>
      </c>
      <c r="H6" s="150">
        <v>297479</v>
      </c>
      <c r="J6" s="147">
        <f>+AVERAGE(F6:H6)</f>
        <v>247941.17927170871</v>
      </c>
      <c r="L6" s="155">
        <f>+STDEV(F6:H6)</f>
        <v>64506.311734463517</v>
      </c>
      <c r="M6" s="155">
        <f>+J6-L6</f>
        <v>183434.86753724518</v>
      </c>
      <c r="N6" s="155">
        <f>+J6+L6</f>
        <v>312447.4910061722</v>
      </c>
      <c r="O6" s="163"/>
      <c r="P6" s="168">
        <f>+F6/$J6</f>
        <v>0.70581256616604449</v>
      </c>
      <c r="Q6" s="156">
        <f t="shared" ref="Q6:R6" si="0">+G6/$J6</f>
        <v>1.0943907688596195</v>
      </c>
      <c r="R6" s="156">
        <f t="shared" si="0"/>
        <v>1.1997966649743357</v>
      </c>
      <c r="S6" s="159">
        <f>+AVERAGE(Q6:R6)</f>
        <v>1.1470937169169777</v>
      </c>
    </row>
    <row r="7" spans="1:19" ht="408" customHeight="1">
      <c r="A7" s="13">
        <v>2</v>
      </c>
      <c r="B7" s="13" t="s">
        <v>16</v>
      </c>
      <c r="C7" s="14" t="s">
        <v>17</v>
      </c>
      <c r="D7" s="15" t="s">
        <v>15</v>
      </c>
      <c r="E7" s="15">
        <v>3</v>
      </c>
      <c r="F7" s="160">
        <v>1470588.25</v>
      </c>
      <c r="G7" s="149">
        <v>3557226.8907563025</v>
      </c>
      <c r="H7" s="150">
        <v>3444538</v>
      </c>
      <c r="J7" s="147">
        <f t="shared" ref="J7:J23" si="1">+AVERAGE(F7:H7)</f>
        <v>2824117.713585434</v>
      </c>
      <c r="L7" s="155">
        <f t="shared" ref="L7:L70" si="2">+STDEV(F7:H7)</f>
        <v>1173544.2910774085</v>
      </c>
      <c r="M7" s="155">
        <f t="shared" ref="M7:M23" si="3">+J7-L7</f>
        <v>1650573.4225080255</v>
      </c>
      <c r="N7" s="155">
        <f t="shared" ref="N7:N23" si="4">+J7+L7</f>
        <v>3997662.0046628425</v>
      </c>
      <c r="O7" s="163"/>
      <c r="P7" s="168">
        <f t="shared" ref="P7:P23" si="5">+F7/$J7</f>
        <v>0.52072484193053536</v>
      </c>
      <c r="Q7" s="156">
        <f t="shared" ref="Q7:Q23" si="6">+G7/$J7</f>
        <v>1.2595887464761977</v>
      </c>
      <c r="R7" s="156">
        <f t="shared" ref="R7:R23" si="7">+H7/$J7</f>
        <v>1.2196864115932671</v>
      </c>
      <c r="S7" s="159">
        <f t="shared" ref="S7:S23" si="8">+AVERAGE(Q7:R7)</f>
        <v>1.2396375790347323</v>
      </c>
    </row>
    <row r="8" spans="1:19" ht="333" customHeight="1">
      <c r="A8" s="13">
        <v>3</v>
      </c>
      <c r="B8" s="13" t="s">
        <v>18</v>
      </c>
      <c r="C8" s="14" t="s">
        <v>19</v>
      </c>
      <c r="D8" s="15" t="s">
        <v>15</v>
      </c>
      <c r="E8" s="15">
        <v>1</v>
      </c>
      <c r="F8" s="160">
        <v>1958747.9</v>
      </c>
      <c r="G8" s="149">
        <v>3618235.2941176472</v>
      </c>
      <c r="H8" s="150">
        <v>3504202</v>
      </c>
      <c r="J8" s="147">
        <f t="shared" si="1"/>
        <v>3027061.7313725487</v>
      </c>
      <c r="L8" s="155">
        <f t="shared" si="2"/>
        <v>926942.13938533072</v>
      </c>
      <c r="M8" s="155">
        <f t="shared" si="3"/>
        <v>2100119.5919872178</v>
      </c>
      <c r="N8" s="155">
        <f t="shared" si="4"/>
        <v>3954003.8707578797</v>
      </c>
      <c r="O8" s="163"/>
      <c r="P8" s="168">
        <f t="shared" si="5"/>
        <v>0.64707894117238651</v>
      </c>
      <c r="Q8" s="156">
        <f t="shared" si="6"/>
        <v>1.1952961700840654</v>
      </c>
      <c r="R8" s="156">
        <f t="shared" si="7"/>
        <v>1.1576248887435485</v>
      </c>
      <c r="S8" s="159">
        <f t="shared" si="8"/>
        <v>1.1764605294138071</v>
      </c>
    </row>
    <row r="9" spans="1:19" ht="408" customHeight="1">
      <c r="A9" s="13">
        <v>4</v>
      </c>
      <c r="B9" s="13" t="s">
        <v>20</v>
      </c>
      <c r="C9" s="14" t="s">
        <v>21</v>
      </c>
      <c r="D9" s="15" t="s">
        <v>15</v>
      </c>
      <c r="E9" s="15">
        <v>1</v>
      </c>
      <c r="F9" s="160">
        <v>612605.04</v>
      </c>
      <c r="G9" s="149">
        <v>2170588.2352941176</v>
      </c>
      <c r="H9" s="150">
        <v>2242857</v>
      </c>
      <c r="J9" s="147">
        <f t="shared" si="1"/>
        <v>1675350.091764706</v>
      </c>
      <c r="L9" s="155">
        <f t="shared" si="2"/>
        <v>921073.27470500639</v>
      </c>
      <c r="M9" s="155">
        <f t="shared" si="3"/>
        <v>754276.81705969956</v>
      </c>
      <c r="N9" s="155">
        <f t="shared" si="4"/>
        <v>2596423.3664697125</v>
      </c>
      <c r="O9" s="163"/>
      <c r="P9" s="168">
        <f t="shared" si="5"/>
        <v>0.36565792607246722</v>
      </c>
      <c r="Q9" s="156">
        <f t="shared" si="6"/>
        <v>1.2956027793616316</v>
      </c>
      <c r="R9" s="156">
        <f t="shared" si="7"/>
        <v>1.3387392945659011</v>
      </c>
      <c r="S9" s="159">
        <f t="shared" si="8"/>
        <v>1.3171710369637664</v>
      </c>
    </row>
    <row r="10" spans="1:19" ht="408" customHeight="1">
      <c r="A10" s="13">
        <v>5</v>
      </c>
      <c r="B10" s="13" t="s">
        <v>22</v>
      </c>
      <c r="C10" s="14" t="s">
        <v>23</v>
      </c>
      <c r="D10" s="15" t="s">
        <v>15</v>
      </c>
      <c r="E10" s="15">
        <v>5</v>
      </c>
      <c r="F10" s="160">
        <v>462184.87</v>
      </c>
      <c r="G10" s="149">
        <v>743193.27731092437</v>
      </c>
      <c r="H10" s="150">
        <v>768067</v>
      </c>
      <c r="J10" s="147">
        <f t="shared" si="1"/>
        <v>657815.04910364142</v>
      </c>
      <c r="L10" s="155">
        <f t="shared" si="2"/>
        <v>169876.57505434772</v>
      </c>
      <c r="M10" s="155">
        <f t="shared" si="3"/>
        <v>487938.47404929367</v>
      </c>
      <c r="N10" s="155">
        <f t="shared" si="4"/>
        <v>827691.62415798916</v>
      </c>
      <c r="O10" s="163"/>
      <c r="P10" s="168">
        <f t="shared" si="5"/>
        <v>0.70260610581923755</v>
      </c>
      <c r="Q10" s="156">
        <f t="shared" si="6"/>
        <v>1.1297906278119083</v>
      </c>
      <c r="R10" s="156">
        <f t="shared" si="7"/>
        <v>1.1676032663688543</v>
      </c>
      <c r="S10" s="159">
        <f t="shared" si="8"/>
        <v>1.1486969470903814</v>
      </c>
    </row>
    <row r="11" spans="1:19" ht="408" customHeight="1">
      <c r="A11" s="13">
        <v>6</v>
      </c>
      <c r="B11" s="13" t="s">
        <v>24</v>
      </c>
      <c r="C11" s="14" t="s">
        <v>25</v>
      </c>
      <c r="D11" s="15" t="s">
        <v>15</v>
      </c>
      <c r="E11" s="15">
        <v>20</v>
      </c>
      <c r="F11" s="160">
        <v>49000</v>
      </c>
      <c r="G11" s="149">
        <v>481176.4705882353</v>
      </c>
      <c r="H11" s="150">
        <v>527731</v>
      </c>
      <c r="J11" s="147">
        <f t="shared" si="1"/>
        <v>352635.82352941175</v>
      </c>
      <c r="L11" s="155">
        <f t="shared" si="2"/>
        <v>263984.59434212407</v>
      </c>
      <c r="M11" s="155">
        <f t="shared" si="3"/>
        <v>88651.229187287681</v>
      </c>
      <c r="N11" s="155">
        <f t="shared" si="4"/>
        <v>616620.41787153576</v>
      </c>
      <c r="O11" s="163"/>
      <c r="P11" s="168">
        <f t="shared" si="5"/>
        <v>0.1389535513141453</v>
      </c>
      <c r="Q11" s="156">
        <f t="shared" si="6"/>
        <v>1.3645138652457485</v>
      </c>
      <c r="R11" s="156">
        <f t="shared" si="7"/>
        <v>1.4965325834401064</v>
      </c>
      <c r="S11" s="159">
        <f t="shared" si="8"/>
        <v>1.4305232243429273</v>
      </c>
    </row>
    <row r="12" spans="1:19" ht="408" customHeight="1">
      <c r="A12" s="13">
        <v>7</v>
      </c>
      <c r="B12" s="13" t="s">
        <v>26</v>
      </c>
      <c r="C12" s="14" t="s">
        <v>27</v>
      </c>
      <c r="D12" s="15" t="s">
        <v>15</v>
      </c>
      <c r="E12" s="15">
        <v>28</v>
      </c>
      <c r="F12" s="160">
        <v>160000</v>
      </c>
      <c r="G12" s="149">
        <v>243025.21008403364</v>
      </c>
      <c r="H12" s="150">
        <v>266387</v>
      </c>
      <c r="J12" s="147">
        <f t="shared" si="1"/>
        <v>223137.40336134456</v>
      </c>
      <c r="L12" s="155">
        <f t="shared" si="2"/>
        <v>55912.360748132211</v>
      </c>
      <c r="M12" s="155">
        <f t="shared" si="3"/>
        <v>167225.04261321237</v>
      </c>
      <c r="N12" s="155">
        <f t="shared" si="4"/>
        <v>279049.76410947676</v>
      </c>
      <c r="O12" s="163"/>
      <c r="P12" s="168">
        <f t="shared" si="5"/>
        <v>0.71704697459842259</v>
      </c>
      <c r="Q12" s="156">
        <f t="shared" si="6"/>
        <v>1.0891280727618897</v>
      </c>
      <c r="R12" s="156">
        <f t="shared" si="7"/>
        <v>1.1938249526396874</v>
      </c>
      <c r="S12" s="159">
        <f t="shared" si="8"/>
        <v>1.1414765127007884</v>
      </c>
    </row>
    <row r="13" spans="1:19" ht="142.5" customHeight="1">
      <c r="A13" s="13">
        <v>8</v>
      </c>
      <c r="B13" s="13" t="s">
        <v>28</v>
      </c>
      <c r="C13" s="14" t="s">
        <v>29</v>
      </c>
      <c r="D13" s="15" t="s">
        <v>15</v>
      </c>
      <c r="E13" s="15">
        <v>45</v>
      </c>
      <c r="F13" s="160">
        <v>142857.14285714284</v>
      </c>
      <c r="G13" s="149">
        <v>176806.72268907563</v>
      </c>
      <c r="H13" s="150">
        <v>187395</v>
      </c>
      <c r="J13" s="147">
        <f t="shared" si="1"/>
        <v>169019.62184873948</v>
      </c>
      <c r="L13" s="155">
        <f t="shared" si="2"/>
        <v>23267.668218851664</v>
      </c>
      <c r="M13" s="155">
        <f t="shared" si="3"/>
        <v>145751.95362988781</v>
      </c>
      <c r="N13" s="155">
        <f t="shared" si="4"/>
        <v>192287.29006759115</v>
      </c>
      <c r="O13" s="163"/>
      <c r="P13" s="168">
        <f t="shared" si="5"/>
        <v>0.84521040394345337</v>
      </c>
      <c r="Q13" s="156">
        <f t="shared" si="6"/>
        <v>1.0460721705276625</v>
      </c>
      <c r="R13" s="156">
        <f t="shared" si="7"/>
        <v>1.1087174255288843</v>
      </c>
      <c r="S13" s="159">
        <f t="shared" si="8"/>
        <v>1.0773947980282734</v>
      </c>
    </row>
    <row r="14" spans="1:19" ht="408" customHeight="1">
      <c r="A14" s="13">
        <v>9</v>
      </c>
      <c r="B14" s="13" t="s">
        <v>30</v>
      </c>
      <c r="C14" s="14" t="s">
        <v>31</v>
      </c>
      <c r="D14" s="15" t="s">
        <v>15</v>
      </c>
      <c r="E14" s="15">
        <v>145</v>
      </c>
      <c r="F14" s="40">
        <v>130022.85714285713</v>
      </c>
      <c r="G14" s="161">
        <v>122773.10924369749</v>
      </c>
      <c r="H14" s="150">
        <v>130252</v>
      </c>
      <c r="J14" s="147">
        <f t="shared" si="1"/>
        <v>127682.65546218488</v>
      </c>
      <c r="L14" s="155">
        <f t="shared" si="2"/>
        <v>4253.3351226822861</v>
      </c>
      <c r="M14" s="155">
        <f t="shared" si="3"/>
        <v>123429.32033950259</v>
      </c>
      <c r="N14" s="155">
        <f t="shared" si="4"/>
        <v>131935.99058486716</v>
      </c>
      <c r="O14" s="163"/>
      <c r="P14" s="156">
        <f t="shared" si="5"/>
        <v>1.018328266060893</v>
      </c>
      <c r="Q14" s="168">
        <f t="shared" si="6"/>
        <v>0.96154883996799845</v>
      </c>
      <c r="R14" s="156">
        <f t="shared" si="7"/>
        <v>1.0201228939711084</v>
      </c>
      <c r="S14" s="158">
        <f>+AVERAGE(P14,R14)</f>
        <v>1.0192255800160006</v>
      </c>
    </row>
    <row r="15" spans="1:19" ht="408" customHeight="1">
      <c r="A15" s="13">
        <v>10</v>
      </c>
      <c r="B15" s="13" t="s">
        <v>32</v>
      </c>
      <c r="C15" s="14" t="s">
        <v>33</v>
      </c>
      <c r="D15" s="15" t="s">
        <v>15</v>
      </c>
      <c r="E15" s="15">
        <v>5</v>
      </c>
      <c r="F15" s="160">
        <v>197763.80952380953</v>
      </c>
      <c r="G15" s="149">
        <v>158991.59663865546</v>
      </c>
      <c r="H15" s="150">
        <v>168067</v>
      </c>
      <c r="J15" s="147">
        <f t="shared" si="1"/>
        <v>174940.80205415501</v>
      </c>
      <c r="L15" s="155">
        <f t="shared" si="2"/>
        <v>20279.496764286479</v>
      </c>
      <c r="M15" s="155">
        <f t="shared" si="3"/>
        <v>154661.30528986853</v>
      </c>
      <c r="N15" s="155">
        <f t="shared" si="4"/>
        <v>195220.29881844149</v>
      </c>
      <c r="O15" s="163"/>
      <c r="P15" s="168">
        <f t="shared" si="5"/>
        <v>1.1304613172094031</v>
      </c>
      <c r="Q15" s="156">
        <f t="shared" si="6"/>
        <v>0.9088308431868154</v>
      </c>
      <c r="R15" s="156">
        <f t="shared" si="7"/>
        <v>0.96070783960378126</v>
      </c>
      <c r="S15" s="159">
        <f t="shared" si="8"/>
        <v>0.93476934139529833</v>
      </c>
    </row>
    <row r="16" spans="1:19" ht="408" customHeight="1">
      <c r="A16" s="13">
        <v>11</v>
      </c>
      <c r="B16" s="13" t="s">
        <v>34</v>
      </c>
      <c r="C16" s="14" t="s">
        <v>35</v>
      </c>
      <c r="D16" s="15" t="s">
        <v>15</v>
      </c>
      <c r="E16" s="15">
        <v>10</v>
      </c>
      <c r="F16" s="40">
        <v>185123.80952380953</v>
      </c>
      <c r="G16" s="161">
        <v>166638.65546218489</v>
      </c>
      <c r="H16" s="150">
        <v>176471</v>
      </c>
      <c r="J16" s="147">
        <f t="shared" si="1"/>
        <v>176077.82166199814</v>
      </c>
      <c r="L16" s="155">
        <f t="shared" si="2"/>
        <v>9248.8470673162756</v>
      </c>
      <c r="M16" s="155">
        <f t="shared" si="3"/>
        <v>166828.97459468187</v>
      </c>
      <c r="N16" s="155">
        <f t="shared" si="4"/>
        <v>185326.66872931441</v>
      </c>
      <c r="O16" s="163"/>
      <c r="P16" s="156">
        <f t="shared" si="5"/>
        <v>1.0513749419229879</v>
      </c>
      <c r="Q16" s="168">
        <f t="shared" si="6"/>
        <v>0.94639207760115962</v>
      </c>
      <c r="R16" s="156">
        <f t="shared" si="7"/>
        <v>1.0022329804758523</v>
      </c>
      <c r="S16" s="158">
        <f>+AVERAGE(P16,R16)</f>
        <v>1.0268039611994202</v>
      </c>
    </row>
    <row r="17" spans="1:19" ht="408" customHeight="1">
      <c r="A17" s="13">
        <v>12</v>
      </c>
      <c r="B17" s="13" t="s">
        <v>36</v>
      </c>
      <c r="C17" s="14" t="s">
        <v>37</v>
      </c>
      <c r="D17" s="15" t="s">
        <v>15</v>
      </c>
      <c r="E17" s="15">
        <v>1</v>
      </c>
      <c r="F17" s="160">
        <v>3831895.4</v>
      </c>
      <c r="G17" s="149">
        <v>6349495.7983193276</v>
      </c>
      <c r="H17" s="150">
        <v>6148739</v>
      </c>
      <c r="J17" s="147">
        <f t="shared" si="1"/>
        <v>5443376.7327731093</v>
      </c>
      <c r="L17" s="155">
        <f t="shared" si="2"/>
        <v>1399189.0106147232</v>
      </c>
      <c r="M17" s="155">
        <f t="shared" si="3"/>
        <v>4044187.7221583864</v>
      </c>
      <c r="N17" s="155">
        <f t="shared" si="4"/>
        <v>6842565.7433878323</v>
      </c>
      <c r="O17" s="163"/>
      <c r="P17" s="168">
        <f t="shared" si="5"/>
        <v>0.70395557539297016</v>
      </c>
      <c r="Q17" s="156">
        <f t="shared" si="6"/>
        <v>1.1664626774940487</v>
      </c>
      <c r="R17" s="156">
        <f t="shared" si="7"/>
        <v>1.1295817471129812</v>
      </c>
      <c r="S17" s="159">
        <f t="shared" si="8"/>
        <v>1.1480222123035149</v>
      </c>
    </row>
    <row r="18" spans="1:19" ht="408" customHeight="1">
      <c r="A18" s="13">
        <v>13</v>
      </c>
      <c r="B18" s="13" t="s">
        <v>38</v>
      </c>
      <c r="C18" s="14" t="s">
        <v>39</v>
      </c>
      <c r="D18" s="15" t="s">
        <v>15</v>
      </c>
      <c r="E18" s="15">
        <v>1</v>
      </c>
      <c r="F18" s="160">
        <v>1851868.06722689</v>
      </c>
      <c r="G18" s="149">
        <v>2244621.848739496</v>
      </c>
      <c r="H18" s="150">
        <v>2319328</v>
      </c>
      <c r="J18" s="147">
        <f t="shared" si="1"/>
        <v>2138605.9719887953</v>
      </c>
      <c r="L18" s="155">
        <f t="shared" si="2"/>
        <v>251115.95285739005</v>
      </c>
      <c r="M18" s="155">
        <f t="shared" si="3"/>
        <v>1887490.0191314053</v>
      </c>
      <c r="N18" s="155">
        <f t="shared" si="4"/>
        <v>2389721.9248461854</v>
      </c>
      <c r="O18" s="163"/>
      <c r="P18" s="168">
        <f t="shared" si="5"/>
        <v>0.86592298510451948</v>
      </c>
      <c r="Q18" s="156">
        <f t="shared" si="6"/>
        <v>1.0495724215396776</v>
      </c>
      <c r="R18" s="156">
        <f t="shared" si="7"/>
        <v>1.0845045933558028</v>
      </c>
      <c r="S18" s="159">
        <f t="shared" si="8"/>
        <v>1.0670385074477402</v>
      </c>
    </row>
    <row r="19" spans="1:19" ht="408" customHeight="1">
      <c r="A19" s="13">
        <v>14</v>
      </c>
      <c r="B19" s="13" t="s">
        <v>40</v>
      </c>
      <c r="C19" s="14" t="s">
        <v>41</v>
      </c>
      <c r="D19" s="15" t="s">
        <v>15</v>
      </c>
      <c r="E19" s="15">
        <v>2</v>
      </c>
      <c r="F19" s="160">
        <v>2714285.7142857099</v>
      </c>
      <c r="G19" s="149">
        <v>3229411.7647058824</v>
      </c>
      <c r="H19" s="150">
        <v>3336975</v>
      </c>
      <c r="J19" s="147">
        <f t="shared" si="1"/>
        <v>3093557.4929971974</v>
      </c>
      <c r="L19" s="155">
        <f t="shared" si="2"/>
        <v>332832.95208252157</v>
      </c>
      <c r="M19" s="155">
        <f t="shared" si="3"/>
        <v>2760724.5409146757</v>
      </c>
      <c r="N19" s="155">
        <f t="shared" si="4"/>
        <v>3426390.4450797192</v>
      </c>
      <c r="O19" s="163"/>
      <c r="P19" s="168">
        <f t="shared" si="5"/>
        <v>0.87739947307588917</v>
      </c>
      <c r="Q19" s="156">
        <f t="shared" si="6"/>
        <v>1.0439152244676928</v>
      </c>
      <c r="R19" s="156">
        <f t="shared" si="7"/>
        <v>1.078685302456418</v>
      </c>
      <c r="S19" s="159">
        <f t="shared" si="8"/>
        <v>1.0613002634620554</v>
      </c>
    </row>
    <row r="20" spans="1:19" ht="408" customHeight="1">
      <c r="A20" s="13">
        <v>15</v>
      </c>
      <c r="B20" s="13" t="s">
        <v>42</v>
      </c>
      <c r="C20" s="14" t="s">
        <v>43</v>
      </c>
      <c r="D20" s="15" t="s">
        <v>15</v>
      </c>
      <c r="E20" s="15">
        <v>3</v>
      </c>
      <c r="F20" s="160">
        <v>132689.07999999999</v>
      </c>
      <c r="G20" s="149">
        <v>260336.13445378153</v>
      </c>
      <c r="H20" s="150">
        <v>285714</v>
      </c>
      <c r="J20" s="147">
        <f t="shared" si="1"/>
        <v>226246.40481792716</v>
      </c>
      <c r="L20" s="155">
        <f t="shared" si="2"/>
        <v>82010.60166366199</v>
      </c>
      <c r="M20" s="155">
        <f t="shared" si="3"/>
        <v>144235.80315426516</v>
      </c>
      <c r="N20" s="155">
        <f t="shared" si="4"/>
        <v>308257.00648158917</v>
      </c>
      <c r="O20" s="163"/>
      <c r="P20" s="168">
        <f t="shared" si="5"/>
        <v>0.58648039117696538</v>
      </c>
      <c r="Q20" s="156">
        <f t="shared" si="6"/>
        <v>1.1506752324452989</v>
      </c>
      <c r="R20" s="156">
        <f t="shared" si="7"/>
        <v>1.2628443763777359</v>
      </c>
      <c r="S20" s="159">
        <f t="shared" si="8"/>
        <v>1.2067598044115173</v>
      </c>
    </row>
    <row r="21" spans="1:19" ht="408" customHeight="1">
      <c r="A21" s="13">
        <v>16</v>
      </c>
      <c r="B21" s="13" t="s">
        <v>44</v>
      </c>
      <c r="C21" s="14" t="s">
        <v>45</v>
      </c>
      <c r="D21" s="15" t="s">
        <v>15</v>
      </c>
      <c r="E21" s="15">
        <v>5</v>
      </c>
      <c r="F21" s="160">
        <v>2998921.46</v>
      </c>
      <c r="G21" s="149">
        <v>4372605.042016807</v>
      </c>
      <c r="H21" s="150">
        <v>4234454</v>
      </c>
      <c r="J21" s="147">
        <f t="shared" si="1"/>
        <v>3868660.1673389357</v>
      </c>
      <c r="L21" s="155">
        <f t="shared" si="2"/>
        <v>756376.55429374671</v>
      </c>
      <c r="M21" s="155">
        <f t="shared" si="3"/>
        <v>3112283.6130451891</v>
      </c>
      <c r="N21" s="155">
        <f t="shared" si="4"/>
        <v>4625036.7216326827</v>
      </c>
      <c r="O21" s="163"/>
      <c r="P21" s="168">
        <f t="shared" si="5"/>
        <v>0.7751834822087289</v>
      </c>
      <c r="Q21" s="156">
        <f t="shared" si="6"/>
        <v>1.1302634123649353</v>
      </c>
      <c r="R21" s="156">
        <f t="shared" si="7"/>
        <v>1.0945531054263358</v>
      </c>
      <c r="S21" s="159">
        <f t="shared" si="8"/>
        <v>1.1124082588956354</v>
      </c>
    </row>
    <row r="22" spans="1:19" ht="408" customHeight="1">
      <c r="A22" s="13">
        <v>17</v>
      </c>
      <c r="B22" s="13" t="s">
        <v>46</v>
      </c>
      <c r="C22" s="14" t="s">
        <v>47</v>
      </c>
      <c r="D22" s="15" t="s">
        <v>15</v>
      </c>
      <c r="E22" s="15">
        <v>6</v>
      </c>
      <c r="F22" s="160">
        <v>361344.54</v>
      </c>
      <c r="G22" s="149">
        <v>511680.6722689076</v>
      </c>
      <c r="H22" s="150">
        <v>561345</v>
      </c>
      <c r="J22" s="147">
        <f t="shared" si="1"/>
        <v>478123.40408963588</v>
      </c>
      <c r="L22" s="155">
        <f t="shared" si="2"/>
        <v>104137.4749347926</v>
      </c>
      <c r="M22" s="155">
        <f t="shared" si="3"/>
        <v>373985.92915484327</v>
      </c>
      <c r="N22" s="155">
        <f t="shared" si="4"/>
        <v>582260.87902442843</v>
      </c>
      <c r="O22" s="163"/>
      <c r="P22" s="168">
        <f t="shared" si="5"/>
        <v>0.75575580887535287</v>
      </c>
      <c r="Q22" s="156">
        <f t="shared" si="6"/>
        <v>1.0701853703295825</v>
      </c>
      <c r="R22" s="156">
        <f t="shared" si="7"/>
        <v>1.1740588207950644</v>
      </c>
      <c r="S22" s="159">
        <f t="shared" si="8"/>
        <v>1.1221220955623235</v>
      </c>
    </row>
    <row r="23" spans="1:19" ht="408" customHeight="1">
      <c r="A23" s="13">
        <v>18</v>
      </c>
      <c r="B23" s="13" t="s">
        <v>48</v>
      </c>
      <c r="C23" s="14" t="s">
        <v>49</v>
      </c>
      <c r="D23" s="15" t="s">
        <v>15</v>
      </c>
      <c r="E23" s="15">
        <v>1</v>
      </c>
      <c r="F23" s="160">
        <v>3352941.18</v>
      </c>
      <c r="G23" s="149">
        <v>5044117.6470588241</v>
      </c>
      <c r="H23" s="150">
        <v>4884874</v>
      </c>
      <c r="J23" s="147">
        <f t="shared" si="1"/>
        <v>4427310.9423529413</v>
      </c>
      <c r="L23" s="155">
        <f t="shared" si="2"/>
        <v>933832.11792906479</v>
      </c>
      <c r="M23" s="155">
        <f t="shared" si="3"/>
        <v>3493478.8244238766</v>
      </c>
      <c r="N23" s="155">
        <f t="shared" si="4"/>
        <v>5361143.0602820059</v>
      </c>
      <c r="O23" s="163"/>
      <c r="P23" s="168">
        <f t="shared" si="5"/>
        <v>0.75733130644265167</v>
      </c>
      <c r="Q23" s="156">
        <f t="shared" si="6"/>
        <v>1.1393185870017239</v>
      </c>
      <c r="R23" s="156">
        <f t="shared" si="7"/>
        <v>1.1033501065556244</v>
      </c>
      <c r="S23" s="159">
        <f t="shared" si="8"/>
        <v>1.1213343467786743</v>
      </c>
    </row>
    <row r="24" spans="1:19" ht="69" customHeight="1">
      <c r="A24" s="13">
        <v>19</v>
      </c>
      <c r="B24" s="27" t="s">
        <v>50</v>
      </c>
      <c r="C24" s="51" t="s">
        <v>51</v>
      </c>
      <c r="D24" s="52" t="s">
        <v>15</v>
      </c>
      <c r="E24" s="52">
        <v>24</v>
      </c>
      <c r="F24" s="53">
        <v>1993843.72</v>
      </c>
      <c r="G24" s="148"/>
      <c r="H24" s="148"/>
      <c r="J24" s="148"/>
      <c r="L24" s="155"/>
      <c r="M24" s="155"/>
      <c r="N24" s="155"/>
      <c r="O24" s="163"/>
      <c r="P24" s="148"/>
      <c r="Q24" s="148"/>
      <c r="R24" s="148"/>
      <c r="S24" s="148"/>
    </row>
    <row r="25" spans="1:19" ht="75" customHeight="1">
      <c r="A25" s="13">
        <v>20</v>
      </c>
      <c r="B25" s="13" t="s">
        <v>52</v>
      </c>
      <c r="C25" s="14" t="s">
        <v>53</v>
      </c>
      <c r="D25" s="15" t="s">
        <v>15</v>
      </c>
      <c r="E25" s="15">
        <v>15</v>
      </c>
      <c r="F25" s="40">
        <v>1363235</v>
      </c>
      <c r="G25" s="149">
        <v>1257394.9579831932</v>
      </c>
      <c r="H25" s="150">
        <v>1299160</v>
      </c>
      <c r="J25" s="147">
        <f>+AVERAGE(F25:G25)</f>
        <v>1310314.9789915965</v>
      </c>
      <c r="L25" s="155">
        <f t="shared" si="2"/>
        <v>53310.47247615466</v>
      </c>
      <c r="M25" s="155">
        <f t="shared" ref="M25:M88" si="9">+J25-L25</f>
        <v>1257004.5065154419</v>
      </c>
      <c r="N25" s="155">
        <f t="shared" ref="N25:N88" si="10">+J25+L25</f>
        <v>1363625.4514677511</v>
      </c>
      <c r="O25" s="163"/>
      <c r="P25" s="156">
        <f>+F25/$J25</f>
        <v>1.0403872518111104</v>
      </c>
      <c r="Q25" s="156">
        <f t="shared" ref="Q25" si="11">+G25/$J25</f>
        <v>0.95961274818888975</v>
      </c>
      <c r="R25" s="156">
        <f t="shared" ref="R25" si="12">+H25/$J25</f>
        <v>0.99148679579303811</v>
      </c>
      <c r="S25" s="159">
        <f>+AVERAGE(P25:R25)</f>
        <v>0.99716226526434604</v>
      </c>
    </row>
    <row r="26" spans="1:19" ht="408" customHeight="1">
      <c r="A26" s="13">
        <v>21</v>
      </c>
      <c r="B26" s="13" t="s">
        <v>54</v>
      </c>
      <c r="C26" s="14" t="s">
        <v>55</v>
      </c>
      <c r="D26" s="15" t="s">
        <v>15</v>
      </c>
      <c r="E26" s="15">
        <v>15</v>
      </c>
      <c r="F26" s="40">
        <v>128285.71428571428</v>
      </c>
      <c r="G26" s="149">
        <v>176806.72268907563</v>
      </c>
      <c r="H26" s="162">
        <v>187395</v>
      </c>
      <c r="J26" s="147">
        <f t="shared" ref="J26:J89" si="13">+AVERAGE(F26:G26)</f>
        <v>152546.21848739494</v>
      </c>
      <c r="L26" s="155">
        <f t="shared" si="2"/>
        <v>31518.004194811998</v>
      </c>
      <c r="M26" s="155">
        <f t="shared" si="9"/>
        <v>121028.21429258294</v>
      </c>
      <c r="N26" s="155">
        <f t="shared" si="10"/>
        <v>184064.22268220695</v>
      </c>
      <c r="O26" s="163"/>
      <c r="P26" s="156">
        <f t="shared" ref="P26:P89" si="14">+F26/$J26</f>
        <v>0.84096292623808733</v>
      </c>
      <c r="Q26" s="156">
        <f t="shared" ref="Q26:Q89" si="15">+G26/$J26</f>
        <v>1.1590370737619127</v>
      </c>
      <c r="R26" s="168">
        <f t="shared" ref="R26:R89" si="16">+H26/$J26</f>
        <v>1.2284473640720543</v>
      </c>
      <c r="S26" s="159">
        <f>+AVERAGE(P26:Q26)</f>
        <v>1</v>
      </c>
    </row>
    <row r="27" spans="1:19" ht="408" customHeight="1">
      <c r="A27" s="13">
        <v>22</v>
      </c>
      <c r="B27" s="13" t="s">
        <v>56</v>
      </c>
      <c r="C27" s="14" t="s">
        <v>57</v>
      </c>
      <c r="D27" s="15" t="s">
        <v>15</v>
      </c>
      <c r="E27" s="15">
        <v>20</v>
      </c>
      <c r="F27" s="40">
        <v>211240.95238095237</v>
      </c>
      <c r="G27" s="149">
        <v>122773.10924369749</v>
      </c>
      <c r="H27" s="150">
        <v>130252</v>
      </c>
      <c r="J27" s="147">
        <f t="shared" si="13"/>
        <v>167007.03081232493</v>
      </c>
      <c r="L27" s="155">
        <f t="shared" si="2"/>
        <v>49060.682635668687</v>
      </c>
      <c r="M27" s="155">
        <f t="shared" si="9"/>
        <v>117946.34817665623</v>
      </c>
      <c r="N27" s="155">
        <f t="shared" si="10"/>
        <v>216067.71344799362</v>
      </c>
      <c r="O27" s="163"/>
      <c r="P27" s="156">
        <f t="shared" si="14"/>
        <v>1.2648626309531577</v>
      </c>
      <c r="Q27" s="156">
        <f t="shared" si="15"/>
        <v>0.73513736904684235</v>
      </c>
      <c r="R27" s="156">
        <f t="shared" si="16"/>
        <v>0.77991926068293138</v>
      </c>
      <c r="S27" s="159">
        <f t="shared" ref="S27:S31" si="17">+AVERAGE(P27:R27)</f>
        <v>0.92663975356097705</v>
      </c>
    </row>
    <row r="28" spans="1:19" ht="408" customHeight="1">
      <c r="A28" s="13">
        <v>23</v>
      </c>
      <c r="B28" s="13" t="s">
        <v>58</v>
      </c>
      <c r="C28" s="14" t="s">
        <v>59</v>
      </c>
      <c r="D28" s="15" t="s">
        <v>15</v>
      </c>
      <c r="E28" s="15">
        <v>25</v>
      </c>
      <c r="F28" s="40">
        <v>196445.71428571429</v>
      </c>
      <c r="G28" s="149">
        <v>176806.72268907563</v>
      </c>
      <c r="H28" s="150">
        <v>187395</v>
      </c>
      <c r="J28" s="147">
        <f t="shared" si="13"/>
        <v>186626.21848739497</v>
      </c>
      <c r="L28" s="155">
        <f t="shared" si="2"/>
        <v>9829.5221690198196</v>
      </c>
      <c r="M28" s="155">
        <f t="shared" si="9"/>
        <v>176796.69631837515</v>
      </c>
      <c r="N28" s="155">
        <f t="shared" si="10"/>
        <v>196455.7406564148</v>
      </c>
      <c r="O28" s="163"/>
      <c r="P28" s="156">
        <f t="shared" si="14"/>
        <v>1.0526158429287498</v>
      </c>
      <c r="Q28" s="156">
        <f t="shared" si="15"/>
        <v>0.94738415707125001</v>
      </c>
      <c r="R28" s="156">
        <f t="shared" si="16"/>
        <v>1.0041193650004592</v>
      </c>
      <c r="S28" s="159">
        <f t="shared" si="17"/>
        <v>1.0013731216668196</v>
      </c>
    </row>
    <row r="29" spans="1:19" ht="408" customHeight="1">
      <c r="A29" s="13">
        <v>24</v>
      </c>
      <c r="B29" s="13" t="s">
        <v>60</v>
      </c>
      <c r="C29" s="14" t="s">
        <v>61</v>
      </c>
      <c r="D29" s="15" t="s">
        <v>15</v>
      </c>
      <c r="E29" s="15">
        <v>3</v>
      </c>
      <c r="F29" s="40">
        <v>1740135</v>
      </c>
      <c r="G29" s="149">
        <v>2745378.1512605045</v>
      </c>
      <c r="H29" s="138">
        <v>2836975</v>
      </c>
      <c r="J29" s="147">
        <f t="shared" si="13"/>
        <v>2242756.5756302522</v>
      </c>
      <c r="L29" s="155">
        <f t="shared" si="2"/>
        <v>608544.95334570424</v>
      </c>
      <c r="M29" s="155">
        <f t="shared" si="9"/>
        <v>1634211.6222845479</v>
      </c>
      <c r="N29" s="155">
        <f t="shared" si="10"/>
        <v>2851301.5289759566</v>
      </c>
      <c r="O29" s="163"/>
      <c r="P29" s="156">
        <f t="shared" si="14"/>
        <v>0.77589115952585841</v>
      </c>
      <c r="Q29" s="156">
        <f t="shared" si="15"/>
        <v>1.2241088404741416</v>
      </c>
      <c r="R29" s="156">
        <f t="shared" si="16"/>
        <v>1.2649500310584363</v>
      </c>
      <c r="S29" s="159">
        <f t="shared" si="17"/>
        <v>1.0883166770194788</v>
      </c>
    </row>
    <row r="30" spans="1:19" ht="408" customHeight="1">
      <c r="A30" s="13">
        <v>25</v>
      </c>
      <c r="B30" s="13" t="s">
        <v>62</v>
      </c>
      <c r="C30" s="14" t="s">
        <v>63</v>
      </c>
      <c r="D30" s="15" t="s">
        <v>15</v>
      </c>
      <c r="E30" s="15">
        <v>1</v>
      </c>
      <c r="F30" s="40">
        <v>2521007.5630252101</v>
      </c>
      <c r="G30" s="149">
        <v>3841764.7058823532</v>
      </c>
      <c r="H30" s="150">
        <v>3720168</v>
      </c>
      <c r="J30" s="147">
        <f t="shared" si="13"/>
        <v>3181386.1344537819</v>
      </c>
      <c r="L30" s="155">
        <f t="shared" si="2"/>
        <v>729973.85146035289</v>
      </c>
      <c r="M30" s="155">
        <f t="shared" si="9"/>
        <v>2451412.2829934289</v>
      </c>
      <c r="N30" s="155">
        <f t="shared" si="10"/>
        <v>3911359.9859141349</v>
      </c>
      <c r="O30" s="163"/>
      <c r="P30" s="156">
        <f t="shared" si="14"/>
        <v>0.79242426303528435</v>
      </c>
      <c r="Q30" s="156">
        <f t="shared" si="15"/>
        <v>1.2075757369647155</v>
      </c>
      <c r="R30" s="156">
        <f t="shared" si="16"/>
        <v>1.1693544394725675</v>
      </c>
      <c r="S30" s="159">
        <f t="shared" si="17"/>
        <v>1.0564514798241891</v>
      </c>
    </row>
    <row r="31" spans="1:19" ht="408" customHeight="1">
      <c r="A31" s="13">
        <v>26</v>
      </c>
      <c r="B31" s="13" t="s">
        <v>64</v>
      </c>
      <c r="C31" s="14" t="s">
        <v>65</v>
      </c>
      <c r="D31" s="15" t="s">
        <v>15</v>
      </c>
      <c r="E31" s="15">
        <v>150</v>
      </c>
      <c r="F31" s="40">
        <v>168067</v>
      </c>
      <c r="G31" s="149">
        <v>31596.638655462186</v>
      </c>
      <c r="H31" s="150">
        <v>34454</v>
      </c>
      <c r="J31" s="147">
        <f t="shared" si="13"/>
        <v>99831.819327731093</v>
      </c>
      <c r="L31" s="155">
        <f t="shared" si="2"/>
        <v>77979.439393088294</v>
      </c>
      <c r="M31" s="155">
        <f t="shared" si="9"/>
        <v>21852.379934642799</v>
      </c>
      <c r="N31" s="155">
        <f t="shared" si="10"/>
        <v>177811.25872081937</v>
      </c>
      <c r="O31" s="163"/>
      <c r="P31" s="156">
        <f t="shared" si="14"/>
        <v>1.683501323844097</v>
      </c>
      <c r="Q31" s="156">
        <f t="shared" si="15"/>
        <v>0.31649867615590305</v>
      </c>
      <c r="R31" s="156">
        <f t="shared" si="16"/>
        <v>0.34512042585233577</v>
      </c>
      <c r="S31" s="159">
        <f t="shared" si="17"/>
        <v>0.78170680861744524</v>
      </c>
    </row>
    <row r="32" spans="1:19" ht="408" customHeight="1">
      <c r="A32" s="13">
        <v>27</v>
      </c>
      <c r="B32" s="13" t="s">
        <v>66</v>
      </c>
      <c r="C32" s="14" t="s">
        <v>67</v>
      </c>
      <c r="D32" s="15" t="s">
        <v>15</v>
      </c>
      <c r="E32" s="15">
        <v>5</v>
      </c>
      <c r="F32" s="40">
        <v>1092436.97478992</v>
      </c>
      <c r="G32" s="149">
        <v>1455882.3529411766</v>
      </c>
      <c r="H32" s="162">
        <v>1504202</v>
      </c>
      <c r="J32" s="147">
        <f t="shared" si="13"/>
        <v>1274159.6638655483</v>
      </c>
      <c r="L32" s="155">
        <f t="shared" si="2"/>
        <v>225084.34240585542</v>
      </c>
      <c r="M32" s="155">
        <f t="shared" si="9"/>
        <v>1049075.3214596929</v>
      </c>
      <c r="N32" s="155">
        <f t="shared" si="10"/>
        <v>1499244.0062714037</v>
      </c>
      <c r="O32" s="163"/>
      <c r="P32" s="156">
        <f t="shared" si="14"/>
        <v>0.85737840065952364</v>
      </c>
      <c r="Q32" s="156">
        <f t="shared" si="15"/>
        <v>1.1426215993404765</v>
      </c>
      <c r="R32" s="168">
        <f t="shared" si="16"/>
        <v>1.1805443561417952</v>
      </c>
      <c r="S32" s="159">
        <f>+AVERAGE(P32:Q32)</f>
        <v>1</v>
      </c>
    </row>
    <row r="33" spans="1:19" ht="408" customHeight="1">
      <c r="A33" s="13">
        <v>28</v>
      </c>
      <c r="B33" s="13" t="s">
        <v>68</v>
      </c>
      <c r="C33" s="14" t="s">
        <v>69</v>
      </c>
      <c r="D33" s="15" t="s">
        <v>15</v>
      </c>
      <c r="E33" s="15">
        <v>18</v>
      </c>
      <c r="F33" s="40">
        <v>425900</v>
      </c>
      <c r="G33" s="149">
        <v>513613.44537815126</v>
      </c>
      <c r="H33" s="162">
        <v>563866</v>
      </c>
      <c r="J33" s="147">
        <f t="shared" si="13"/>
        <v>469756.72268907563</v>
      </c>
      <c r="L33" s="155">
        <f t="shared" si="2"/>
        <v>69825.478757313133</v>
      </c>
      <c r="M33" s="155">
        <f t="shared" si="9"/>
        <v>399931.24393176252</v>
      </c>
      <c r="N33" s="155">
        <f t="shared" si="10"/>
        <v>539582.20144638873</v>
      </c>
      <c r="O33" s="163"/>
      <c r="P33" s="156">
        <f t="shared" si="14"/>
        <v>0.90663949961583912</v>
      </c>
      <c r="Q33" s="156">
        <f t="shared" si="15"/>
        <v>1.0933605003841609</v>
      </c>
      <c r="R33" s="168">
        <f t="shared" si="16"/>
        <v>1.2003362011983674</v>
      </c>
      <c r="S33" s="159">
        <f t="shared" ref="S33" si="18">+AVERAGE(P33:Q33)</f>
        <v>1</v>
      </c>
    </row>
    <row r="34" spans="1:19" ht="119.25" customHeight="1">
      <c r="A34" s="13">
        <v>29</v>
      </c>
      <c r="B34" s="27" t="s">
        <v>70</v>
      </c>
      <c r="C34" s="14" t="s">
        <v>71</v>
      </c>
      <c r="D34" s="15" t="s">
        <v>15</v>
      </c>
      <c r="E34" s="15">
        <v>4</v>
      </c>
      <c r="F34" s="40">
        <v>3361344.5</v>
      </c>
      <c r="G34" s="149">
        <v>5029411.7647058824</v>
      </c>
      <c r="H34" s="150">
        <v>4870588</v>
      </c>
      <c r="J34" s="147">
        <f t="shared" si="13"/>
        <v>4195378.1323529407</v>
      </c>
      <c r="L34" s="155">
        <f t="shared" si="2"/>
        <v>920641.92551637581</v>
      </c>
      <c r="M34" s="155">
        <f t="shared" si="9"/>
        <v>3274736.2068365649</v>
      </c>
      <c r="N34" s="155">
        <f t="shared" si="10"/>
        <v>5116020.057869317</v>
      </c>
      <c r="O34" s="163"/>
      <c r="P34" s="156">
        <f t="shared" si="14"/>
        <v>0.80120179730136021</v>
      </c>
      <c r="Q34" s="156">
        <f t="shared" si="15"/>
        <v>1.1987982026986399</v>
      </c>
      <c r="R34" s="156">
        <f t="shared" si="16"/>
        <v>1.1609413612661355</v>
      </c>
      <c r="S34" s="159">
        <f>+AVERAGE(P34:R34)</f>
        <v>1.0536471204220452</v>
      </c>
    </row>
    <row r="35" spans="1:19" ht="408" customHeight="1">
      <c r="A35" s="13">
        <v>30</v>
      </c>
      <c r="B35" s="13" t="s">
        <v>72</v>
      </c>
      <c r="C35" s="14" t="s">
        <v>73</v>
      </c>
      <c r="D35" s="15" t="s">
        <v>15</v>
      </c>
      <c r="E35" s="15">
        <v>1</v>
      </c>
      <c r="F35" s="40">
        <v>3529411.7647058801</v>
      </c>
      <c r="G35" s="149">
        <v>5613781.5126050422</v>
      </c>
      <c r="H35" s="150">
        <v>5436134</v>
      </c>
      <c r="J35" s="147">
        <f t="shared" si="13"/>
        <v>4571596.6386554614</v>
      </c>
      <c r="L35" s="155">
        <f t="shared" si="2"/>
        <v>1155547.8907756978</v>
      </c>
      <c r="M35" s="155">
        <f t="shared" si="9"/>
        <v>3416048.7478797636</v>
      </c>
      <c r="N35" s="155">
        <f t="shared" si="10"/>
        <v>5727144.5294311587</v>
      </c>
      <c r="O35" s="163"/>
      <c r="P35" s="156">
        <f t="shared" si="14"/>
        <v>0.77203044005735044</v>
      </c>
      <c r="Q35" s="156">
        <f t="shared" si="15"/>
        <v>1.2279695599426494</v>
      </c>
      <c r="R35" s="156">
        <f t="shared" si="16"/>
        <v>1.1891105951987062</v>
      </c>
      <c r="S35" s="159">
        <f t="shared" ref="S35:S38" si="19">+AVERAGE(P35:R35)</f>
        <v>1.0630368650662354</v>
      </c>
    </row>
    <row r="36" spans="1:19" ht="408" customHeight="1">
      <c r="A36" s="13">
        <v>31</v>
      </c>
      <c r="B36" s="13" t="s">
        <v>74</v>
      </c>
      <c r="C36" s="14" t="s">
        <v>75</v>
      </c>
      <c r="D36" s="15" t="s">
        <v>15</v>
      </c>
      <c r="E36" s="15">
        <v>2</v>
      </c>
      <c r="F36" s="40">
        <v>79831.932773109234</v>
      </c>
      <c r="G36" s="149">
        <v>554705.8823529412</v>
      </c>
      <c r="H36" s="150">
        <v>609244</v>
      </c>
      <c r="J36" s="147">
        <f t="shared" si="13"/>
        <v>317268.90756302525</v>
      </c>
      <c r="L36" s="155">
        <f t="shared" si="2"/>
        <v>291192.03606082225</v>
      </c>
      <c r="M36" s="155">
        <f t="shared" si="9"/>
        <v>26076.871502202994</v>
      </c>
      <c r="N36" s="155">
        <f t="shared" si="10"/>
        <v>608460.94362384756</v>
      </c>
      <c r="O36" s="163"/>
      <c r="P36" s="156">
        <f t="shared" si="14"/>
        <v>0.25162230168189637</v>
      </c>
      <c r="Q36" s="156">
        <f t="shared" si="15"/>
        <v>1.7483776983181034</v>
      </c>
      <c r="R36" s="156">
        <f t="shared" si="16"/>
        <v>1.9202764137200368</v>
      </c>
      <c r="S36" s="159">
        <f t="shared" si="19"/>
        <v>1.3067588045733454</v>
      </c>
    </row>
    <row r="37" spans="1:19" ht="408" customHeight="1">
      <c r="A37" s="13">
        <v>32</v>
      </c>
      <c r="B37" s="13" t="s">
        <v>76</v>
      </c>
      <c r="C37" s="14" t="s">
        <v>77</v>
      </c>
      <c r="D37" s="15" t="s">
        <v>15</v>
      </c>
      <c r="E37" s="15">
        <v>1</v>
      </c>
      <c r="F37" s="40">
        <v>1822835.97</v>
      </c>
      <c r="G37" s="149">
        <v>3176470.5882352944</v>
      </c>
      <c r="H37" s="150">
        <v>3282353</v>
      </c>
      <c r="J37" s="147">
        <f t="shared" si="13"/>
        <v>2499653.2791176471</v>
      </c>
      <c r="L37" s="155">
        <f t="shared" si="2"/>
        <v>813810.76072861766</v>
      </c>
      <c r="M37" s="155">
        <f t="shared" si="9"/>
        <v>1685842.5183890294</v>
      </c>
      <c r="N37" s="155">
        <f t="shared" si="10"/>
        <v>3313464.0398462648</v>
      </c>
      <c r="O37" s="163"/>
      <c r="P37" s="156">
        <f t="shared" si="14"/>
        <v>0.72923552447379547</v>
      </c>
      <c r="Q37" s="156">
        <f t="shared" si="15"/>
        <v>1.2707644755262046</v>
      </c>
      <c r="R37" s="156">
        <f t="shared" si="16"/>
        <v>1.3131233149097534</v>
      </c>
      <c r="S37" s="159">
        <f t="shared" si="19"/>
        <v>1.1043744383032512</v>
      </c>
    </row>
    <row r="38" spans="1:19" ht="408" customHeight="1">
      <c r="A38" s="13">
        <v>33</v>
      </c>
      <c r="B38" s="13" t="s">
        <v>78</v>
      </c>
      <c r="C38" s="14" t="s">
        <v>79</v>
      </c>
      <c r="D38" s="15" t="s">
        <v>15</v>
      </c>
      <c r="E38" s="15">
        <v>1</v>
      </c>
      <c r="F38" s="40">
        <v>504201.68067226891</v>
      </c>
      <c r="G38" s="149">
        <v>1058655.4621848741</v>
      </c>
      <c r="H38" s="150">
        <v>1094118</v>
      </c>
      <c r="J38" s="147">
        <f t="shared" si="13"/>
        <v>781428.57142857148</v>
      </c>
      <c r="L38" s="155">
        <f t="shared" si="2"/>
        <v>330826.70469373558</v>
      </c>
      <c r="M38" s="155">
        <f t="shared" si="9"/>
        <v>450601.8667348359</v>
      </c>
      <c r="N38" s="155">
        <f t="shared" si="10"/>
        <v>1112255.2761223069</v>
      </c>
      <c r="O38" s="163"/>
      <c r="P38" s="156">
        <f t="shared" si="14"/>
        <v>0.64523066996451228</v>
      </c>
      <c r="Q38" s="156">
        <f t="shared" si="15"/>
        <v>1.3547693300354877</v>
      </c>
      <c r="R38" s="156">
        <f t="shared" si="16"/>
        <v>1.4001510054844606</v>
      </c>
      <c r="S38" s="159">
        <f t="shared" si="19"/>
        <v>1.1333836684948202</v>
      </c>
    </row>
    <row r="39" spans="1:19" ht="408" customHeight="1">
      <c r="A39" s="13">
        <v>34</v>
      </c>
      <c r="B39" s="13" t="s">
        <v>80</v>
      </c>
      <c r="C39" s="14" t="s">
        <v>81</v>
      </c>
      <c r="D39" s="15" t="s">
        <v>15</v>
      </c>
      <c r="E39" s="15">
        <v>24</v>
      </c>
      <c r="F39" s="40">
        <v>84033.613445378156</v>
      </c>
      <c r="G39" s="149">
        <v>103361.34453781514</v>
      </c>
      <c r="H39" s="162">
        <v>113445</v>
      </c>
      <c r="J39" s="147">
        <f t="shared" si="13"/>
        <v>93697.478991596639</v>
      </c>
      <c r="L39" s="155">
        <f t="shared" si="2"/>
        <v>14945.852020583043</v>
      </c>
      <c r="M39" s="155">
        <f t="shared" si="9"/>
        <v>78751.626971013597</v>
      </c>
      <c r="N39" s="155">
        <f t="shared" si="10"/>
        <v>108643.33101217968</v>
      </c>
      <c r="O39" s="163"/>
      <c r="P39" s="156">
        <f t="shared" si="14"/>
        <v>0.89686098654708524</v>
      </c>
      <c r="Q39" s="156">
        <f t="shared" si="15"/>
        <v>1.1031390134529149</v>
      </c>
      <c r="R39" s="168">
        <f t="shared" si="16"/>
        <v>1.2107582959641257</v>
      </c>
      <c r="S39" s="159">
        <f>+AVERAGE(P39:Q39)</f>
        <v>1</v>
      </c>
    </row>
    <row r="40" spans="1:19" ht="408" customHeight="1">
      <c r="A40" s="13">
        <v>35</v>
      </c>
      <c r="B40" s="28" t="s">
        <v>82</v>
      </c>
      <c r="C40" s="14" t="s">
        <v>83</v>
      </c>
      <c r="D40" s="15" t="s">
        <v>15</v>
      </c>
      <c r="E40" s="15">
        <v>1</v>
      </c>
      <c r="F40" s="40">
        <v>2352941.1764705884</v>
      </c>
      <c r="G40" s="149">
        <v>3765042.0168067231</v>
      </c>
      <c r="H40" s="150">
        <v>3646218</v>
      </c>
      <c r="J40" s="147">
        <f t="shared" si="13"/>
        <v>3058991.5966386558</v>
      </c>
      <c r="L40" s="155">
        <f t="shared" si="2"/>
        <v>783231.85929906752</v>
      </c>
      <c r="M40" s="155">
        <f t="shared" si="9"/>
        <v>2275759.7373395883</v>
      </c>
      <c r="N40" s="155">
        <f t="shared" si="10"/>
        <v>3842223.4559377232</v>
      </c>
      <c r="O40" s="163"/>
      <c r="P40" s="156">
        <f t="shared" si="14"/>
        <v>0.76918850612603706</v>
      </c>
      <c r="Q40" s="156">
        <f t="shared" si="15"/>
        <v>1.2308114938739629</v>
      </c>
      <c r="R40" s="156">
        <f t="shared" si="16"/>
        <v>1.191967314982693</v>
      </c>
      <c r="S40" s="159">
        <f>+AVERAGE(P40:R40)</f>
        <v>1.0639891049942312</v>
      </c>
    </row>
    <row r="41" spans="1:19" ht="408" customHeight="1">
      <c r="A41" s="13">
        <v>36</v>
      </c>
      <c r="B41" s="13" t="s">
        <v>84</v>
      </c>
      <c r="C41" s="14" t="s">
        <v>85</v>
      </c>
      <c r="D41" s="15" t="s">
        <v>15</v>
      </c>
      <c r="E41" s="15">
        <v>2</v>
      </c>
      <c r="F41" s="40">
        <v>168067.22689075631</v>
      </c>
      <c r="G41" s="149">
        <v>241176.4705882353</v>
      </c>
      <c r="H41" s="162">
        <v>264706</v>
      </c>
      <c r="J41" s="147">
        <f t="shared" si="13"/>
        <v>204621.84873949579</v>
      </c>
      <c r="L41" s="155">
        <f t="shared" si="2"/>
        <v>50394.531344211595</v>
      </c>
      <c r="M41" s="155">
        <f t="shared" si="9"/>
        <v>154227.31739528419</v>
      </c>
      <c r="N41" s="155">
        <f t="shared" si="10"/>
        <v>255016.38008370739</v>
      </c>
      <c r="O41" s="163"/>
      <c r="P41" s="156">
        <f t="shared" si="14"/>
        <v>0.82135523613963046</v>
      </c>
      <c r="Q41" s="156">
        <f t="shared" si="15"/>
        <v>1.1786447638603696</v>
      </c>
      <c r="R41" s="168">
        <f t="shared" si="16"/>
        <v>1.2936350718685832</v>
      </c>
      <c r="S41" s="159">
        <f>+AVERAGE(P41:Q41)</f>
        <v>1</v>
      </c>
    </row>
    <row r="42" spans="1:19" ht="408" customHeight="1">
      <c r="A42" s="13">
        <v>37</v>
      </c>
      <c r="B42" s="13" t="s">
        <v>86</v>
      </c>
      <c r="C42" s="14" t="s">
        <v>87</v>
      </c>
      <c r="D42" s="15" t="s">
        <v>15</v>
      </c>
      <c r="E42" s="15">
        <v>5</v>
      </c>
      <c r="F42" s="40">
        <v>58823.529411764706</v>
      </c>
      <c r="G42" s="149">
        <v>124789.91596638656</v>
      </c>
      <c r="H42" s="162">
        <v>136975</v>
      </c>
      <c r="J42" s="147">
        <f t="shared" si="13"/>
        <v>91806.722689075628</v>
      </c>
      <c r="L42" s="155">
        <f t="shared" si="2"/>
        <v>42046.98321141053</v>
      </c>
      <c r="M42" s="155">
        <f t="shared" si="9"/>
        <v>49759.739477665098</v>
      </c>
      <c r="N42" s="155">
        <f t="shared" si="10"/>
        <v>133853.70590048615</v>
      </c>
      <c r="O42" s="163"/>
      <c r="P42" s="156">
        <f t="shared" si="14"/>
        <v>0.6407322654462243</v>
      </c>
      <c r="Q42" s="156">
        <f t="shared" si="15"/>
        <v>1.3592677345537758</v>
      </c>
      <c r="R42" s="168">
        <f t="shared" si="16"/>
        <v>1.4919931350114417</v>
      </c>
      <c r="S42" s="159">
        <f t="shared" ref="S42:S48" si="20">+AVERAGE(P42:Q42)</f>
        <v>1</v>
      </c>
    </row>
    <row r="43" spans="1:19" ht="408" customHeight="1">
      <c r="A43" s="13">
        <v>38</v>
      </c>
      <c r="B43" s="13" t="s">
        <v>88</v>
      </c>
      <c r="C43" s="14" t="s">
        <v>89</v>
      </c>
      <c r="D43" s="15" t="s">
        <v>15</v>
      </c>
      <c r="E43" s="15">
        <v>12</v>
      </c>
      <c r="F43" s="40">
        <v>151260.50420168068</v>
      </c>
      <c r="G43" s="149">
        <v>171512.6050420168</v>
      </c>
      <c r="H43" s="162">
        <v>188235</v>
      </c>
      <c r="J43" s="147">
        <f t="shared" si="13"/>
        <v>161386.55462184874</v>
      </c>
      <c r="L43" s="155">
        <f t="shared" si="2"/>
        <v>18515.306375707358</v>
      </c>
      <c r="M43" s="155">
        <f t="shared" si="9"/>
        <v>142871.24824614139</v>
      </c>
      <c r="N43" s="155">
        <f t="shared" si="10"/>
        <v>179901.8609975561</v>
      </c>
      <c r="O43" s="163"/>
      <c r="P43" s="156">
        <f t="shared" si="14"/>
        <v>0.93725592293673532</v>
      </c>
      <c r="Q43" s="156">
        <f t="shared" si="15"/>
        <v>1.0627440770632648</v>
      </c>
      <c r="R43" s="168">
        <f t="shared" si="16"/>
        <v>1.1663611038791981</v>
      </c>
      <c r="S43" s="159">
        <f t="shared" si="20"/>
        <v>1</v>
      </c>
    </row>
    <row r="44" spans="1:19" ht="408" customHeight="1">
      <c r="A44" s="13">
        <v>39</v>
      </c>
      <c r="B44" s="13" t="s">
        <v>90</v>
      </c>
      <c r="C44" s="14" t="s">
        <v>91</v>
      </c>
      <c r="D44" s="15" t="s">
        <v>15</v>
      </c>
      <c r="E44" s="15">
        <v>5</v>
      </c>
      <c r="F44" s="40">
        <v>378151.26050420199</v>
      </c>
      <c r="G44" s="149">
        <v>410000</v>
      </c>
      <c r="H44" s="162">
        <v>450420</v>
      </c>
      <c r="J44" s="147">
        <f t="shared" si="13"/>
        <v>394075.63025210099</v>
      </c>
      <c r="L44" s="155">
        <f t="shared" si="2"/>
        <v>36218.985159219832</v>
      </c>
      <c r="M44" s="155">
        <f t="shared" si="9"/>
        <v>357856.64509288117</v>
      </c>
      <c r="N44" s="155">
        <f t="shared" si="10"/>
        <v>430294.61541132082</v>
      </c>
      <c r="O44" s="163"/>
      <c r="P44" s="156">
        <f t="shared" si="14"/>
        <v>0.95959057468813347</v>
      </c>
      <c r="Q44" s="156">
        <f t="shared" si="15"/>
        <v>1.0404094253118665</v>
      </c>
      <c r="R44" s="168">
        <f t="shared" si="16"/>
        <v>1.1429785691438314</v>
      </c>
      <c r="S44" s="159">
        <f t="shared" si="20"/>
        <v>1</v>
      </c>
    </row>
    <row r="45" spans="1:19" ht="408" customHeight="1">
      <c r="A45" s="13">
        <v>40</v>
      </c>
      <c r="B45" s="13" t="s">
        <v>92</v>
      </c>
      <c r="C45" s="14" t="s">
        <v>93</v>
      </c>
      <c r="D45" s="15" t="s">
        <v>15</v>
      </c>
      <c r="E45" s="15">
        <v>4</v>
      </c>
      <c r="F45" s="40">
        <v>2806905.45</v>
      </c>
      <c r="G45" s="149">
        <v>3753529.411764706</v>
      </c>
      <c r="H45" s="162">
        <v>3966387</v>
      </c>
      <c r="J45" s="147">
        <f t="shared" si="13"/>
        <v>3280217.4308823533</v>
      </c>
      <c r="L45" s="155">
        <f t="shared" si="2"/>
        <v>617225.34278371674</v>
      </c>
      <c r="M45" s="155">
        <f t="shared" si="9"/>
        <v>2662992.0880986368</v>
      </c>
      <c r="N45" s="155">
        <f t="shared" si="10"/>
        <v>3897442.7736660698</v>
      </c>
      <c r="O45" s="163"/>
      <c r="P45" s="156">
        <f t="shared" si="14"/>
        <v>0.85570713196440884</v>
      </c>
      <c r="Q45" s="156">
        <f t="shared" si="15"/>
        <v>1.144292868035591</v>
      </c>
      <c r="R45" s="168">
        <f t="shared" si="16"/>
        <v>1.2091841725665948</v>
      </c>
      <c r="S45" s="159">
        <f t="shared" si="20"/>
        <v>1</v>
      </c>
    </row>
    <row r="46" spans="1:19" ht="408" customHeight="1">
      <c r="A46" s="13">
        <v>41</v>
      </c>
      <c r="B46" s="29" t="s">
        <v>94</v>
      </c>
      <c r="C46" s="14" t="s">
        <v>95</v>
      </c>
      <c r="D46" s="15" t="s">
        <v>15</v>
      </c>
      <c r="E46" s="15">
        <v>21</v>
      </c>
      <c r="F46" s="40">
        <v>2016806.7226890756</v>
      </c>
      <c r="G46" s="149">
        <v>2963613.4453781513</v>
      </c>
      <c r="H46" s="162">
        <v>3131933</v>
      </c>
      <c r="J46" s="147">
        <f t="shared" si="13"/>
        <v>2490210.0840336136</v>
      </c>
      <c r="L46" s="155">
        <f t="shared" si="2"/>
        <v>601149.04654151737</v>
      </c>
      <c r="M46" s="155">
        <f t="shared" si="9"/>
        <v>1889061.0374920962</v>
      </c>
      <c r="N46" s="155">
        <f t="shared" si="10"/>
        <v>3091359.1305751307</v>
      </c>
      <c r="O46" s="163"/>
      <c r="P46" s="156">
        <f t="shared" si="14"/>
        <v>0.80989420756913622</v>
      </c>
      <c r="Q46" s="156">
        <f t="shared" si="15"/>
        <v>1.1901057924308636</v>
      </c>
      <c r="R46" s="168">
        <f t="shared" si="16"/>
        <v>1.2576983042840029</v>
      </c>
      <c r="S46" s="159">
        <f t="shared" si="20"/>
        <v>0.99999999999999989</v>
      </c>
    </row>
    <row r="47" spans="1:19" ht="48.75" customHeight="1">
      <c r="A47" s="13">
        <v>42</v>
      </c>
      <c r="B47" s="29" t="s">
        <v>96</v>
      </c>
      <c r="C47" s="14" t="s">
        <v>97</v>
      </c>
      <c r="D47" s="15" t="s">
        <v>15</v>
      </c>
      <c r="E47" s="15">
        <v>80</v>
      </c>
      <c r="F47" s="40">
        <v>100840.33613445378</v>
      </c>
      <c r="G47" s="149">
        <v>122773.10924369749</v>
      </c>
      <c r="H47" s="162">
        <v>130252</v>
      </c>
      <c r="J47" s="147">
        <f t="shared" si="13"/>
        <v>111806.72268907563</v>
      </c>
      <c r="L47" s="155">
        <f t="shared" si="2"/>
        <v>15286.302771578168</v>
      </c>
      <c r="M47" s="155">
        <f t="shared" si="9"/>
        <v>96520.419917497464</v>
      </c>
      <c r="N47" s="155">
        <f t="shared" si="10"/>
        <v>127093.02546065379</v>
      </c>
      <c r="O47" s="163"/>
      <c r="P47" s="156">
        <f t="shared" si="14"/>
        <v>0.90191657271702375</v>
      </c>
      <c r="Q47" s="156">
        <f t="shared" si="15"/>
        <v>1.0980834272829765</v>
      </c>
      <c r="R47" s="168">
        <f t="shared" si="16"/>
        <v>1.1649746711762496</v>
      </c>
      <c r="S47" s="159">
        <f t="shared" si="20"/>
        <v>1</v>
      </c>
    </row>
    <row r="48" spans="1:19" ht="408" customHeight="1">
      <c r="A48" s="13">
        <v>43</v>
      </c>
      <c r="B48" s="29" t="s">
        <v>98</v>
      </c>
      <c r="C48" s="14" t="s">
        <v>99</v>
      </c>
      <c r="D48" s="15" t="s">
        <v>15</v>
      </c>
      <c r="E48" s="15">
        <v>28</v>
      </c>
      <c r="F48" s="40">
        <v>1949579.8319327731</v>
      </c>
      <c r="G48" s="149">
        <v>2631932.7731092437</v>
      </c>
      <c r="H48" s="162">
        <v>2719328</v>
      </c>
      <c r="J48" s="147">
        <f t="shared" si="13"/>
        <v>2290756.3025210085</v>
      </c>
      <c r="L48" s="155">
        <f t="shared" si="2"/>
        <v>421456.93814400159</v>
      </c>
      <c r="M48" s="155">
        <f t="shared" si="9"/>
        <v>1869299.3643770069</v>
      </c>
      <c r="N48" s="155">
        <f t="shared" si="10"/>
        <v>2712213.2406650102</v>
      </c>
      <c r="O48" s="163"/>
      <c r="P48" s="156">
        <f t="shared" si="14"/>
        <v>0.85106382978723405</v>
      </c>
      <c r="Q48" s="156">
        <f t="shared" si="15"/>
        <v>1.1489361702127658</v>
      </c>
      <c r="R48" s="168">
        <f t="shared" si="16"/>
        <v>1.187087424798239</v>
      </c>
      <c r="S48" s="159">
        <f t="shared" si="20"/>
        <v>1</v>
      </c>
    </row>
    <row r="49" spans="1:19" ht="408" customHeight="1">
      <c r="A49" s="13">
        <v>44</v>
      </c>
      <c r="B49" s="13" t="s">
        <v>100</v>
      </c>
      <c r="C49" s="14" t="s">
        <v>101</v>
      </c>
      <c r="D49" s="15" t="s">
        <v>15</v>
      </c>
      <c r="E49" s="15">
        <v>1</v>
      </c>
      <c r="F49" s="160">
        <v>504201.68067226891</v>
      </c>
      <c r="G49" s="149">
        <v>417731.09243697481</v>
      </c>
      <c r="H49" s="150">
        <v>458824</v>
      </c>
      <c r="J49" s="147">
        <f t="shared" si="13"/>
        <v>460966.38655462186</v>
      </c>
      <c r="L49" s="155">
        <f t="shared" si="2"/>
        <v>43252.983683085426</v>
      </c>
      <c r="M49" s="155">
        <f t="shared" si="9"/>
        <v>417713.40287153644</v>
      </c>
      <c r="N49" s="155">
        <f t="shared" si="10"/>
        <v>504219.37023770728</v>
      </c>
      <c r="O49" s="163"/>
      <c r="P49" s="168">
        <f t="shared" si="14"/>
        <v>1.0937927262783702</v>
      </c>
      <c r="Q49" s="156">
        <f t="shared" si="15"/>
        <v>0.90620727372162979</v>
      </c>
      <c r="R49" s="156">
        <f t="shared" si="16"/>
        <v>0.99535240178652806</v>
      </c>
      <c r="S49" s="159">
        <f>+AVERAGE(Q49:R49)</f>
        <v>0.95077983775407893</v>
      </c>
    </row>
    <row r="50" spans="1:19" ht="408" customHeight="1">
      <c r="A50" s="13">
        <v>45</v>
      </c>
      <c r="B50" s="13" t="s">
        <v>102</v>
      </c>
      <c r="C50" s="14" t="s">
        <v>103</v>
      </c>
      <c r="D50" s="15" t="s">
        <v>15</v>
      </c>
      <c r="E50" s="15">
        <v>1</v>
      </c>
      <c r="F50" s="40">
        <v>3600840.33613445</v>
      </c>
      <c r="G50" s="149">
        <v>3768235.2941176472</v>
      </c>
      <c r="H50" s="150">
        <v>3649580</v>
      </c>
      <c r="J50" s="147">
        <f t="shared" si="13"/>
        <v>3684537.8151260484</v>
      </c>
      <c r="L50" s="155">
        <f t="shared" si="2"/>
        <v>86096.559759056297</v>
      </c>
      <c r="M50" s="155">
        <f t="shared" si="9"/>
        <v>3598441.2553669922</v>
      </c>
      <c r="N50" s="155">
        <f t="shared" si="10"/>
        <v>3770634.3748851046</v>
      </c>
      <c r="O50" s="163"/>
      <c r="P50" s="156">
        <f t="shared" si="14"/>
        <v>0.97728413082151122</v>
      </c>
      <c r="Q50" s="156">
        <f t="shared" si="15"/>
        <v>1.022715869178489</v>
      </c>
      <c r="R50" s="156">
        <f t="shared" si="16"/>
        <v>0.99051229302559007</v>
      </c>
      <c r="S50" s="159">
        <f>+AVERAGE(P50:R50)</f>
        <v>0.99683743100853006</v>
      </c>
    </row>
    <row r="51" spans="1:19" ht="408" customHeight="1">
      <c r="A51" s="13">
        <v>46</v>
      </c>
      <c r="B51" s="13" t="s">
        <v>104</v>
      </c>
      <c r="C51" s="14" t="s">
        <v>105</v>
      </c>
      <c r="D51" s="15" t="s">
        <v>15</v>
      </c>
      <c r="E51" s="15">
        <v>1</v>
      </c>
      <c r="F51" s="40">
        <v>1512605.0420168068</v>
      </c>
      <c r="G51" s="149">
        <v>3176470.5882352944</v>
      </c>
      <c r="H51" s="150">
        <v>3282353</v>
      </c>
      <c r="J51" s="147">
        <f t="shared" si="13"/>
        <v>2344537.8151260507</v>
      </c>
      <c r="L51" s="155">
        <f t="shared" si="2"/>
        <v>992611.66255151818</v>
      </c>
      <c r="M51" s="155">
        <f t="shared" si="9"/>
        <v>1351926.1525745327</v>
      </c>
      <c r="N51" s="155">
        <f t="shared" si="10"/>
        <v>3337149.4776775688</v>
      </c>
      <c r="O51" s="163"/>
      <c r="P51" s="156">
        <f t="shared" si="14"/>
        <v>0.64516129032258063</v>
      </c>
      <c r="Q51" s="156">
        <f t="shared" si="15"/>
        <v>1.3548387096774193</v>
      </c>
      <c r="R51" s="156">
        <f t="shared" si="16"/>
        <v>1.4000000250896056</v>
      </c>
      <c r="S51" s="159">
        <f t="shared" ref="S51:S52" si="21">+AVERAGE(P51:R51)</f>
        <v>1.1333333416965352</v>
      </c>
    </row>
    <row r="52" spans="1:19" ht="408" customHeight="1">
      <c r="A52" s="13">
        <v>47</v>
      </c>
      <c r="B52" s="13" t="s">
        <v>106</v>
      </c>
      <c r="C52" s="14" t="s">
        <v>107</v>
      </c>
      <c r="D52" s="15" t="s">
        <v>15</v>
      </c>
      <c r="E52" s="15">
        <v>1</v>
      </c>
      <c r="F52" s="40">
        <v>2848739.49579832</v>
      </c>
      <c r="G52" s="149">
        <v>5805630.2521008402</v>
      </c>
      <c r="H52" s="150">
        <v>5621849</v>
      </c>
      <c r="J52" s="147">
        <f t="shared" si="13"/>
        <v>4327184.8739495799</v>
      </c>
      <c r="L52" s="155">
        <f t="shared" si="2"/>
        <v>1656659.0282666669</v>
      </c>
      <c r="M52" s="155">
        <f t="shared" si="9"/>
        <v>2670525.845682913</v>
      </c>
      <c r="N52" s="155">
        <f t="shared" si="10"/>
        <v>5983843.9022162464</v>
      </c>
      <c r="O52" s="163"/>
      <c r="P52" s="156">
        <f t="shared" si="14"/>
        <v>0.65833551807509705</v>
      </c>
      <c r="Q52" s="156">
        <f t="shared" si="15"/>
        <v>1.3416644819249031</v>
      </c>
      <c r="R52" s="156">
        <f t="shared" si="16"/>
        <v>1.2991931622437782</v>
      </c>
      <c r="S52" s="159">
        <f t="shared" si="21"/>
        <v>1.0997310540812595</v>
      </c>
    </row>
    <row r="53" spans="1:19" ht="408" customHeight="1">
      <c r="A53" s="13">
        <v>48</v>
      </c>
      <c r="B53" s="13" t="s">
        <v>108</v>
      </c>
      <c r="C53" s="14" t="s">
        <v>109</v>
      </c>
      <c r="D53" s="15" t="s">
        <v>15</v>
      </c>
      <c r="E53" s="15">
        <v>8</v>
      </c>
      <c r="F53" s="40">
        <v>361344.53781512601</v>
      </c>
      <c r="G53" s="149">
        <v>482352.9411764706</v>
      </c>
      <c r="H53" s="162">
        <v>529412</v>
      </c>
      <c r="J53" s="147">
        <f t="shared" si="13"/>
        <v>421848.73949579831</v>
      </c>
      <c r="L53" s="155">
        <f t="shared" si="2"/>
        <v>86702.807092852861</v>
      </c>
      <c r="M53" s="155">
        <f t="shared" si="9"/>
        <v>335145.93240294547</v>
      </c>
      <c r="N53" s="155">
        <f t="shared" si="10"/>
        <v>508551.54658865114</v>
      </c>
      <c r="O53" s="163"/>
      <c r="P53" s="156">
        <f t="shared" si="14"/>
        <v>0.85657370517928277</v>
      </c>
      <c r="Q53" s="156">
        <f t="shared" si="15"/>
        <v>1.1434262948207172</v>
      </c>
      <c r="R53" s="168">
        <f t="shared" si="16"/>
        <v>1.2549806374501993</v>
      </c>
      <c r="S53" s="159">
        <f>+AVERAGE(P53:Q53)</f>
        <v>1</v>
      </c>
    </row>
    <row r="54" spans="1:19" ht="408" customHeight="1">
      <c r="A54" s="13">
        <v>49</v>
      </c>
      <c r="B54" s="29" t="s">
        <v>110</v>
      </c>
      <c r="C54" s="14" t="s">
        <v>111</v>
      </c>
      <c r="D54" s="15" t="s">
        <v>15</v>
      </c>
      <c r="E54" s="15">
        <v>4</v>
      </c>
      <c r="F54" s="40">
        <v>2268907.5630252101</v>
      </c>
      <c r="G54" s="149">
        <v>3908571.4285714286</v>
      </c>
      <c r="H54" s="150">
        <v>3784874</v>
      </c>
      <c r="J54" s="147">
        <f t="shared" si="13"/>
        <v>3088739.4957983196</v>
      </c>
      <c r="L54" s="155">
        <f t="shared" si="2"/>
        <v>913049.18486055895</v>
      </c>
      <c r="M54" s="155">
        <f t="shared" si="9"/>
        <v>2175690.3109377604</v>
      </c>
      <c r="N54" s="155">
        <f t="shared" si="10"/>
        <v>4001788.6806588788</v>
      </c>
      <c r="O54" s="163"/>
      <c r="P54" s="156">
        <f t="shared" si="14"/>
        <v>0.7345739471106757</v>
      </c>
      <c r="Q54" s="156">
        <f t="shared" si="15"/>
        <v>1.2654260528893242</v>
      </c>
      <c r="R54" s="156">
        <f t="shared" si="16"/>
        <v>1.225378185874415</v>
      </c>
      <c r="S54" s="159">
        <f>+AVERAGE(P54:R54)</f>
        <v>1.0751260619581384</v>
      </c>
    </row>
    <row r="55" spans="1:19" ht="408" customHeight="1">
      <c r="A55" s="13">
        <v>50</v>
      </c>
      <c r="B55" s="13" t="s">
        <v>112</v>
      </c>
      <c r="C55" s="14" t="s">
        <v>113</v>
      </c>
      <c r="D55" s="15" t="s">
        <v>15</v>
      </c>
      <c r="E55" s="15">
        <v>1</v>
      </c>
      <c r="F55" s="40">
        <v>17647058.8235294</v>
      </c>
      <c r="G55" s="149">
        <v>29548319.327731095</v>
      </c>
      <c r="H55" s="150">
        <v>28939496</v>
      </c>
      <c r="J55" s="147">
        <f t="shared" si="13"/>
        <v>23597689.075630248</v>
      </c>
      <c r="L55" s="155">
        <f t="shared" si="2"/>
        <v>6702360.3406784516</v>
      </c>
      <c r="M55" s="155">
        <f t="shared" si="9"/>
        <v>16895328.734951794</v>
      </c>
      <c r="N55" s="155">
        <f t="shared" si="10"/>
        <v>30300049.416308701</v>
      </c>
      <c r="O55" s="163"/>
      <c r="P55" s="156">
        <f t="shared" si="14"/>
        <v>0.74782995771199612</v>
      </c>
      <c r="Q55" s="156">
        <f t="shared" si="15"/>
        <v>1.252170042288004</v>
      </c>
      <c r="R55" s="156">
        <f t="shared" si="16"/>
        <v>1.226369917293568</v>
      </c>
      <c r="S55" s="159">
        <f t="shared" ref="S55:S60" si="22">+AVERAGE(P55:R55)</f>
        <v>1.0754566390978562</v>
      </c>
    </row>
    <row r="56" spans="1:19" ht="408" customHeight="1">
      <c r="A56" s="13">
        <v>51</v>
      </c>
      <c r="B56" s="13" t="s">
        <v>114</v>
      </c>
      <c r="C56" s="14" t="s">
        <v>115</v>
      </c>
      <c r="D56" s="15" t="s">
        <v>15</v>
      </c>
      <c r="E56" s="15">
        <v>1</v>
      </c>
      <c r="F56" s="40">
        <v>5042016.8067226894</v>
      </c>
      <c r="G56" s="149">
        <v>7600000</v>
      </c>
      <c r="H56" s="150">
        <v>7359664</v>
      </c>
      <c r="J56" s="147">
        <f t="shared" si="13"/>
        <v>6321008.4033613447</v>
      </c>
      <c r="L56" s="155">
        <f t="shared" si="2"/>
        <v>1412593.8271191851</v>
      </c>
      <c r="M56" s="155">
        <f t="shared" si="9"/>
        <v>4908414.5762421601</v>
      </c>
      <c r="N56" s="155">
        <f t="shared" si="10"/>
        <v>7733602.2304805294</v>
      </c>
      <c r="O56" s="163"/>
      <c r="P56" s="156">
        <f t="shared" si="14"/>
        <v>0.79766019675618194</v>
      </c>
      <c r="Q56" s="156">
        <f t="shared" si="15"/>
        <v>1.2023398032438182</v>
      </c>
      <c r="R56" s="156">
        <f t="shared" si="16"/>
        <v>1.164318021802712</v>
      </c>
      <c r="S56" s="159">
        <f t="shared" si="22"/>
        <v>1.0547726739342373</v>
      </c>
    </row>
    <row r="57" spans="1:19" ht="408" customHeight="1">
      <c r="A57" s="13">
        <v>52</v>
      </c>
      <c r="B57" s="13" t="s">
        <v>116</v>
      </c>
      <c r="C57" s="14" t="s">
        <v>117</v>
      </c>
      <c r="D57" s="15" t="s">
        <v>15</v>
      </c>
      <c r="E57" s="15">
        <v>1</v>
      </c>
      <c r="F57" s="40">
        <v>5126050.4201680673</v>
      </c>
      <c r="G57" s="149">
        <v>8380840.3361344542</v>
      </c>
      <c r="H57" s="150">
        <v>8208403</v>
      </c>
      <c r="J57" s="147">
        <f t="shared" si="13"/>
        <v>6753445.3781512603</v>
      </c>
      <c r="L57" s="155">
        <f t="shared" si="2"/>
        <v>1831406.0836038103</v>
      </c>
      <c r="M57" s="155">
        <f t="shared" si="9"/>
        <v>4922039.2945474498</v>
      </c>
      <c r="N57" s="155">
        <f t="shared" si="10"/>
        <v>8584851.4617550708</v>
      </c>
      <c r="O57" s="163"/>
      <c r="P57" s="156">
        <f t="shared" si="14"/>
        <v>0.75902744941890854</v>
      </c>
      <c r="Q57" s="156">
        <f t="shared" si="15"/>
        <v>1.2409725505810916</v>
      </c>
      <c r="R57" s="156">
        <f t="shared" si="16"/>
        <v>1.2154393114003434</v>
      </c>
      <c r="S57" s="159">
        <f t="shared" si="22"/>
        <v>1.0718131038001146</v>
      </c>
    </row>
    <row r="58" spans="1:19" ht="408" customHeight="1">
      <c r="A58" s="13">
        <v>53</v>
      </c>
      <c r="B58" s="13" t="s">
        <v>118</v>
      </c>
      <c r="C58" s="14" t="s">
        <v>119</v>
      </c>
      <c r="D58" s="15" t="s">
        <v>15</v>
      </c>
      <c r="E58" s="15">
        <v>1</v>
      </c>
      <c r="F58" s="40">
        <v>4928000</v>
      </c>
      <c r="G58" s="149">
        <v>7551092.4369747899</v>
      </c>
      <c r="H58" s="150">
        <v>7312605</v>
      </c>
      <c r="J58" s="147">
        <f t="shared" si="13"/>
        <v>6239546.218487395</v>
      </c>
      <c r="L58" s="155">
        <f t="shared" si="2"/>
        <v>1450507.4512352645</v>
      </c>
      <c r="M58" s="155">
        <f t="shared" si="9"/>
        <v>4789038.7672521304</v>
      </c>
      <c r="N58" s="155">
        <f t="shared" si="10"/>
        <v>7690053.6697226595</v>
      </c>
      <c r="O58" s="163"/>
      <c r="P58" s="156">
        <f t="shared" si="14"/>
        <v>0.78980102517690087</v>
      </c>
      <c r="Q58" s="156">
        <f t="shared" si="15"/>
        <v>1.210198974823099</v>
      </c>
      <c r="R58" s="156">
        <f t="shared" si="16"/>
        <v>1.1719770547308708</v>
      </c>
      <c r="S58" s="159">
        <f t="shared" si="22"/>
        <v>1.0573256849102901</v>
      </c>
    </row>
    <row r="59" spans="1:19" ht="408" customHeight="1">
      <c r="A59" s="13">
        <v>54</v>
      </c>
      <c r="B59" s="13" t="s">
        <v>120</v>
      </c>
      <c r="C59" s="14" t="s">
        <v>121</v>
      </c>
      <c r="D59" s="15" t="s">
        <v>15</v>
      </c>
      <c r="E59" s="15">
        <v>3</v>
      </c>
      <c r="F59" s="40">
        <v>126050.42016806723</v>
      </c>
      <c r="G59" s="149">
        <v>1247983.193277311</v>
      </c>
      <c r="H59" s="150">
        <v>1289916</v>
      </c>
      <c r="J59" s="147">
        <f t="shared" si="13"/>
        <v>687016.80672268919</v>
      </c>
      <c r="L59" s="155">
        <f t="shared" si="2"/>
        <v>660186.16005560139</v>
      </c>
      <c r="M59" s="155">
        <f t="shared" si="9"/>
        <v>26830.6466670878</v>
      </c>
      <c r="N59" s="155">
        <f t="shared" si="10"/>
        <v>1347202.9667782905</v>
      </c>
      <c r="O59" s="163"/>
      <c r="P59" s="156">
        <f t="shared" si="14"/>
        <v>0.18347501681854317</v>
      </c>
      <c r="Q59" s="156">
        <f t="shared" si="15"/>
        <v>1.8165249831814567</v>
      </c>
      <c r="R59" s="156">
        <f t="shared" si="16"/>
        <v>1.8775610543697629</v>
      </c>
      <c r="S59" s="159">
        <f t="shared" si="22"/>
        <v>1.2925203514565877</v>
      </c>
    </row>
    <row r="60" spans="1:19" ht="408" customHeight="1">
      <c r="A60" s="13">
        <v>55</v>
      </c>
      <c r="B60" s="13" t="s">
        <v>122</v>
      </c>
      <c r="C60" s="14" t="s">
        <v>123</v>
      </c>
      <c r="D60" s="15" t="s">
        <v>15</v>
      </c>
      <c r="E60" s="15">
        <v>1</v>
      </c>
      <c r="F60" s="40">
        <v>2773109.2436974789</v>
      </c>
      <c r="G60" s="149">
        <v>5189075.6302521015</v>
      </c>
      <c r="H60" s="150">
        <v>5025210</v>
      </c>
      <c r="J60" s="147">
        <f t="shared" si="13"/>
        <v>3981092.4369747899</v>
      </c>
      <c r="L60" s="155">
        <f t="shared" si="2"/>
        <v>1350043.4154918944</v>
      </c>
      <c r="M60" s="155">
        <f t="shared" si="9"/>
        <v>2631049.0214828956</v>
      </c>
      <c r="N60" s="155">
        <f t="shared" si="10"/>
        <v>5331135.8524666838</v>
      </c>
      <c r="O60" s="163"/>
      <c r="P60" s="156">
        <f t="shared" si="14"/>
        <v>0.69656992084432712</v>
      </c>
      <c r="Q60" s="156">
        <f t="shared" si="15"/>
        <v>1.303430079155673</v>
      </c>
      <c r="R60" s="156">
        <f t="shared" si="16"/>
        <v>1.2622691081794195</v>
      </c>
      <c r="S60" s="159">
        <f t="shared" si="22"/>
        <v>1.0874230360598065</v>
      </c>
    </row>
    <row r="61" spans="1:19" ht="408" customHeight="1">
      <c r="A61" s="13">
        <v>56</v>
      </c>
      <c r="B61" s="13" t="s">
        <v>124</v>
      </c>
      <c r="C61" s="14" t="s">
        <v>125</v>
      </c>
      <c r="D61" s="15" t="s">
        <v>15</v>
      </c>
      <c r="E61" s="15">
        <v>1</v>
      </c>
      <c r="F61" s="40">
        <v>2352941.1764705884</v>
      </c>
      <c r="G61" s="149">
        <v>3233445.3781512608</v>
      </c>
      <c r="H61" s="162">
        <v>3341176</v>
      </c>
      <c r="J61" s="147">
        <f t="shared" si="13"/>
        <v>2793193.2773109246</v>
      </c>
      <c r="L61" s="155">
        <f t="shared" si="2"/>
        <v>542141.06443763536</v>
      </c>
      <c r="M61" s="155">
        <f t="shared" si="9"/>
        <v>2251052.2128732894</v>
      </c>
      <c r="N61" s="155">
        <f t="shared" si="10"/>
        <v>3335334.3417485598</v>
      </c>
      <c r="O61" s="163"/>
      <c r="P61" s="156">
        <f t="shared" si="14"/>
        <v>0.84238394656878968</v>
      </c>
      <c r="Q61" s="156">
        <f t="shared" si="15"/>
        <v>1.1576160534312103</v>
      </c>
      <c r="R61" s="168">
        <f t="shared" si="16"/>
        <v>1.1961850356508918</v>
      </c>
      <c r="S61" s="159">
        <f>+AVERAGE(P61:Q61)</f>
        <v>1</v>
      </c>
    </row>
    <row r="62" spans="1:19" ht="408" customHeight="1">
      <c r="A62" s="13">
        <v>57</v>
      </c>
      <c r="B62" s="13" t="s">
        <v>126</v>
      </c>
      <c r="C62" s="14" t="s">
        <v>127</v>
      </c>
      <c r="D62" s="15" t="s">
        <v>15</v>
      </c>
      <c r="E62" s="15">
        <v>6</v>
      </c>
      <c r="F62" s="40">
        <v>4563323</v>
      </c>
      <c r="G62" s="149">
        <v>5201932.7731092442</v>
      </c>
      <c r="H62" s="150">
        <v>5037815</v>
      </c>
      <c r="J62" s="147">
        <f t="shared" si="13"/>
        <v>4882627.8865546221</v>
      </c>
      <c r="L62" s="155">
        <f t="shared" si="2"/>
        <v>331637.28776706679</v>
      </c>
      <c r="M62" s="155">
        <f t="shared" si="9"/>
        <v>4550990.5987875555</v>
      </c>
      <c r="N62" s="155">
        <f t="shared" si="10"/>
        <v>5214265.1743216887</v>
      </c>
      <c r="O62" s="163"/>
      <c r="P62" s="156">
        <f t="shared" si="14"/>
        <v>0.934603886682846</v>
      </c>
      <c r="Q62" s="156">
        <f t="shared" si="15"/>
        <v>1.0653961133171539</v>
      </c>
      <c r="R62" s="156">
        <f t="shared" si="16"/>
        <v>1.0317835225315284</v>
      </c>
      <c r="S62" s="159">
        <f>+AVERAGE(P62:R62)</f>
        <v>1.0105945075105094</v>
      </c>
    </row>
    <row r="63" spans="1:19" ht="408" customHeight="1">
      <c r="A63" s="13">
        <v>58</v>
      </c>
      <c r="B63" s="13" t="s">
        <v>128</v>
      </c>
      <c r="C63" s="14" t="s">
        <v>129</v>
      </c>
      <c r="D63" s="15" t="s">
        <v>15</v>
      </c>
      <c r="E63" s="15">
        <v>1</v>
      </c>
      <c r="F63" s="40">
        <v>10504201.680672269</v>
      </c>
      <c r="G63" s="149">
        <v>14183193.277310925</v>
      </c>
      <c r="H63" s="150">
        <v>13890756</v>
      </c>
      <c r="J63" s="147">
        <f t="shared" si="13"/>
        <v>12343697.478991598</v>
      </c>
      <c r="L63" s="155">
        <f t="shared" si="2"/>
        <v>2044881.77682134</v>
      </c>
      <c r="M63" s="155">
        <f t="shared" si="9"/>
        <v>10298815.702170258</v>
      </c>
      <c r="N63" s="155">
        <f t="shared" si="10"/>
        <v>14388579.255812937</v>
      </c>
      <c r="O63" s="163"/>
      <c r="P63" s="156">
        <f t="shared" si="14"/>
        <v>0.85097692150588866</v>
      </c>
      <c r="Q63" s="156">
        <f t="shared" si="15"/>
        <v>1.1490230784941111</v>
      </c>
      <c r="R63" s="156">
        <f t="shared" si="16"/>
        <v>1.1253318564912518</v>
      </c>
      <c r="S63" s="159">
        <f t="shared" ref="S63" si="23">+AVERAGE(P63:R63)</f>
        <v>1.0417772854970837</v>
      </c>
    </row>
    <row r="64" spans="1:19" ht="363" customHeight="1">
      <c r="A64" s="13">
        <v>59</v>
      </c>
      <c r="B64" s="13" t="s">
        <v>130</v>
      </c>
      <c r="C64" s="14" t="s">
        <v>131</v>
      </c>
      <c r="D64" s="15" t="s">
        <v>15</v>
      </c>
      <c r="E64" s="15">
        <v>5</v>
      </c>
      <c r="F64" s="40">
        <v>5732138</v>
      </c>
      <c r="G64" s="149">
        <v>8359915.9663865548</v>
      </c>
      <c r="H64" s="162">
        <v>8840336</v>
      </c>
      <c r="J64" s="147">
        <f t="shared" si="13"/>
        <v>7046026.9831932774</v>
      </c>
      <c r="L64" s="155">
        <f t="shared" si="2"/>
        <v>1673166.4221134589</v>
      </c>
      <c r="M64" s="155">
        <f t="shared" si="9"/>
        <v>5372860.5610798188</v>
      </c>
      <c r="N64" s="155">
        <f t="shared" si="10"/>
        <v>8719193.405306736</v>
      </c>
      <c r="O64" s="163"/>
      <c r="P64" s="156">
        <f t="shared" si="14"/>
        <v>0.81352768214949134</v>
      </c>
      <c r="Q64" s="156">
        <f t="shared" si="15"/>
        <v>1.1864723178505086</v>
      </c>
      <c r="R64" s="168">
        <f t="shared" si="16"/>
        <v>1.2546554279577193</v>
      </c>
      <c r="S64" s="159">
        <f>+AVERAGE(P64:Q64)</f>
        <v>1</v>
      </c>
    </row>
    <row r="65" spans="1:19" ht="306.75" customHeight="1">
      <c r="A65" s="13">
        <v>60</v>
      </c>
      <c r="B65" s="13" t="s">
        <v>132</v>
      </c>
      <c r="C65" s="14" t="s">
        <v>133</v>
      </c>
      <c r="D65" s="15" t="s">
        <v>15</v>
      </c>
      <c r="E65" s="15">
        <v>2</v>
      </c>
      <c r="F65" s="40">
        <v>840336.13445378153</v>
      </c>
      <c r="G65" s="149">
        <v>1665378.1512605043</v>
      </c>
      <c r="H65" s="150">
        <v>1721008</v>
      </c>
      <c r="J65" s="147">
        <f t="shared" si="13"/>
        <v>1252857.142857143</v>
      </c>
      <c r="L65" s="155">
        <f t="shared" si="2"/>
        <v>493182.17464610096</v>
      </c>
      <c r="M65" s="155">
        <f t="shared" si="9"/>
        <v>759674.968211042</v>
      </c>
      <c r="N65" s="155">
        <f t="shared" si="10"/>
        <v>1746039.3175032439</v>
      </c>
      <c r="O65" s="163"/>
      <c r="P65" s="156">
        <f t="shared" si="14"/>
        <v>0.67073579716949494</v>
      </c>
      <c r="Q65" s="156">
        <f t="shared" si="15"/>
        <v>1.3292642028305051</v>
      </c>
      <c r="R65" s="156">
        <f t="shared" si="16"/>
        <v>1.3736665906499428</v>
      </c>
      <c r="S65" s="159">
        <f>+AVERAGE(P65:R65)</f>
        <v>1.1245555302166477</v>
      </c>
    </row>
    <row r="66" spans="1:19" ht="325.5" customHeight="1">
      <c r="A66" s="13">
        <v>61</v>
      </c>
      <c r="B66" s="13" t="s">
        <v>134</v>
      </c>
      <c r="C66" s="14" t="s">
        <v>135</v>
      </c>
      <c r="D66" s="15" t="s">
        <v>15</v>
      </c>
      <c r="E66" s="15">
        <v>4</v>
      </c>
      <c r="F66" s="40">
        <v>226890.75630252101</v>
      </c>
      <c r="G66" s="149">
        <v>361764.70588235295</v>
      </c>
      <c r="H66" s="162">
        <v>397479</v>
      </c>
      <c r="J66" s="147">
        <f t="shared" si="13"/>
        <v>294327.731092437</v>
      </c>
      <c r="L66" s="155">
        <f t="shared" si="2"/>
        <v>89969.292879455359</v>
      </c>
      <c r="M66" s="155">
        <f t="shared" si="9"/>
        <v>204358.43821298162</v>
      </c>
      <c r="N66" s="155">
        <f t="shared" si="10"/>
        <v>384297.02397189237</v>
      </c>
      <c r="O66" s="163"/>
      <c r="P66" s="156">
        <f t="shared" si="14"/>
        <v>0.77087794432548173</v>
      </c>
      <c r="Q66" s="156">
        <f t="shared" si="15"/>
        <v>1.2291220556745182</v>
      </c>
      <c r="R66" s="168">
        <f t="shared" si="16"/>
        <v>1.350463982869379</v>
      </c>
      <c r="S66" s="159">
        <f t="shared" ref="S66:S68" si="24">+AVERAGE(P66:Q66)</f>
        <v>1</v>
      </c>
    </row>
    <row r="67" spans="1:19" ht="408" customHeight="1">
      <c r="A67" s="13">
        <v>62</v>
      </c>
      <c r="B67" s="13" t="s">
        <v>136</v>
      </c>
      <c r="C67" s="14" t="s">
        <v>137</v>
      </c>
      <c r="D67" s="15" t="s">
        <v>15</v>
      </c>
      <c r="E67" s="15">
        <v>4</v>
      </c>
      <c r="F67" s="40">
        <v>184873.94957983194</v>
      </c>
      <c r="G67" s="149">
        <v>253109.24369747899</v>
      </c>
      <c r="H67" s="162">
        <v>278151</v>
      </c>
      <c r="J67" s="147">
        <f t="shared" si="13"/>
        <v>218991.59663865546</v>
      </c>
      <c r="L67" s="155">
        <f t="shared" si="2"/>
        <v>48276.552378152875</v>
      </c>
      <c r="M67" s="155">
        <f t="shared" si="9"/>
        <v>170715.04426050259</v>
      </c>
      <c r="N67" s="155">
        <f t="shared" si="10"/>
        <v>267268.14901680837</v>
      </c>
      <c r="O67" s="163"/>
      <c r="P67" s="156">
        <f t="shared" si="14"/>
        <v>0.84420567920184197</v>
      </c>
      <c r="Q67" s="156">
        <f t="shared" si="15"/>
        <v>1.155794320798158</v>
      </c>
      <c r="R67" s="168">
        <f t="shared" si="16"/>
        <v>1.2701446277820414</v>
      </c>
      <c r="S67" s="159">
        <f t="shared" si="24"/>
        <v>1</v>
      </c>
    </row>
    <row r="68" spans="1:19" ht="383.25" customHeight="1">
      <c r="A68" s="13">
        <v>63</v>
      </c>
      <c r="B68" s="13" t="s">
        <v>138</v>
      </c>
      <c r="C68" s="14" t="s">
        <v>139</v>
      </c>
      <c r="D68" s="15" t="s">
        <v>15</v>
      </c>
      <c r="E68" s="15">
        <v>2</v>
      </c>
      <c r="F68" s="40">
        <v>1176470.5882352942</v>
      </c>
      <c r="G68" s="149">
        <v>1384285.7142857143</v>
      </c>
      <c r="H68" s="162">
        <v>1430252</v>
      </c>
      <c r="J68" s="147">
        <f t="shared" si="13"/>
        <v>1280378.1512605043</v>
      </c>
      <c r="L68" s="155">
        <f t="shared" si="2"/>
        <v>135218.97733861578</v>
      </c>
      <c r="M68" s="155">
        <f t="shared" si="9"/>
        <v>1145159.1739218885</v>
      </c>
      <c r="N68" s="155">
        <f t="shared" si="10"/>
        <v>1415597.1285991201</v>
      </c>
      <c r="O68" s="163"/>
      <c r="P68" s="156">
        <f t="shared" si="14"/>
        <v>0.9188461917106947</v>
      </c>
      <c r="Q68" s="156">
        <f t="shared" si="15"/>
        <v>1.0811538082893053</v>
      </c>
      <c r="R68" s="168">
        <f t="shared" si="16"/>
        <v>1.1170543628786138</v>
      </c>
      <c r="S68" s="159">
        <f t="shared" si="24"/>
        <v>1</v>
      </c>
    </row>
    <row r="69" spans="1:19" ht="408" customHeight="1">
      <c r="A69" s="13">
        <v>64</v>
      </c>
      <c r="B69" s="13" t="s">
        <v>140</v>
      </c>
      <c r="C69" s="14" t="s">
        <v>141</v>
      </c>
      <c r="D69" s="15" t="s">
        <v>15</v>
      </c>
      <c r="E69" s="15">
        <v>1</v>
      </c>
      <c r="F69" s="40">
        <v>2669855.0299999998</v>
      </c>
      <c r="G69" s="149">
        <v>4080840.3361344538</v>
      </c>
      <c r="H69" s="150">
        <v>3952101</v>
      </c>
      <c r="J69" s="147">
        <f t="shared" si="13"/>
        <v>3375347.6830672268</v>
      </c>
      <c r="L69" s="155">
        <f t="shared" si="2"/>
        <v>780129.05752584059</v>
      </c>
      <c r="M69" s="155">
        <f t="shared" si="9"/>
        <v>2595218.6255413862</v>
      </c>
      <c r="N69" s="155">
        <f t="shared" si="10"/>
        <v>4155476.7405930674</v>
      </c>
      <c r="O69" s="163"/>
      <c r="P69" s="156">
        <f t="shared" si="14"/>
        <v>0.79098667180083337</v>
      </c>
      <c r="Q69" s="156">
        <f t="shared" si="15"/>
        <v>1.2090133281991666</v>
      </c>
      <c r="R69" s="156">
        <f t="shared" si="16"/>
        <v>1.1708722689002127</v>
      </c>
      <c r="S69" s="159">
        <f t="shared" ref="S69:S89" si="25">+AVERAGE(P69:R69)</f>
        <v>1.0569574229667376</v>
      </c>
    </row>
    <row r="70" spans="1:19" ht="408" customHeight="1">
      <c r="A70" s="13">
        <v>65</v>
      </c>
      <c r="B70" s="13" t="s">
        <v>142</v>
      </c>
      <c r="C70" s="14" t="s">
        <v>143</v>
      </c>
      <c r="D70" s="15" t="s">
        <v>15</v>
      </c>
      <c r="E70" s="15">
        <v>12</v>
      </c>
      <c r="F70" s="40">
        <v>1127297.45</v>
      </c>
      <c r="G70" s="149">
        <v>2541260.5042016809</v>
      </c>
      <c r="H70" s="150">
        <v>2626050</v>
      </c>
      <c r="J70" s="147">
        <f t="shared" si="13"/>
        <v>1834278.9771008403</v>
      </c>
      <c r="L70" s="155">
        <f t="shared" si="2"/>
        <v>841896.66659836029</v>
      </c>
      <c r="M70" s="155">
        <f t="shared" si="9"/>
        <v>992382.31050248002</v>
      </c>
      <c r="N70" s="155">
        <f t="shared" si="10"/>
        <v>2676175.6436992008</v>
      </c>
      <c r="O70" s="163"/>
      <c r="P70" s="156">
        <f t="shared" si="14"/>
        <v>0.61457251817918335</v>
      </c>
      <c r="Q70" s="156">
        <f t="shared" si="15"/>
        <v>1.3854274818208168</v>
      </c>
      <c r="R70" s="156">
        <f t="shared" si="16"/>
        <v>1.4316524546067628</v>
      </c>
      <c r="S70" s="159">
        <f t="shared" si="25"/>
        <v>1.1438841515355875</v>
      </c>
    </row>
    <row r="71" spans="1:19" ht="408" customHeight="1">
      <c r="A71" s="13">
        <v>66</v>
      </c>
      <c r="B71" s="13" t="s">
        <v>144</v>
      </c>
      <c r="C71" s="14" t="s">
        <v>145</v>
      </c>
      <c r="D71" s="15" t="s">
        <v>15</v>
      </c>
      <c r="E71" s="15">
        <v>1</v>
      </c>
      <c r="F71" s="40">
        <v>1428571.4285714286</v>
      </c>
      <c r="G71" s="149">
        <v>3632352.9411764708</v>
      </c>
      <c r="H71" s="150">
        <v>3517647</v>
      </c>
      <c r="J71" s="147">
        <f t="shared" si="13"/>
        <v>2530462.1848739497</v>
      </c>
      <c r="L71" s="155">
        <f t="shared" ref="L71:L134" si="26">+STDEV(F71:H71)</f>
        <v>1240567.5550180343</v>
      </c>
      <c r="M71" s="155">
        <f t="shared" si="9"/>
        <v>1289894.6298559154</v>
      </c>
      <c r="N71" s="155">
        <f t="shared" si="10"/>
        <v>3771029.739891984</v>
      </c>
      <c r="O71" s="163"/>
      <c r="P71" s="156">
        <f t="shared" si="14"/>
        <v>0.56454960564549606</v>
      </c>
      <c r="Q71" s="156">
        <f t="shared" si="15"/>
        <v>1.4354503943545041</v>
      </c>
      <c r="R71" s="156">
        <f t="shared" si="16"/>
        <v>1.3901203586550435</v>
      </c>
      <c r="S71" s="159">
        <f t="shared" si="25"/>
        <v>1.1300401195516812</v>
      </c>
    </row>
    <row r="72" spans="1:19" ht="408" customHeight="1">
      <c r="A72" s="13">
        <v>67</v>
      </c>
      <c r="B72" s="13" t="s">
        <v>146</v>
      </c>
      <c r="C72" s="14" t="s">
        <v>147</v>
      </c>
      <c r="D72" s="15" t="s">
        <v>15</v>
      </c>
      <c r="E72" s="15">
        <v>4</v>
      </c>
      <c r="F72" s="40">
        <v>200000</v>
      </c>
      <c r="G72" s="149">
        <v>240000</v>
      </c>
      <c r="H72" s="162">
        <v>263025</v>
      </c>
      <c r="J72" s="147">
        <f t="shared" si="13"/>
        <v>220000</v>
      </c>
      <c r="L72" s="155">
        <f t="shared" si="26"/>
        <v>31891.224628937161</v>
      </c>
      <c r="M72" s="155">
        <f t="shared" si="9"/>
        <v>188108.77537106283</v>
      </c>
      <c r="N72" s="155">
        <f t="shared" si="10"/>
        <v>251891.22462893717</v>
      </c>
      <c r="O72" s="163"/>
      <c r="P72" s="156">
        <f t="shared" si="14"/>
        <v>0.90909090909090906</v>
      </c>
      <c r="Q72" s="156">
        <f t="shared" si="15"/>
        <v>1.0909090909090908</v>
      </c>
      <c r="R72" s="168">
        <f t="shared" si="16"/>
        <v>1.1955681818181818</v>
      </c>
      <c r="S72" s="159">
        <f t="shared" ref="S72:S74" si="27">+AVERAGE(P72:Q72)</f>
        <v>1</v>
      </c>
    </row>
    <row r="73" spans="1:19" ht="408" customHeight="1">
      <c r="A73" s="13">
        <v>68</v>
      </c>
      <c r="B73" s="29" t="s">
        <v>148</v>
      </c>
      <c r="C73" s="14" t="s">
        <v>149</v>
      </c>
      <c r="D73" s="15" t="s">
        <v>15</v>
      </c>
      <c r="E73" s="15">
        <v>2</v>
      </c>
      <c r="F73" s="40">
        <v>1176470.5882352942</v>
      </c>
      <c r="G73" s="149">
        <v>3336638.6554621849</v>
      </c>
      <c r="H73" s="150">
        <v>3447899</v>
      </c>
      <c r="J73" s="147">
        <f t="shared" si="13"/>
        <v>2256554.6218487397</v>
      </c>
      <c r="L73" s="155">
        <f t="shared" si="26"/>
        <v>1280500.6815503428</v>
      </c>
      <c r="M73" s="155">
        <f t="shared" si="9"/>
        <v>976053.94029839686</v>
      </c>
      <c r="N73" s="155">
        <f t="shared" si="10"/>
        <v>3537055.3033990823</v>
      </c>
      <c r="O73" s="163"/>
      <c r="P73" s="156">
        <f t="shared" si="14"/>
        <v>0.52135701783785793</v>
      </c>
      <c r="Q73" s="156">
        <f t="shared" si="15"/>
        <v>1.4786429821621419</v>
      </c>
      <c r="R73" s="156">
        <f t="shared" si="16"/>
        <v>1.5279483893792127</v>
      </c>
      <c r="S73" s="159">
        <f t="shared" si="25"/>
        <v>1.1759827964597376</v>
      </c>
    </row>
    <row r="74" spans="1:19" ht="17.25" customHeight="1">
      <c r="A74" s="13">
        <v>69</v>
      </c>
      <c r="B74" s="13" t="s">
        <v>150</v>
      </c>
      <c r="C74" s="14" t="s">
        <v>151</v>
      </c>
      <c r="D74" s="15" t="s">
        <v>15</v>
      </c>
      <c r="E74" s="15">
        <v>40</v>
      </c>
      <c r="F74" s="40">
        <v>100000</v>
      </c>
      <c r="G74" s="149">
        <v>110672.26890756303</v>
      </c>
      <c r="H74" s="162">
        <v>121849</v>
      </c>
      <c r="J74" s="147">
        <f t="shared" si="13"/>
        <v>105336.13445378152</v>
      </c>
      <c r="L74" s="155">
        <f t="shared" si="26"/>
        <v>10925.470566128062</v>
      </c>
      <c r="M74" s="155">
        <f t="shared" si="9"/>
        <v>94410.663887653456</v>
      </c>
      <c r="N74" s="155">
        <f t="shared" si="10"/>
        <v>116261.60501990958</v>
      </c>
      <c r="O74" s="163"/>
      <c r="P74" s="156">
        <f t="shared" si="14"/>
        <v>0.94934184284004786</v>
      </c>
      <c r="Q74" s="156">
        <f t="shared" si="15"/>
        <v>1.0506581571599523</v>
      </c>
      <c r="R74" s="168">
        <f t="shared" si="16"/>
        <v>1.1567635420821698</v>
      </c>
      <c r="S74" s="159">
        <f t="shared" si="27"/>
        <v>1</v>
      </c>
    </row>
    <row r="75" spans="1:19" ht="408" customHeight="1">
      <c r="A75" s="13">
        <v>70</v>
      </c>
      <c r="B75" s="13" t="s">
        <v>152</v>
      </c>
      <c r="C75" s="14" t="s">
        <v>153</v>
      </c>
      <c r="D75" s="15" t="s">
        <v>15</v>
      </c>
      <c r="E75" s="15">
        <v>1</v>
      </c>
      <c r="F75" s="40">
        <v>1428571.4285714286</v>
      </c>
      <c r="G75" s="149">
        <v>542689.07563025213</v>
      </c>
      <c r="H75" s="150">
        <v>595798</v>
      </c>
      <c r="J75" s="147">
        <f t="shared" si="13"/>
        <v>985630.25210084044</v>
      </c>
      <c r="L75" s="155">
        <f t="shared" si="26"/>
        <v>496843.31608581927</v>
      </c>
      <c r="M75" s="155">
        <f t="shared" si="9"/>
        <v>488786.93601502117</v>
      </c>
      <c r="N75" s="155">
        <f t="shared" si="10"/>
        <v>1482473.5681866598</v>
      </c>
      <c r="O75" s="163"/>
      <c r="P75" s="156">
        <f t="shared" si="14"/>
        <v>1.4493989257396196</v>
      </c>
      <c r="Q75" s="156">
        <f t="shared" si="15"/>
        <v>0.55060107426038019</v>
      </c>
      <c r="R75" s="156">
        <f t="shared" si="16"/>
        <v>0.60448428681046973</v>
      </c>
      <c r="S75" s="159">
        <f t="shared" si="25"/>
        <v>0.86816142893682313</v>
      </c>
    </row>
    <row r="76" spans="1:19" ht="408" customHeight="1">
      <c r="A76" s="13">
        <v>71</v>
      </c>
      <c r="B76" s="13" t="s">
        <v>154</v>
      </c>
      <c r="C76" s="14" t="s">
        <v>155</v>
      </c>
      <c r="D76" s="15" t="s">
        <v>15</v>
      </c>
      <c r="E76" s="15">
        <v>1</v>
      </c>
      <c r="F76" s="40">
        <v>5462184.8739495799</v>
      </c>
      <c r="G76" s="149">
        <v>26483193.277310926</v>
      </c>
      <c r="H76" s="150">
        <v>25936975</v>
      </c>
      <c r="J76" s="147">
        <f t="shared" si="13"/>
        <v>15972689.075630253</v>
      </c>
      <c r="L76" s="155">
        <f t="shared" si="26"/>
        <v>11981918.178422492</v>
      </c>
      <c r="M76" s="155">
        <f t="shared" si="9"/>
        <v>3990770.8972077612</v>
      </c>
      <c r="N76" s="155">
        <f t="shared" si="10"/>
        <v>27954607.254052743</v>
      </c>
      <c r="O76" s="163"/>
      <c r="P76" s="156">
        <f t="shared" si="14"/>
        <v>0.34197027489149018</v>
      </c>
      <c r="Q76" s="156">
        <f t="shared" si="15"/>
        <v>1.6580297251085099</v>
      </c>
      <c r="R76" s="156">
        <f t="shared" si="16"/>
        <v>1.6238327107720636</v>
      </c>
      <c r="S76" s="159">
        <f t="shared" si="25"/>
        <v>1.2079442369240212</v>
      </c>
    </row>
    <row r="77" spans="1:19" ht="408" customHeight="1">
      <c r="A77" s="13">
        <v>72</v>
      </c>
      <c r="B77" s="29" t="s">
        <v>156</v>
      </c>
      <c r="C77" s="14" t="s">
        <v>157</v>
      </c>
      <c r="D77" s="15" t="s">
        <v>15</v>
      </c>
      <c r="E77" s="15">
        <v>2</v>
      </c>
      <c r="F77" s="40">
        <v>756302.52100840339</v>
      </c>
      <c r="G77" s="149">
        <v>2011680.6722689075</v>
      </c>
      <c r="H77" s="150">
        <v>2078992</v>
      </c>
      <c r="J77" s="147">
        <f t="shared" si="13"/>
        <v>1383991.5966386555</v>
      </c>
      <c r="L77" s="155">
        <f t="shared" si="26"/>
        <v>744984.62795530527</v>
      </c>
      <c r="M77" s="155">
        <f t="shared" si="9"/>
        <v>639006.96868335025</v>
      </c>
      <c r="N77" s="155">
        <f t="shared" si="10"/>
        <v>2128976.2245939607</v>
      </c>
      <c r="O77" s="163"/>
      <c r="P77" s="156">
        <f t="shared" si="14"/>
        <v>0.54646467713045321</v>
      </c>
      <c r="Q77" s="156">
        <f t="shared" si="15"/>
        <v>1.4535353228695467</v>
      </c>
      <c r="R77" s="156">
        <f t="shared" si="16"/>
        <v>1.5021709705819848</v>
      </c>
      <c r="S77" s="159">
        <f t="shared" si="25"/>
        <v>1.1673903235273284</v>
      </c>
    </row>
    <row r="78" spans="1:19" ht="408" customHeight="1">
      <c r="A78" s="13">
        <v>73</v>
      </c>
      <c r="B78" s="29" t="s">
        <v>158</v>
      </c>
      <c r="C78" s="14" t="s">
        <v>159</v>
      </c>
      <c r="D78" s="15" t="s">
        <v>15</v>
      </c>
      <c r="E78" s="15">
        <v>6</v>
      </c>
      <c r="F78" s="40">
        <v>924369.74789915967</v>
      </c>
      <c r="G78" s="149">
        <v>2369159.6638655462</v>
      </c>
      <c r="H78" s="150">
        <v>2447899</v>
      </c>
      <c r="J78" s="147">
        <f t="shared" si="13"/>
        <v>1646764.705882353</v>
      </c>
      <c r="L78" s="155">
        <f t="shared" si="26"/>
        <v>857783.88559706637</v>
      </c>
      <c r="M78" s="155">
        <f t="shared" si="9"/>
        <v>788980.82028528664</v>
      </c>
      <c r="N78" s="155">
        <f t="shared" si="10"/>
        <v>2504548.5914794193</v>
      </c>
      <c r="O78" s="163"/>
      <c r="P78" s="156">
        <f t="shared" si="14"/>
        <v>0.56132472635419584</v>
      </c>
      <c r="Q78" s="156">
        <f t="shared" si="15"/>
        <v>1.4386752736458039</v>
      </c>
      <c r="R78" s="156">
        <f t="shared" si="16"/>
        <v>1.486489837470977</v>
      </c>
      <c r="S78" s="159">
        <f t="shared" si="25"/>
        <v>1.1621632791569922</v>
      </c>
    </row>
    <row r="79" spans="1:19" ht="408" customHeight="1">
      <c r="A79" s="13">
        <v>74</v>
      </c>
      <c r="B79" s="13" t="s">
        <v>160</v>
      </c>
      <c r="C79" s="14" t="s">
        <v>161</v>
      </c>
      <c r="D79" s="15" t="s">
        <v>15</v>
      </c>
      <c r="E79" s="15">
        <v>1</v>
      </c>
      <c r="F79" s="40">
        <v>1008403.3613445378</v>
      </c>
      <c r="G79" s="149">
        <v>1535126.0504201681</v>
      </c>
      <c r="H79" s="150">
        <v>1586555</v>
      </c>
      <c r="J79" s="147">
        <f t="shared" si="13"/>
        <v>1271764.705882353</v>
      </c>
      <c r="L79" s="155">
        <f t="shared" si="26"/>
        <v>319984.64685094461</v>
      </c>
      <c r="M79" s="155">
        <f t="shared" si="9"/>
        <v>951780.0590314084</v>
      </c>
      <c r="N79" s="155">
        <f t="shared" si="10"/>
        <v>1591749.3527332977</v>
      </c>
      <c r="O79" s="163"/>
      <c r="P79" s="156">
        <f t="shared" si="14"/>
        <v>0.79291661160301308</v>
      </c>
      <c r="Q79" s="156">
        <f t="shared" si="15"/>
        <v>1.2070833883969869</v>
      </c>
      <c r="R79" s="156">
        <f t="shared" si="16"/>
        <v>1.2475224329324699</v>
      </c>
      <c r="S79" s="159">
        <f t="shared" si="25"/>
        <v>1.0825074776441566</v>
      </c>
    </row>
    <row r="80" spans="1:19" ht="104.25" customHeight="1">
      <c r="A80" s="13">
        <v>75</v>
      </c>
      <c r="B80" s="13" t="s">
        <v>162</v>
      </c>
      <c r="C80" s="14" t="s">
        <v>163</v>
      </c>
      <c r="D80" s="15" t="s">
        <v>15</v>
      </c>
      <c r="E80" s="15">
        <v>1</v>
      </c>
      <c r="F80" s="40">
        <v>2605042.0168067226</v>
      </c>
      <c r="G80" s="149">
        <v>5291260.5042016814</v>
      </c>
      <c r="H80" s="150">
        <v>5124370</v>
      </c>
      <c r="J80" s="147">
        <f t="shared" si="13"/>
        <v>3948151.260504202</v>
      </c>
      <c r="L80" s="155">
        <f t="shared" si="26"/>
        <v>1505026.8928558428</v>
      </c>
      <c r="M80" s="155">
        <f t="shared" si="9"/>
        <v>2443124.3676483594</v>
      </c>
      <c r="N80" s="155">
        <f t="shared" si="10"/>
        <v>5453178.1533600446</v>
      </c>
      <c r="O80" s="163"/>
      <c r="P80" s="156">
        <f t="shared" si="14"/>
        <v>0.65981312389587721</v>
      </c>
      <c r="Q80" s="156">
        <f t="shared" si="15"/>
        <v>1.3401868761041229</v>
      </c>
      <c r="R80" s="156">
        <f t="shared" si="16"/>
        <v>1.297916331439031</v>
      </c>
      <c r="S80" s="159">
        <f t="shared" si="25"/>
        <v>1.0993054438130103</v>
      </c>
    </row>
    <row r="81" spans="1:19" ht="408" customHeight="1">
      <c r="A81" s="13">
        <v>76</v>
      </c>
      <c r="B81" s="13" t="s">
        <v>164</v>
      </c>
      <c r="C81" s="14" t="s">
        <v>165</v>
      </c>
      <c r="D81" s="15" t="s">
        <v>15</v>
      </c>
      <c r="E81" s="15">
        <v>1</v>
      </c>
      <c r="F81" s="40">
        <v>672268.90756302525</v>
      </c>
      <c r="G81" s="149">
        <v>1418067.2268907563</v>
      </c>
      <c r="H81" s="150">
        <v>1465546</v>
      </c>
      <c r="J81" s="147">
        <f t="shared" si="13"/>
        <v>1045168.0672268907</v>
      </c>
      <c r="L81" s="155">
        <f t="shared" si="26"/>
        <v>444926.5692960447</v>
      </c>
      <c r="M81" s="155">
        <f t="shared" si="9"/>
        <v>600241.49793084594</v>
      </c>
      <c r="N81" s="155">
        <f t="shared" si="10"/>
        <v>1490094.6365229355</v>
      </c>
      <c r="O81" s="163"/>
      <c r="P81" s="156">
        <f t="shared" si="14"/>
        <v>0.64321608040201017</v>
      </c>
      <c r="Q81" s="156">
        <f t="shared" si="15"/>
        <v>1.3567839195979901</v>
      </c>
      <c r="R81" s="156">
        <f t="shared" si="16"/>
        <v>1.4022108462311558</v>
      </c>
      <c r="S81" s="159">
        <f t="shared" si="25"/>
        <v>1.1340702820770518</v>
      </c>
    </row>
    <row r="82" spans="1:19" ht="408" customHeight="1">
      <c r="A82" s="13">
        <v>77</v>
      </c>
      <c r="B82" s="29" t="s">
        <v>166</v>
      </c>
      <c r="C82" s="14" t="s">
        <v>167</v>
      </c>
      <c r="D82" s="15" t="s">
        <v>15</v>
      </c>
      <c r="E82" s="15">
        <v>9</v>
      </c>
      <c r="F82" s="40">
        <v>1680672.2689075631</v>
      </c>
      <c r="G82" s="149">
        <v>3439663.8655462186</v>
      </c>
      <c r="H82" s="150">
        <v>3635294</v>
      </c>
      <c r="J82" s="147">
        <f t="shared" si="13"/>
        <v>2560168.0672268909</v>
      </c>
      <c r="L82" s="155">
        <f t="shared" si="26"/>
        <v>1076481.0493927738</v>
      </c>
      <c r="M82" s="155">
        <f t="shared" si="9"/>
        <v>1483687.0178341172</v>
      </c>
      <c r="N82" s="155">
        <f t="shared" si="10"/>
        <v>3636649.1166196647</v>
      </c>
      <c r="O82" s="163"/>
      <c r="P82" s="156">
        <f t="shared" si="14"/>
        <v>0.65646950699140016</v>
      </c>
      <c r="Q82" s="156">
        <f t="shared" si="15"/>
        <v>1.3435304930085996</v>
      </c>
      <c r="R82" s="156">
        <f t="shared" si="16"/>
        <v>1.4199434976695331</v>
      </c>
      <c r="S82" s="159">
        <f t="shared" si="25"/>
        <v>1.1399811658898444</v>
      </c>
    </row>
    <row r="83" spans="1:19" ht="408" customHeight="1">
      <c r="A83" s="13">
        <v>78</v>
      </c>
      <c r="B83" s="13" t="s">
        <v>168</v>
      </c>
      <c r="C83" s="14" t="s">
        <v>169</v>
      </c>
      <c r="D83" s="15" t="s">
        <v>15</v>
      </c>
      <c r="E83" s="15">
        <v>1</v>
      </c>
      <c r="F83" s="40">
        <v>1092436.9747899161</v>
      </c>
      <c r="G83" s="149">
        <v>2725126.0504201683</v>
      </c>
      <c r="H83" s="150">
        <v>2815966</v>
      </c>
      <c r="J83" s="147">
        <f t="shared" si="13"/>
        <v>1908781.5126050422</v>
      </c>
      <c r="L83" s="155">
        <f t="shared" si="26"/>
        <v>969920.77123715391</v>
      </c>
      <c r="M83" s="155">
        <f t="shared" si="9"/>
        <v>938860.74136788829</v>
      </c>
      <c r="N83" s="155">
        <f t="shared" si="10"/>
        <v>2878702.2838421962</v>
      </c>
      <c r="O83" s="163"/>
      <c r="P83" s="156">
        <f t="shared" si="14"/>
        <v>0.57232164476435754</v>
      </c>
      <c r="Q83" s="156">
        <f t="shared" si="15"/>
        <v>1.4276783552356425</v>
      </c>
      <c r="R83" s="156">
        <f t="shared" si="16"/>
        <v>1.4752688987210811</v>
      </c>
      <c r="S83" s="159">
        <f t="shared" si="25"/>
        <v>1.1584229662403605</v>
      </c>
    </row>
    <row r="84" spans="1:19" ht="408" customHeight="1">
      <c r="A84" s="13">
        <v>79</v>
      </c>
      <c r="B84" s="13" t="s">
        <v>170</v>
      </c>
      <c r="C84" s="14" t="s">
        <v>171</v>
      </c>
      <c r="D84" s="15" t="s">
        <v>15</v>
      </c>
      <c r="E84" s="15">
        <v>1</v>
      </c>
      <c r="F84" s="40">
        <v>4789915.9663865548</v>
      </c>
      <c r="G84" s="149">
        <v>4726050.4201680673</v>
      </c>
      <c r="H84" s="150">
        <v>4576471</v>
      </c>
      <c r="J84" s="147">
        <f t="shared" si="13"/>
        <v>4757983.1932773106</v>
      </c>
      <c r="L84" s="155">
        <f t="shared" si="26"/>
        <v>109553.30864268658</v>
      </c>
      <c r="M84" s="155">
        <f t="shared" si="9"/>
        <v>4648429.8846346242</v>
      </c>
      <c r="N84" s="155">
        <f t="shared" si="10"/>
        <v>4867536.5019199969</v>
      </c>
      <c r="O84" s="163"/>
      <c r="P84" s="156">
        <f t="shared" si="14"/>
        <v>1.0067114093959733</v>
      </c>
      <c r="Q84" s="156">
        <f t="shared" si="15"/>
        <v>0.99328859060402697</v>
      </c>
      <c r="R84" s="156">
        <f t="shared" si="16"/>
        <v>0.96185102260685273</v>
      </c>
      <c r="S84" s="159">
        <f t="shared" si="25"/>
        <v>0.98728367420228424</v>
      </c>
    </row>
    <row r="85" spans="1:19" ht="408" customHeight="1">
      <c r="A85" s="13">
        <v>80</v>
      </c>
      <c r="B85" s="37" t="s">
        <v>172</v>
      </c>
      <c r="C85" s="14" t="s">
        <v>173</v>
      </c>
      <c r="D85" s="15" t="s">
        <v>15</v>
      </c>
      <c r="E85" s="15">
        <v>2</v>
      </c>
      <c r="F85" s="40">
        <v>2500000</v>
      </c>
      <c r="G85" s="149">
        <v>2911764.7058823532</v>
      </c>
      <c r="H85" s="150">
        <v>3009244</v>
      </c>
      <c r="J85" s="147">
        <f t="shared" si="13"/>
        <v>2705882.3529411769</v>
      </c>
      <c r="L85" s="155">
        <f t="shared" si="26"/>
        <v>270302.86634565296</v>
      </c>
      <c r="M85" s="155">
        <f t="shared" si="9"/>
        <v>2435579.486595524</v>
      </c>
      <c r="N85" s="155">
        <f t="shared" si="10"/>
        <v>2976185.2192868297</v>
      </c>
      <c r="O85" s="163"/>
      <c r="P85" s="156">
        <f t="shared" si="14"/>
        <v>0.92391304347826075</v>
      </c>
      <c r="Q85" s="156">
        <f t="shared" si="15"/>
        <v>1.076086956521739</v>
      </c>
      <c r="R85" s="156">
        <f t="shared" si="16"/>
        <v>1.112111913043478</v>
      </c>
      <c r="S85" s="159">
        <f t="shared" si="25"/>
        <v>1.0373706376811593</v>
      </c>
    </row>
    <row r="86" spans="1:19" ht="408" customHeight="1">
      <c r="A86" s="13">
        <v>81</v>
      </c>
      <c r="B86" s="13" t="s">
        <v>174</v>
      </c>
      <c r="C86" s="14" t="s">
        <v>175</v>
      </c>
      <c r="D86" s="15" t="s">
        <v>15</v>
      </c>
      <c r="E86" s="15">
        <v>1</v>
      </c>
      <c r="F86" s="40">
        <v>3361344.5378151261</v>
      </c>
      <c r="G86" s="149">
        <v>4223361.3445378151</v>
      </c>
      <c r="H86" s="150">
        <v>4089916</v>
      </c>
      <c r="J86" s="147">
        <f t="shared" si="13"/>
        <v>3792352.9411764704</v>
      </c>
      <c r="L86" s="155">
        <f t="shared" si="26"/>
        <v>463985.81346154021</v>
      </c>
      <c r="M86" s="155">
        <f t="shared" si="9"/>
        <v>3328367.1277149301</v>
      </c>
      <c r="N86" s="155">
        <f t="shared" si="10"/>
        <v>4256338.7546380106</v>
      </c>
      <c r="O86" s="163"/>
      <c r="P86" s="156">
        <f t="shared" si="14"/>
        <v>0.88634802455184036</v>
      </c>
      <c r="Q86" s="156">
        <f t="shared" si="15"/>
        <v>1.1136519754481597</v>
      </c>
      <c r="R86" s="156">
        <f t="shared" si="16"/>
        <v>1.0784639677369319</v>
      </c>
      <c r="S86" s="159">
        <f t="shared" si="25"/>
        <v>1.0261546559123105</v>
      </c>
    </row>
    <row r="87" spans="1:19" ht="323.25" customHeight="1">
      <c r="A87" s="13">
        <v>82</v>
      </c>
      <c r="B87" s="13" t="s">
        <v>176</v>
      </c>
      <c r="C87" s="14" t="s">
        <v>177</v>
      </c>
      <c r="D87" s="15" t="s">
        <v>15</v>
      </c>
      <c r="E87" s="15">
        <v>1</v>
      </c>
      <c r="F87" s="40">
        <v>3277310.9243697482</v>
      </c>
      <c r="G87" s="149">
        <v>4151260.5042016809</v>
      </c>
      <c r="H87" s="150">
        <v>4020168</v>
      </c>
      <c r="J87" s="147">
        <f t="shared" si="13"/>
        <v>3714285.7142857146</v>
      </c>
      <c r="L87" s="155">
        <f t="shared" si="26"/>
        <v>471311.95393996016</v>
      </c>
      <c r="M87" s="155">
        <f t="shared" si="9"/>
        <v>3242973.7603457542</v>
      </c>
      <c r="N87" s="155">
        <f t="shared" si="10"/>
        <v>4185597.6682256749</v>
      </c>
      <c r="O87" s="163"/>
      <c r="P87" s="156">
        <f t="shared" si="14"/>
        <v>0.88235294117647056</v>
      </c>
      <c r="Q87" s="156">
        <f t="shared" si="15"/>
        <v>1.1176470588235294</v>
      </c>
      <c r="R87" s="156">
        <f t="shared" si="16"/>
        <v>1.0823529230769231</v>
      </c>
      <c r="S87" s="159">
        <f t="shared" si="25"/>
        <v>1.0274509743589744</v>
      </c>
    </row>
    <row r="88" spans="1:19" ht="105" customHeight="1">
      <c r="A88" s="13">
        <v>83</v>
      </c>
      <c r="B88" s="37" t="s">
        <v>178</v>
      </c>
      <c r="C88" s="14" t="s">
        <v>179</v>
      </c>
      <c r="D88" s="15" t="s">
        <v>15</v>
      </c>
      <c r="E88" s="15">
        <v>10</v>
      </c>
      <c r="F88" s="40">
        <v>672268.90756302525</v>
      </c>
      <c r="G88" s="149">
        <v>1985294.1176470588</v>
      </c>
      <c r="H88" s="150">
        <v>2051261</v>
      </c>
      <c r="J88" s="147">
        <f t="shared" si="13"/>
        <v>1328781.512605042</v>
      </c>
      <c r="L88" s="155">
        <f t="shared" si="26"/>
        <v>777818.10458136536</v>
      </c>
      <c r="M88" s="155">
        <f t="shared" si="9"/>
        <v>550963.4080236766</v>
      </c>
      <c r="N88" s="155">
        <f t="shared" si="10"/>
        <v>2106599.6171864076</v>
      </c>
      <c r="O88" s="163"/>
      <c r="P88" s="156">
        <f t="shared" si="14"/>
        <v>0.50592885375494079</v>
      </c>
      <c r="Q88" s="156">
        <f t="shared" si="15"/>
        <v>1.4940711462450593</v>
      </c>
      <c r="R88" s="156">
        <f t="shared" si="16"/>
        <v>1.5437157881422925</v>
      </c>
      <c r="S88" s="159">
        <f t="shared" si="25"/>
        <v>1.1812385960474308</v>
      </c>
    </row>
    <row r="89" spans="1:19" ht="249" customHeight="1">
      <c r="A89" s="13">
        <v>84</v>
      </c>
      <c r="B89" s="13" t="s">
        <v>180</v>
      </c>
      <c r="C89" s="14" t="s">
        <v>181</v>
      </c>
      <c r="D89" s="15" t="s">
        <v>15</v>
      </c>
      <c r="E89" s="15">
        <v>2</v>
      </c>
      <c r="F89" s="40">
        <v>386554.62184873951</v>
      </c>
      <c r="G89" s="149">
        <v>1874117.6470588236</v>
      </c>
      <c r="H89" s="150">
        <v>1936975</v>
      </c>
      <c r="J89" s="147">
        <f t="shared" si="13"/>
        <v>1130336.1344537816</v>
      </c>
      <c r="L89" s="155">
        <f t="shared" si="26"/>
        <v>877553.24147860508</v>
      </c>
      <c r="M89" s="155">
        <f t="shared" ref="M89:M152" si="28">+J89-L89</f>
        <v>252782.89297517657</v>
      </c>
      <c r="N89" s="155">
        <f t="shared" ref="N89:N152" si="29">+J89+L89</f>
        <v>2007889.3759323866</v>
      </c>
      <c r="O89" s="163"/>
      <c r="P89" s="156">
        <f t="shared" si="14"/>
        <v>0.34198200877258195</v>
      </c>
      <c r="Q89" s="156">
        <f t="shared" si="15"/>
        <v>1.658017991227418</v>
      </c>
      <c r="R89" s="156">
        <f t="shared" si="16"/>
        <v>1.7136274254702251</v>
      </c>
      <c r="S89" s="159">
        <f t="shared" si="25"/>
        <v>1.2378758084900749</v>
      </c>
    </row>
    <row r="90" spans="1:19" ht="105.75" customHeight="1">
      <c r="A90" s="13">
        <v>85</v>
      </c>
      <c r="B90" s="29" t="s">
        <v>182</v>
      </c>
      <c r="C90" s="14" t="s">
        <v>183</v>
      </c>
      <c r="D90" s="15" t="s">
        <v>15</v>
      </c>
      <c r="E90" s="15">
        <v>38</v>
      </c>
      <c r="F90" s="40">
        <v>319327.731092437</v>
      </c>
      <c r="G90" s="149">
        <v>403109.24369747902</v>
      </c>
      <c r="H90" s="162">
        <v>426891</v>
      </c>
      <c r="J90" s="147">
        <f t="shared" ref="J90:J153" si="30">+AVERAGE(F90:G90)</f>
        <v>361218.48739495804</v>
      </c>
      <c r="L90" s="155">
        <f t="shared" si="26"/>
        <v>56501.874018038492</v>
      </c>
      <c r="M90" s="155">
        <f t="shared" si="28"/>
        <v>304716.61337691953</v>
      </c>
      <c r="N90" s="155">
        <f t="shared" si="29"/>
        <v>417720.36141299654</v>
      </c>
      <c r="O90" s="163"/>
      <c r="P90" s="156">
        <f t="shared" ref="P90:P153" si="31">+F90/$J90</f>
        <v>0.88402931255088979</v>
      </c>
      <c r="Q90" s="156">
        <f t="shared" ref="Q90:Q153" si="32">+G90/$J90</f>
        <v>1.11597068744911</v>
      </c>
      <c r="R90" s="168">
        <f t="shared" ref="R90:R153" si="33">+H90/$J90</f>
        <v>1.1818082819588227</v>
      </c>
      <c r="S90" s="159">
        <f t="shared" ref="S90:S91" si="34">+AVERAGE(P90:Q90)</f>
        <v>0.99999999999999989</v>
      </c>
    </row>
    <row r="91" spans="1:19" ht="126" customHeight="1">
      <c r="A91" s="13">
        <v>86</v>
      </c>
      <c r="B91" s="13" t="s">
        <v>184</v>
      </c>
      <c r="C91" s="14" t="s">
        <v>185</v>
      </c>
      <c r="D91" s="15" t="s">
        <v>15</v>
      </c>
      <c r="E91" s="15">
        <v>3</v>
      </c>
      <c r="F91" s="40">
        <v>1873890.14</v>
      </c>
      <c r="G91" s="149">
        <v>2004621.848739496</v>
      </c>
      <c r="H91" s="162">
        <v>2071429</v>
      </c>
      <c r="J91" s="147">
        <f t="shared" si="30"/>
        <v>1939255.994369748</v>
      </c>
      <c r="L91" s="155">
        <f t="shared" si="26"/>
        <v>100478.50212822636</v>
      </c>
      <c r="M91" s="155">
        <f t="shared" si="28"/>
        <v>1838777.4922415216</v>
      </c>
      <c r="N91" s="155">
        <f t="shared" si="29"/>
        <v>2039734.4964979745</v>
      </c>
      <c r="O91" s="163"/>
      <c r="P91" s="156">
        <f t="shared" si="31"/>
        <v>0.96629333385611538</v>
      </c>
      <c r="Q91" s="156">
        <f t="shared" si="32"/>
        <v>1.0337066661438845</v>
      </c>
      <c r="R91" s="168">
        <f t="shared" si="33"/>
        <v>1.0681565538608573</v>
      </c>
      <c r="S91" s="159">
        <f t="shared" si="34"/>
        <v>1</v>
      </c>
    </row>
    <row r="92" spans="1:19" ht="144" customHeight="1">
      <c r="A92" s="13">
        <v>87</v>
      </c>
      <c r="B92" s="13" t="s">
        <v>186</v>
      </c>
      <c r="C92" s="14" t="s">
        <v>187</v>
      </c>
      <c r="D92" s="15" t="s">
        <v>15</v>
      </c>
      <c r="E92" s="15">
        <v>1</v>
      </c>
      <c r="F92" s="40">
        <v>2803348.51</v>
      </c>
      <c r="G92" s="149">
        <v>2380756.3025210085</v>
      </c>
      <c r="H92" s="150">
        <v>2460504</v>
      </c>
      <c r="J92" s="147">
        <f t="shared" si="30"/>
        <v>2592052.4062605044</v>
      </c>
      <c r="L92" s="155">
        <f t="shared" si="26"/>
        <v>224531.44809889011</v>
      </c>
      <c r="M92" s="155">
        <f t="shared" si="28"/>
        <v>2367520.9581616144</v>
      </c>
      <c r="N92" s="155">
        <f t="shared" si="29"/>
        <v>2816583.8543593944</v>
      </c>
      <c r="O92" s="163"/>
      <c r="P92" s="156">
        <f t="shared" si="31"/>
        <v>1.0815169103946967</v>
      </c>
      <c r="Q92" s="156">
        <f t="shared" si="32"/>
        <v>0.91848308960530312</v>
      </c>
      <c r="R92" s="156">
        <f t="shared" si="33"/>
        <v>0.9492493261545254</v>
      </c>
      <c r="S92" s="159">
        <f t="shared" ref="S92:S94" si="35">+AVERAGE(P92:R92)</f>
        <v>0.98308310871817506</v>
      </c>
    </row>
    <row r="93" spans="1:19" ht="297" customHeight="1">
      <c r="A93" s="13">
        <v>88</v>
      </c>
      <c r="B93" s="29" t="s">
        <v>188</v>
      </c>
      <c r="C93" s="14" t="s">
        <v>189</v>
      </c>
      <c r="D93" s="15" t="s">
        <v>15</v>
      </c>
      <c r="E93" s="15">
        <v>14</v>
      </c>
      <c r="F93" s="40">
        <v>210084.03361344538</v>
      </c>
      <c r="G93" s="149">
        <v>1633613.4453781513</v>
      </c>
      <c r="H93" s="150">
        <v>1688235</v>
      </c>
      <c r="J93" s="147">
        <f t="shared" si="30"/>
        <v>921848.73949579836</v>
      </c>
      <c r="L93" s="155">
        <f t="shared" si="26"/>
        <v>838088.08007849846</v>
      </c>
      <c r="M93" s="155">
        <f t="shared" si="28"/>
        <v>83760.659417299903</v>
      </c>
      <c r="N93" s="155">
        <f t="shared" si="29"/>
        <v>1759936.8195742969</v>
      </c>
      <c r="O93" s="163"/>
      <c r="P93" s="156">
        <f t="shared" si="31"/>
        <v>0.22789425706472197</v>
      </c>
      <c r="Q93" s="156">
        <f t="shared" si="32"/>
        <v>1.772105742935278</v>
      </c>
      <c r="R93" s="156">
        <f t="shared" si="33"/>
        <v>1.8313579307201457</v>
      </c>
      <c r="S93" s="159">
        <f t="shared" si="35"/>
        <v>1.2771193102400487</v>
      </c>
    </row>
    <row r="94" spans="1:19" ht="126.75" customHeight="1">
      <c r="A94" s="13">
        <v>89</v>
      </c>
      <c r="B94" s="29" t="s">
        <v>190</v>
      </c>
      <c r="C94" s="14" t="s">
        <v>191</v>
      </c>
      <c r="D94" s="15" t="s">
        <v>15</v>
      </c>
      <c r="E94" s="15">
        <v>9</v>
      </c>
      <c r="F94" s="40">
        <v>2521008.4033613447</v>
      </c>
      <c r="G94" s="149">
        <v>5003613.4453781517</v>
      </c>
      <c r="H94" s="150">
        <v>4845378</v>
      </c>
      <c r="J94" s="147">
        <f t="shared" si="30"/>
        <v>3762310.9243697482</v>
      </c>
      <c r="L94" s="155">
        <f t="shared" si="26"/>
        <v>1389907.6871384541</v>
      </c>
      <c r="M94" s="155">
        <f t="shared" si="28"/>
        <v>2372403.2372312942</v>
      </c>
      <c r="N94" s="155">
        <f t="shared" si="29"/>
        <v>5152218.6115082018</v>
      </c>
      <c r="O94" s="163"/>
      <c r="P94" s="156">
        <f t="shared" si="31"/>
        <v>0.67006912879845437</v>
      </c>
      <c r="Q94" s="156">
        <f t="shared" si="32"/>
        <v>1.3299308712015456</v>
      </c>
      <c r="R94" s="156">
        <f t="shared" si="33"/>
        <v>1.2878728253464815</v>
      </c>
      <c r="S94" s="159">
        <f t="shared" si="35"/>
        <v>1.0959576084488272</v>
      </c>
    </row>
    <row r="95" spans="1:19" ht="143.25" customHeight="1">
      <c r="A95" s="13">
        <v>90</v>
      </c>
      <c r="B95" s="13" t="s">
        <v>192</v>
      </c>
      <c r="C95" s="14" t="s">
        <v>193</v>
      </c>
      <c r="D95" s="15" t="s">
        <v>15</v>
      </c>
      <c r="E95" s="15">
        <v>1</v>
      </c>
      <c r="F95" s="40">
        <v>7058682.0499999998</v>
      </c>
      <c r="G95" s="149">
        <v>7381680.6722689075</v>
      </c>
      <c r="H95" s="162">
        <v>7805882</v>
      </c>
      <c r="J95" s="147">
        <f t="shared" si="30"/>
        <v>7220181.3611344537</v>
      </c>
      <c r="L95" s="155">
        <f t="shared" si="26"/>
        <v>374740.49725920043</v>
      </c>
      <c r="M95" s="155">
        <f t="shared" si="28"/>
        <v>6845440.8638752531</v>
      </c>
      <c r="N95" s="155">
        <f t="shared" si="29"/>
        <v>7594921.8583936542</v>
      </c>
      <c r="O95" s="163"/>
      <c r="P95" s="156">
        <f t="shared" si="31"/>
        <v>0.97763223622002227</v>
      </c>
      <c r="Q95" s="156">
        <f t="shared" si="32"/>
        <v>1.0223677637799777</v>
      </c>
      <c r="R95" s="168">
        <f t="shared" si="33"/>
        <v>1.0811199344684495</v>
      </c>
      <c r="S95" s="159">
        <f t="shared" ref="S95:S100" si="36">+AVERAGE(P95:Q95)</f>
        <v>1</v>
      </c>
    </row>
    <row r="96" spans="1:19" ht="299.25" customHeight="1">
      <c r="A96" s="13">
        <v>91</v>
      </c>
      <c r="B96" s="29" t="s">
        <v>194</v>
      </c>
      <c r="C96" s="14" t="s">
        <v>195</v>
      </c>
      <c r="D96" s="15" t="s">
        <v>15</v>
      </c>
      <c r="E96" s="15">
        <v>4</v>
      </c>
      <c r="F96" s="160">
        <v>1176470.5882352942</v>
      </c>
      <c r="G96" s="149">
        <v>481848.73949579836</v>
      </c>
      <c r="H96" s="150">
        <v>510084</v>
      </c>
      <c r="J96" s="147">
        <f t="shared" si="30"/>
        <v>829159.66386554623</v>
      </c>
      <c r="L96" s="155">
        <f t="shared" si="26"/>
        <v>393142.85521972185</v>
      </c>
      <c r="M96" s="155">
        <f t="shared" si="28"/>
        <v>436016.80864582438</v>
      </c>
      <c r="N96" s="155">
        <f t="shared" si="29"/>
        <v>1222302.519085268</v>
      </c>
      <c r="O96" s="163"/>
      <c r="P96" s="168">
        <f t="shared" si="31"/>
        <v>1.4188709840883755</v>
      </c>
      <c r="Q96" s="156">
        <f t="shared" si="32"/>
        <v>0.58112901591162469</v>
      </c>
      <c r="R96" s="156">
        <f t="shared" si="33"/>
        <v>0.61518187899057464</v>
      </c>
      <c r="S96" s="159">
        <f>+AVERAGE(Q96:R96)</f>
        <v>0.59815544745109972</v>
      </c>
    </row>
    <row r="97" spans="1:19" ht="285.75" customHeight="1">
      <c r="A97" s="13">
        <v>92</v>
      </c>
      <c r="B97" s="13" t="s">
        <v>196</v>
      </c>
      <c r="C97" s="14" t="s">
        <v>197</v>
      </c>
      <c r="D97" s="15" t="s">
        <v>15</v>
      </c>
      <c r="E97" s="15">
        <v>1</v>
      </c>
      <c r="F97" s="40">
        <v>756302.52100840339</v>
      </c>
      <c r="G97" s="149">
        <v>952773.10924369749</v>
      </c>
      <c r="H97" s="162">
        <v>984874</v>
      </c>
      <c r="J97" s="147">
        <f t="shared" si="30"/>
        <v>854537.8151260505</v>
      </c>
      <c r="L97" s="155">
        <f t="shared" si="26"/>
        <v>123744.41417513011</v>
      </c>
      <c r="M97" s="155">
        <f t="shared" si="28"/>
        <v>730793.40095092042</v>
      </c>
      <c r="N97" s="155">
        <f t="shared" si="29"/>
        <v>978282.22930118057</v>
      </c>
      <c r="O97" s="163"/>
      <c r="P97" s="156">
        <f t="shared" si="31"/>
        <v>0.88504277706755818</v>
      </c>
      <c r="Q97" s="156">
        <f t="shared" si="32"/>
        <v>1.1149572229324416</v>
      </c>
      <c r="R97" s="168">
        <f t="shared" si="33"/>
        <v>1.1525224309174942</v>
      </c>
      <c r="S97" s="159">
        <f t="shared" si="36"/>
        <v>0.99999999999999989</v>
      </c>
    </row>
    <row r="98" spans="1:19" ht="327" customHeight="1">
      <c r="A98" s="13">
        <v>93</v>
      </c>
      <c r="B98" s="13" t="s">
        <v>198</v>
      </c>
      <c r="C98" s="14" t="s">
        <v>199</v>
      </c>
      <c r="D98" s="15" t="s">
        <v>15</v>
      </c>
      <c r="E98" s="15">
        <v>5</v>
      </c>
      <c r="F98" s="40">
        <v>134453.78151260506</v>
      </c>
      <c r="G98" s="149">
        <v>458739.49579831935</v>
      </c>
      <c r="H98" s="162">
        <v>503361</v>
      </c>
      <c r="J98" s="147">
        <f t="shared" si="30"/>
        <v>296596.63865546219</v>
      </c>
      <c r="L98" s="155">
        <f t="shared" si="26"/>
        <v>201347.47700559979</v>
      </c>
      <c r="M98" s="155">
        <f t="shared" si="28"/>
        <v>95249.161649862392</v>
      </c>
      <c r="N98" s="155">
        <f t="shared" si="29"/>
        <v>497944.11566106195</v>
      </c>
      <c r="O98" s="163"/>
      <c r="P98" s="156">
        <f t="shared" si="31"/>
        <v>0.45332200028332631</v>
      </c>
      <c r="Q98" s="156">
        <f t="shared" si="32"/>
        <v>1.5466779997166737</v>
      </c>
      <c r="R98" s="168">
        <f t="shared" si="33"/>
        <v>1.697123076923077</v>
      </c>
      <c r="S98" s="159">
        <f t="shared" si="36"/>
        <v>1</v>
      </c>
    </row>
    <row r="99" spans="1:19" ht="408" customHeight="1">
      <c r="A99" s="13">
        <v>94</v>
      </c>
      <c r="B99" s="13" t="s">
        <v>200</v>
      </c>
      <c r="C99" s="14" t="s">
        <v>201</v>
      </c>
      <c r="D99" s="15" t="s">
        <v>15</v>
      </c>
      <c r="E99" s="15">
        <v>3</v>
      </c>
      <c r="F99" s="40">
        <v>2119363.4</v>
      </c>
      <c r="G99" s="149">
        <v>2689411.7647058824</v>
      </c>
      <c r="H99" s="162">
        <v>2778992</v>
      </c>
      <c r="J99" s="147">
        <f t="shared" si="30"/>
        <v>2404387.5823529409</v>
      </c>
      <c r="L99" s="155">
        <f t="shared" si="26"/>
        <v>357791.75661204004</v>
      </c>
      <c r="M99" s="155">
        <f t="shared" si="28"/>
        <v>2046595.8257409008</v>
      </c>
      <c r="N99" s="155">
        <f t="shared" si="29"/>
        <v>2762179.338964981</v>
      </c>
      <c r="O99" s="163"/>
      <c r="P99" s="156">
        <f t="shared" si="31"/>
        <v>0.88145664016696701</v>
      </c>
      <c r="Q99" s="156">
        <f t="shared" si="32"/>
        <v>1.1185433598330332</v>
      </c>
      <c r="R99" s="168">
        <f t="shared" si="33"/>
        <v>1.1558003461656836</v>
      </c>
      <c r="S99" s="159">
        <f t="shared" si="36"/>
        <v>1</v>
      </c>
    </row>
    <row r="100" spans="1:19" ht="345.75" customHeight="1">
      <c r="A100" s="13">
        <v>95</v>
      </c>
      <c r="B100" s="13" t="s">
        <v>202</v>
      </c>
      <c r="C100" s="14" t="s">
        <v>203</v>
      </c>
      <c r="D100" s="15" t="s">
        <v>15</v>
      </c>
      <c r="E100" s="15">
        <v>1</v>
      </c>
      <c r="F100" s="40">
        <v>84033.613445378156</v>
      </c>
      <c r="G100" s="149">
        <v>364201.68067226891</v>
      </c>
      <c r="H100" s="162">
        <v>400000</v>
      </c>
      <c r="J100" s="147">
        <f t="shared" si="30"/>
        <v>224117.64705882352</v>
      </c>
      <c r="L100" s="155">
        <f t="shared" si="26"/>
        <v>173017.54390462191</v>
      </c>
      <c r="M100" s="155">
        <f t="shared" si="28"/>
        <v>51100.103154201614</v>
      </c>
      <c r="N100" s="155">
        <f t="shared" si="29"/>
        <v>397135.19096344546</v>
      </c>
      <c r="O100" s="163"/>
      <c r="P100" s="156">
        <f t="shared" si="31"/>
        <v>0.37495313085864268</v>
      </c>
      <c r="Q100" s="156">
        <f t="shared" si="32"/>
        <v>1.6250468691413573</v>
      </c>
      <c r="R100" s="168">
        <f t="shared" si="33"/>
        <v>1.7847769028871392</v>
      </c>
      <c r="S100" s="159">
        <f t="shared" si="36"/>
        <v>1</v>
      </c>
    </row>
    <row r="101" spans="1:19" ht="136.5" customHeight="1">
      <c r="A101" s="13">
        <v>96</v>
      </c>
      <c r="B101" s="13" t="s">
        <v>204</v>
      </c>
      <c r="C101" s="14" t="s">
        <v>205</v>
      </c>
      <c r="D101" s="15" t="s">
        <v>15</v>
      </c>
      <c r="E101" s="15">
        <v>1</v>
      </c>
      <c r="F101" s="40">
        <v>840336.13445378153</v>
      </c>
      <c r="G101" s="149">
        <v>1625126.0504201681</v>
      </c>
      <c r="H101" s="150">
        <v>1678992</v>
      </c>
      <c r="J101" s="147">
        <f t="shared" si="30"/>
        <v>1232731.0924369749</v>
      </c>
      <c r="L101" s="155">
        <f t="shared" si="26"/>
        <v>469421.70336520451</v>
      </c>
      <c r="M101" s="155">
        <f t="shared" si="28"/>
        <v>763309.38907177036</v>
      </c>
      <c r="N101" s="155">
        <f t="shared" si="29"/>
        <v>1702152.7958021793</v>
      </c>
      <c r="O101" s="163"/>
      <c r="P101" s="156">
        <f t="shared" si="31"/>
        <v>0.6816864923821534</v>
      </c>
      <c r="Q101" s="156">
        <f t="shared" si="32"/>
        <v>1.3183135076178465</v>
      </c>
      <c r="R101" s="156">
        <f t="shared" si="33"/>
        <v>1.3620099389890588</v>
      </c>
      <c r="S101" s="159">
        <f>+AVERAGE(P101:R101)</f>
        <v>1.1206699796630195</v>
      </c>
    </row>
    <row r="102" spans="1:19" ht="220.5" customHeight="1">
      <c r="A102" s="13">
        <v>97</v>
      </c>
      <c r="B102" s="29" t="s">
        <v>206</v>
      </c>
      <c r="C102" s="14" t="s">
        <v>207</v>
      </c>
      <c r="D102" s="15" t="s">
        <v>15</v>
      </c>
      <c r="E102" s="15">
        <v>5</v>
      </c>
      <c r="F102" s="40">
        <v>1243697.4789915967</v>
      </c>
      <c r="G102" s="149">
        <v>2534789.9159663864</v>
      </c>
      <c r="H102" s="150">
        <v>2619328</v>
      </c>
      <c r="J102" s="147">
        <f t="shared" si="30"/>
        <v>1889243.6974789915</v>
      </c>
      <c r="L102" s="155">
        <f t="shared" si="26"/>
        <v>770976.18843422865</v>
      </c>
      <c r="M102" s="155">
        <f t="shared" si="28"/>
        <v>1118267.5090447627</v>
      </c>
      <c r="N102" s="155">
        <f t="shared" si="29"/>
        <v>2660219.8859132202</v>
      </c>
      <c r="O102" s="163"/>
      <c r="P102" s="156">
        <f t="shared" si="31"/>
        <v>0.65830442131482969</v>
      </c>
      <c r="Q102" s="156">
        <f t="shared" si="32"/>
        <v>1.3416955786851703</v>
      </c>
      <c r="R102" s="156">
        <f t="shared" si="33"/>
        <v>1.3864426296592831</v>
      </c>
      <c r="S102" s="159">
        <f>+AVERAGE(P102:R102)</f>
        <v>1.1288142098864278</v>
      </c>
    </row>
    <row r="103" spans="1:19" ht="408" customHeight="1">
      <c r="A103" s="13">
        <v>98</v>
      </c>
      <c r="B103" s="29" t="s">
        <v>208</v>
      </c>
      <c r="C103" s="14" t="s">
        <v>209</v>
      </c>
      <c r="D103" s="15" t="s">
        <v>15</v>
      </c>
      <c r="E103" s="15">
        <v>3</v>
      </c>
      <c r="F103" s="40">
        <v>588235.29411764711</v>
      </c>
      <c r="G103" s="149">
        <v>671428.57142857148</v>
      </c>
      <c r="H103" s="162">
        <v>710924</v>
      </c>
      <c r="J103" s="147">
        <f t="shared" si="30"/>
        <v>629831.93277310929</v>
      </c>
      <c r="L103" s="155">
        <f t="shared" si="26"/>
        <v>62627.907542430941</v>
      </c>
      <c r="M103" s="155">
        <f t="shared" si="28"/>
        <v>567204.02523067838</v>
      </c>
      <c r="N103" s="155">
        <f t="shared" si="29"/>
        <v>692459.8403155402</v>
      </c>
      <c r="O103" s="163"/>
      <c r="P103" s="156">
        <f t="shared" si="31"/>
        <v>0.93395597064709812</v>
      </c>
      <c r="Q103" s="156">
        <f t="shared" si="32"/>
        <v>1.0660440293529019</v>
      </c>
      <c r="R103" s="168">
        <f t="shared" si="33"/>
        <v>1.1287519146097398</v>
      </c>
      <c r="S103" s="159">
        <f t="shared" ref="S103:S104" si="37">+AVERAGE(P103:Q103)</f>
        <v>1</v>
      </c>
    </row>
    <row r="104" spans="1:19" ht="408" customHeight="1">
      <c r="A104" s="13">
        <v>99</v>
      </c>
      <c r="B104" s="13" t="s">
        <v>210</v>
      </c>
      <c r="C104" s="14" t="s">
        <v>211</v>
      </c>
      <c r="D104" s="15" t="s">
        <v>15</v>
      </c>
      <c r="E104" s="15">
        <v>3</v>
      </c>
      <c r="F104" s="40">
        <v>3993318.16</v>
      </c>
      <c r="G104" s="149">
        <v>4668571.4285714291</v>
      </c>
      <c r="H104" s="162">
        <v>4936975</v>
      </c>
      <c r="J104" s="147">
        <f t="shared" si="30"/>
        <v>4330944.7942857146</v>
      </c>
      <c r="L104" s="155">
        <f t="shared" si="26"/>
        <v>486226.23087591567</v>
      </c>
      <c r="M104" s="155">
        <f t="shared" si="28"/>
        <v>3844718.5634097988</v>
      </c>
      <c r="N104" s="155">
        <f t="shared" si="29"/>
        <v>4817171.0251616305</v>
      </c>
      <c r="O104" s="163"/>
      <c r="P104" s="156">
        <f t="shared" si="31"/>
        <v>0.9220431914229934</v>
      </c>
      <c r="Q104" s="156">
        <f t="shared" si="32"/>
        <v>1.0779568085770066</v>
      </c>
      <c r="R104" s="168">
        <f t="shared" si="33"/>
        <v>1.1399302541362075</v>
      </c>
      <c r="S104" s="159">
        <f t="shared" si="37"/>
        <v>1</v>
      </c>
    </row>
    <row r="105" spans="1:19" ht="196.5" customHeight="1">
      <c r="A105" s="13">
        <v>100</v>
      </c>
      <c r="B105" s="13" t="s">
        <v>212</v>
      </c>
      <c r="C105" s="14" t="s">
        <v>213</v>
      </c>
      <c r="D105" s="15" t="s">
        <v>15</v>
      </c>
      <c r="E105" s="15">
        <v>6</v>
      </c>
      <c r="F105" s="40">
        <v>2396369.4300000002</v>
      </c>
      <c r="G105" s="149">
        <v>4182100.8403361347</v>
      </c>
      <c r="H105" s="150">
        <v>4050420</v>
      </c>
      <c r="J105" s="147">
        <f t="shared" si="30"/>
        <v>3289235.1351680672</v>
      </c>
      <c r="L105" s="155">
        <f t="shared" si="26"/>
        <v>995159.93703608867</v>
      </c>
      <c r="M105" s="155">
        <f t="shared" si="28"/>
        <v>2294075.1981319785</v>
      </c>
      <c r="N105" s="155">
        <f t="shared" si="29"/>
        <v>4284395.0722041558</v>
      </c>
      <c r="O105" s="163"/>
      <c r="P105" s="156">
        <f t="shared" si="31"/>
        <v>0.72854914030874074</v>
      </c>
      <c r="Q105" s="156">
        <f t="shared" si="32"/>
        <v>1.2714508596912593</v>
      </c>
      <c r="R105" s="156">
        <f t="shared" si="33"/>
        <v>1.2314169810158735</v>
      </c>
      <c r="S105" s="159">
        <f t="shared" ref="S105:S142" si="38">+AVERAGE(P105:R105)</f>
        <v>1.0771389936719578</v>
      </c>
    </row>
    <row r="106" spans="1:19" ht="408" customHeight="1">
      <c r="A106" s="13">
        <v>101</v>
      </c>
      <c r="B106" s="29" t="s">
        <v>214</v>
      </c>
      <c r="C106" s="14" t="s">
        <v>215</v>
      </c>
      <c r="D106" s="15" t="s">
        <v>15</v>
      </c>
      <c r="E106" s="15">
        <v>4</v>
      </c>
      <c r="F106" s="40">
        <v>1848739.4957983193</v>
      </c>
      <c r="G106" s="149">
        <v>4084789.9159663869</v>
      </c>
      <c r="H106" s="150">
        <v>3955462</v>
      </c>
      <c r="J106" s="147">
        <f t="shared" si="30"/>
        <v>2966764.7058823532</v>
      </c>
      <c r="L106" s="155">
        <f t="shared" si="26"/>
        <v>1255317.1512338875</v>
      </c>
      <c r="M106" s="155">
        <f t="shared" si="28"/>
        <v>1711447.5546484657</v>
      </c>
      <c r="N106" s="155">
        <f t="shared" si="29"/>
        <v>4222081.857116241</v>
      </c>
      <c r="O106" s="163"/>
      <c r="P106" s="156">
        <f t="shared" si="31"/>
        <v>0.62315002336812586</v>
      </c>
      <c r="Q106" s="156">
        <f t="shared" si="32"/>
        <v>1.376849976631874</v>
      </c>
      <c r="R106" s="156">
        <f t="shared" si="33"/>
        <v>1.333257737682165</v>
      </c>
      <c r="S106" s="159">
        <f t="shared" si="38"/>
        <v>1.1110859125607215</v>
      </c>
    </row>
    <row r="107" spans="1:19" ht="408" customHeight="1">
      <c r="A107" s="13">
        <v>102</v>
      </c>
      <c r="B107" s="29" t="s">
        <v>216</v>
      </c>
      <c r="C107" s="14" t="s">
        <v>217</v>
      </c>
      <c r="D107" s="15" t="s">
        <v>15</v>
      </c>
      <c r="E107" s="15">
        <v>2</v>
      </c>
      <c r="F107" s="40">
        <v>3109243.6974789919</v>
      </c>
      <c r="G107" s="149">
        <v>11625966.386554623</v>
      </c>
      <c r="H107" s="150">
        <v>11386555</v>
      </c>
      <c r="J107" s="147">
        <f t="shared" si="30"/>
        <v>7367605.0420168079</v>
      </c>
      <c r="L107" s="155">
        <f t="shared" si="26"/>
        <v>4849497.6642512437</v>
      </c>
      <c r="M107" s="155">
        <f t="shared" si="28"/>
        <v>2518107.3777655642</v>
      </c>
      <c r="N107" s="155">
        <f t="shared" si="29"/>
        <v>12217102.706268052</v>
      </c>
      <c r="O107" s="163"/>
      <c r="P107" s="156">
        <f t="shared" si="31"/>
        <v>0.42201552332776349</v>
      </c>
      <c r="Q107" s="156">
        <f t="shared" si="32"/>
        <v>1.5779844766722364</v>
      </c>
      <c r="R107" s="156">
        <f t="shared" si="33"/>
        <v>1.5454893327022108</v>
      </c>
      <c r="S107" s="159">
        <f t="shared" si="38"/>
        <v>1.1818297775674036</v>
      </c>
    </row>
    <row r="108" spans="1:19" ht="215.25" customHeight="1">
      <c r="A108" s="13">
        <v>103</v>
      </c>
      <c r="B108" s="37" t="s">
        <v>218</v>
      </c>
      <c r="C108" s="14" t="s">
        <v>219</v>
      </c>
      <c r="D108" s="15" t="s">
        <v>15</v>
      </c>
      <c r="E108" s="15">
        <v>11</v>
      </c>
      <c r="F108" s="40">
        <v>1680672.2689075631</v>
      </c>
      <c r="G108" s="149">
        <v>3813949.5798319331</v>
      </c>
      <c r="H108" s="150">
        <v>3693277</v>
      </c>
      <c r="J108" s="147">
        <f t="shared" si="30"/>
        <v>2747310.9243697482</v>
      </c>
      <c r="L108" s="155">
        <f t="shared" si="26"/>
        <v>1198332.9921494874</v>
      </c>
      <c r="M108" s="155">
        <f t="shared" si="28"/>
        <v>1548977.9322202608</v>
      </c>
      <c r="N108" s="155">
        <f t="shared" si="29"/>
        <v>3945643.9165192358</v>
      </c>
      <c r="O108" s="163"/>
      <c r="P108" s="156">
        <f t="shared" si="31"/>
        <v>0.61175175113938762</v>
      </c>
      <c r="Q108" s="156">
        <f t="shared" si="32"/>
        <v>1.3882482488606123</v>
      </c>
      <c r="R108" s="156">
        <f t="shared" si="33"/>
        <v>1.3443243599547303</v>
      </c>
      <c r="S108" s="159">
        <f t="shared" si="38"/>
        <v>1.1147747866515767</v>
      </c>
    </row>
    <row r="109" spans="1:19" ht="408" customHeight="1">
      <c r="A109" s="13">
        <v>104</v>
      </c>
      <c r="B109" s="29" t="s">
        <v>220</v>
      </c>
      <c r="C109" s="14" t="s">
        <v>221</v>
      </c>
      <c r="D109" s="15" t="s">
        <v>15</v>
      </c>
      <c r="E109" s="15">
        <v>2</v>
      </c>
      <c r="F109" s="40">
        <v>3193277.3109243698</v>
      </c>
      <c r="G109" s="149">
        <v>4890252.1008403366</v>
      </c>
      <c r="H109" s="150">
        <v>4736134</v>
      </c>
      <c r="J109" s="147">
        <f t="shared" si="30"/>
        <v>4041764.7058823532</v>
      </c>
      <c r="L109" s="155">
        <f t="shared" si="26"/>
        <v>938427.99312132981</v>
      </c>
      <c r="M109" s="155">
        <f t="shared" si="28"/>
        <v>3103336.7127610235</v>
      </c>
      <c r="N109" s="155">
        <f t="shared" si="29"/>
        <v>4980192.6990036834</v>
      </c>
      <c r="O109" s="163"/>
      <c r="P109" s="156">
        <f t="shared" si="31"/>
        <v>0.79007006674012925</v>
      </c>
      <c r="Q109" s="156">
        <f t="shared" si="32"/>
        <v>1.2099299332598707</v>
      </c>
      <c r="R109" s="156">
        <f t="shared" si="33"/>
        <v>1.1717985446077717</v>
      </c>
      <c r="S109" s="159">
        <f t="shared" si="38"/>
        <v>1.0572661815359239</v>
      </c>
    </row>
    <row r="110" spans="1:19" ht="408" customHeight="1">
      <c r="A110" s="13">
        <v>105</v>
      </c>
      <c r="B110" s="13" t="s">
        <v>222</v>
      </c>
      <c r="C110" s="14" t="s">
        <v>223</v>
      </c>
      <c r="D110" s="15" t="s">
        <v>15</v>
      </c>
      <c r="E110" s="15">
        <v>1</v>
      </c>
      <c r="F110" s="40">
        <v>1008403.3613445378</v>
      </c>
      <c r="G110" s="149">
        <v>2104453.781512605</v>
      </c>
      <c r="H110" s="150">
        <v>2174790</v>
      </c>
      <c r="J110" s="147">
        <f t="shared" si="30"/>
        <v>1556428.5714285714</v>
      </c>
      <c r="L110" s="155">
        <f t="shared" si="26"/>
        <v>654055.48923819547</v>
      </c>
      <c r="M110" s="155">
        <f t="shared" si="28"/>
        <v>902373.08219037589</v>
      </c>
      <c r="N110" s="155">
        <f t="shared" si="29"/>
        <v>2210484.0606667669</v>
      </c>
      <c r="O110" s="163"/>
      <c r="P110" s="156">
        <f t="shared" si="31"/>
        <v>0.6478956887941042</v>
      </c>
      <c r="Q110" s="156">
        <f t="shared" si="32"/>
        <v>1.3521043112058959</v>
      </c>
      <c r="R110" s="156">
        <f t="shared" si="33"/>
        <v>1.397295089490592</v>
      </c>
      <c r="S110" s="159">
        <f t="shared" si="38"/>
        <v>1.1324316964968639</v>
      </c>
    </row>
    <row r="111" spans="1:19" ht="408" customHeight="1">
      <c r="A111" s="13">
        <v>106</v>
      </c>
      <c r="B111" s="13" t="s">
        <v>224</v>
      </c>
      <c r="C111" s="14" t="s">
        <v>225</v>
      </c>
      <c r="D111" s="15" t="s">
        <v>15</v>
      </c>
      <c r="E111" s="15">
        <v>1</v>
      </c>
      <c r="F111" s="40">
        <v>2100840.3361344538</v>
      </c>
      <c r="G111" s="149">
        <v>4462268.9075630251</v>
      </c>
      <c r="H111" s="150">
        <v>4321008</v>
      </c>
      <c r="J111" s="147">
        <f t="shared" si="30"/>
        <v>3281554.6218487397</v>
      </c>
      <c r="L111" s="155">
        <f t="shared" si="26"/>
        <v>1324477.5068958886</v>
      </c>
      <c r="M111" s="155">
        <f t="shared" si="28"/>
        <v>1957077.1149528511</v>
      </c>
      <c r="N111" s="155">
        <f t="shared" si="29"/>
        <v>4606032.1287446283</v>
      </c>
      <c r="O111" s="163"/>
      <c r="P111" s="156">
        <f t="shared" si="31"/>
        <v>0.64019666841653755</v>
      </c>
      <c r="Q111" s="156">
        <f t="shared" si="32"/>
        <v>1.3598033315834623</v>
      </c>
      <c r="R111" s="156">
        <f t="shared" si="33"/>
        <v>1.3167563846813741</v>
      </c>
      <c r="S111" s="159">
        <f t="shared" si="38"/>
        <v>1.1055854615604581</v>
      </c>
    </row>
    <row r="112" spans="1:19" ht="408" customHeight="1">
      <c r="A112" s="13">
        <v>107</v>
      </c>
      <c r="B112" s="13" t="s">
        <v>226</v>
      </c>
      <c r="C112" s="14" t="s">
        <v>227</v>
      </c>
      <c r="D112" s="15" t="s">
        <v>15</v>
      </c>
      <c r="E112" s="15">
        <v>1</v>
      </c>
      <c r="F112" s="40">
        <v>924369.74789915967</v>
      </c>
      <c r="G112" s="149">
        <v>4255966.3865546221</v>
      </c>
      <c r="H112" s="150">
        <v>4121849</v>
      </c>
      <c r="J112" s="147">
        <f t="shared" si="30"/>
        <v>2590168.0672268909</v>
      </c>
      <c r="L112" s="155">
        <f t="shared" si="26"/>
        <v>1885974.4255818173</v>
      </c>
      <c r="M112" s="155">
        <f t="shared" si="28"/>
        <v>704193.64164507366</v>
      </c>
      <c r="N112" s="155">
        <f t="shared" si="29"/>
        <v>4476142.492808708</v>
      </c>
      <c r="O112" s="163"/>
      <c r="P112" s="156">
        <f t="shared" si="31"/>
        <v>0.35687635856341043</v>
      </c>
      <c r="Q112" s="156">
        <f t="shared" si="32"/>
        <v>1.6431236414365895</v>
      </c>
      <c r="R112" s="156">
        <f t="shared" si="33"/>
        <v>1.5913442267138176</v>
      </c>
      <c r="S112" s="159">
        <f t="shared" si="38"/>
        <v>1.1971147422379393</v>
      </c>
    </row>
    <row r="113" spans="1:19" ht="408" customHeight="1">
      <c r="A113" s="13">
        <v>108</v>
      </c>
      <c r="B113" s="13" t="s">
        <v>228</v>
      </c>
      <c r="C113" s="14" t="s">
        <v>229</v>
      </c>
      <c r="D113" s="15" t="s">
        <v>15</v>
      </c>
      <c r="E113" s="15">
        <v>2</v>
      </c>
      <c r="F113" s="40">
        <v>84033.613445378156</v>
      </c>
      <c r="G113" s="149">
        <v>120588.23529411765</v>
      </c>
      <c r="H113" s="162">
        <v>132773</v>
      </c>
      <c r="J113" s="147">
        <f t="shared" si="30"/>
        <v>102310.9243697479</v>
      </c>
      <c r="L113" s="155">
        <f t="shared" si="26"/>
        <v>25364.794076182701</v>
      </c>
      <c r="M113" s="155">
        <f t="shared" si="28"/>
        <v>76946.130293565191</v>
      </c>
      <c r="N113" s="155">
        <f t="shared" si="29"/>
        <v>127675.7184459306</v>
      </c>
      <c r="O113" s="163"/>
      <c r="P113" s="156">
        <f t="shared" si="31"/>
        <v>0.82135523613963046</v>
      </c>
      <c r="Q113" s="156">
        <f t="shared" si="32"/>
        <v>1.1786447638603696</v>
      </c>
      <c r="R113" s="168">
        <f t="shared" si="33"/>
        <v>1.2977402053388092</v>
      </c>
      <c r="S113" s="159">
        <f t="shared" ref="S113" si="39">+AVERAGE(P113:Q113)</f>
        <v>1</v>
      </c>
    </row>
    <row r="114" spans="1:19" ht="408" customHeight="1">
      <c r="A114" s="13">
        <v>109</v>
      </c>
      <c r="B114" s="29" t="s">
        <v>230</v>
      </c>
      <c r="C114" s="14" t="s">
        <v>231</v>
      </c>
      <c r="D114" s="15" t="s">
        <v>15</v>
      </c>
      <c r="E114" s="15">
        <v>8</v>
      </c>
      <c r="F114" s="40">
        <v>1260504.2016806724</v>
      </c>
      <c r="G114" s="149">
        <v>1969243.6974789917</v>
      </c>
      <c r="H114" s="150">
        <v>2035294</v>
      </c>
      <c r="J114" s="147">
        <f t="shared" si="30"/>
        <v>1614873.9495798321</v>
      </c>
      <c r="L114" s="155">
        <f t="shared" si="26"/>
        <v>429529.49975278636</v>
      </c>
      <c r="M114" s="155">
        <f t="shared" si="28"/>
        <v>1185344.4498270457</v>
      </c>
      <c r="N114" s="155">
        <f t="shared" si="29"/>
        <v>2044403.4493326186</v>
      </c>
      <c r="O114" s="163"/>
      <c r="P114" s="156">
        <f t="shared" si="31"/>
        <v>0.78055888015819319</v>
      </c>
      <c r="Q114" s="156">
        <f t="shared" si="32"/>
        <v>1.2194411198418067</v>
      </c>
      <c r="R114" s="156">
        <f t="shared" si="33"/>
        <v>1.2603423323099336</v>
      </c>
      <c r="S114" s="159">
        <f t="shared" si="38"/>
        <v>1.0867807774366447</v>
      </c>
    </row>
    <row r="115" spans="1:19" ht="408" customHeight="1">
      <c r="A115" s="13">
        <v>110</v>
      </c>
      <c r="B115" s="13" t="s">
        <v>232</v>
      </c>
      <c r="C115" s="14" t="s">
        <v>233</v>
      </c>
      <c r="D115" s="15" t="s">
        <v>15</v>
      </c>
      <c r="E115" s="15">
        <v>2</v>
      </c>
      <c r="F115" s="40">
        <v>1015301.77</v>
      </c>
      <c r="G115" s="149">
        <v>1506806.7226890756</v>
      </c>
      <c r="H115" s="150">
        <v>1557143</v>
      </c>
      <c r="J115" s="147">
        <f t="shared" si="30"/>
        <v>1261054.2463445379</v>
      </c>
      <c r="L115" s="155">
        <f t="shared" si="26"/>
        <v>299361.20263524499</v>
      </c>
      <c r="M115" s="155">
        <f t="shared" si="28"/>
        <v>961693.04370929301</v>
      </c>
      <c r="N115" s="155">
        <f t="shared" si="29"/>
        <v>1560415.4489797829</v>
      </c>
      <c r="O115" s="163"/>
      <c r="P115" s="156">
        <f t="shared" si="31"/>
        <v>0.80512140769763929</v>
      </c>
      <c r="Q115" s="156">
        <f t="shared" si="32"/>
        <v>1.1948785923023606</v>
      </c>
      <c r="R115" s="156">
        <f t="shared" si="33"/>
        <v>1.2347946208608749</v>
      </c>
      <c r="S115" s="159">
        <f t="shared" si="38"/>
        <v>1.0782648736202916</v>
      </c>
    </row>
    <row r="116" spans="1:19" ht="408" customHeight="1">
      <c r="A116" s="13">
        <v>111</v>
      </c>
      <c r="B116" s="13" t="s">
        <v>234</v>
      </c>
      <c r="C116" s="14" t="s">
        <v>235</v>
      </c>
      <c r="D116" s="15" t="s">
        <v>15</v>
      </c>
      <c r="E116" s="15">
        <v>13</v>
      </c>
      <c r="F116" s="40">
        <v>352941.17647058825</v>
      </c>
      <c r="G116" s="149">
        <v>1163865.5462184874</v>
      </c>
      <c r="H116" s="150">
        <v>1202521</v>
      </c>
      <c r="J116" s="147">
        <f t="shared" si="30"/>
        <v>758403.36134453781</v>
      </c>
      <c r="L116" s="155">
        <f t="shared" si="26"/>
        <v>479735.77000024199</v>
      </c>
      <c r="M116" s="155">
        <f t="shared" si="28"/>
        <v>278667.59134429583</v>
      </c>
      <c r="N116" s="155">
        <f t="shared" si="29"/>
        <v>1238139.1313447799</v>
      </c>
      <c r="O116" s="163"/>
      <c r="P116" s="156">
        <f t="shared" si="31"/>
        <v>0.46537396121883656</v>
      </c>
      <c r="Q116" s="156">
        <f t="shared" si="32"/>
        <v>1.5346260387811634</v>
      </c>
      <c r="R116" s="156">
        <f t="shared" si="33"/>
        <v>1.5855955567867035</v>
      </c>
      <c r="S116" s="159">
        <f t="shared" si="38"/>
        <v>1.1951985189289012</v>
      </c>
    </row>
    <row r="117" spans="1:19" ht="408" customHeight="1">
      <c r="A117" s="13">
        <v>112</v>
      </c>
      <c r="B117" s="13" t="s">
        <v>236</v>
      </c>
      <c r="C117" s="14" t="s">
        <v>237</v>
      </c>
      <c r="D117" s="15" t="s">
        <v>15</v>
      </c>
      <c r="E117" s="15">
        <v>2</v>
      </c>
      <c r="F117" s="40">
        <v>840336.13445378153</v>
      </c>
      <c r="G117" s="149">
        <v>3150000</v>
      </c>
      <c r="H117" s="150">
        <v>3254622</v>
      </c>
      <c r="J117" s="147">
        <f t="shared" si="30"/>
        <v>1995168.0672268907</v>
      </c>
      <c r="L117" s="155">
        <f t="shared" si="26"/>
        <v>1364689.7800886333</v>
      </c>
      <c r="M117" s="155">
        <f t="shared" si="28"/>
        <v>630478.28713825741</v>
      </c>
      <c r="N117" s="155">
        <f t="shared" si="29"/>
        <v>3359857.8473155238</v>
      </c>
      <c r="O117" s="163"/>
      <c r="P117" s="156">
        <f t="shared" si="31"/>
        <v>0.42118563756975891</v>
      </c>
      <c r="Q117" s="156">
        <f t="shared" si="32"/>
        <v>1.5788143624302411</v>
      </c>
      <c r="R117" s="156">
        <f t="shared" si="33"/>
        <v>1.631252050121091</v>
      </c>
      <c r="S117" s="159">
        <f t="shared" si="38"/>
        <v>1.2104173500403637</v>
      </c>
    </row>
    <row r="118" spans="1:19" ht="408" customHeight="1">
      <c r="A118" s="13">
        <v>113</v>
      </c>
      <c r="B118" s="13" t="s">
        <v>238</v>
      </c>
      <c r="C118" s="14" t="s">
        <v>239</v>
      </c>
      <c r="D118" s="15" t="s">
        <v>15</v>
      </c>
      <c r="E118" s="15">
        <v>4</v>
      </c>
      <c r="F118" s="40">
        <v>882352.9411764706</v>
      </c>
      <c r="G118" s="149">
        <v>2853529.411764706</v>
      </c>
      <c r="H118" s="150">
        <v>2948739</v>
      </c>
      <c r="J118" s="147">
        <f t="shared" si="30"/>
        <v>1867941.1764705884</v>
      </c>
      <c r="L118" s="155">
        <f t="shared" si="26"/>
        <v>1166515.6727046052</v>
      </c>
      <c r="M118" s="155">
        <f t="shared" si="28"/>
        <v>701425.50376598327</v>
      </c>
      <c r="N118" s="155">
        <f t="shared" si="29"/>
        <v>3034456.8491751933</v>
      </c>
      <c r="O118" s="163"/>
      <c r="P118" s="156">
        <f t="shared" si="31"/>
        <v>0.47236655644780345</v>
      </c>
      <c r="Q118" s="156">
        <f t="shared" si="32"/>
        <v>1.5276334435521963</v>
      </c>
      <c r="R118" s="156">
        <f t="shared" si="33"/>
        <v>1.5786037789324514</v>
      </c>
      <c r="S118" s="159">
        <f t="shared" si="38"/>
        <v>1.1928679263108171</v>
      </c>
    </row>
    <row r="119" spans="1:19" ht="285" customHeight="1">
      <c r="A119" s="13">
        <v>114</v>
      </c>
      <c r="B119" s="13" t="s">
        <v>240</v>
      </c>
      <c r="C119" s="14" t="s">
        <v>241</v>
      </c>
      <c r="D119" s="15" t="s">
        <v>15</v>
      </c>
      <c r="E119" s="15">
        <v>1</v>
      </c>
      <c r="F119" s="40">
        <v>1092436.9747899161</v>
      </c>
      <c r="G119" s="149">
        <v>1635714.2857142857</v>
      </c>
      <c r="H119" s="150">
        <v>1689916</v>
      </c>
      <c r="J119" s="147">
        <f t="shared" si="30"/>
        <v>1364075.630252101</v>
      </c>
      <c r="L119" s="155">
        <f t="shared" si="26"/>
        <v>330421.25838660204</v>
      </c>
      <c r="M119" s="155">
        <f t="shared" si="28"/>
        <v>1033654.3718654989</v>
      </c>
      <c r="N119" s="155">
        <f t="shared" si="29"/>
        <v>1694496.8886387032</v>
      </c>
      <c r="O119" s="163"/>
      <c r="P119" s="156">
        <f t="shared" si="31"/>
        <v>0.80086246727244725</v>
      </c>
      <c r="Q119" s="156">
        <f t="shared" si="32"/>
        <v>1.1991375327275526</v>
      </c>
      <c r="R119" s="156">
        <f t="shared" si="33"/>
        <v>1.238872656707223</v>
      </c>
      <c r="S119" s="159">
        <f t="shared" si="38"/>
        <v>1.0796242189024077</v>
      </c>
    </row>
    <row r="120" spans="1:19" ht="408" customHeight="1">
      <c r="A120" s="13">
        <v>115</v>
      </c>
      <c r="B120" s="13" t="s">
        <v>242</v>
      </c>
      <c r="C120" s="14" t="s">
        <v>243</v>
      </c>
      <c r="D120" s="15" t="s">
        <v>15</v>
      </c>
      <c r="E120" s="15">
        <v>3</v>
      </c>
      <c r="F120" s="40">
        <v>1764705.8823529412</v>
      </c>
      <c r="G120" s="149">
        <v>2872100.8403361347</v>
      </c>
      <c r="H120" s="150">
        <v>2968067</v>
      </c>
      <c r="J120" s="147">
        <f t="shared" si="30"/>
        <v>2318403.3613445377</v>
      </c>
      <c r="L120" s="155">
        <f t="shared" si="26"/>
        <v>668781.3639040296</v>
      </c>
      <c r="M120" s="155">
        <f t="shared" si="28"/>
        <v>1649621.9974405081</v>
      </c>
      <c r="N120" s="155">
        <f t="shared" si="29"/>
        <v>2987184.7252485673</v>
      </c>
      <c r="O120" s="163"/>
      <c r="P120" s="156">
        <f t="shared" si="31"/>
        <v>0.76117293124071195</v>
      </c>
      <c r="Q120" s="156">
        <f t="shared" si="32"/>
        <v>1.2388270687592882</v>
      </c>
      <c r="R120" s="156">
        <f t="shared" si="33"/>
        <v>1.2802202798216682</v>
      </c>
      <c r="S120" s="159">
        <f t="shared" si="38"/>
        <v>1.0934067599405559</v>
      </c>
    </row>
    <row r="121" spans="1:19" ht="408" customHeight="1">
      <c r="A121" s="13">
        <v>116</v>
      </c>
      <c r="B121" s="13" t="s">
        <v>244</v>
      </c>
      <c r="C121" s="14" t="s">
        <v>245</v>
      </c>
      <c r="D121" s="15" t="s">
        <v>15</v>
      </c>
      <c r="E121" s="15">
        <v>1</v>
      </c>
      <c r="F121" s="40">
        <v>3361344.5378151261</v>
      </c>
      <c r="G121" s="149">
        <v>2337478.9915966387</v>
      </c>
      <c r="H121" s="150">
        <v>2415126</v>
      </c>
      <c r="J121" s="147">
        <f t="shared" si="30"/>
        <v>2849411.7647058824</v>
      </c>
      <c r="L121" s="155">
        <f t="shared" si="26"/>
        <v>570037.89873309736</v>
      </c>
      <c r="M121" s="155">
        <f t="shared" si="28"/>
        <v>2279373.8659727853</v>
      </c>
      <c r="N121" s="155">
        <f t="shared" si="29"/>
        <v>3419449.6634389795</v>
      </c>
      <c r="O121" s="163"/>
      <c r="P121" s="156">
        <f t="shared" si="31"/>
        <v>1.1796626164916835</v>
      </c>
      <c r="Q121" s="156">
        <f t="shared" si="32"/>
        <v>0.82033738350831664</v>
      </c>
      <c r="R121" s="156">
        <f t="shared" si="33"/>
        <v>0.84758757225433523</v>
      </c>
      <c r="S121" s="159">
        <f t="shared" si="38"/>
        <v>0.94919585741811174</v>
      </c>
    </row>
    <row r="122" spans="1:19" ht="408" customHeight="1">
      <c r="A122" s="13">
        <v>117</v>
      </c>
      <c r="B122" s="13" t="s">
        <v>246</v>
      </c>
      <c r="C122" s="14" t="s">
        <v>247</v>
      </c>
      <c r="D122" s="15" t="s">
        <v>15</v>
      </c>
      <c r="E122" s="15">
        <v>2</v>
      </c>
      <c r="F122" s="40">
        <v>2016806.7226890756</v>
      </c>
      <c r="G122" s="149">
        <v>3841932.7731092437</v>
      </c>
      <c r="H122" s="150">
        <v>3721008</v>
      </c>
      <c r="J122" s="147">
        <f t="shared" si="30"/>
        <v>2929369.7478991598</v>
      </c>
      <c r="L122" s="155">
        <f t="shared" si="26"/>
        <v>1020621.5340224494</v>
      </c>
      <c r="M122" s="155">
        <f t="shared" si="28"/>
        <v>1908748.2138767103</v>
      </c>
      <c r="N122" s="155">
        <f t="shared" si="29"/>
        <v>3949991.2819216093</v>
      </c>
      <c r="O122" s="163"/>
      <c r="P122" s="156">
        <f t="shared" si="31"/>
        <v>0.6884780332477517</v>
      </c>
      <c r="Q122" s="156">
        <f t="shared" si="32"/>
        <v>1.3115219667522482</v>
      </c>
      <c r="R122" s="156">
        <f t="shared" si="33"/>
        <v>1.2702418336464951</v>
      </c>
      <c r="S122" s="159">
        <f t="shared" si="38"/>
        <v>1.0900806112154984</v>
      </c>
    </row>
    <row r="123" spans="1:19" ht="253.5" customHeight="1">
      <c r="A123" s="13">
        <v>118</v>
      </c>
      <c r="B123" s="13" t="s">
        <v>248</v>
      </c>
      <c r="C123" s="14" t="s">
        <v>249</v>
      </c>
      <c r="D123" s="15" t="s">
        <v>15</v>
      </c>
      <c r="E123" s="15">
        <v>7</v>
      </c>
      <c r="F123" s="40">
        <v>2268907.5630252101</v>
      </c>
      <c r="G123" s="149">
        <v>3958235.2941176472</v>
      </c>
      <c r="H123" s="162">
        <v>4183193</v>
      </c>
      <c r="J123" s="147">
        <f t="shared" si="30"/>
        <v>3113571.4285714286</v>
      </c>
      <c r="L123" s="155">
        <f t="shared" si="26"/>
        <v>1046336.6958654284</v>
      </c>
      <c r="M123" s="155">
        <f t="shared" si="28"/>
        <v>2067234.7327060001</v>
      </c>
      <c r="N123" s="155">
        <f t="shared" si="29"/>
        <v>4159908.1244368572</v>
      </c>
      <c r="O123" s="163"/>
      <c r="P123" s="156">
        <f t="shared" si="31"/>
        <v>0.72871543662199911</v>
      </c>
      <c r="Q123" s="156">
        <f t="shared" si="32"/>
        <v>1.271284563378001</v>
      </c>
      <c r="R123" s="168">
        <f t="shared" si="33"/>
        <v>1.3435352603808213</v>
      </c>
      <c r="S123" s="159">
        <f t="shared" ref="S123" si="40">+AVERAGE(P123:Q123)</f>
        <v>1</v>
      </c>
    </row>
    <row r="124" spans="1:19" ht="408" customHeight="1">
      <c r="A124" s="13">
        <v>119</v>
      </c>
      <c r="B124" s="13" t="s">
        <v>250</v>
      </c>
      <c r="C124" s="14" t="s">
        <v>251</v>
      </c>
      <c r="D124" s="15" t="s">
        <v>15</v>
      </c>
      <c r="E124" s="15">
        <v>9</v>
      </c>
      <c r="F124" s="40">
        <v>1680672.2689075631</v>
      </c>
      <c r="G124" s="149">
        <v>2758235.2941176472</v>
      </c>
      <c r="H124" s="150">
        <v>2850420</v>
      </c>
      <c r="J124" s="147">
        <f t="shared" si="30"/>
        <v>2219453.781512605</v>
      </c>
      <c r="L124" s="155">
        <f t="shared" si="26"/>
        <v>650378.07564708567</v>
      </c>
      <c r="M124" s="155">
        <f t="shared" si="28"/>
        <v>1569075.7058655194</v>
      </c>
      <c r="N124" s="155">
        <f t="shared" si="29"/>
        <v>2869831.8571596909</v>
      </c>
      <c r="O124" s="163"/>
      <c r="P124" s="156">
        <f t="shared" si="31"/>
        <v>0.75724589667379738</v>
      </c>
      <c r="Q124" s="156">
        <f t="shared" si="32"/>
        <v>1.2427541033262026</v>
      </c>
      <c r="R124" s="156">
        <f t="shared" si="33"/>
        <v>1.2842889650341707</v>
      </c>
      <c r="S124" s="159">
        <f t="shared" si="38"/>
        <v>1.0947629883447236</v>
      </c>
    </row>
    <row r="125" spans="1:19" ht="408" customHeight="1">
      <c r="A125" s="13">
        <v>120</v>
      </c>
      <c r="B125" s="13" t="s">
        <v>252</v>
      </c>
      <c r="C125" s="14" t="s">
        <v>253</v>
      </c>
      <c r="D125" s="15" t="s">
        <v>15</v>
      </c>
      <c r="E125" s="15">
        <v>1</v>
      </c>
      <c r="F125" s="40">
        <v>588235.29411764711</v>
      </c>
      <c r="G125" s="149">
        <v>3294033.6134453784</v>
      </c>
      <c r="H125" s="150">
        <v>3404202</v>
      </c>
      <c r="J125" s="147">
        <f t="shared" si="30"/>
        <v>1941134.4537815128</v>
      </c>
      <c r="L125" s="155">
        <f t="shared" si="26"/>
        <v>1594947.7581261992</v>
      </c>
      <c r="M125" s="155">
        <f t="shared" si="28"/>
        <v>346186.69565531355</v>
      </c>
      <c r="N125" s="155">
        <f t="shared" si="29"/>
        <v>3536082.2119077118</v>
      </c>
      <c r="O125" s="163"/>
      <c r="P125" s="156">
        <f t="shared" si="31"/>
        <v>0.30303686226974608</v>
      </c>
      <c r="Q125" s="156">
        <f t="shared" si="32"/>
        <v>1.6969631377302539</v>
      </c>
      <c r="R125" s="156">
        <f t="shared" si="33"/>
        <v>1.7537177774410699</v>
      </c>
      <c r="S125" s="159">
        <f t="shared" si="38"/>
        <v>1.2512392591470232</v>
      </c>
    </row>
    <row r="126" spans="1:19" ht="408" customHeight="1">
      <c r="A126" s="13">
        <v>121</v>
      </c>
      <c r="B126" s="13" t="s">
        <v>254</v>
      </c>
      <c r="C126" s="14" t="s">
        <v>255</v>
      </c>
      <c r="D126" s="15" t="s">
        <v>15</v>
      </c>
      <c r="E126" s="15">
        <v>1</v>
      </c>
      <c r="F126" s="40">
        <v>1176470.5882352942</v>
      </c>
      <c r="G126" s="149">
        <v>1577647.0588235294</v>
      </c>
      <c r="H126" s="162">
        <v>1630252</v>
      </c>
      <c r="J126" s="147">
        <f t="shared" si="30"/>
        <v>1377058.8235294118</v>
      </c>
      <c r="L126" s="155">
        <f t="shared" si="26"/>
        <v>248202.6759367495</v>
      </c>
      <c r="M126" s="155">
        <f t="shared" si="28"/>
        <v>1128856.1475926624</v>
      </c>
      <c r="N126" s="155">
        <f t="shared" si="29"/>
        <v>1625261.4994661612</v>
      </c>
      <c r="O126" s="163"/>
      <c r="P126" s="156">
        <f t="shared" si="31"/>
        <v>0.8543357539513029</v>
      </c>
      <c r="Q126" s="156">
        <f t="shared" si="32"/>
        <v>1.145664246048697</v>
      </c>
      <c r="R126" s="168">
        <f t="shared" si="33"/>
        <v>1.1838651858180265</v>
      </c>
      <c r="S126" s="159">
        <f t="shared" ref="S126" si="41">+AVERAGE(P126:Q126)</f>
        <v>1</v>
      </c>
    </row>
    <row r="127" spans="1:19" ht="348" customHeight="1">
      <c r="A127" s="13">
        <v>122</v>
      </c>
      <c r="B127" s="13" t="s">
        <v>256</v>
      </c>
      <c r="C127" s="14" t="s">
        <v>257</v>
      </c>
      <c r="D127" s="15" t="s">
        <v>15</v>
      </c>
      <c r="E127" s="15">
        <v>1</v>
      </c>
      <c r="F127" s="40">
        <v>1596638.6554621849</v>
      </c>
      <c r="G127" s="149">
        <v>6092773.1092436975</v>
      </c>
      <c r="H127" s="150">
        <v>5900000</v>
      </c>
      <c r="J127" s="147">
        <f t="shared" si="30"/>
        <v>3844705.8823529412</v>
      </c>
      <c r="L127" s="155">
        <f t="shared" si="26"/>
        <v>2542023.6479293089</v>
      </c>
      <c r="M127" s="155">
        <f t="shared" si="28"/>
        <v>1302682.2344236323</v>
      </c>
      <c r="N127" s="155">
        <f t="shared" si="29"/>
        <v>6386729.5302822497</v>
      </c>
      <c r="O127" s="163"/>
      <c r="P127" s="156">
        <f t="shared" si="31"/>
        <v>0.41528239202657807</v>
      </c>
      <c r="Q127" s="156">
        <f t="shared" si="32"/>
        <v>1.584717607973422</v>
      </c>
      <c r="R127" s="156">
        <f t="shared" si="33"/>
        <v>1.534577723378213</v>
      </c>
      <c r="S127" s="159">
        <f t="shared" si="38"/>
        <v>1.1781925744594044</v>
      </c>
    </row>
    <row r="128" spans="1:19" ht="42.75" customHeight="1">
      <c r="A128" s="13">
        <v>123</v>
      </c>
      <c r="B128" s="13" t="s">
        <v>258</v>
      </c>
      <c r="C128" s="14" t="s">
        <v>258</v>
      </c>
      <c r="D128" s="15" t="s">
        <v>15</v>
      </c>
      <c r="E128" s="15">
        <v>20</v>
      </c>
      <c r="F128" s="40">
        <v>134453.78151260506</v>
      </c>
      <c r="G128" s="149">
        <v>169915.96638655462</v>
      </c>
      <c r="H128" s="150">
        <v>186555</v>
      </c>
      <c r="J128" s="147">
        <f t="shared" si="30"/>
        <v>152184.87394957984</v>
      </c>
      <c r="L128" s="155">
        <f t="shared" si="26"/>
        <v>26611.278822756078</v>
      </c>
      <c r="M128" s="155">
        <f t="shared" si="28"/>
        <v>125573.59512682375</v>
      </c>
      <c r="N128" s="155">
        <f t="shared" si="29"/>
        <v>178796.15277233592</v>
      </c>
      <c r="O128" s="163"/>
      <c r="P128" s="156">
        <f t="shared" si="31"/>
        <v>0.88348978464936501</v>
      </c>
      <c r="Q128" s="156">
        <f t="shared" si="32"/>
        <v>1.116510215350635</v>
      </c>
      <c r="R128" s="156">
        <f t="shared" si="33"/>
        <v>1.2258445610160131</v>
      </c>
      <c r="S128" s="159">
        <f t="shared" si="38"/>
        <v>1.075281520338671</v>
      </c>
    </row>
    <row r="129" spans="1:19" ht="408" customHeight="1">
      <c r="A129" s="13">
        <v>124</v>
      </c>
      <c r="B129" s="13" t="s">
        <v>259</v>
      </c>
      <c r="C129" s="14" t="s">
        <v>260</v>
      </c>
      <c r="D129" s="15" t="s">
        <v>15</v>
      </c>
      <c r="E129" s="15">
        <v>1</v>
      </c>
      <c r="F129" s="40">
        <v>924369.74789915967</v>
      </c>
      <c r="G129" s="149">
        <v>2045966.3865546219</v>
      </c>
      <c r="H129" s="150">
        <v>2114286</v>
      </c>
      <c r="J129" s="147">
        <f t="shared" si="30"/>
        <v>1485168.0672268907</v>
      </c>
      <c r="L129" s="155">
        <f t="shared" si="26"/>
        <v>668150.09247402253</v>
      </c>
      <c r="M129" s="155">
        <f t="shared" si="28"/>
        <v>817017.97475286818</v>
      </c>
      <c r="N129" s="155">
        <f t="shared" si="29"/>
        <v>2153318.1597009134</v>
      </c>
      <c r="O129" s="163"/>
      <c r="P129" s="156">
        <f t="shared" si="31"/>
        <v>0.62240076951367873</v>
      </c>
      <c r="Q129" s="156">
        <f t="shared" si="32"/>
        <v>1.3775992304863214</v>
      </c>
      <c r="R129" s="156">
        <f t="shared" si="33"/>
        <v>1.4236004979206156</v>
      </c>
      <c r="S129" s="159">
        <f t="shared" si="38"/>
        <v>1.1412001659735385</v>
      </c>
    </row>
    <row r="130" spans="1:19" ht="335.25" customHeight="1">
      <c r="A130" s="13">
        <v>125</v>
      </c>
      <c r="B130" s="13" t="s">
        <v>261</v>
      </c>
      <c r="C130" s="14" t="s">
        <v>262</v>
      </c>
      <c r="D130" s="15" t="s">
        <v>15</v>
      </c>
      <c r="E130" s="15">
        <v>1</v>
      </c>
      <c r="F130" s="40">
        <v>672268.90756302525</v>
      </c>
      <c r="G130" s="149">
        <v>518991.59663865546</v>
      </c>
      <c r="H130" s="150">
        <v>569748</v>
      </c>
      <c r="J130" s="147">
        <f t="shared" si="30"/>
        <v>595630.25210084033</v>
      </c>
      <c r="L130" s="155">
        <f t="shared" si="26"/>
        <v>78081.883316951455</v>
      </c>
      <c r="M130" s="155">
        <f t="shared" si="28"/>
        <v>517548.36878388887</v>
      </c>
      <c r="N130" s="155">
        <f t="shared" si="29"/>
        <v>673712.13541779178</v>
      </c>
      <c r="O130" s="163"/>
      <c r="P130" s="156">
        <f t="shared" si="31"/>
        <v>1.1286681715575622</v>
      </c>
      <c r="Q130" s="156">
        <f t="shared" si="32"/>
        <v>0.87133182844243795</v>
      </c>
      <c r="R130" s="156">
        <f t="shared" si="33"/>
        <v>0.95654644469525962</v>
      </c>
      <c r="S130" s="159">
        <f t="shared" si="38"/>
        <v>0.9855154815650865</v>
      </c>
    </row>
    <row r="131" spans="1:19" ht="327" customHeight="1">
      <c r="A131" s="13">
        <v>126</v>
      </c>
      <c r="B131" s="13" t="s">
        <v>263</v>
      </c>
      <c r="C131" s="14" t="s">
        <v>264</v>
      </c>
      <c r="D131" s="15" t="s">
        <v>15</v>
      </c>
      <c r="E131" s="15">
        <v>2</v>
      </c>
      <c r="F131" s="40">
        <v>2184873.9495798321</v>
      </c>
      <c r="G131" s="149">
        <v>3902016.8067226894</v>
      </c>
      <c r="H131" s="150">
        <v>3778992</v>
      </c>
      <c r="J131" s="147">
        <f t="shared" si="30"/>
        <v>3043445.3781512608</v>
      </c>
      <c r="L131" s="155">
        <f t="shared" si="26"/>
        <v>957855.85672560916</v>
      </c>
      <c r="M131" s="155">
        <f t="shared" si="28"/>
        <v>2085589.5214256516</v>
      </c>
      <c r="N131" s="155">
        <f t="shared" si="29"/>
        <v>4001301.2348768702</v>
      </c>
      <c r="O131" s="163"/>
      <c r="P131" s="156">
        <f t="shared" si="31"/>
        <v>0.71789491122953308</v>
      </c>
      <c r="Q131" s="156">
        <f t="shared" si="32"/>
        <v>1.2821050887704668</v>
      </c>
      <c r="R131" s="156">
        <f t="shared" si="33"/>
        <v>1.2416822155341414</v>
      </c>
      <c r="S131" s="159">
        <f t="shared" si="38"/>
        <v>1.0805607385113805</v>
      </c>
    </row>
    <row r="132" spans="1:19" ht="408" customHeight="1">
      <c r="A132" s="13">
        <v>127</v>
      </c>
      <c r="B132" s="13" t="s">
        <v>265</v>
      </c>
      <c r="C132" s="14" t="s">
        <v>266</v>
      </c>
      <c r="D132" s="15" t="s">
        <v>15</v>
      </c>
      <c r="E132" s="15">
        <v>1</v>
      </c>
      <c r="F132" s="40">
        <v>3361344.5378151261</v>
      </c>
      <c r="G132" s="149">
        <v>6359411.7647058824</v>
      </c>
      <c r="H132" s="150">
        <v>6158824</v>
      </c>
      <c r="J132" s="147">
        <f t="shared" si="30"/>
        <v>4860378.1512605045</v>
      </c>
      <c r="L132" s="155">
        <f t="shared" si="26"/>
        <v>1676033.7053916065</v>
      </c>
      <c r="M132" s="155">
        <f t="shared" si="28"/>
        <v>3184344.4458688982</v>
      </c>
      <c r="N132" s="155">
        <f t="shared" si="29"/>
        <v>6536411.8566521108</v>
      </c>
      <c r="O132" s="163"/>
      <c r="P132" s="156">
        <f t="shared" si="31"/>
        <v>0.69158086741530289</v>
      </c>
      <c r="Q132" s="156">
        <f t="shared" si="32"/>
        <v>1.308419132584697</v>
      </c>
      <c r="R132" s="156">
        <f t="shared" si="33"/>
        <v>1.2671491411430102</v>
      </c>
      <c r="S132" s="159">
        <f t="shared" si="38"/>
        <v>1.0890497137143367</v>
      </c>
    </row>
    <row r="133" spans="1:19" ht="252" customHeight="1">
      <c r="A133" s="13">
        <v>128</v>
      </c>
      <c r="B133" s="13" t="s">
        <v>267</v>
      </c>
      <c r="C133" s="14" t="s">
        <v>268</v>
      </c>
      <c r="D133" s="15" t="s">
        <v>15</v>
      </c>
      <c r="E133" s="15">
        <v>4</v>
      </c>
      <c r="F133" s="40">
        <v>588235.29411764711</v>
      </c>
      <c r="G133" s="149">
        <v>1059831.9327731093</v>
      </c>
      <c r="H133" s="150">
        <v>1094958</v>
      </c>
      <c r="J133" s="147">
        <f t="shared" si="30"/>
        <v>824033.61344537814</v>
      </c>
      <c r="L133" s="155">
        <f t="shared" si="26"/>
        <v>282962.05011941481</v>
      </c>
      <c r="M133" s="155">
        <f t="shared" si="28"/>
        <v>541071.56332596333</v>
      </c>
      <c r="N133" s="155">
        <f t="shared" si="29"/>
        <v>1106995.6635647928</v>
      </c>
      <c r="O133" s="163"/>
      <c r="P133" s="156">
        <f t="shared" si="31"/>
        <v>0.71384866408321446</v>
      </c>
      <c r="Q133" s="156">
        <f t="shared" si="32"/>
        <v>1.2861513359167858</v>
      </c>
      <c r="R133" s="156">
        <f t="shared" si="33"/>
        <v>1.3287783193962881</v>
      </c>
      <c r="S133" s="159">
        <f t="shared" si="38"/>
        <v>1.109592773132096</v>
      </c>
    </row>
    <row r="134" spans="1:19" ht="408" customHeight="1">
      <c r="A134" s="13">
        <v>129</v>
      </c>
      <c r="B134" s="13" t="s">
        <v>269</v>
      </c>
      <c r="C134" s="14" t="s">
        <v>270</v>
      </c>
      <c r="D134" s="15" t="s">
        <v>15</v>
      </c>
      <c r="E134" s="15">
        <v>1</v>
      </c>
      <c r="F134" s="40">
        <v>2941176.4705882357</v>
      </c>
      <c r="G134" s="149">
        <v>5109243.6974789919</v>
      </c>
      <c r="H134" s="150">
        <v>4947899</v>
      </c>
      <c r="J134" s="147">
        <f t="shared" si="30"/>
        <v>4025210.084033614</v>
      </c>
      <c r="L134" s="155">
        <f t="shared" si="26"/>
        <v>1207855.0493727231</v>
      </c>
      <c r="M134" s="155">
        <f t="shared" si="28"/>
        <v>2817355.0346608907</v>
      </c>
      <c r="N134" s="155">
        <f t="shared" si="29"/>
        <v>5233065.1334063374</v>
      </c>
      <c r="O134" s="163"/>
      <c r="P134" s="156">
        <f t="shared" si="31"/>
        <v>0.73068893528183709</v>
      </c>
      <c r="Q134" s="156">
        <f t="shared" si="32"/>
        <v>1.2693110647181627</v>
      </c>
      <c r="R134" s="156">
        <f t="shared" si="33"/>
        <v>1.2292275177453025</v>
      </c>
      <c r="S134" s="159">
        <f t="shared" si="38"/>
        <v>1.0764091725817675</v>
      </c>
    </row>
    <row r="135" spans="1:19" ht="181.5" customHeight="1">
      <c r="A135" s="13">
        <v>130</v>
      </c>
      <c r="B135" s="13" t="s">
        <v>271</v>
      </c>
      <c r="C135" s="14" t="s">
        <v>272</v>
      </c>
      <c r="D135" s="15" t="s">
        <v>15</v>
      </c>
      <c r="E135" s="15">
        <v>20</v>
      </c>
      <c r="F135" s="40">
        <v>250000</v>
      </c>
      <c r="G135" s="149">
        <v>361764.70588235295</v>
      </c>
      <c r="H135" s="162">
        <v>397479</v>
      </c>
      <c r="J135" s="147">
        <f t="shared" si="30"/>
        <v>305882.3529411765</v>
      </c>
      <c r="L135" s="155">
        <f t="shared" ref="L135:L159" si="42">+STDEV(F135:H135)</f>
        <v>76938.195679270677</v>
      </c>
      <c r="M135" s="155">
        <f t="shared" si="28"/>
        <v>228944.15726190584</v>
      </c>
      <c r="N135" s="155">
        <f t="shared" si="29"/>
        <v>382820.54862044717</v>
      </c>
      <c r="O135" s="163"/>
      <c r="P135" s="156">
        <f t="shared" si="31"/>
        <v>0.81730769230769218</v>
      </c>
      <c r="Q135" s="156">
        <f t="shared" si="32"/>
        <v>1.1826923076923075</v>
      </c>
      <c r="R135" s="168">
        <f t="shared" si="33"/>
        <v>1.2994505769230769</v>
      </c>
      <c r="S135" s="159">
        <f t="shared" ref="S135:S137" si="43">+AVERAGE(P135:Q135)</f>
        <v>0.99999999999999978</v>
      </c>
    </row>
    <row r="136" spans="1:19" ht="408" customHeight="1">
      <c r="A136" s="13">
        <v>131</v>
      </c>
      <c r="B136" s="13" t="s">
        <v>273</v>
      </c>
      <c r="C136" s="14" t="s">
        <v>274</v>
      </c>
      <c r="D136" s="15" t="s">
        <v>15</v>
      </c>
      <c r="E136" s="15">
        <v>1</v>
      </c>
      <c r="F136" s="40">
        <v>4705882.3529411796</v>
      </c>
      <c r="G136" s="149">
        <v>6897478.9915966392</v>
      </c>
      <c r="H136" s="150">
        <v>6679832</v>
      </c>
      <c r="J136" s="147">
        <f t="shared" si="30"/>
        <v>5801680.6722689094</v>
      </c>
      <c r="L136" s="155">
        <f t="shared" si="42"/>
        <v>1207403.7745400025</v>
      </c>
      <c r="M136" s="155">
        <f t="shared" si="28"/>
        <v>4594276.8977289069</v>
      </c>
      <c r="N136" s="155">
        <f t="shared" si="29"/>
        <v>7009084.4468089119</v>
      </c>
      <c r="O136" s="163"/>
      <c r="P136" s="156">
        <f t="shared" si="31"/>
        <v>0.81112398609501768</v>
      </c>
      <c r="Q136" s="156">
        <f t="shared" si="32"/>
        <v>1.1888760139049823</v>
      </c>
      <c r="R136" s="156">
        <f t="shared" si="33"/>
        <v>1.1513615411355733</v>
      </c>
      <c r="S136" s="159">
        <f t="shared" si="38"/>
        <v>1.0504538470451912</v>
      </c>
    </row>
    <row r="137" spans="1:19" ht="408" customHeight="1">
      <c r="A137" s="13">
        <v>132</v>
      </c>
      <c r="B137" s="13" t="s">
        <v>275</v>
      </c>
      <c r="C137" s="14" t="s">
        <v>276</v>
      </c>
      <c r="D137" s="15" t="s">
        <v>15</v>
      </c>
      <c r="E137" s="15">
        <v>3</v>
      </c>
      <c r="F137" s="40">
        <v>252100.84033613445</v>
      </c>
      <c r="G137" s="149">
        <v>321092.43697478995</v>
      </c>
      <c r="H137" s="162">
        <v>352101</v>
      </c>
      <c r="J137" s="147">
        <f t="shared" si="30"/>
        <v>286596.63865546219</v>
      </c>
      <c r="L137" s="155">
        <f t="shared" si="42"/>
        <v>51188.220195076668</v>
      </c>
      <c r="M137" s="155">
        <f t="shared" si="28"/>
        <v>235408.41846038552</v>
      </c>
      <c r="N137" s="155">
        <f t="shared" si="29"/>
        <v>337784.85885053885</v>
      </c>
      <c r="O137" s="163"/>
      <c r="P137" s="156">
        <f t="shared" si="31"/>
        <v>0.87963641694766159</v>
      </c>
      <c r="Q137" s="156">
        <f t="shared" si="32"/>
        <v>1.1203635830523384</v>
      </c>
      <c r="R137" s="168">
        <f t="shared" si="33"/>
        <v>1.2285594194399647</v>
      </c>
      <c r="S137" s="159">
        <f t="shared" si="43"/>
        <v>1</v>
      </c>
    </row>
    <row r="138" spans="1:19" ht="99" customHeight="1">
      <c r="A138" s="13">
        <v>133</v>
      </c>
      <c r="B138" s="13" t="s">
        <v>277</v>
      </c>
      <c r="C138" s="14" t="s">
        <v>278</v>
      </c>
      <c r="D138" s="15" t="s">
        <v>15</v>
      </c>
      <c r="E138" s="15">
        <v>3</v>
      </c>
      <c r="F138" s="40">
        <v>4831932.7731092442</v>
      </c>
      <c r="G138" s="149">
        <v>14762268.907563025</v>
      </c>
      <c r="H138" s="150">
        <v>14457983</v>
      </c>
      <c r="J138" s="147">
        <f t="shared" si="30"/>
        <v>9797100.8403361347</v>
      </c>
      <c r="L138" s="155">
        <f t="shared" si="42"/>
        <v>5647492.1960607627</v>
      </c>
      <c r="M138" s="155">
        <f t="shared" si="28"/>
        <v>4149608.6442753719</v>
      </c>
      <c r="N138" s="155">
        <f t="shared" si="29"/>
        <v>15444593.036396898</v>
      </c>
      <c r="O138" s="163"/>
      <c r="P138" s="156">
        <f t="shared" si="31"/>
        <v>0.49320026933023409</v>
      </c>
      <c r="Q138" s="156">
        <f t="shared" si="32"/>
        <v>1.506799730669766</v>
      </c>
      <c r="R138" s="156">
        <f t="shared" si="33"/>
        <v>1.475740960067933</v>
      </c>
      <c r="S138" s="159">
        <f t="shared" si="38"/>
        <v>1.1585803200226443</v>
      </c>
    </row>
    <row r="139" spans="1:19" ht="233.25" customHeight="1">
      <c r="A139" s="13">
        <v>134</v>
      </c>
      <c r="B139" s="13" t="s">
        <v>279</v>
      </c>
      <c r="C139" s="14" t="s">
        <v>280</v>
      </c>
      <c r="D139" s="15" t="s">
        <v>15</v>
      </c>
      <c r="E139" s="15">
        <v>1</v>
      </c>
      <c r="F139" s="40">
        <v>840336.13445378153</v>
      </c>
      <c r="G139" s="149">
        <v>2407731.0924369749</v>
      </c>
      <c r="H139" s="150">
        <v>2488235</v>
      </c>
      <c r="J139" s="147">
        <f t="shared" si="30"/>
        <v>1624033.6134453781</v>
      </c>
      <c r="L139" s="155">
        <f t="shared" si="42"/>
        <v>929047.76559232723</v>
      </c>
      <c r="M139" s="155">
        <f t="shared" si="28"/>
        <v>694985.84785305092</v>
      </c>
      <c r="N139" s="155">
        <f t="shared" si="29"/>
        <v>2553081.3790377053</v>
      </c>
      <c r="O139" s="163"/>
      <c r="P139" s="156">
        <f t="shared" si="31"/>
        <v>0.51743764876332399</v>
      </c>
      <c r="Q139" s="156">
        <f t="shared" si="32"/>
        <v>1.4825623512366761</v>
      </c>
      <c r="R139" s="156">
        <f t="shared" si="33"/>
        <v>1.5321326968850253</v>
      </c>
      <c r="S139" s="159">
        <f t="shared" si="38"/>
        <v>1.1773775656283416</v>
      </c>
    </row>
    <row r="140" spans="1:19" ht="192.75" customHeight="1">
      <c r="A140" s="13">
        <v>135</v>
      </c>
      <c r="B140" s="13" t="s">
        <v>281</v>
      </c>
      <c r="C140" s="14" t="s">
        <v>282</v>
      </c>
      <c r="D140" s="15" t="s">
        <v>15</v>
      </c>
      <c r="E140" s="15">
        <v>1</v>
      </c>
      <c r="F140" s="40">
        <v>1764705.8823529412</v>
      </c>
      <c r="G140" s="149">
        <v>3044117.6470588236</v>
      </c>
      <c r="H140" s="150">
        <v>3145378</v>
      </c>
      <c r="J140" s="147">
        <f t="shared" si="30"/>
        <v>2404411.7647058824</v>
      </c>
      <c r="L140" s="155">
        <f t="shared" si="42"/>
        <v>769567.36971643206</v>
      </c>
      <c r="M140" s="155">
        <f t="shared" si="28"/>
        <v>1634844.3949894505</v>
      </c>
      <c r="N140" s="155">
        <f t="shared" si="29"/>
        <v>3173979.1344223144</v>
      </c>
      <c r="O140" s="163"/>
      <c r="P140" s="156">
        <f t="shared" si="31"/>
        <v>0.73394495412844041</v>
      </c>
      <c r="Q140" s="156">
        <f t="shared" si="32"/>
        <v>1.2660550458715596</v>
      </c>
      <c r="R140" s="156">
        <f t="shared" si="33"/>
        <v>1.3081694434250764</v>
      </c>
      <c r="S140" s="159">
        <f t="shared" si="38"/>
        <v>1.1027231478083588</v>
      </c>
    </row>
    <row r="141" spans="1:19" ht="408" customHeight="1">
      <c r="A141" s="13">
        <v>136</v>
      </c>
      <c r="B141" s="13" t="s">
        <v>283</v>
      </c>
      <c r="C141" s="14" t="s">
        <v>284</v>
      </c>
      <c r="D141" s="15" t="s">
        <v>15</v>
      </c>
      <c r="E141" s="15">
        <v>1</v>
      </c>
      <c r="F141" s="40">
        <v>504201.68067226891</v>
      </c>
      <c r="G141" s="149">
        <v>1298655.4621848741</v>
      </c>
      <c r="H141" s="150">
        <v>1342017</v>
      </c>
      <c r="J141" s="147">
        <f t="shared" si="30"/>
        <v>901428.57142857148</v>
      </c>
      <c r="L141" s="155">
        <f t="shared" si="42"/>
        <v>471694.02922191028</v>
      </c>
      <c r="M141" s="155">
        <f t="shared" si="28"/>
        <v>429734.54220666119</v>
      </c>
      <c r="N141" s="155">
        <f t="shared" si="29"/>
        <v>1373122.6006504819</v>
      </c>
      <c r="O141" s="163"/>
      <c r="P141" s="156">
        <f t="shared" si="31"/>
        <v>0.55933625431155021</v>
      </c>
      <c r="Q141" s="156">
        <f t="shared" si="32"/>
        <v>1.4406637456884499</v>
      </c>
      <c r="R141" s="156">
        <f t="shared" si="33"/>
        <v>1.4887668779714738</v>
      </c>
      <c r="S141" s="159">
        <f t="shared" si="38"/>
        <v>1.1629222926571579</v>
      </c>
    </row>
    <row r="142" spans="1:19" ht="408" customHeight="1">
      <c r="A142" s="13">
        <v>137</v>
      </c>
      <c r="B142" s="13" t="s">
        <v>285</v>
      </c>
      <c r="C142" s="14" t="s">
        <v>286</v>
      </c>
      <c r="D142" s="15" t="s">
        <v>15</v>
      </c>
      <c r="E142" s="15">
        <v>1</v>
      </c>
      <c r="F142" s="40">
        <v>378151.26050420169</v>
      </c>
      <c r="G142" s="149">
        <v>662941.17647058831</v>
      </c>
      <c r="H142" s="150">
        <v>684874</v>
      </c>
      <c r="J142" s="147">
        <f t="shared" si="30"/>
        <v>520546.21848739497</v>
      </c>
      <c r="L142" s="155">
        <f t="shared" si="42"/>
        <v>171106.78142996025</v>
      </c>
      <c r="M142" s="155">
        <f t="shared" si="28"/>
        <v>349439.4370574347</v>
      </c>
      <c r="N142" s="155">
        <f t="shared" si="29"/>
        <v>691652.99991735525</v>
      </c>
      <c r="O142" s="163"/>
      <c r="P142" s="156">
        <f t="shared" si="31"/>
        <v>0.72645088384857537</v>
      </c>
      <c r="Q142" s="156">
        <f t="shared" si="32"/>
        <v>1.2735491161514247</v>
      </c>
      <c r="R142" s="156">
        <f t="shared" si="33"/>
        <v>1.3156833642747598</v>
      </c>
      <c r="S142" s="159">
        <f t="shared" si="38"/>
        <v>1.1052277880915866</v>
      </c>
    </row>
    <row r="143" spans="1:19" ht="408" customHeight="1">
      <c r="A143" s="13">
        <v>138</v>
      </c>
      <c r="B143" s="13" t="s">
        <v>287</v>
      </c>
      <c r="C143" s="14" t="s">
        <v>288</v>
      </c>
      <c r="D143" s="15" t="s">
        <v>15</v>
      </c>
      <c r="E143" s="15">
        <v>21</v>
      </c>
      <c r="F143" s="40">
        <v>294117.64705882355</v>
      </c>
      <c r="G143" s="149">
        <v>456302.52100840339</v>
      </c>
      <c r="H143" s="162">
        <v>500840</v>
      </c>
      <c r="J143" s="147">
        <f t="shared" si="30"/>
        <v>375210.08403361344</v>
      </c>
      <c r="L143" s="155">
        <f t="shared" si="42"/>
        <v>108797.71105014463</v>
      </c>
      <c r="M143" s="155">
        <f t="shared" si="28"/>
        <v>266412.37298346881</v>
      </c>
      <c r="N143" s="155">
        <f t="shared" si="29"/>
        <v>484007.79508375807</v>
      </c>
      <c r="O143" s="163"/>
      <c r="P143" s="156">
        <f t="shared" si="31"/>
        <v>0.78387458006718935</v>
      </c>
      <c r="Q143" s="156">
        <f t="shared" si="32"/>
        <v>1.2161254199328109</v>
      </c>
      <c r="R143" s="168">
        <f t="shared" si="33"/>
        <v>1.3348255319148936</v>
      </c>
      <c r="S143" s="159">
        <f t="shared" ref="S143:S148" si="44">+AVERAGE(P143:Q143)</f>
        <v>1</v>
      </c>
    </row>
    <row r="144" spans="1:19" ht="408" customHeight="1">
      <c r="A144" s="13">
        <v>139</v>
      </c>
      <c r="B144" s="13" t="s">
        <v>289</v>
      </c>
      <c r="C144" s="14" t="s">
        <v>290</v>
      </c>
      <c r="D144" s="15" t="s">
        <v>15</v>
      </c>
      <c r="E144" s="15">
        <v>8</v>
      </c>
      <c r="F144" s="40">
        <v>1152761.93</v>
      </c>
      <c r="G144" s="149">
        <v>1367647.0588235294</v>
      </c>
      <c r="H144" s="162">
        <v>1413445</v>
      </c>
      <c r="J144" s="147">
        <f t="shared" si="30"/>
        <v>1260204.4944117647</v>
      </c>
      <c r="L144" s="155">
        <f t="shared" si="42"/>
        <v>139181.37626261477</v>
      </c>
      <c r="M144" s="155">
        <f t="shared" si="28"/>
        <v>1121023.1181491499</v>
      </c>
      <c r="N144" s="155">
        <f t="shared" si="29"/>
        <v>1399385.8706743794</v>
      </c>
      <c r="O144" s="163"/>
      <c r="P144" s="156">
        <f t="shared" si="31"/>
        <v>0.91474196061971946</v>
      </c>
      <c r="Q144" s="156">
        <f t="shared" si="32"/>
        <v>1.0852580393802804</v>
      </c>
      <c r="R144" s="168">
        <f t="shared" si="33"/>
        <v>1.1215997135923281</v>
      </c>
      <c r="S144" s="159">
        <f t="shared" si="44"/>
        <v>1</v>
      </c>
    </row>
    <row r="145" spans="1:19" ht="176.25" customHeight="1">
      <c r="A145" s="13">
        <v>140</v>
      </c>
      <c r="B145" s="13" t="s">
        <v>291</v>
      </c>
      <c r="C145" s="14" t="s">
        <v>292</v>
      </c>
      <c r="D145" s="15" t="s">
        <v>15</v>
      </c>
      <c r="E145" s="15">
        <v>2</v>
      </c>
      <c r="F145" s="40">
        <v>2694526.74</v>
      </c>
      <c r="G145" s="149">
        <v>2845378.1512605045</v>
      </c>
      <c r="H145" s="162">
        <v>3006723</v>
      </c>
      <c r="J145" s="147">
        <f t="shared" si="30"/>
        <v>2769952.4456302524</v>
      </c>
      <c r="L145" s="155">
        <f t="shared" si="42"/>
        <v>156127.51906270077</v>
      </c>
      <c r="M145" s="155">
        <f t="shared" si="28"/>
        <v>2613824.9265675517</v>
      </c>
      <c r="N145" s="155">
        <f t="shared" si="29"/>
        <v>2926079.964692953</v>
      </c>
      <c r="O145" s="163"/>
      <c r="P145" s="156">
        <f t="shared" si="31"/>
        <v>0.97277003590829136</v>
      </c>
      <c r="Q145" s="156">
        <f t="shared" si="32"/>
        <v>1.0272299640917086</v>
      </c>
      <c r="R145" s="168">
        <f t="shared" si="33"/>
        <v>1.0854782018887241</v>
      </c>
      <c r="S145" s="159">
        <f t="shared" si="44"/>
        <v>1</v>
      </c>
    </row>
    <row r="146" spans="1:19" ht="67.5" customHeight="1">
      <c r="A146" s="13">
        <v>141</v>
      </c>
      <c r="B146" s="13" t="s">
        <v>293</v>
      </c>
      <c r="C146" s="14" t="s">
        <v>294</v>
      </c>
      <c r="D146" s="15" t="s">
        <v>15</v>
      </c>
      <c r="E146" s="15">
        <v>1</v>
      </c>
      <c r="F146" s="40">
        <v>3781512.6050420171</v>
      </c>
      <c r="G146" s="149">
        <v>5077142.8571428573</v>
      </c>
      <c r="H146" s="150">
        <v>4916807</v>
      </c>
      <c r="J146" s="147">
        <f t="shared" si="30"/>
        <v>4429327.7310924372</v>
      </c>
      <c r="L146" s="155">
        <f t="shared" si="42"/>
        <v>706311.86460227147</v>
      </c>
      <c r="M146" s="155">
        <f t="shared" si="28"/>
        <v>3723015.8664901657</v>
      </c>
      <c r="N146" s="155">
        <f t="shared" si="29"/>
        <v>5135639.5956947086</v>
      </c>
      <c r="O146" s="163"/>
      <c r="P146" s="156">
        <f t="shared" si="31"/>
        <v>0.85374414236657881</v>
      </c>
      <c r="Q146" s="156">
        <f t="shared" si="32"/>
        <v>1.1462558576334212</v>
      </c>
      <c r="R146" s="156">
        <f t="shared" si="33"/>
        <v>1.110057168604982</v>
      </c>
      <c r="S146" s="159">
        <f t="shared" ref="S146" si="45">+AVERAGE(P146:R146)</f>
        <v>1.0366857228683273</v>
      </c>
    </row>
    <row r="147" spans="1:19" ht="233.25" customHeight="1">
      <c r="A147" s="13">
        <v>142</v>
      </c>
      <c r="B147" s="13" t="s">
        <v>295</v>
      </c>
      <c r="C147" s="14" t="s">
        <v>296</v>
      </c>
      <c r="D147" s="15" t="s">
        <v>15</v>
      </c>
      <c r="E147" s="15">
        <v>7</v>
      </c>
      <c r="F147" s="40">
        <v>1942332.14</v>
      </c>
      <c r="G147" s="149">
        <v>2283277.3109243698</v>
      </c>
      <c r="H147" s="162">
        <v>2359664</v>
      </c>
      <c r="J147" s="147">
        <f t="shared" si="30"/>
        <v>2112804.7254621848</v>
      </c>
      <c r="L147" s="155">
        <f t="shared" si="42"/>
        <v>222202.76671531514</v>
      </c>
      <c r="M147" s="155">
        <f t="shared" si="28"/>
        <v>1890601.9587468696</v>
      </c>
      <c r="N147" s="155">
        <f t="shared" si="29"/>
        <v>2335007.4921774999</v>
      </c>
      <c r="O147" s="163"/>
      <c r="P147" s="156">
        <f t="shared" si="31"/>
        <v>0.91931455689787267</v>
      </c>
      <c r="Q147" s="156">
        <f t="shared" si="32"/>
        <v>1.0806854431021273</v>
      </c>
      <c r="R147" s="168">
        <f t="shared" si="33"/>
        <v>1.116839607353592</v>
      </c>
      <c r="S147" s="159">
        <f t="shared" si="44"/>
        <v>1</v>
      </c>
    </row>
    <row r="148" spans="1:19" ht="284.25" customHeight="1">
      <c r="A148" s="13">
        <v>143</v>
      </c>
      <c r="B148" s="13" t="s">
        <v>297</v>
      </c>
      <c r="C148" s="14" t="s">
        <v>298</v>
      </c>
      <c r="D148" s="15" t="s">
        <v>15</v>
      </c>
      <c r="E148" s="15">
        <v>5</v>
      </c>
      <c r="F148" s="40">
        <v>252100.84033613445</v>
      </c>
      <c r="G148" s="149">
        <v>464285.71428571432</v>
      </c>
      <c r="H148" s="162">
        <v>509244</v>
      </c>
      <c r="J148" s="147">
        <f t="shared" si="30"/>
        <v>358193.27731092437</v>
      </c>
      <c r="L148" s="155">
        <f t="shared" si="42"/>
        <v>137335.52147282875</v>
      </c>
      <c r="M148" s="155">
        <f t="shared" si="28"/>
        <v>220857.75583809562</v>
      </c>
      <c r="N148" s="155">
        <f t="shared" si="29"/>
        <v>495528.79878375313</v>
      </c>
      <c r="O148" s="163"/>
      <c r="P148" s="156">
        <f t="shared" si="31"/>
        <v>0.70381231671554256</v>
      </c>
      <c r="Q148" s="156">
        <f t="shared" si="32"/>
        <v>1.2961876832844577</v>
      </c>
      <c r="R148" s="168">
        <f t="shared" si="33"/>
        <v>1.4217017243401759</v>
      </c>
      <c r="S148" s="159">
        <f t="shared" si="44"/>
        <v>1</v>
      </c>
    </row>
    <row r="149" spans="1:19" ht="342.75" customHeight="1">
      <c r="A149" s="13">
        <v>144</v>
      </c>
      <c r="B149" s="13" t="s">
        <v>299</v>
      </c>
      <c r="C149" s="14" t="s">
        <v>300</v>
      </c>
      <c r="D149" s="15" t="s">
        <v>15</v>
      </c>
      <c r="E149" s="15">
        <v>1</v>
      </c>
      <c r="F149" s="40">
        <v>3193277.3109243698</v>
      </c>
      <c r="G149" s="149">
        <v>3772100.8403361347</v>
      </c>
      <c r="H149" s="150">
        <v>3652941</v>
      </c>
      <c r="J149" s="147">
        <f t="shared" si="30"/>
        <v>3482689.0756302522</v>
      </c>
      <c r="L149" s="155">
        <f t="shared" si="42"/>
        <v>305648.61437175504</v>
      </c>
      <c r="M149" s="155">
        <f t="shared" si="28"/>
        <v>3177040.4612584971</v>
      </c>
      <c r="N149" s="155">
        <f t="shared" si="29"/>
        <v>3788337.6900020074</v>
      </c>
      <c r="O149" s="163"/>
      <c r="P149" s="156">
        <f t="shared" si="31"/>
        <v>0.91689991313579766</v>
      </c>
      <c r="Q149" s="156">
        <f t="shared" si="32"/>
        <v>1.0831000868642022</v>
      </c>
      <c r="R149" s="156">
        <f t="shared" si="33"/>
        <v>1.0488851920664028</v>
      </c>
      <c r="S149" s="159">
        <f t="shared" ref="S149:S150" si="46">+AVERAGE(P149:R149)</f>
        <v>1.0162950640221344</v>
      </c>
    </row>
    <row r="150" spans="1:19" ht="102" customHeight="1">
      <c r="A150" s="13">
        <v>145</v>
      </c>
      <c r="B150" s="13" t="s">
        <v>301</v>
      </c>
      <c r="C150" s="14" t="s">
        <v>302</v>
      </c>
      <c r="D150" s="15" t="s">
        <v>15</v>
      </c>
      <c r="E150" s="15">
        <v>1</v>
      </c>
      <c r="F150" s="40">
        <v>2941176.4705882357</v>
      </c>
      <c r="G150" s="149">
        <v>3595798.3193277312</v>
      </c>
      <c r="H150" s="150">
        <v>3482353</v>
      </c>
      <c r="J150" s="147">
        <f t="shared" si="30"/>
        <v>3268487.3949579834</v>
      </c>
      <c r="L150" s="155">
        <f t="shared" si="42"/>
        <v>349826.53828019969</v>
      </c>
      <c r="M150" s="155">
        <f t="shared" si="28"/>
        <v>2918660.8566777837</v>
      </c>
      <c r="N150" s="155">
        <f t="shared" si="29"/>
        <v>3618313.9332381831</v>
      </c>
      <c r="O150" s="163"/>
      <c r="P150" s="156">
        <f t="shared" si="31"/>
        <v>0.89985859364956944</v>
      </c>
      <c r="Q150" s="156">
        <f t="shared" si="32"/>
        <v>1.1001414063504307</v>
      </c>
      <c r="R150" s="156">
        <f t="shared" si="33"/>
        <v>1.065432592878262</v>
      </c>
      <c r="S150" s="159">
        <f t="shared" si="46"/>
        <v>1.0218108642927539</v>
      </c>
    </row>
    <row r="151" spans="1:19" ht="270" customHeight="1">
      <c r="A151" s="13">
        <v>146</v>
      </c>
      <c r="B151" s="13" t="s">
        <v>303</v>
      </c>
      <c r="C151" s="14" t="s">
        <v>304</v>
      </c>
      <c r="D151" s="15" t="s">
        <v>15</v>
      </c>
      <c r="E151" s="15">
        <v>2</v>
      </c>
      <c r="F151" s="40">
        <v>1985200</v>
      </c>
      <c r="G151" s="149">
        <v>2150252.1008403362</v>
      </c>
      <c r="H151" s="162">
        <v>2221849</v>
      </c>
      <c r="J151" s="147">
        <f t="shared" si="30"/>
        <v>2067726.0504201681</v>
      </c>
      <c r="L151" s="155">
        <f t="shared" si="42"/>
        <v>121361.07363434645</v>
      </c>
      <c r="M151" s="155">
        <f t="shared" si="28"/>
        <v>1946364.9767858216</v>
      </c>
      <c r="N151" s="155">
        <f t="shared" si="29"/>
        <v>2189087.1240545143</v>
      </c>
      <c r="O151" s="163"/>
      <c r="P151" s="156">
        <f t="shared" si="31"/>
        <v>0.96008849895594317</v>
      </c>
      <c r="Q151" s="156">
        <f t="shared" si="32"/>
        <v>1.0399115010440569</v>
      </c>
      <c r="R151" s="168">
        <f t="shared" si="33"/>
        <v>1.0745374125109628</v>
      </c>
      <c r="S151" s="159">
        <f t="shared" ref="S151:S159" si="47">+AVERAGE(P151:Q151)</f>
        <v>1</v>
      </c>
    </row>
    <row r="152" spans="1:19" ht="408" customHeight="1">
      <c r="A152" s="13">
        <v>147</v>
      </c>
      <c r="B152" s="13" t="s">
        <v>305</v>
      </c>
      <c r="C152" s="14" t="s">
        <v>306</v>
      </c>
      <c r="D152" s="15" t="s">
        <v>15</v>
      </c>
      <c r="E152" s="15">
        <v>4</v>
      </c>
      <c r="F152" s="40">
        <v>210084.03361344538</v>
      </c>
      <c r="G152" s="149">
        <v>373865.54621848743</v>
      </c>
      <c r="H152" s="162">
        <v>410084</v>
      </c>
      <c r="J152" s="147">
        <f t="shared" si="30"/>
        <v>291974.78991596639</v>
      </c>
      <c r="L152" s="155">
        <f t="shared" si="42"/>
        <v>106564.64925116434</v>
      </c>
      <c r="M152" s="155">
        <f t="shared" si="28"/>
        <v>185410.14066480205</v>
      </c>
      <c r="N152" s="155">
        <f t="shared" si="29"/>
        <v>398539.43916713074</v>
      </c>
      <c r="O152" s="163"/>
      <c r="P152" s="156">
        <f t="shared" si="31"/>
        <v>0.71952798963879694</v>
      </c>
      <c r="Q152" s="156">
        <f t="shared" si="32"/>
        <v>1.2804720103612031</v>
      </c>
      <c r="R152" s="168">
        <f t="shared" si="33"/>
        <v>1.4045185206504534</v>
      </c>
      <c r="S152" s="159">
        <f t="shared" si="47"/>
        <v>1</v>
      </c>
    </row>
    <row r="153" spans="1:19" ht="408" customHeight="1">
      <c r="A153" s="13">
        <v>148</v>
      </c>
      <c r="B153" s="13" t="s">
        <v>307</v>
      </c>
      <c r="C153" s="14" t="s">
        <v>308</v>
      </c>
      <c r="D153" s="15" t="s">
        <v>15</v>
      </c>
      <c r="E153" s="15">
        <v>2</v>
      </c>
      <c r="F153" s="40">
        <v>3875200</v>
      </c>
      <c r="G153" s="149">
        <v>4195798.3193277316</v>
      </c>
      <c r="H153" s="150">
        <v>4063025</v>
      </c>
      <c r="J153" s="147">
        <f t="shared" si="30"/>
        <v>4035499.1596638658</v>
      </c>
      <c r="L153" s="155">
        <f t="shared" si="42"/>
        <v>161085.00204657475</v>
      </c>
      <c r="M153" s="155">
        <f t="shared" ref="M153:M159" si="48">+J153-L153</f>
        <v>3874414.157617291</v>
      </c>
      <c r="N153" s="155">
        <f t="shared" ref="N153:N159" si="49">+J153+L153</f>
        <v>4196584.1617104402</v>
      </c>
      <c r="O153" s="163"/>
      <c r="P153" s="156">
        <f t="shared" si="31"/>
        <v>0.96027773682470108</v>
      </c>
      <c r="Q153" s="156">
        <f t="shared" si="32"/>
        <v>1.0397222631752989</v>
      </c>
      <c r="R153" s="156">
        <f t="shared" si="33"/>
        <v>1.0068209258005216</v>
      </c>
      <c r="S153" s="159">
        <f t="shared" ref="S153:S157" si="50">+AVERAGE(P153:R153)</f>
        <v>1.0022736419335072</v>
      </c>
    </row>
    <row r="154" spans="1:19" ht="57" customHeight="1">
      <c r="A154" s="13">
        <v>149</v>
      </c>
      <c r="B154" s="13" t="s">
        <v>309</v>
      </c>
      <c r="C154" s="14" t="s">
        <v>310</v>
      </c>
      <c r="D154" s="15" t="s">
        <v>15</v>
      </c>
      <c r="E154" s="15">
        <v>12</v>
      </c>
      <c r="F154" s="40">
        <v>2075200</v>
      </c>
      <c r="G154" s="149">
        <v>2841764.7058823532</v>
      </c>
      <c r="H154" s="162">
        <v>3003361</v>
      </c>
      <c r="J154" s="147">
        <f t="shared" ref="J154:J159" si="51">+AVERAGE(F154:G154)</f>
        <v>2458482.3529411769</v>
      </c>
      <c r="L154" s="155">
        <f t="shared" si="42"/>
        <v>495852.40621547238</v>
      </c>
      <c r="M154" s="155">
        <f t="shared" si="48"/>
        <v>1962629.9467257045</v>
      </c>
      <c r="N154" s="155">
        <f t="shared" si="49"/>
        <v>2954334.759156649</v>
      </c>
      <c r="O154" s="163"/>
      <c r="P154" s="156">
        <f t="shared" ref="P154:P159" si="52">+F154/$J154</f>
        <v>0.84409798488785515</v>
      </c>
      <c r="Q154" s="156">
        <f t="shared" ref="Q154:Q159" si="53">+G154/$J154</f>
        <v>1.1559020151121446</v>
      </c>
      <c r="R154" s="168">
        <f t="shared" ref="R154:R159" si="54">+H154/$J154</f>
        <v>1.2216321164180675</v>
      </c>
      <c r="S154" s="159">
        <f t="shared" si="47"/>
        <v>0.99999999999999989</v>
      </c>
    </row>
    <row r="155" spans="1:19" ht="356.25" customHeight="1">
      <c r="A155" s="13">
        <v>150</v>
      </c>
      <c r="B155" s="13" t="s">
        <v>311</v>
      </c>
      <c r="C155" s="14" t="s">
        <v>312</v>
      </c>
      <c r="D155" s="15" t="s">
        <v>15</v>
      </c>
      <c r="E155" s="15">
        <v>1</v>
      </c>
      <c r="F155" s="40">
        <v>7310924.3697478995</v>
      </c>
      <c r="G155" s="149">
        <v>5398319.3277310925</v>
      </c>
      <c r="H155" s="150">
        <v>5227731</v>
      </c>
      <c r="J155" s="147">
        <f t="shared" si="51"/>
        <v>6354621.8487394955</v>
      </c>
      <c r="L155" s="155">
        <f t="shared" si="42"/>
        <v>1156636.8660955369</v>
      </c>
      <c r="M155" s="155">
        <f t="shared" si="48"/>
        <v>5197984.9826439582</v>
      </c>
      <c r="N155" s="155">
        <f t="shared" si="49"/>
        <v>7511258.7148350328</v>
      </c>
      <c r="O155" s="163"/>
      <c r="P155" s="156">
        <f t="shared" si="52"/>
        <v>1.1504892885480034</v>
      </c>
      <c r="Q155" s="156">
        <f t="shared" si="53"/>
        <v>0.84951071145199686</v>
      </c>
      <c r="R155" s="156">
        <f t="shared" si="54"/>
        <v>0.82266594683946048</v>
      </c>
      <c r="S155" s="159">
        <f t="shared" si="50"/>
        <v>0.94088864894648683</v>
      </c>
    </row>
    <row r="156" spans="1:19" ht="206.25" customHeight="1">
      <c r="A156" s="13">
        <v>151</v>
      </c>
      <c r="B156" s="13" t="s">
        <v>313</v>
      </c>
      <c r="C156" s="14" t="s">
        <v>314</v>
      </c>
      <c r="D156" s="15" t="s">
        <v>15</v>
      </c>
      <c r="E156" s="15">
        <v>6</v>
      </c>
      <c r="F156" s="40">
        <v>1800000</v>
      </c>
      <c r="G156" s="149">
        <v>1968739.4957983193</v>
      </c>
      <c r="H156" s="162">
        <v>2034454</v>
      </c>
      <c r="J156" s="147">
        <f t="shared" si="51"/>
        <v>1884369.7478991598</v>
      </c>
      <c r="L156" s="155">
        <f t="shared" si="42"/>
        <v>120940.81997733694</v>
      </c>
      <c r="M156" s="155">
        <f t="shared" si="48"/>
        <v>1763428.9279218228</v>
      </c>
      <c r="N156" s="155">
        <f t="shared" si="49"/>
        <v>2005310.5678764968</v>
      </c>
      <c r="O156" s="163"/>
      <c r="P156" s="156">
        <f t="shared" si="52"/>
        <v>0.95522654298965393</v>
      </c>
      <c r="Q156" s="156">
        <f t="shared" si="53"/>
        <v>1.044773457010346</v>
      </c>
      <c r="R156" s="168">
        <f t="shared" si="54"/>
        <v>1.0796469229397074</v>
      </c>
      <c r="S156" s="159">
        <f t="shared" si="47"/>
        <v>1</v>
      </c>
    </row>
    <row r="157" spans="1:19" ht="261.75" customHeight="1">
      <c r="A157" s="13">
        <v>152</v>
      </c>
      <c r="B157" s="16" t="s">
        <v>315</v>
      </c>
      <c r="C157" s="17" t="s">
        <v>316</v>
      </c>
      <c r="D157" s="15" t="s">
        <v>15</v>
      </c>
      <c r="E157" s="15">
        <v>1</v>
      </c>
      <c r="F157" s="40">
        <v>11764705.882352943</v>
      </c>
      <c r="G157" s="149">
        <v>16193277.31092437</v>
      </c>
      <c r="H157" s="150">
        <v>15859664</v>
      </c>
      <c r="J157" s="147">
        <f t="shared" si="51"/>
        <v>13978991.596638657</v>
      </c>
      <c r="L157" s="155">
        <f t="shared" si="42"/>
        <v>2466178.7149511538</v>
      </c>
      <c r="M157" s="155">
        <f t="shared" si="48"/>
        <v>11512812.881687503</v>
      </c>
      <c r="N157" s="155">
        <f t="shared" si="49"/>
        <v>16445170.311589811</v>
      </c>
      <c r="O157" s="163"/>
      <c r="P157" s="156">
        <f t="shared" si="52"/>
        <v>0.84159903817252779</v>
      </c>
      <c r="Q157" s="156">
        <f t="shared" si="53"/>
        <v>1.158400961827472</v>
      </c>
      <c r="R157" s="156">
        <f t="shared" si="54"/>
        <v>1.1345356272918543</v>
      </c>
      <c r="S157" s="159">
        <f t="shared" si="50"/>
        <v>1.0448452090972846</v>
      </c>
    </row>
    <row r="158" spans="1:19" ht="171.75" customHeight="1">
      <c r="A158" s="13">
        <v>153</v>
      </c>
      <c r="B158" s="16" t="s">
        <v>317</v>
      </c>
      <c r="C158" s="17" t="s">
        <v>318</v>
      </c>
      <c r="D158" s="15" t="s">
        <v>15</v>
      </c>
      <c r="E158" s="15">
        <v>30</v>
      </c>
      <c r="F158" s="40">
        <v>155462.18487395</v>
      </c>
      <c r="G158" s="149">
        <v>223109.24369747899</v>
      </c>
      <c r="H158" s="162">
        <v>244538</v>
      </c>
      <c r="J158" s="147">
        <f t="shared" si="51"/>
        <v>189285.71428571449</v>
      </c>
      <c r="L158" s="155">
        <f t="shared" si="42"/>
        <v>46493.399181168745</v>
      </c>
      <c r="M158" s="155">
        <f t="shared" si="48"/>
        <v>142792.31510454573</v>
      </c>
      <c r="N158" s="155">
        <f t="shared" si="49"/>
        <v>235779.11346688325</v>
      </c>
      <c r="O158" s="163"/>
      <c r="P158" s="156">
        <f t="shared" si="52"/>
        <v>0.8213096559378481</v>
      </c>
      <c r="Q158" s="156">
        <f t="shared" si="53"/>
        <v>1.1786903440621519</v>
      </c>
      <c r="R158" s="168">
        <f t="shared" si="54"/>
        <v>1.2918988679245269</v>
      </c>
      <c r="S158" s="159">
        <f t="shared" si="47"/>
        <v>1</v>
      </c>
    </row>
    <row r="159" spans="1:19" ht="117" customHeight="1">
      <c r="A159" s="13">
        <v>154</v>
      </c>
      <c r="B159" s="13" t="s">
        <v>319</v>
      </c>
      <c r="C159" s="151" t="s">
        <v>320</v>
      </c>
      <c r="D159" s="15" t="s">
        <v>15</v>
      </c>
      <c r="E159" s="15">
        <v>2</v>
      </c>
      <c r="F159" s="40">
        <v>6172843.5</v>
      </c>
      <c r="G159" s="149">
        <v>6448991.5966386553</v>
      </c>
      <c r="H159" s="162">
        <v>6819328</v>
      </c>
      <c r="J159" s="147">
        <f t="shared" si="51"/>
        <v>6310917.5483193276</v>
      </c>
      <c r="L159" s="155">
        <f t="shared" si="42"/>
        <v>324383.78290537756</v>
      </c>
      <c r="M159" s="155">
        <f t="shared" si="48"/>
        <v>5986533.7654139502</v>
      </c>
      <c r="N159" s="155">
        <f t="shared" si="49"/>
        <v>6635301.3312247051</v>
      </c>
      <c r="O159" s="163"/>
      <c r="P159" s="156">
        <f t="shared" si="52"/>
        <v>0.97812139878834281</v>
      </c>
      <c r="Q159" s="156">
        <f t="shared" si="53"/>
        <v>1.0218786012116572</v>
      </c>
      <c r="R159" s="168">
        <f t="shared" si="54"/>
        <v>1.0805604649067342</v>
      </c>
      <c r="S159" s="159">
        <f t="shared" si="47"/>
        <v>1</v>
      </c>
    </row>
    <row r="160" spans="1:19" ht="24" customHeight="1">
      <c r="A160" s="266" t="s">
        <v>321</v>
      </c>
      <c r="B160" s="266"/>
      <c r="C160" s="266"/>
      <c r="D160" s="266"/>
      <c r="E160" s="266"/>
      <c r="F160" s="40"/>
      <c r="G160" s="148"/>
      <c r="H160" s="150"/>
    </row>
    <row r="161" spans="1:8" ht="408.75" customHeight="1" thickBot="1">
      <c r="A161" s="196" t="s">
        <v>322</v>
      </c>
      <c r="B161" s="196"/>
      <c r="C161" s="196"/>
      <c r="D161" s="196"/>
      <c r="E161" s="196"/>
      <c r="F161" s="197"/>
      <c r="H161" s="115"/>
    </row>
    <row r="162" spans="1:8">
      <c r="H162" s="86"/>
    </row>
    <row r="163" spans="1:8" ht="15" customHeight="1">
      <c r="B163" s="1"/>
      <c r="C163" s="1"/>
    </row>
    <row r="166" spans="1:8" ht="28.5" customHeight="1">
      <c r="D166" s="200"/>
      <c r="E166" s="200"/>
      <c r="F166" s="201"/>
    </row>
    <row r="167" spans="1:8" ht="24" customHeight="1">
      <c r="D167" s="204"/>
      <c r="E167" s="204"/>
      <c r="F167" s="205"/>
    </row>
    <row r="168" spans="1:8" ht="26.25" customHeight="1">
      <c r="D168" s="204"/>
      <c r="E168" s="204"/>
      <c r="F168" s="205"/>
    </row>
    <row r="169" spans="1:8" ht="28.5" customHeight="1">
      <c r="D169" s="208"/>
      <c r="E169" s="208"/>
      <c r="F169" s="209"/>
    </row>
    <row r="170" spans="1:8" ht="31.5" customHeight="1">
      <c r="D170" s="208"/>
      <c r="E170" s="208"/>
      <c r="F170" s="209"/>
    </row>
    <row r="171" spans="1:8" ht="26.25" customHeight="1">
      <c r="D171" s="204"/>
      <c r="E171" s="204"/>
      <c r="F171" s="205"/>
    </row>
    <row r="172" spans="1:8" ht="24" customHeight="1">
      <c r="D172" s="204"/>
      <c r="E172" s="204"/>
      <c r="F172" s="205"/>
    </row>
    <row r="174" spans="1:8" ht="33" customHeight="1">
      <c r="D174" s="200"/>
      <c r="E174" s="200"/>
      <c r="F174" s="201"/>
    </row>
    <row r="175" spans="1:8" ht="33" customHeight="1">
      <c r="D175" s="204"/>
      <c r="E175" s="204"/>
      <c r="F175" s="205"/>
    </row>
    <row r="176" spans="1:8" ht="33" customHeight="1">
      <c r="D176" s="204"/>
      <c r="E176" s="204"/>
      <c r="F176" s="205"/>
    </row>
    <row r="177" spans="1:6" ht="33" customHeight="1">
      <c r="D177" s="208"/>
      <c r="E177" s="208"/>
      <c r="F177" s="209"/>
    </row>
    <row r="178" spans="1:6" ht="33" customHeight="1">
      <c r="D178" s="208"/>
      <c r="E178" s="208"/>
      <c r="F178" s="209"/>
    </row>
    <row r="179" spans="1:6" ht="33" customHeight="1">
      <c r="D179" s="204"/>
      <c r="E179" s="204"/>
      <c r="F179" s="205"/>
    </row>
    <row r="181" spans="1:6" ht="51" customHeight="1">
      <c r="A181" s="1"/>
      <c r="B181" s="22"/>
      <c r="C181" s="1"/>
    </row>
    <row r="184" spans="1:6" ht="15" customHeight="1">
      <c r="C184" s="23"/>
    </row>
    <row r="186" spans="1:6" ht="48" customHeight="1">
      <c r="A186" s="1"/>
      <c r="B186" s="1"/>
    </row>
  </sheetData>
  <autoFilter ref="A5:F161" xr:uid="{00000000-0001-0000-0000-000000000000}"/>
  <mergeCells count="20">
    <mergeCell ref="D170:F170"/>
    <mergeCell ref="A1:F1"/>
    <mergeCell ref="A2:F2"/>
    <mergeCell ref="A3:E3"/>
    <mergeCell ref="L3:N3"/>
    <mergeCell ref="A4:F4"/>
    <mergeCell ref="A160:E160"/>
    <mergeCell ref="A161:F161"/>
    <mergeCell ref="D166:F166"/>
    <mergeCell ref="D167:F167"/>
    <mergeCell ref="D168:F168"/>
    <mergeCell ref="D169:F169"/>
    <mergeCell ref="D178:F178"/>
    <mergeCell ref="D179:F179"/>
    <mergeCell ref="D171:F171"/>
    <mergeCell ref="D172:F172"/>
    <mergeCell ref="D174:F174"/>
    <mergeCell ref="D175:F175"/>
    <mergeCell ref="D176:F176"/>
    <mergeCell ref="D177:F177"/>
  </mergeCells>
  <pageMargins left="0.25" right="0.25" top="0.75" bottom="0.75" header="0.511811023622047" footer="0.511811023622047"/>
  <pageSetup paperSize="9" fitToHeight="0" orientation="landscape" horizontalDpi="300" verticalDpi="30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5BAF2-6963-4DF0-8E2F-2E35D4763399}">
  <sheetPr>
    <pageSetUpPr fitToPage="1"/>
  </sheetPr>
  <dimension ref="A1:V186"/>
  <sheetViews>
    <sheetView showGridLines="0" topLeftCell="H158" zoomScale="86" zoomScaleNormal="86" workbookViewId="0">
      <selection activeCell="V159" sqref="V23:V159"/>
    </sheetView>
  </sheetViews>
  <sheetFormatPr baseColWidth="10" defaultColWidth="14.44140625" defaultRowHeight="11.4"/>
  <cols>
    <col min="1" max="1" width="11.33203125" style="2" customWidth="1"/>
    <col min="2" max="2" width="50.44140625" style="2" customWidth="1"/>
    <col min="3" max="3" width="124" style="2" customWidth="1"/>
    <col min="4" max="5" width="14.88671875" style="2" customWidth="1"/>
    <col min="6" max="6" width="25" style="41" customWidth="1"/>
    <col min="7" max="8" width="25" style="2" customWidth="1"/>
    <col min="9" max="9" width="14.44140625" style="2"/>
    <col min="10" max="10" width="24.77734375" style="2" customWidth="1"/>
    <col min="11" max="11" width="14.44140625" style="2"/>
    <col min="12" max="14" width="24.77734375" style="41" hidden="1" customWidth="1"/>
    <col min="15" max="15" width="11.44140625" style="41" customWidth="1"/>
    <col min="16" max="19" width="24.88671875" style="2" customWidth="1"/>
    <col min="20" max="20" width="14.44140625" style="2"/>
    <col min="21" max="21" width="24.88671875" style="41" customWidth="1"/>
    <col min="22" max="16384" width="14.44140625" style="2"/>
  </cols>
  <sheetData>
    <row r="1" spans="1:22" ht="15" customHeight="1">
      <c r="A1" s="179" t="s">
        <v>0</v>
      </c>
      <c r="B1" s="179"/>
      <c r="C1" s="179"/>
      <c r="D1" s="179"/>
      <c r="E1" s="179"/>
      <c r="F1" s="180"/>
    </row>
    <row r="2" spans="1:22" ht="15.75" customHeight="1" thickBot="1">
      <c r="A2" s="183" t="s">
        <v>1</v>
      </c>
      <c r="B2" s="183"/>
      <c r="C2" s="183"/>
      <c r="D2" s="183"/>
      <c r="E2" s="183"/>
      <c r="F2" s="184"/>
    </row>
    <row r="3" spans="1:22" ht="69.599999999999994" customHeight="1" thickTop="1" thickBot="1">
      <c r="A3" s="258" t="s">
        <v>2</v>
      </c>
      <c r="B3" s="259"/>
      <c r="C3" s="259"/>
      <c r="D3" s="259"/>
      <c r="E3" s="260"/>
      <c r="F3" s="133" t="s">
        <v>784</v>
      </c>
      <c r="G3" s="134" t="s">
        <v>785</v>
      </c>
      <c r="H3" s="135" t="s">
        <v>793</v>
      </c>
      <c r="J3" s="144" t="s">
        <v>794</v>
      </c>
      <c r="L3" s="261" t="s">
        <v>796</v>
      </c>
      <c r="M3" s="262"/>
      <c r="N3" s="263"/>
      <c r="O3" s="164"/>
      <c r="P3" s="133" t="s">
        <v>784</v>
      </c>
      <c r="Q3" s="134" t="s">
        <v>785</v>
      </c>
      <c r="R3" s="135" t="s">
        <v>793</v>
      </c>
      <c r="S3" s="157" t="s">
        <v>800</v>
      </c>
      <c r="U3" s="169" t="s">
        <v>801</v>
      </c>
    </row>
    <row r="4" spans="1:22" ht="15" customHeight="1" thickTop="1">
      <c r="A4" s="264" t="s">
        <v>3</v>
      </c>
      <c r="B4" s="264"/>
      <c r="C4" s="264"/>
      <c r="D4" s="264"/>
      <c r="E4" s="264"/>
      <c r="F4" s="265"/>
      <c r="O4" s="165"/>
    </row>
    <row r="5" spans="1:22" ht="55.5" customHeight="1">
      <c r="A5" s="152" t="s">
        <v>4</v>
      </c>
      <c r="B5" s="152" t="s">
        <v>5</v>
      </c>
      <c r="C5" s="152" t="s">
        <v>6</v>
      </c>
      <c r="D5" s="152" t="s">
        <v>7</v>
      </c>
      <c r="E5" s="152" t="s">
        <v>8</v>
      </c>
      <c r="F5" s="153" t="s">
        <v>9</v>
      </c>
      <c r="G5" s="153" t="s">
        <v>9</v>
      </c>
      <c r="H5" s="153" t="s">
        <v>9</v>
      </c>
      <c r="J5" s="146" t="s">
        <v>795</v>
      </c>
      <c r="L5" s="154" t="s">
        <v>796</v>
      </c>
      <c r="M5" s="154" t="s">
        <v>797</v>
      </c>
      <c r="N5" s="154" t="s">
        <v>798</v>
      </c>
      <c r="O5" s="166"/>
      <c r="P5" s="167" t="s">
        <v>799</v>
      </c>
      <c r="Q5" s="167" t="s">
        <v>799</v>
      </c>
      <c r="R5" s="167" t="s">
        <v>799</v>
      </c>
      <c r="S5" s="167" t="s">
        <v>799</v>
      </c>
      <c r="U5" s="154" t="s">
        <v>795</v>
      </c>
    </row>
    <row r="6" spans="1:22" ht="73.8" customHeight="1">
      <c r="A6" s="13">
        <v>1</v>
      </c>
      <c r="B6" s="13" t="s">
        <v>13</v>
      </c>
      <c r="C6" s="14" t="s">
        <v>14</v>
      </c>
      <c r="D6" s="15" t="s">
        <v>15</v>
      </c>
      <c r="E6" s="15">
        <v>45</v>
      </c>
      <c r="F6" s="160">
        <v>175000</v>
      </c>
      <c r="G6" s="149">
        <v>271344.53781512607</v>
      </c>
      <c r="H6" s="150">
        <v>297479</v>
      </c>
      <c r="J6" s="147">
        <f>+AVERAGE(F6:H6)</f>
        <v>247941.17927170871</v>
      </c>
      <c r="L6" s="155">
        <f>+STDEV(F6:H6)</f>
        <v>64506.311734463517</v>
      </c>
      <c r="M6" s="155">
        <f>+J6-L6</f>
        <v>183434.86753724518</v>
      </c>
      <c r="N6" s="155">
        <f>+J6+L6</f>
        <v>312447.4910061722</v>
      </c>
      <c r="O6" s="163"/>
      <c r="P6" s="168">
        <f>+F6/$J6</f>
        <v>0.70581256616604449</v>
      </c>
      <c r="Q6" s="156">
        <f t="shared" ref="Q6:R21" si="0">+G6/$J6</f>
        <v>1.0943907688596195</v>
      </c>
      <c r="R6" s="156">
        <f t="shared" si="0"/>
        <v>1.1997966649743357</v>
      </c>
      <c r="S6" s="159">
        <f>+AVERAGE(Q6:R6)</f>
        <v>1.1470937169169777</v>
      </c>
      <c r="U6" s="155">
        <f>+HARMEAN(G6:H6)</f>
        <v>283811.39808226627</v>
      </c>
      <c r="V6" s="147">
        <f t="shared" ref="V6:V23" si="1">+ROUND(U6,0)</f>
        <v>283811</v>
      </c>
    </row>
    <row r="7" spans="1:22" ht="408" customHeight="1">
      <c r="A7" s="13">
        <v>2</v>
      </c>
      <c r="B7" s="13" t="s">
        <v>16</v>
      </c>
      <c r="C7" s="14" t="s">
        <v>17</v>
      </c>
      <c r="D7" s="15" t="s">
        <v>15</v>
      </c>
      <c r="E7" s="15">
        <v>3</v>
      </c>
      <c r="F7" s="160">
        <v>1470588.25</v>
      </c>
      <c r="G7" s="149">
        <v>3557226.8907563025</v>
      </c>
      <c r="H7" s="150">
        <v>3444538</v>
      </c>
      <c r="J7" s="147">
        <f t="shared" ref="J7:J23" si="2">+AVERAGE(F7:H7)</f>
        <v>2824117.713585434</v>
      </c>
      <c r="L7" s="155">
        <f t="shared" ref="L7:L70" si="3">+STDEV(F7:H7)</f>
        <v>1173544.2910774085</v>
      </c>
      <c r="M7" s="155">
        <f t="shared" ref="M7:M23" si="4">+J7-L7</f>
        <v>1650573.4225080255</v>
      </c>
      <c r="N7" s="155">
        <f t="shared" ref="N7:N23" si="5">+J7+L7</f>
        <v>3997662.0046628425</v>
      </c>
      <c r="O7" s="163"/>
      <c r="P7" s="168">
        <f t="shared" ref="P7:R23" si="6">+F7/$J7</f>
        <v>0.52072484193053536</v>
      </c>
      <c r="Q7" s="156">
        <f t="shared" si="0"/>
        <v>1.2595887464761977</v>
      </c>
      <c r="R7" s="156">
        <f t="shared" si="0"/>
        <v>1.2196864115932671</v>
      </c>
      <c r="S7" s="159">
        <f t="shared" ref="S7:S23" si="7">+AVERAGE(Q7:R7)</f>
        <v>1.2396375790347323</v>
      </c>
      <c r="U7" s="155">
        <f t="shared" ref="U7:U23" si="8">+HARMEAN(G7:H7)</f>
        <v>3499975.6178640872</v>
      </c>
      <c r="V7" s="147">
        <f t="shared" si="1"/>
        <v>3499976</v>
      </c>
    </row>
    <row r="8" spans="1:22" ht="333" customHeight="1">
      <c r="A8" s="13">
        <v>3</v>
      </c>
      <c r="B8" s="13" t="s">
        <v>18</v>
      </c>
      <c r="C8" s="14" t="s">
        <v>19</v>
      </c>
      <c r="D8" s="15" t="s">
        <v>15</v>
      </c>
      <c r="E8" s="15">
        <v>1</v>
      </c>
      <c r="F8" s="160">
        <v>1958747.9</v>
      </c>
      <c r="G8" s="149">
        <v>3618235.2941176472</v>
      </c>
      <c r="H8" s="150">
        <v>3504202</v>
      </c>
      <c r="J8" s="147">
        <f t="shared" si="2"/>
        <v>3027061.7313725487</v>
      </c>
      <c r="L8" s="155">
        <f t="shared" si="3"/>
        <v>926942.13938533072</v>
      </c>
      <c r="M8" s="155">
        <f t="shared" si="4"/>
        <v>2100119.5919872178</v>
      </c>
      <c r="N8" s="155">
        <f t="shared" si="5"/>
        <v>3954003.8707578797</v>
      </c>
      <c r="O8" s="163"/>
      <c r="P8" s="168">
        <f t="shared" si="6"/>
        <v>0.64707894117238651</v>
      </c>
      <c r="Q8" s="156">
        <f t="shared" si="0"/>
        <v>1.1952961700840654</v>
      </c>
      <c r="R8" s="156">
        <f t="shared" si="0"/>
        <v>1.1576248887435485</v>
      </c>
      <c r="S8" s="159">
        <f t="shared" si="7"/>
        <v>1.1764605294138071</v>
      </c>
      <c r="U8" s="155">
        <f t="shared" si="8"/>
        <v>3560305.7859390732</v>
      </c>
      <c r="V8" s="147">
        <f t="shared" si="1"/>
        <v>3560306</v>
      </c>
    </row>
    <row r="9" spans="1:22" ht="408" customHeight="1">
      <c r="A9" s="13">
        <v>4</v>
      </c>
      <c r="B9" s="13" t="s">
        <v>20</v>
      </c>
      <c r="C9" s="14" t="s">
        <v>21</v>
      </c>
      <c r="D9" s="15" t="s">
        <v>15</v>
      </c>
      <c r="E9" s="15">
        <v>1</v>
      </c>
      <c r="F9" s="160">
        <v>612605.04</v>
      </c>
      <c r="G9" s="149">
        <v>2170588.2352941176</v>
      </c>
      <c r="H9" s="150">
        <v>2242857</v>
      </c>
      <c r="J9" s="147">
        <f t="shared" si="2"/>
        <v>1675350.091764706</v>
      </c>
      <c r="L9" s="155">
        <f t="shared" si="3"/>
        <v>921073.27470500639</v>
      </c>
      <c r="M9" s="155">
        <f t="shared" si="4"/>
        <v>754276.81705969956</v>
      </c>
      <c r="N9" s="155">
        <f t="shared" si="5"/>
        <v>2596423.3664697125</v>
      </c>
      <c r="O9" s="163"/>
      <c r="P9" s="168">
        <f t="shared" si="6"/>
        <v>0.36565792607246722</v>
      </c>
      <c r="Q9" s="156">
        <f t="shared" si="0"/>
        <v>1.2956027793616316</v>
      </c>
      <c r="R9" s="156">
        <f t="shared" si="0"/>
        <v>1.3387392945659011</v>
      </c>
      <c r="S9" s="159">
        <f t="shared" si="7"/>
        <v>1.3171710369637664</v>
      </c>
      <c r="U9" s="155">
        <f t="shared" si="8"/>
        <v>2206130.9286066755</v>
      </c>
      <c r="V9" s="147">
        <f t="shared" si="1"/>
        <v>2206131</v>
      </c>
    </row>
    <row r="10" spans="1:22" ht="408" customHeight="1">
      <c r="A10" s="13">
        <v>5</v>
      </c>
      <c r="B10" s="13" t="s">
        <v>22</v>
      </c>
      <c r="C10" s="14" t="s">
        <v>23</v>
      </c>
      <c r="D10" s="15" t="s">
        <v>15</v>
      </c>
      <c r="E10" s="15">
        <v>5</v>
      </c>
      <c r="F10" s="160">
        <v>462184.87</v>
      </c>
      <c r="G10" s="149">
        <v>743193.27731092437</v>
      </c>
      <c r="H10" s="150">
        <v>768067</v>
      </c>
      <c r="J10" s="147">
        <f t="shared" si="2"/>
        <v>657815.04910364142</v>
      </c>
      <c r="L10" s="155">
        <f t="shared" si="3"/>
        <v>169876.57505434772</v>
      </c>
      <c r="M10" s="155">
        <f t="shared" si="4"/>
        <v>487938.47404929367</v>
      </c>
      <c r="N10" s="155">
        <f t="shared" si="5"/>
        <v>827691.62415798916</v>
      </c>
      <c r="O10" s="163"/>
      <c r="P10" s="168">
        <f t="shared" si="6"/>
        <v>0.70260610581923755</v>
      </c>
      <c r="Q10" s="156">
        <f t="shared" si="0"/>
        <v>1.1297906278119083</v>
      </c>
      <c r="R10" s="156">
        <f t="shared" si="0"/>
        <v>1.1676032663688543</v>
      </c>
      <c r="S10" s="159">
        <f t="shared" si="7"/>
        <v>1.1486969470903814</v>
      </c>
      <c r="U10" s="155">
        <f t="shared" si="8"/>
        <v>755425.44126160431</v>
      </c>
      <c r="V10" s="147">
        <f t="shared" si="1"/>
        <v>755425</v>
      </c>
    </row>
    <row r="11" spans="1:22" ht="408" customHeight="1">
      <c r="A11" s="13">
        <v>6</v>
      </c>
      <c r="B11" s="13" t="s">
        <v>24</v>
      </c>
      <c r="C11" s="14" t="s">
        <v>25</v>
      </c>
      <c r="D11" s="15" t="s">
        <v>15</v>
      </c>
      <c r="E11" s="15">
        <v>20</v>
      </c>
      <c r="F11" s="160">
        <v>49000</v>
      </c>
      <c r="G11" s="149">
        <v>481176.4705882353</v>
      </c>
      <c r="H11" s="150">
        <v>527731</v>
      </c>
      <c r="J11" s="147">
        <f t="shared" si="2"/>
        <v>352635.82352941175</v>
      </c>
      <c r="L11" s="155">
        <f t="shared" si="3"/>
        <v>263984.59434212407</v>
      </c>
      <c r="M11" s="155">
        <f t="shared" si="4"/>
        <v>88651.229187287681</v>
      </c>
      <c r="N11" s="155">
        <f t="shared" si="5"/>
        <v>616620.41787153576</v>
      </c>
      <c r="O11" s="163"/>
      <c r="P11" s="168">
        <f t="shared" si="6"/>
        <v>0.1389535513141453</v>
      </c>
      <c r="Q11" s="156">
        <f t="shared" si="0"/>
        <v>1.3645138652457485</v>
      </c>
      <c r="R11" s="156">
        <f t="shared" si="0"/>
        <v>1.4965325834401064</v>
      </c>
      <c r="S11" s="159">
        <f t="shared" si="7"/>
        <v>1.4305232243429273</v>
      </c>
      <c r="U11" s="155">
        <f t="shared" si="8"/>
        <v>503379.640656139</v>
      </c>
      <c r="V11" s="147">
        <f t="shared" si="1"/>
        <v>503380</v>
      </c>
    </row>
    <row r="12" spans="1:22" ht="408" customHeight="1">
      <c r="A12" s="13">
        <v>7</v>
      </c>
      <c r="B12" s="13" t="s">
        <v>26</v>
      </c>
      <c r="C12" s="14" t="s">
        <v>27</v>
      </c>
      <c r="D12" s="15" t="s">
        <v>15</v>
      </c>
      <c r="E12" s="15">
        <v>28</v>
      </c>
      <c r="F12" s="160">
        <v>160000</v>
      </c>
      <c r="G12" s="149">
        <v>243025.21008403364</v>
      </c>
      <c r="H12" s="150">
        <v>266387</v>
      </c>
      <c r="J12" s="147">
        <f t="shared" si="2"/>
        <v>223137.40336134456</v>
      </c>
      <c r="L12" s="155">
        <f t="shared" si="3"/>
        <v>55912.360748132211</v>
      </c>
      <c r="M12" s="155">
        <f t="shared" si="4"/>
        <v>167225.04261321237</v>
      </c>
      <c r="N12" s="155">
        <f t="shared" si="5"/>
        <v>279049.76410947676</v>
      </c>
      <c r="O12" s="163"/>
      <c r="P12" s="168">
        <f t="shared" si="6"/>
        <v>0.71704697459842259</v>
      </c>
      <c r="Q12" s="156">
        <f t="shared" si="0"/>
        <v>1.0891280727618897</v>
      </c>
      <c r="R12" s="156">
        <f t="shared" si="0"/>
        <v>1.1938249526396874</v>
      </c>
      <c r="S12" s="159">
        <f t="shared" si="7"/>
        <v>1.1414765127007884</v>
      </c>
      <c r="U12" s="155">
        <f t="shared" si="8"/>
        <v>254170.4158523253</v>
      </c>
      <c r="V12" s="147">
        <f t="shared" si="1"/>
        <v>254170</v>
      </c>
    </row>
    <row r="13" spans="1:22" ht="142.5" customHeight="1">
      <c r="A13" s="13">
        <v>8</v>
      </c>
      <c r="B13" s="13" t="s">
        <v>28</v>
      </c>
      <c r="C13" s="14" t="s">
        <v>29</v>
      </c>
      <c r="D13" s="15" t="s">
        <v>15</v>
      </c>
      <c r="E13" s="15">
        <v>45</v>
      </c>
      <c r="F13" s="160">
        <v>142857.14285714284</v>
      </c>
      <c r="G13" s="149">
        <v>176806.72268907563</v>
      </c>
      <c r="H13" s="150">
        <v>187395</v>
      </c>
      <c r="J13" s="147">
        <f t="shared" si="2"/>
        <v>169019.62184873948</v>
      </c>
      <c r="L13" s="155">
        <f t="shared" si="3"/>
        <v>23267.668218851664</v>
      </c>
      <c r="M13" s="155">
        <f t="shared" si="4"/>
        <v>145751.95362988781</v>
      </c>
      <c r="N13" s="155">
        <f t="shared" si="5"/>
        <v>192287.29006759115</v>
      </c>
      <c r="O13" s="163"/>
      <c r="P13" s="168">
        <f t="shared" si="6"/>
        <v>0.84521040394345337</v>
      </c>
      <c r="Q13" s="156">
        <f t="shared" si="0"/>
        <v>1.0460721705276625</v>
      </c>
      <c r="R13" s="156">
        <f t="shared" si="0"/>
        <v>1.1087174255288843</v>
      </c>
      <c r="S13" s="159">
        <f t="shared" si="7"/>
        <v>1.0773947980282734</v>
      </c>
      <c r="U13" s="155">
        <f t="shared" si="8"/>
        <v>181946.94716809562</v>
      </c>
      <c r="V13" s="147">
        <f t="shared" si="1"/>
        <v>181947</v>
      </c>
    </row>
    <row r="14" spans="1:22" ht="408" customHeight="1">
      <c r="A14" s="13">
        <v>9</v>
      </c>
      <c r="B14" s="13" t="s">
        <v>30</v>
      </c>
      <c r="C14" s="14" t="s">
        <v>31</v>
      </c>
      <c r="D14" s="15" t="s">
        <v>15</v>
      </c>
      <c r="E14" s="15">
        <v>145</v>
      </c>
      <c r="F14" s="40">
        <v>130022.85714285713</v>
      </c>
      <c r="G14" s="161">
        <v>122773.10924369749</v>
      </c>
      <c r="H14" s="150">
        <v>130252</v>
      </c>
      <c r="J14" s="147">
        <f t="shared" si="2"/>
        <v>127682.65546218488</v>
      </c>
      <c r="L14" s="155">
        <f t="shared" si="3"/>
        <v>4253.3351226822861</v>
      </c>
      <c r="M14" s="155">
        <f t="shared" si="4"/>
        <v>123429.32033950259</v>
      </c>
      <c r="N14" s="155">
        <f t="shared" si="5"/>
        <v>131935.99058486716</v>
      </c>
      <c r="O14" s="163"/>
      <c r="P14" s="156">
        <f t="shared" si="6"/>
        <v>1.018328266060893</v>
      </c>
      <c r="Q14" s="168">
        <f t="shared" si="0"/>
        <v>0.96154883996799845</v>
      </c>
      <c r="R14" s="156">
        <f t="shared" si="0"/>
        <v>1.0201228939711084</v>
      </c>
      <c r="S14" s="158">
        <f>+AVERAGE(P14,R14)</f>
        <v>1.0192255800160006</v>
      </c>
      <c r="U14" s="41">
        <f>+HARMEAN(F14,H14)</f>
        <v>130137.32770411935</v>
      </c>
      <c r="V14" s="147">
        <f t="shared" si="1"/>
        <v>130137</v>
      </c>
    </row>
    <row r="15" spans="1:22" ht="408" customHeight="1">
      <c r="A15" s="13">
        <v>10</v>
      </c>
      <c r="B15" s="13" t="s">
        <v>32</v>
      </c>
      <c r="C15" s="14" t="s">
        <v>33</v>
      </c>
      <c r="D15" s="15" t="s">
        <v>15</v>
      </c>
      <c r="E15" s="15">
        <v>5</v>
      </c>
      <c r="F15" s="160">
        <v>197763.80952380953</v>
      </c>
      <c r="G15" s="149">
        <v>158991.59663865546</v>
      </c>
      <c r="H15" s="150">
        <v>168067</v>
      </c>
      <c r="J15" s="147">
        <f t="shared" si="2"/>
        <v>174940.80205415501</v>
      </c>
      <c r="L15" s="155">
        <f t="shared" si="3"/>
        <v>20279.496764286479</v>
      </c>
      <c r="M15" s="155">
        <f t="shared" si="4"/>
        <v>154661.30528986853</v>
      </c>
      <c r="N15" s="155">
        <f t="shared" si="5"/>
        <v>195220.29881844149</v>
      </c>
      <c r="O15" s="163"/>
      <c r="P15" s="168">
        <f t="shared" si="6"/>
        <v>1.1304613172094031</v>
      </c>
      <c r="Q15" s="156">
        <f t="shared" si="0"/>
        <v>0.9088308431868154</v>
      </c>
      <c r="R15" s="156">
        <f t="shared" si="0"/>
        <v>0.96070783960378126</v>
      </c>
      <c r="S15" s="159">
        <f t="shared" si="7"/>
        <v>0.93476934139529833</v>
      </c>
      <c r="U15" s="155">
        <f t="shared" si="8"/>
        <v>163403.38365599586</v>
      </c>
      <c r="V15" s="147">
        <f t="shared" si="1"/>
        <v>163403</v>
      </c>
    </row>
    <row r="16" spans="1:22" ht="408" customHeight="1">
      <c r="A16" s="13">
        <v>11</v>
      </c>
      <c r="B16" s="13" t="s">
        <v>34</v>
      </c>
      <c r="C16" s="14" t="s">
        <v>35</v>
      </c>
      <c r="D16" s="15" t="s">
        <v>15</v>
      </c>
      <c r="E16" s="15">
        <v>10</v>
      </c>
      <c r="F16" s="40">
        <v>185123.80952380953</v>
      </c>
      <c r="G16" s="161">
        <v>166638.65546218489</v>
      </c>
      <c r="H16" s="150">
        <v>176471</v>
      </c>
      <c r="J16" s="147">
        <f t="shared" si="2"/>
        <v>176077.82166199814</v>
      </c>
      <c r="L16" s="155">
        <f t="shared" si="3"/>
        <v>9248.8470673162756</v>
      </c>
      <c r="M16" s="155">
        <f t="shared" si="4"/>
        <v>166828.97459468187</v>
      </c>
      <c r="N16" s="155">
        <f t="shared" si="5"/>
        <v>185326.66872931441</v>
      </c>
      <c r="O16" s="163"/>
      <c r="P16" s="156">
        <f t="shared" si="6"/>
        <v>1.0513749419229879</v>
      </c>
      <c r="Q16" s="168">
        <f t="shared" si="0"/>
        <v>0.94639207760115962</v>
      </c>
      <c r="R16" s="156">
        <f t="shared" si="0"/>
        <v>1.0022329804758523</v>
      </c>
      <c r="S16" s="158">
        <f>+AVERAGE(P16,R16)</f>
        <v>1.0268039611994202</v>
      </c>
      <c r="U16" s="41">
        <f>+HARMEAN(F16,H16)</f>
        <v>180693.87574173723</v>
      </c>
      <c r="V16" s="147">
        <f t="shared" si="1"/>
        <v>180694</v>
      </c>
    </row>
    <row r="17" spans="1:22" ht="408" customHeight="1">
      <c r="A17" s="13">
        <v>12</v>
      </c>
      <c r="B17" s="13" t="s">
        <v>36</v>
      </c>
      <c r="C17" s="14" t="s">
        <v>37</v>
      </c>
      <c r="D17" s="15" t="s">
        <v>15</v>
      </c>
      <c r="E17" s="15">
        <v>1</v>
      </c>
      <c r="F17" s="160">
        <v>3831895.4</v>
      </c>
      <c r="G17" s="149">
        <v>6349495.7983193276</v>
      </c>
      <c r="H17" s="150">
        <v>6148739</v>
      </c>
      <c r="J17" s="147">
        <f t="shared" si="2"/>
        <v>5443376.7327731093</v>
      </c>
      <c r="L17" s="155">
        <f t="shared" si="3"/>
        <v>1399189.0106147232</v>
      </c>
      <c r="M17" s="155">
        <f t="shared" si="4"/>
        <v>4044187.7221583864</v>
      </c>
      <c r="N17" s="155">
        <f t="shared" si="5"/>
        <v>6842565.7433878323</v>
      </c>
      <c r="O17" s="163"/>
      <c r="P17" s="168">
        <f t="shared" si="6"/>
        <v>0.70395557539297016</v>
      </c>
      <c r="Q17" s="156">
        <f t="shared" si="0"/>
        <v>1.1664626774940487</v>
      </c>
      <c r="R17" s="156">
        <f t="shared" si="0"/>
        <v>1.1295817471129812</v>
      </c>
      <c r="S17" s="159">
        <f t="shared" si="7"/>
        <v>1.1480222123035149</v>
      </c>
      <c r="U17" s="155">
        <f t="shared" si="8"/>
        <v>6247505.0397856487</v>
      </c>
      <c r="V17" s="147">
        <f t="shared" si="1"/>
        <v>6247505</v>
      </c>
    </row>
    <row r="18" spans="1:22" ht="408" customHeight="1">
      <c r="A18" s="13">
        <v>13</v>
      </c>
      <c r="B18" s="13" t="s">
        <v>38</v>
      </c>
      <c r="C18" s="14" t="s">
        <v>39</v>
      </c>
      <c r="D18" s="15" t="s">
        <v>15</v>
      </c>
      <c r="E18" s="15">
        <v>1</v>
      </c>
      <c r="F18" s="160">
        <v>1851868.06722689</v>
      </c>
      <c r="G18" s="149">
        <v>2244621.848739496</v>
      </c>
      <c r="H18" s="150">
        <v>2319328</v>
      </c>
      <c r="J18" s="147">
        <f t="shared" si="2"/>
        <v>2138605.9719887953</v>
      </c>
      <c r="L18" s="155">
        <f t="shared" si="3"/>
        <v>251115.95285739005</v>
      </c>
      <c r="M18" s="155">
        <f t="shared" si="4"/>
        <v>1887490.0191314053</v>
      </c>
      <c r="N18" s="155">
        <f t="shared" si="5"/>
        <v>2389721.9248461854</v>
      </c>
      <c r="O18" s="163"/>
      <c r="P18" s="168">
        <f t="shared" si="6"/>
        <v>0.86592298510451948</v>
      </c>
      <c r="Q18" s="156">
        <f t="shared" si="0"/>
        <v>1.0495724215396776</v>
      </c>
      <c r="R18" s="156">
        <f t="shared" si="0"/>
        <v>1.0845045933558028</v>
      </c>
      <c r="S18" s="159">
        <f t="shared" si="7"/>
        <v>1.0670385074477402</v>
      </c>
      <c r="U18" s="155">
        <f t="shared" si="8"/>
        <v>2281363.5012361547</v>
      </c>
      <c r="V18" s="147">
        <f t="shared" si="1"/>
        <v>2281364</v>
      </c>
    </row>
    <row r="19" spans="1:22" ht="408" customHeight="1">
      <c r="A19" s="13">
        <v>14</v>
      </c>
      <c r="B19" s="13" t="s">
        <v>40</v>
      </c>
      <c r="C19" s="14" t="s">
        <v>41</v>
      </c>
      <c r="D19" s="15" t="s">
        <v>15</v>
      </c>
      <c r="E19" s="15">
        <v>2</v>
      </c>
      <c r="F19" s="160">
        <v>2714285.7142857099</v>
      </c>
      <c r="G19" s="149">
        <v>3229411.7647058824</v>
      </c>
      <c r="H19" s="150">
        <v>3336975</v>
      </c>
      <c r="J19" s="147">
        <f t="shared" si="2"/>
        <v>3093557.4929971974</v>
      </c>
      <c r="L19" s="155">
        <f t="shared" si="3"/>
        <v>332832.95208252157</v>
      </c>
      <c r="M19" s="155">
        <f t="shared" si="4"/>
        <v>2760724.5409146757</v>
      </c>
      <c r="N19" s="155">
        <f t="shared" si="5"/>
        <v>3426390.4450797192</v>
      </c>
      <c r="O19" s="163"/>
      <c r="P19" s="168">
        <f t="shared" si="6"/>
        <v>0.87739947307588917</v>
      </c>
      <c r="Q19" s="156">
        <f t="shared" si="0"/>
        <v>1.0439152244676928</v>
      </c>
      <c r="R19" s="156">
        <f t="shared" si="0"/>
        <v>1.078685302456418</v>
      </c>
      <c r="S19" s="159">
        <f t="shared" si="7"/>
        <v>1.0613002634620554</v>
      </c>
      <c r="U19" s="155">
        <f t="shared" si="8"/>
        <v>3282312.3917867807</v>
      </c>
      <c r="V19" s="147">
        <f t="shared" si="1"/>
        <v>3282312</v>
      </c>
    </row>
    <row r="20" spans="1:22" ht="408" customHeight="1">
      <c r="A20" s="13">
        <v>15</v>
      </c>
      <c r="B20" s="13" t="s">
        <v>42</v>
      </c>
      <c r="C20" s="14" t="s">
        <v>43</v>
      </c>
      <c r="D20" s="15" t="s">
        <v>15</v>
      </c>
      <c r="E20" s="15">
        <v>3</v>
      </c>
      <c r="F20" s="160">
        <v>132689.07999999999</v>
      </c>
      <c r="G20" s="149">
        <v>260336.13445378153</v>
      </c>
      <c r="H20" s="150">
        <v>285714</v>
      </c>
      <c r="J20" s="147">
        <f t="shared" si="2"/>
        <v>226246.40481792716</v>
      </c>
      <c r="L20" s="155">
        <f t="shared" si="3"/>
        <v>82010.60166366199</v>
      </c>
      <c r="M20" s="155">
        <f t="shared" si="4"/>
        <v>144235.80315426516</v>
      </c>
      <c r="N20" s="155">
        <f t="shared" si="5"/>
        <v>308257.00648158917</v>
      </c>
      <c r="O20" s="163"/>
      <c r="P20" s="168">
        <f t="shared" si="6"/>
        <v>0.58648039117696538</v>
      </c>
      <c r="Q20" s="156">
        <f t="shared" si="0"/>
        <v>1.1506752324452989</v>
      </c>
      <c r="R20" s="156">
        <f t="shared" si="0"/>
        <v>1.2628443763777359</v>
      </c>
      <c r="S20" s="159">
        <f t="shared" si="7"/>
        <v>1.2067598044115173</v>
      </c>
      <c r="U20" s="155">
        <f t="shared" si="8"/>
        <v>272435.34476456948</v>
      </c>
      <c r="V20" s="147">
        <f t="shared" si="1"/>
        <v>272435</v>
      </c>
    </row>
    <row r="21" spans="1:22" ht="408" customHeight="1">
      <c r="A21" s="13">
        <v>16</v>
      </c>
      <c r="B21" s="13" t="s">
        <v>44</v>
      </c>
      <c r="C21" s="14" t="s">
        <v>45</v>
      </c>
      <c r="D21" s="15" t="s">
        <v>15</v>
      </c>
      <c r="E21" s="15">
        <v>5</v>
      </c>
      <c r="F21" s="160">
        <v>2998921.46</v>
      </c>
      <c r="G21" s="149">
        <v>4372605.042016807</v>
      </c>
      <c r="H21" s="150">
        <v>4234454</v>
      </c>
      <c r="J21" s="147">
        <f t="shared" si="2"/>
        <v>3868660.1673389357</v>
      </c>
      <c r="L21" s="155">
        <f t="shared" si="3"/>
        <v>756376.55429374671</v>
      </c>
      <c r="M21" s="155">
        <f t="shared" si="4"/>
        <v>3112283.6130451891</v>
      </c>
      <c r="N21" s="155">
        <f t="shared" si="5"/>
        <v>4625036.7216326827</v>
      </c>
      <c r="O21" s="163"/>
      <c r="P21" s="168">
        <f t="shared" si="6"/>
        <v>0.7751834822087289</v>
      </c>
      <c r="Q21" s="156">
        <f t="shared" si="0"/>
        <v>1.1302634123649353</v>
      </c>
      <c r="R21" s="156">
        <f t="shared" si="0"/>
        <v>1.0945531054263358</v>
      </c>
      <c r="S21" s="159">
        <f t="shared" si="7"/>
        <v>1.1124082588956354</v>
      </c>
      <c r="U21" s="155">
        <f t="shared" si="8"/>
        <v>4302420.7967439853</v>
      </c>
      <c r="V21" s="147">
        <f t="shared" si="1"/>
        <v>4302421</v>
      </c>
    </row>
    <row r="22" spans="1:22" ht="408" customHeight="1">
      <c r="A22" s="13">
        <v>17</v>
      </c>
      <c r="B22" s="13" t="s">
        <v>46</v>
      </c>
      <c r="C22" s="14" t="s">
        <v>47</v>
      </c>
      <c r="D22" s="15" t="s">
        <v>15</v>
      </c>
      <c r="E22" s="15">
        <v>6</v>
      </c>
      <c r="F22" s="160">
        <v>361344.54</v>
      </c>
      <c r="G22" s="149">
        <v>511680.6722689076</v>
      </c>
      <c r="H22" s="150">
        <v>561345</v>
      </c>
      <c r="J22" s="147">
        <f t="shared" si="2"/>
        <v>478123.40408963588</v>
      </c>
      <c r="L22" s="155">
        <f t="shared" si="3"/>
        <v>104137.4749347926</v>
      </c>
      <c r="M22" s="155">
        <f t="shared" si="4"/>
        <v>373985.92915484327</v>
      </c>
      <c r="N22" s="155">
        <f t="shared" si="5"/>
        <v>582260.87902442843</v>
      </c>
      <c r="O22" s="163"/>
      <c r="P22" s="168">
        <f t="shared" si="6"/>
        <v>0.75575580887535287</v>
      </c>
      <c r="Q22" s="156">
        <f t="shared" si="6"/>
        <v>1.0701853703295825</v>
      </c>
      <c r="R22" s="156">
        <f t="shared" si="6"/>
        <v>1.1740588207950644</v>
      </c>
      <c r="S22" s="159">
        <f t="shared" si="7"/>
        <v>1.1221220955623235</v>
      </c>
      <c r="U22" s="155">
        <f t="shared" si="8"/>
        <v>535363.49483129289</v>
      </c>
      <c r="V22" s="147">
        <f t="shared" si="1"/>
        <v>535363</v>
      </c>
    </row>
    <row r="23" spans="1:22" ht="408" customHeight="1">
      <c r="A23" s="13">
        <v>18</v>
      </c>
      <c r="B23" s="13" t="s">
        <v>48</v>
      </c>
      <c r="C23" s="14" t="s">
        <v>49</v>
      </c>
      <c r="D23" s="15" t="s">
        <v>15</v>
      </c>
      <c r="E23" s="15">
        <v>1</v>
      </c>
      <c r="F23" s="160">
        <v>3352941.18</v>
      </c>
      <c r="G23" s="149">
        <v>5044117.6470588241</v>
      </c>
      <c r="H23" s="150">
        <v>4884874</v>
      </c>
      <c r="J23" s="147">
        <f t="shared" si="2"/>
        <v>4427310.9423529413</v>
      </c>
      <c r="L23" s="155">
        <f t="shared" si="3"/>
        <v>933832.11792906479</v>
      </c>
      <c r="M23" s="155">
        <f t="shared" si="4"/>
        <v>3493478.8244238766</v>
      </c>
      <c r="N23" s="155">
        <f t="shared" si="5"/>
        <v>5361143.0602820059</v>
      </c>
      <c r="O23" s="163"/>
      <c r="P23" s="168">
        <f t="shared" si="6"/>
        <v>0.75733130644265167</v>
      </c>
      <c r="Q23" s="156">
        <f t="shared" si="6"/>
        <v>1.1393185870017239</v>
      </c>
      <c r="R23" s="156">
        <f t="shared" si="6"/>
        <v>1.1033501065556244</v>
      </c>
      <c r="S23" s="159">
        <f t="shared" si="7"/>
        <v>1.1213343467786743</v>
      </c>
      <c r="U23" s="155">
        <f t="shared" si="8"/>
        <v>4963218.8288440499</v>
      </c>
      <c r="V23" s="147">
        <f t="shared" si="1"/>
        <v>4963219</v>
      </c>
    </row>
    <row r="24" spans="1:22" ht="69" customHeight="1">
      <c r="A24" s="13">
        <v>19</v>
      </c>
      <c r="B24" s="27" t="s">
        <v>50</v>
      </c>
      <c r="C24" s="51" t="s">
        <v>51</v>
      </c>
      <c r="D24" s="52" t="s">
        <v>15</v>
      </c>
      <c r="E24" s="52">
        <v>24</v>
      </c>
      <c r="F24" s="53">
        <v>1993843.72</v>
      </c>
      <c r="G24" s="148"/>
      <c r="H24" s="148"/>
      <c r="J24" s="148"/>
      <c r="L24" s="155"/>
      <c r="M24" s="155"/>
      <c r="N24" s="155"/>
      <c r="O24" s="163"/>
      <c r="P24" s="148"/>
      <c r="Q24" s="148"/>
      <c r="R24" s="148"/>
      <c r="S24" s="148"/>
      <c r="V24" s="147">
        <f t="shared" ref="V24:V87" si="9">+ROUND(U24,0)</f>
        <v>0</v>
      </c>
    </row>
    <row r="25" spans="1:22" ht="75" customHeight="1">
      <c r="A25" s="13">
        <v>20</v>
      </c>
      <c r="B25" s="13" t="s">
        <v>52</v>
      </c>
      <c r="C25" s="14" t="s">
        <v>53</v>
      </c>
      <c r="D25" s="15" t="s">
        <v>15</v>
      </c>
      <c r="E25" s="15">
        <v>15</v>
      </c>
      <c r="F25" s="40">
        <v>1363235</v>
      </c>
      <c r="G25" s="149">
        <v>1257394.9579831932</v>
      </c>
      <c r="H25" s="150">
        <v>1299160</v>
      </c>
      <c r="J25" s="147">
        <f>+AVERAGE(F25:G25)</f>
        <v>1310314.9789915965</v>
      </c>
      <c r="L25" s="155">
        <f t="shared" si="3"/>
        <v>53310.47247615466</v>
      </c>
      <c r="M25" s="155">
        <f t="shared" ref="M25:M88" si="10">+J25-L25</f>
        <v>1257004.5065154419</v>
      </c>
      <c r="N25" s="155">
        <f t="shared" ref="N25:N88" si="11">+J25+L25</f>
        <v>1363625.4514677511</v>
      </c>
      <c r="O25" s="163"/>
      <c r="P25" s="156">
        <f>+F25/$J25</f>
        <v>1.0403872518111104</v>
      </c>
      <c r="Q25" s="156">
        <f t="shared" ref="Q25:R40" si="12">+G25/$J25</f>
        <v>0.95961274818888975</v>
      </c>
      <c r="R25" s="156">
        <f t="shared" si="12"/>
        <v>0.99148679579303811</v>
      </c>
      <c r="S25" s="159">
        <f>+AVERAGE(P25:R25)</f>
        <v>0.99716226526434604</v>
      </c>
      <c r="U25" s="155">
        <f>+HARMEAN(F25:H25)</f>
        <v>1305157.9123504432</v>
      </c>
      <c r="V25" s="147">
        <f t="shared" si="9"/>
        <v>1305158</v>
      </c>
    </row>
    <row r="26" spans="1:22" ht="408" customHeight="1">
      <c r="A26" s="13">
        <v>21</v>
      </c>
      <c r="B26" s="13" t="s">
        <v>54</v>
      </c>
      <c r="C26" s="14" t="s">
        <v>55</v>
      </c>
      <c r="D26" s="15" t="s">
        <v>15</v>
      </c>
      <c r="E26" s="15">
        <v>15</v>
      </c>
      <c r="F26" s="40">
        <v>128285.71428571428</v>
      </c>
      <c r="G26" s="149">
        <v>176806.72268907563</v>
      </c>
      <c r="H26" s="162">
        <v>187395</v>
      </c>
      <c r="J26" s="147">
        <f t="shared" ref="J26:J89" si="13">+AVERAGE(F26:G26)</f>
        <v>152546.21848739494</v>
      </c>
      <c r="L26" s="155">
        <f t="shared" si="3"/>
        <v>31518.004194811998</v>
      </c>
      <c r="M26" s="155">
        <f t="shared" si="10"/>
        <v>121028.21429258294</v>
      </c>
      <c r="N26" s="155">
        <f t="shared" si="11"/>
        <v>184064.22268220695</v>
      </c>
      <c r="O26" s="163"/>
      <c r="P26" s="156">
        <f t="shared" ref="P26:R89" si="14">+F26/$J26</f>
        <v>0.84096292623808733</v>
      </c>
      <c r="Q26" s="156">
        <f t="shared" si="12"/>
        <v>1.1590370737619127</v>
      </c>
      <c r="R26" s="168">
        <f t="shared" si="12"/>
        <v>1.2284473640720543</v>
      </c>
      <c r="S26" s="159">
        <f>+AVERAGE(P26:Q26)</f>
        <v>1</v>
      </c>
      <c r="U26" s="155">
        <f>+HARMEAN(F26:G26)</f>
        <v>148687.89889117106</v>
      </c>
      <c r="V26" s="147">
        <f t="shared" si="9"/>
        <v>148688</v>
      </c>
    </row>
    <row r="27" spans="1:22" ht="408" customHeight="1">
      <c r="A27" s="13">
        <v>22</v>
      </c>
      <c r="B27" s="13" t="s">
        <v>56</v>
      </c>
      <c r="C27" s="14" t="s">
        <v>57</v>
      </c>
      <c r="D27" s="15" t="s">
        <v>15</v>
      </c>
      <c r="E27" s="15">
        <v>20</v>
      </c>
      <c r="F27" s="40">
        <v>211240.95238095237</v>
      </c>
      <c r="G27" s="149">
        <v>122773.10924369749</v>
      </c>
      <c r="H27" s="150">
        <v>130252</v>
      </c>
      <c r="J27" s="147">
        <f t="shared" si="13"/>
        <v>167007.03081232493</v>
      </c>
      <c r="L27" s="155">
        <f t="shared" si="3"/>
        <v>49060.682635668687</v>
      </c>
      <c r="M27" s="155">
        <f t="shared" si="10"/>
        <v>117946.34817665623</v>
      </c>
      <c r="N27" s="155">
        <f t="shared" si="11"/>
        <v>216067.71344799362</v>
      </c>
      <c r="O27" s="163"/>
      <c r="P27" s="156">
        <f t="shared" si="14"/>
        <v>1.2648626309531577</v>
      </c>
      <c r="Q27" s="156">
        <f t="shared" si="12"/>
        <v>0.73513736904684235</v>
      </c>
      <c r="R27" s="156">
        <f t="shared" si="12"/>
        <v>0.77991926068293138</v>
      </c>
      <c r="S27" s="159">
        <f t="shared" ref="S27:S31" si="15">+AVERAGE(P27:R27)</f>
        <v>0.92663975356097705</v>
      </c>
      <c r="U27" s="155">
        <f t="shared" ref="U27:U31" si="16">+HARMEAN(F27:H27)</f>
        <v>145939.51076030446</v>
      </c>
      <c r="V27" s="147">
        <f t="shared" si="9"/>
        <v>145940</v>
      </c>
    </row>
    <row r="28" spans="1:22" ht="408" customHeight="1">
      <c r="A28" s="13">
        <v>23</v>
      </c>
      <c r="B28" s="13" t="s">
        <v>58</v>
      </c>
      <c r="C28" s="14" t="s">
        <v>59</v>
      </c>
      <c r="D28" s="15" t="s">
        <v>15</v>
      </c>
      <c r="E28" s="15">
        <v>25</v>
      </c>
      <c r="F28" s="40">
        <v>196445.71428571429</v>
      </c>
      <c r="G28" s="149">
        <v>176806.72268907563</v>
      </c>
      <c r="H28" s="150">
        <v>187395</v>
      </c>
      <c r="J28" s="147">
        <f t="shared" si="13"/>
        <v>186626.21848739497</v>
      </c>
      <c r="L28" s="155">
        <f t="shared" si="3"/>
        <v>9829.5221690198196</v>
      </c>
      <c r="M28" s="155">
        <f t="shared" si="10"/>
        <v>176796.69631837515</v>
      </c>
      <c r="N28" s="155">
        <f t="shared" si="11"/>
        <v>196455.7406564148</v>
      </c>
      <c r="O28" s="163"/>
      <c r="P28" s="156">
        <f t="shared" si="14"/>
        <v>1.0526158429287498</v>
      </c>
      <c r="Q28" s="156">
        <f t="shared" si="12"/>
        <v>0.94738415707125001</v>
      </c>
      <c r="R28" s="156">
        <f t="shared" si="12"/>
        <v>1.0041193650004592</v>
      </c>
      <c r="S28" s="159">
        <f t="shared" si="15"/>
        <v>1.0013731216668196</v>
      </c>
      <c r="U28" s="155">
        <f t="shared" si="16"/>
        <v>186536.07434903254</v>
      </c>
      <c r="V28" s="147">
        <f t="shared" si="9"/>
        <v>186536</v>
      </c>
    </row>
    <row r="29" spans="1:22" ht="408" customHeight="1">
      <c r="A29" s="13">
        <v>24</v>
      </c>
      <c r="B29" s="13" t="s">
        <v>60</v>
      </c>
      <c r="C29" s="14" t="s">
        <v>61</v>
      </c>
      <c r="D29" s="15" t="s">
        <v>15</v>
      </c>
      <c r="E29" s="15">
        <v>3</v>
      </c>
      <c r="F29" s="40">
        <v>1740135</v>
      </c>
      <c r="G29" s="149">
        <v>2745378.1512605045</v>
      </c>
      <c r="H29" s="138">
        <v>2836975</v>
      </c>
      <c r="J29" s="147">
        <f t="shared" si="13"/>
        <v>2242756.5756302522</v>
      </c>
      <c r="L29" s="155">
        <f t="shared" si="3"/>
        <v>608544.95334570424</v>
      </c>
      <c r="M29" s="155">
        <f t="shared" si="10"/>
        <v>1634211.6222845479</v>
      </c>
      <c r="N29" s="155">
        <f t="shared" si="11"/>
        <v>2851301.5289759566</v>
      </c>
      <c r="O29" s="163"/>
      <c r="P29" s="156">
        <f t="shared" si="14"/>
        <v>0.77589115952585841</v>
      </c>
      <c r="Q29" s="156">
        <f t="shared" si="12"/>
        <v>1.2241088404741416</v>
      </c>
      <c r="R29" s="156">
        <f t="shared" si="12"/>
        <v>1.2649500310584363</v>
      </c>
      <c r="S29" s="159">
        <f t="shared" si="15"/>
        <v>1.0883166770194788</v>
      </c>
      <c r="U29" s="155">
        <f t="shared" si="16"/>
        <v>2323051.7378968629</v>
      </c>
      <c r="V29" s="147">
        <f t="shared" si="9"/>
        <v>2323052</v>
      </c>
    </row>
    <row r="30" spans="1:22" ht="408" customHeight="1">
      <c r="A30" s="13">
        <v>25</v>
      </c>
      <c r="B30" s="13" t="s">
        <v>62</v>
      </c>
      <c r="C30" s="14" t="s">
        <v>63</v>
      </c>
      <c r="D30" s="15" t="s">
        <v>15</v>
      </c>
      <c r="E30" s="15">
        <v>1</v>
      </c>
      <c r="F30" s="40">
        <v>2521007.5630252101</v>
      </c>
      <c r="G30" s="149">
        <v>3841764.7058823532</v>
      </c>
      <c r="H30" s="150">
        <v>3720168</v>
      </c>
      <c r="J30" s="147">
        <f t="shared" si="13"/>
        <v>3181386.1344537819</v>
      </c>
      <c r="L30" s="155">
        <f t="shared" si="3"/>
        <v>729973.85146035289</v>
      </c>
      <c r="M30" s="155">
        <f t="shared" si="10"/>
        <v>2451412.2829934289</v>
      </c>
      <c r="N30" s="155">
        <f t="shared" si="11"/>
        <v>3911359.9859141349</v>
      </c>
      <c r="O30" s="163"/>
      <c r="P30" s="156">
        <f t="shared" si="14"/>
        <v>0.79242426303528435</v>
      </c>
      <c r="Q30" s="156">
        <f t="shared" si="12"/>
        <v>1.2075757369647155</v>
      </c>
      <c r="R30" s="156">
        <f t="shared" si="12"/>
        <v>1.1693544394725675</v>
      </c>
      <c r="S30" s="159">
        <f t="shared" si="15"/>
        <v>1.0564514798241891</v>
      </c>
      <c r="U30" s="155">
        <f t="shared" si="16"/>
        <v>3240549.5286723115</v>
      </c>
      <c r="V30" s="147">
        <f t="shared" si="9"/>
        <v>3240550</v>
      </c>
    </row>
    <row r="31" spans="1:22" ht="408" customHeight="1">
      <c r="A31" s="13">
        <v>26</v>
      </c>
      <c r="B31" s="13" t="s">
        <v>64</v>
      </c>
      <c r="C31" s="14" t="s">
        <v>65</v>
      </c>
      <c r="D31" s="15" t="s">
        <v>15</v>
      </c>
      <c r="E31" s="15">
        <v>150</v>
      </c>
      <c r="F31" s="40">
        <v>168067</v>
      </c>
      <c r="G31" s="149">
        <v>31596.638655462186</v>
      </c>
      <c r="H31" s="150">
        <v>34454</v>
      </c>
      <c r="J31" s="147">
        <f t="shared" si="13"/>
        <v>99831.819327731093</v>
      </c>
      <c r="L31" s="155">
        <f t="shared" si="3"/>
        <v>77979.439393088294</v>
      </c>
      <c r="M31" s="155">
        <f t="shared" si="10"/>
        <v>21852.379934642799</v>
      </c>
      <c r="N31" s="155">
        <f t="shared" si="11"/>
        <v>177811.25872081937</v>
      </c>
      <c r="O31" s="163"/>
      <c r="P31" s="156">
        <f t="shared" si="14"/>
        <v>1.683501323844097</v>
      </c>
      <c r="Q31" s="156">
        <f t="shared" si="12"/>
        <v>0.31649867615590305</v>
      </c>
      <c r="R31" s="156">
        <f t="shared" si="12"/>
        <v>0.34512042585233577</v>
      </c>
      <c r="S31" s="159">
        <f t="shared" si="15"/>
        <v>0.78170680861744524</v>
      </c>
      <c r="U31" s="155">
        <f t="shared" si="16"/>
        <v>45029.39267218257</v>
      </c>
      <c r="V31" s="147">
        <f t="shared" si="9"/>
        <v>45029</v>
      </c>
    </row>
    <row r="32" spans="1:22" ht="408" customHeight="1">
      <c r="A32" s="13">
        <v>27</v>
      </c>
      <c r="B32" s="13" t="s">
        <v>66</v>
      </c>
      <c r="C32" s="14" t="s">
        <v>67</v>
      </c>
      <c r="D32" s="15" t="s">
        <v>15</v>
      </c>
      <c r="E32" s="15">
        <v>5</v>
      </c>
      <c r="F32" s="40">
        <v>1092436.97478992</v>
      </c>
      <c r="G32" s="149">
        <v>1455882.3529411766</v>
      </c>
      <c r="H32" s="162">
        <v>1504202</v>
      </c>
      <c r="J32" s="147">
        <f t="shared" si="13"/>
        <v>1274159.6638655483</v>
      </c>
      <c r="L32" s="155">
        <f t="shared" si="3"/>
        <v>225084.34240585542</v>
      </c>
      <c r="M32" s="155">
        <f t="shared" si="10"/>
        <v>1049075.3214596929</v>
      </c>
      <c r="N32" s="155">
        <f t="shared" si="11"/>
        <v>1499244.0062714037</v>
      </c>
      <c r="O32" s="163"/>
      <c r="P32" s="156">
        <f t="shared" si="14"/>
        <v>0.85737840065952364</v>
      </c>
      <c r="Q32" s="156">
        <f t="shared" si="12"/>
        <v>1.1426215993404765</v>
      </c>
      <c r="R32" s="168">
        <f t="shared" si="12"/>
        <v>1.1805443561417952</v>
      </c>
      <c r="S32" s="159">
        <f>+AVERAGE(P32:Q32)</f>
        <v>1</v>
      </c>
      <c r="U32" s="155">
        <f t="shared" ref="U32:U33" si="17">+HARMEAN(F32:G32)</f>
        <v>1248242.0833131301</v>
      </c>
      <c r="V32" s="147">
        <f t="shared" si="9"/>
        <v>1248242</v>
      </c>
    </row>
    <row r="33" spans="1:22" ht="408" customHeight="1">
      <c r="A33" s="13">
        <v>28</v>
      </c>
      <c r="B33" s="13" t="s">
        <v>68</v>
      </c>
      <c r="C33" s="14" t="s">
        <v>69</v>
      </c>
      <c r="D33" s="15" t="s">
        <v>15</v>
      </c>
      <c r="E33" s="15">
        <v>18</v>
      </c>
      <c r="F33" s="40">
        <v>425900</v>
      </c>
      <c r="G33" s="149">
        <v>513613.44537815126</v>
      </c>
      <c r="H33" s="162">
        <v>563866</v>
      </c>
      <c r="J33" s="147">
        <f t="shared" si="13"/>
        <v>469756.72268907563</v>
      </c>
      <c r="L33" s="155">
        <f t="shared" si="3"/>
        <v>69825.478757313133</v>
      </c>
      <c r="M33" s="155">
        <f t="shared" si="10"/>
        <v>399931.24393176252</v>
      </c>
      <c r="N33" s="155">
        <f t="shared" si="11"/>
        <v>539582.20144638873</v>
      </c>
      <c r="O33" s="163"/>
      <c r="P33" s="156">
        <f t="shared" si="14"/>
        <v>0.90663949961583912</v>
      </c>
      <c r="Q33" s="156">
        <f t="shared" si="12"/>
        <v>1.0933605003841609</v>
      </c>
      <c r="R33" s="168">
        <f t="shared" si="12"/>
        <v>1.2003362011983674</v>
      </c>
      <c r="S33" s="159">
        <f t="shared" ref="S33" si="18">+AVERAGE(P33:Q33)</f>
        <v>1</v>
      </c>
      <c r="U33" s="155">
        <f t="shared" si="17"/>
        <v>465662.23711361416</v>
      </c>
      <c r="V33" s="147">
        <f t="shared" si="9"/>
        <v>465662</v>
      </c>
    </row>
    <row r="34" spans="1:22" ht="119.25" customHeight="1">
      <c r="A34" s="13">
        <v>29</v>
      </c>
      <c r="B34" s="27" t="s">
        <v>70</v>
      </c>
      <c r="C34" s="14" t="s">
        <v>71</v>
      </c>
      <c r="D34" s="15" t="s">
        <v>15</v>
      </c>
      <c r="E34" s="15">
        <v>4</v>
      </c>
      <c r="F34" s="40">
        <v>3361344.5</v>
      </c>
      <c r="G34" s="149">
        <v>5029411.7647058824</v>
      </c>
      <c r="H34" s="150">
        <v>4870588</v>
      </c>
      <c r="J34" s="147">
        <f t="shared" si="13"/>
        <v>4195378.1323529407</v>
      </c>
      <c r="L34" s="155">
        <f t="shared" si="3"/>
        <v>920641.92551637581</v>
      </c>
      <c r="M34" s="155">
        <f t="shared" si="10"/>
        <v>3274736.2068365649</v>
      </c>
      <c r="N34" s="155">
        <f t="shared" si="11"/>
        <v>5116020.057869317</v>
      </c>
      <c r="O34" s="163"/>
      <c r="P34" s="156">
        <f t="shared" si="14"/>
        <v>0.80120179730136021</v>
      </c>
      <c r="Q34" s="156">
        <f t="shared" si="12"/>
        <v>1.1987982026986399</v>
      </c>
      <c r="R34" s="156">
        <f t="shared" si="12"/>
        <v>1.1609413612661355</v>
      </c>
      <c r="S34" s="159">
        <f>+AVERAGE(P34:R34)</f>
        <v>1.0536471204220452</v>
      </c>
      <c r="U34" s="155">
        <f t="shared" ref="U34:U40" si="19">+HARMEAN(F34:H34)</f>
        <v>4275669.9290471431</v>
      </c>
      <c r="V34" s="147">
        <f t="shared" si="9"/>
        <v>4275670</v>
      </c>
    </row>
    <row r="35" spans="1:22" ht="408" customHeight="1">
      <c r="A35" s="13">
        <v>30</v>
      </c>
      <c r="B35" s="13" t="s">
        <v>72</v>
      </c>
      <c r="C35" s="14" t="s">
        <v>73</v>
      </c>
      <c r="D35" s="15" t="s">
        <v>15</v>
      </c>
      <c r="E35" s="15">
        <v>1</v>
      </c>
      <c r="F35" s="40">
        <v>3529411.7647058801</v>
      </c>
      <c r="G35" s="149">
        <v>5613781.5126050422</v>
      </c>
      <c r="H35" s="150">
        <v>5436134</v>
      </c>
      <c r="J35" s="147">
        <f t="shared" si="13"/>
        <v>4571596.6386554614</v>
      </c>
      <c r="L35" s="155">
        <f t="shared" si="3"/>
        <v>1155547.8907756978</v>
      </c>
      <c r="M35" s="155">
        <f t="shared" si="10"/>
        <v>3416048.7478797636</v>
      </c>
      <c r="N35" s="155">
        <f t="shared" si="11"/>
        <v>5727144.5294311587</v>
      </c>
      <c r="O35" s="163"/>
      <c r="P35" s="156">
        <f t="shared" si="14"/>
        <v>0.77203044005735044</v>
      </c>
      <c r="Q35" s="156">
        <f t="shared" si="12"/>
        <v>1.2279695599426494</v>
      </c>
      <c r="R35" s="156">
        <f t="shared" si="12"/>
        <v>1.1891105951987062</v>
      </c>
      <c r="S35" s="159">
        <f t="shared" ref="S35:S38" si="20">+AVERAGE(P35:R35)</f>
        <v>1.0630368650662354</v>
      </c>
      <c r="U35" s="155">
        <f t="shared" si="19"/>
        <v>4648131.5032444838</v>
      </c>
      <c r="V35" s="147">
        <f t="shared" si="9"/>
        <v>4648132</v>
      </c>
    </row>
    <row r="36" spans="1:22" ht="408" customHeight="1">
      <c r="A36" s="13">
        <v>31</v>
      </c>
      <c r="B36" s="13" t="s">
        <v>74</v>
      </c>
      <c r="C36" s="14" t="s">
        <v>75</v>
      </c>
      <c r="D36" s="15" t="s">
        <v>15</v>
      </c>
      <c r="E36" s="15">
        <v>2</v>
      </c>
      <c r="F36" s="40">
        <v>79831.932773109234</v>
      </c>
      <c r="G36" s="149">
        <v>554705.8823529412</v>
      </c>
      <c r="H36" s="150">
        <v>609244</v>
      </c>
      <c r="J36" s="147">
        <f t="shared" si="13"/>
        <v>317268.90756302525</v>
      </c>
      <c r="L36" s="155">
        <f t="shared" si="3"/>
        <v>291192.03606082225</v>
      </c>
      <c r="M36" s="155">
        <f t="shared" si="10"/>
        <v>26076.871502202994</v>
      </c>
      <c r="N36" s="155">
        <f t="shared" si="11"/>
        <v>608460.94362384756</v>
      </c>
      <c r="O36" s="163"/>
      <c r="P36" s="156">
        <f t="shared" si="14"/>
        <v>0.25162230168189637</v>
      </c>
      <c r="Q36" s="156">
        <f t="shared" si="12"/>
        <v>1.7483776983181034</v>
      </c>
      <c r="R36" s="156">
        <f t="shared" si="12"/>
        <v>1.9202764137200368</v>
      </c>
      <c r="S36" s="159">
        <f t="shared" si="20"/>
        <v>1.3067588045733454</v>
      </c>
      <c r="U36" s="155">
        <f t="shared" si="19"/>
        <v>187846.91282808621</v>
      </c>
      <c r="V36" s="147">
        <f t="shared" si="9"/>
        <v>187847</v>
      </c>
    </row>
    <row r="37" spans="1:22" ht="408" customHeight="1">
      <c r="A37" s="13">
        <v>32</v>
      </c>
      <c r="B37" s="13" t="s">
        <v>76</v>
      </c>
      <c r="C37" s="14" t="s">
        <v>77</v>
      </c>
      <c r="D37" s="15" t="s">
        <v>15</v>
      </c>
      <c r="E37" s="15">
        <v>1</v>
      </c>
      <c r="F37" s="40">
        <v>1822835.97</v>
      </c>
      <c r="G37" s="149">
        <v>3176470.5882352944</v>
      </c>
      <c r="H37" s="150">
        <v>3282353</v>
      </c>
      <c r="J37" s="147">
        <f t="shared" si="13"/>
        <v>2499653.2791176471</v>
      </c>
      <c r="L37" s="155">
        <f t="shared" si="3"/>
        <v>813810.76072861766</v>
      </c>
      <c r="M37" s="155">
        <f t="shared" si="10"/>
        <v>1685842.5183890294</v>
      </c>
      <c r="N37" s="155">
        <f t="shared" si="11"/>
        <v>3313464.0398462648</v>
      </c>
      <c r="O37" s="163"/>
      <c r="P37" s="156">
        <f t="shared" si="14"/>
        <v>0.72923552447379547</v>
      </c>
      <c r="Q37" s="156">
        <f t="shared" si="12"/>
        <v>1.2707644755262046</v>
      </c>
      <c r="R37" s="156">
        <f t="shared" si="12"/>
        <v>1.3131233149097534</v>
      </c>
      <c r="S37" s="159">
        <f t="shared" si="20"/>
        <v>1.1043744383032512</v>
      </c>
      <c r="U37" s="155">
        <f t="shared" si="19"/>
        <v>2568339.1793962014</v>
      </c>
      <c r="V37" s="147">
        <f t="shared" si="9"/>
        <v>2568339</v>
      </c>
    </row>
    <row r="38" spans="1:22" ht="408" customHeight="1">
      <c r="A38" s="13">
        <v>33</v>
      </c>
      <c r="B38" s="13" t="s">
        <v>78</v>
      </c>
      <c r="C38" s="14" t="s">
        <v>79</v>
      </c>
      <c r="D38" s="15" t="s">
        <v>15</v>
      </c>
      <c r="E38" s="15">
        <v>1</v>
      </c>
      <c r="F38" s="40">
        <v>504201.68067226891</v>
      </c>
      <c r="G38" s="149">
        <v>1058655.4621848741</v>
      </c>
      <c r="H38" s="150">
        <v>1094118</v>
      </c>
      <c r="J38" s="147">
        <f t="shared" si="13"/>
        <v>781428.57142857148</v>
      </c>
      <c r="L38" s="155">
        <f t="shared" si="3"/>
        <v>330826.70469373558</v>
      </c>
      <c r="M38" s="155">
        <f t="shared" si="10"/>
        <v>450601.8667348359</v>
      </c>
      <c r="N38" s="155">
        <f t="shared" si="11"/>
        <v>1112255.2761223069</v>
      </c>
      <c r="O38" s="163"/>
      <c r="P38" s="156">
        <f t="shared" si="14"/>
        <v>0.64523066996451228</v>
      </c>
      <c r="Q38" s="156">
        <f t="shared" si="12"/>
        <v>1.3547693300354877</v>
      </c>
      <c r="R38" s="156">
        <f t="shared" si="12"/>
        <v>1.4001510054844606</v>
      </c>
      <c r="S38" s="159">
        <f t="shared" si="20"/>
        <v>1.1333836684948202</v>
      </c>
      <c r="U38" s="155">
        <f t="shared" si="19"/>
        <v>780862.43333128735</v>
      </c>
      <c r="V38" s="147">
        <f t="shared" si="9"/>
        <v>780862</v>
      </c>
    </row>
    <row r="39" spans="1:22" ht="408" customHeight="1">
      <c r="A39" s="13">
        <v>34</v>
      </c>
      <c r="B39" s="13" t="s">
        <v>80</v>
      </c>
      <c r="C39" s="14" t="s">
        <v>81</v>
      </c>
      <c r="D39" s="15" t="s">
        <v>15</v>
      </c>
      <c r="E39" s="15">
        <v>24</v>
      </c>
      <c r="F39" s="40">
        <v>84033.613445378156</v>
      </c>
      <c r="G39" s="149">
        <v>103361.34453781514</v>
      </c>
      <c r="H39" s="162">
        <v>113445</v>
      </c>
      <c r="J39" s="147">
        <f t="shared" si="13"/>
        <v>93697.478991596639</v>
      </c>
      <c r="L39" s="155">
        <f t="shared" si="3"/>
        <v>14945.852020583043</v>
      </c>
      <c r="M39" s="155">
        <f t="shared" si="10"/>
        <v>78751.626971013597</v>
      </c>
      <c r="N39" s="155">
        <f t="shared" si="11"/>
        <v>108643.33101217968</v>
      </c>
      <c r="O39" s="163"/>
      <c r="P39" s="156">
        <f t="shared" si="14"/>
        <v>0.89686098654708524</v>
      </c>
      <c r="Q39" s="156">
        <f t="shared" si="12"/>
        <v>1.1031390134529149</v>
      </c>
      <c r="R39" s="168">
        <f t="shared" si="12"/>
        <v>1.2107582959641257</v>
      </c>
      <c r="S39" s="159">
        <f>+AVERAGE(P39:Q39)</f>
        <v>1</v>
      </c>
      <c r="U39" s="155">
        <f t="shared" ref="U39:U48" si="21">+HARMEAN(F39:G39)</f>
        <v>92700.757433018051</v>
      </c>
      <c r="V39" s="147">
        <f t="shared" si="9"/>
        <v>92701</v>
      </c>
    </row>
    <row r="40" spans="1:22" ht="408" customHeight="1">
      <c r="A40" s="13">
        <v>35</v>
      </c>
      <c r="B40" s="28" t="s">
        <v>82</v>
      </c>
      <c r="C40" s="14" t="s">
        <v>83</v>
      </c>
      <c r="D40" s="15" t="s">
        <v>15</v>
      </c>
      <c r="E40" s="15">
        <v>1</v>
      </c>
      <c r="F40" s="40">
        <v>2352941.1764705884</v>
      </c>
      <c r="G40" s="149">
        <v>3765042.0168067231</v>
      </c>
      <c r="H40" s="150">
        <v>3646218</v>
      </c>
      <c r="J40" s="147">
        <f t="shared" si="13"/>
        <v>3058991.5966386558</v>
      </c>
      <c r="L40" s="155">
        <f t="shared" si="3"/>
        <v>783231.85929906752</v>
      </c>
      <c r="M40" s="155">
        <f t="shared" si="10"/>
        <v>2275759.7373395883</v>
      </c>
      <c r="N40" s="155">
        <f t="shared" si="11"/>
        <v>3842223.4559377232</v>
      </c>
      <c r="O40" s="163"/>
      <c r="P40" s="156">
        <f t="shared" si="14"/>
        <v>0.76918850612603706</v>
      </c>
      <c r="Q40" s="156">
        <f t="shared" si="12"/>
        <v>1.2308114938739629</v>
      </c>
      <c r="R40" s="156">
        <f t="shared" si="12"/>
        <v>1.191967314982693</v>
      </c>
      <c r="S40" s="159">
        <f>+AVERAGE(P40:R40)</f>
        <v>1.0639891049942312</v>
      </c>
      <c r="U40" s="155">
        <f t="shared" si="19"/>
        <v>3109265.614976062</v>
      </c>
      <c r="V40" s="147">
        <f t="shared" si="9"/>
        <v>3109266</v>
      </c>
    </row>
    <row r="41" spans="1:22" ht="408" customHeight="1">
      <c r="A41" s="13">
        <v>36</v>
      </c>
      <c r="B41" s="13" t="s">
        <v>84</v>
      </c>
      <c r="C41" s="14" t="s">
        <v>85</v>
      </c>
      <c r="D41" s="15" t="s">
        <v>15</v>
      </c>
      <c r="E41" s="15">
        <v>2</v>
      </c>
      <c r="F41" s="40">
        <v>168067.22689075631</v>
      </c>
      <c r="G41" s="149">
        <v>241176.4705882353</v>
      </c>
      <c r="H41" s="162">
        <v>264706</v>
      </c>
      <c r="J41" s="147">
        <f t="shared" si="13"/>
        <v>204621.84873949579</v>
      </c>
      <c r="L41" s="155">
        <f t="shared" si="3"/>
        <v>50394.531344211595</v>
      </c>
      <c r="M41" s="155">
        <f t="shared" si="10"/>
        <v>154227.31739528419</v>
      </c>
      <c r="N41" s="155">
        <f t="shared" si="11"/>
        <v>255016.38008370739</v>
      </c>
      <c r="O41" s="163"/>
      <c r="P41" s="156">
        <f t="shared" si="14"/>
        <v>0.82135523613963046</v>
      </c>
      <c r="Q41" s="156">
        <f t="shared" si="14"/>
        <v>1.1786447638603696</v>
      </c>
      <c r="R41" s="168">
        <f t="shared" si="14"/>
        <v>1.2936350718685832</v>
      </c>
      <c r="S41" s="159">
        <f>+AVERAGE(P41:Q41)</f>
        <v>1</v>
      </c>
      <c r="U41" s="155">
        <f t="shared" si="21"/>
        <v>198091.55695132262</v>
      </c>
      <c r="V41" s="147">
        <f t="shared" si="9"/>
        <v>198092</v>
      </c>
    </row>
    <row r="42" spans="1:22" ht="408" customHeight="1">
      <c r="A42" s="13">
        <v>37</v>
      </c>
      <c r="B42" s="13" t="s">
        <v>86</v>
      </c>
      <c r="C42" s="14" t="s">
        <v>87</v>
      </c>
      <c r="D42" s="15" t="s">
        <v>15</v>
      </c>
      <c r="E42" s="15">
        <v>5</v>
      </c>
      <c r="F42" s="40">
        <v>58823.529411764706</v>
      </c>
      <c r="G42" s="149">
        <v>124789.91596638656</v>
      </c>
      <c r="H42" s="162">
        <v>136975</v>
      </c>
      <c r="J42" s="147">
        <f t="shared" si="13"/>
        <v>91806.722689075628</v>
      </c>
      <c r="L42" s="155">
        <f t="shared" si="3"/>
        <v>42046.98321141053</v>
      </c>
      <c r="M42" s="155">
        <f t="shared" si="10"/>
        <v>49759.739477665098</v>
      </c>
      <c r="N42" s="155">
        <f t="shared" si="11"/>
        <v>133853.70590048615</v>
      </c>
      <c r="O42" s="163"/>
      <c r="P42" s="156">
        <f t="shared" si="14"/>
        <v>0.6407322654462243</v>
      </c>
      <c r="Q42" s="156">
        <f t="shared" si="14"/>
        <v>1.3592677345537758</v>
      </c>
      <c r="R42" s="168">
        <f t="shared" si="14"/>
        <v>1.4919931350114417</v>
      </c>
      <c r="S42" s="159">
        <f t="shared" ref="S42:S48" si="22">+AVERAGE(P42:Q42)</f>
        <v>1</v>
      </c>
      <c r="U42" s="155">
        <f t="shared" si="21"/>
        <v>79956.925561986805</v>
      </c>
      <c r="V42" s="147">
        <f t="shared" si="9"/>
        <v>79957</v>
      </c>
    </row>
    <row r="43" spans="1:22" ht="408" customHeight="1">
      <c r="A43" s="13">
        <v>38</v>
      </c>
      <c r="B43" s="13" t="s">
        <v>88</v>
      </c>
      <c r="C43" s="14" t="s">
        <v>89</v>
      </c>
      <c r="D43" s="15" t="s">
        <v>15</v>
      </c>
      <c r="E43" s="15">
        <v>12</v>
      </c>
      <c r="F43" s="40">
        <v>151260.50420168068</v>
      </c>
      <c r="G43" s="149">
        <v>171512.6050420168</v>
      </c>
      <c r="H43" s="162">
        <v>188235</v>
      </c>
      <c r="J43" s="147">
        <f t="shared" si="13"/>
        <v>161386.55462184874</v>
      </c>
      <c r="L43" s="155">
        <f t="shared" si="3"/>
        <v>18515.306375707358</v>
      </c>
      <c r="M43" s="155">
        <f t="shared" si="10"/>
        <v>142871.24824614139</v>
      </c>
      <c r="N43" s="155">
        <f t="shared" si="11"/>
        <v>179901.8609975561</v>
      </c>
      <c r="O43" s="163"/>
      <c r="P43" s="156">
        <f t="shared" si="14"/>
        <v>0.93725592293673532</v>
      </c>
      <c r="Q43" s="156">
        <f t="shared" si="14"/>
        <v>1.0627440770632648</v>
      </c>
      <c r="R43" s="168">
        <f t="shared" si="14"/>
        <v>1.1663611038791981</v>
      </c>
      <c r="S43" s="159">
        <f t="shared" si="22"/>
        <v>1</v>
      </c>
      <c r="U43" s="155">
        <f t="shared" si="21"/>
        <v>160751.20493393921</v>
      </c>
      <c r="V43" s="147">
        <f t="shared" si="9"/>
        <v>160751</v>
      </c>
    </row>
    <row r="44" spans="1:22" ht="408" customHeight="1">
      <c r="A44" s="13">
        <v>39</v>
      </c>
      <c r="B44" s="13" t="s">
        <v>90</v>
      </c>
      <c r="C44" s="14" t="s">
        <v>91</v>
      </c>
      <c r="D44" s="15" t="s">
        <v>15</v>
      </c>
      <c r="E44" s="15">
        <v>5</v>
      </c>
      <c r="F44" s="40">
        <v>378151.26050420199</v>
      </c>
      <c r="G44" s="149">
        <v>410000</v>
      </c>
      <c r="H44" s="162">
        <v>450420</v>
      </c>
      <c r="J44" s="147">
        <f t="shared" si="13"/>
        <v>394075.63025210099</v>
      </c>
      <c r="L44" s="155">
        <f t="shared" si="3"/>
        <v>36218.985159219832</v>
      </c>
      <c r="M44" s="155">
        <f t="shared" si="10"/>
        <v>357856.64509288117</v>
      </c>
      <c r="N44" s="155">
        <f t="shared" si="11"/>
        <v>430294.61541132082</v>
      </c>
      <c r="O44" s="163"/>
      <c r="P44" s="156">
        <f t="shared" si="14"/>
        <v>0.95959057468813347</v>
      </c>
      <c r="Q44" s="156">
        <f t="shared" si="14"/>
        <v>1.0404094253118665</v>
      </c>
      <c r="R44" s="168">
        <f t="shared" si="14"/>
        <v>1.1429785691438314</v>
      </c>
      <c r="S44" s="159">
        <f t="shared" si="22"/>
        <v>1</v>
      </c>
      <c r="U44" s="155">
        <f t="shared" si="21"/>
        <v>393432.13562213472</v>
      </c>
      <c r="V44" s="147">
        <f t="shared" si="9"/>
        <v>393432</v>
      </c>
    </row>
    <row r="45" spans="1:22" ht="408" customHeight="1">
      <c r="A45" s="13">
        <v>40</v>
      </c>
      <c r="B45" s="13" t="s">
        <v>92</v>
      </c>
      <c r="C45" s="14" t="s">
        <v>93</v>
      </c>
      <c r="D45" s="15" t="s">
        <v>15</v>
      </c>
      <c r="E45" s="15">
        <v>4</v>
      </c>
      <c r="F45" s="40">
        <v>2806905.45</v>
      </c>
      <c r="G45" s="149">
        <v>3753529.411764706</v>
      </c>
      <c r="H45" s="162">
        <v>3966387</v>
      </c>
      <c r="J45" s="147">
        <f t="shared" si="13"/>
        <v>3280217.4308823533</v>
      </c>
      <c r="L45" s="155">
        <f t="shared" si="3"/>
        <v>617225.34278371674</v>
      </c>
      <c r="M45" s="155">
        <f t="shared" si="10"/>
        <v>2662992.0880986368</v>
      </c>
      <c r="N45" s="155">
        <f t="shared" si="11"/>
        <v>3897442.7736660698</v>
      </c>
      <c r="O45" s="163"/>
      <c r="P45" s="156">
        <f t="shared" si="14"/>
        <v>0.85570713196440884</v>
      </c>
      <c r="Q45" s="156">
        <f t="shared" si="14"/>
        <v>1.144292868035591</v>
      </c>
      <c r="R45" s="168">
        <f t="shared" si="14"/>
        <v>1.2091841725665948</v>
      </c>
      <c r="S45" s="159">
        <f t="shared" si="22"/>
        <v>1</v>
      </c>
      <c r="U45" s="155">
        <f t="shared" si="21"/>
        <v>3211921.8876852314</v>
      </c>
      <c r="V45" s="147">
        <f t="shared" si="9"/>
        <v>3211922</v>
      </c>
    </row>
    <row r="46" spans="1:22" ht="408" customHeight="1">
      <c r="A46" s="13">
        <v>41</v>
      </c>
      <c r="B46" s="29" t="s">
        <v>94</v>
      </c>
      <c r="C46" s="14" t="s">
        <v>95</v>
      </c>
      <c r="D46" s="15" t="s">
        <v>15</v>
      </c>
      <c r="E46" s="15">
        <v>21</v>
      </c>
      <c r="F46" s="40">
        <v>2016806.7226890756</v>
      </c>
      <c r="G46" s="149">
        <v>2963613.4453781513</v>
      </c>
      <c r="H46" s="162">
        <v>3131933</v>
      </c>
      <c r="J46" s="147">
        <f t="shared" si="13"/>
        <v>2490210.0840336136</v>
      </c>
      <c r="L46" s="155">
        <f t="shared" si="3"/>
        <v>601149.04654151737</v>
      </c>
      <c r="M46" s="155">
        <f t="shared" si="10"/>
        <v>1889061.0374920962</v>
      </c>
      <c r="N46" s="155">
        <f t="shared" si="11"/>
        <v>3091359.1305751307</v>
      </c>
      <c r="O46" s="163"/>
      <c r="P46" s="156">
        <f t="shared" si="14"/>
        <v>0.80989420756913622</v>
      </c>
      <c r="Q46" s="156">
        <f t="shared" si="14"/>
        <v>1.1901057924308636</v>
      </c>
      <c r="R46" s="168">
        <f t="shared" si="14"/>
        <v>1.2576983042840029</v>
      </c>
      <c r="S46" s="159">
        <f t="shared" si="22"/>
        <v>0.99999999999999989</v>
      </c>
      <c r="U46" s="155">
        <f t="shared" si="21"/>
        <v>2400213.3628857755</v>
      </c>
      <c r="V46" s="147">
        <f t="shared" si="9"/>
        <v>2400213</v>
      </c>
    </row>
    <row r="47" spans="1:22" ht="48.75" customHeight="1">
      <c r="A47" s="13">
        <v>42</v>
      </c>
      <c r="B47" s="29" t="s">
        <v>96</v>
      </c>
      <c r="C47" s="14" t="s">
        <v>97</v>
      </c>
      <c r="D47" s="15" t="s">
        <v>15</v>
      </c>
      <c r="E47" s="15">
        <v>80</v>
      </c>
      <c r="F47" s="40">
        <v>100840.33613445378</v>
      </c>
      <c r="G47" s="149">
        <v>122773.10924369749</v>
      </c>
      <c r="H47" s="162">
        <v>130252</v>
      </c>
      <c r="J47" s="147">
        <f t="shared" si="13"/>
        <v>111806.72268907563</v>
      </c>
      <c r="L47" s="155">
        <f t="shared" si="3"/>
        <v>15286.302771578168</v>
      </c>
      <c r="M47" s="155">
        <f t="shared" si="10"/>
        <v>96520.419917497464</v>
      </c>
      <c r="N47" s="155">
        <f t="shared" si="11"/>
        <v>127093.02546065379</v>
      </c>
      <c r="O47" s="163"/>
      <c r="P47" s="156">
        <f t="shared" si="14"/>
        <v>0.90191657271702375</v>
      </c>
      <c r="Q47" s="156">
        <f t="shared" si="14"/>
        <v>1.0980834272829765</v>
      </c>
      <c r="R47" s="168">
        <f t="shared" si="14"/>
        <v>1.1649746711762496</v>
      </c>
      <c r="S47" s="159">
        <f t="shared" si="22"/>
        <v>1</v>
      </c>
      <c r="U47" s="155">
        <f t="shared" si="21"/>
        <v>110731.10191088836</v>
      </c>
      <c r="V47" s="147">
        <f t="shared" si="9"/>
        <v>110731</v>
      </c>
    </row>
    <row r="48" spans="1:22" ht="408" customHeight="1">
      <c r="A48" s="13">
        <v>43</v>
      </c>
      <c r="B48" s="29" t="s">
        <v>98</v>
      </c>
      <c r="C48" s="14" t="s">
        <v>99</v>
      </c>
      <c r="D48" s="15" t="s">
        <v>15</v>
      </c>
      <c r="E48" s="15">
        <v>28</v>
      </c>
      <c r="F48" s="40">
        <v>1949579.8319327731</v>
      </c>
      <c r="G48" s="149">
        <v>2631932.7731092437</v>
      </c>
      <c r="H48" s="162">
        <v>2719328</v>
      </c>
      <c r="J48" s="147">
        <f t="shared" si="13"/>
        <v>2290756.3025210085</v>
      </c>
      <c r="L48" s="155">
        <f t="shared" si="3"/>
        <v>421456.93814400159</v>
      </c>
      <c r="M48" s="155">
        <f t="shared" si="10"/>
        <v>1869299.3643770069</v>
      </c>
      <c r="N48" s="155">
        <f t="shared" si="11"/>
        <v>2712213.2406650102</v>
      </c>
      <c r="O48" s="163"/>
      <c r="P48" s="156">
        <f t="shared" si="14"/>
        <v>0.85106382978723405</v>
      </c>
      <c r="Q48" s="156">
        <f t="shared" si="14"/>
        <v>1.1489361702127658</v>
      </c>
      <c r="R48" s="168">
        <f t="shared" si="14"/>
        <v>1.187087424798239</v>
      </c>
      <c r="S48" s="159">
        <f t="shared" si="22"/>
        <v>1</v>
      </c>
      <c r="U48" s="155">
        <f t="shared" si="21"/>
        <v>2239942.7856248883</v>
      </c>
      <c r="V48" s="147">
        <f t="shared" si="9"/>
        <v>2239943</v>
      </c>
    </row>
    <row r="49" spans="1:22" ht="408" customHeight="1">
      <c r="A49" s="13">
        <v>44</v>
      </c>
      <c r="B49" s="13" t="s">
        <v>100</v>
      </c>
      <c r="C49" s="14" t="s">
        <v>101</v>
      </c>
      <c r="D49" s="15" t="s">
        <v>15</v>
      </c>
      <c r="E49" s="15">
        <v>1</v>
      </c>
      <c r="F49" s="160">
        <v>504201.68067226891</v>
      </c>
      <c r="G49" s="149">
        <v>417731.09243697481</v>
      </c>
      <c r="H49" s="150">
        <v>458824</v>
      </c>
      <c r="J49" s="147">
        <f t="shared" si="13"/>
        <v>460966.38655462186</v>
      </c>
      <c r="L49" s="155">
        <f t="shared" si="3"/>
        <v>43252.983683085426</v>
      </c>
      <c r="M49" s="155">
        <f t="shared" si="10"/>
        <v>417713.40287153644</v>
      </c>
      <c r="N49" s="155">
        <f t="shared" si="11"/>
        <v>504219.37023770728</v>
      </c>
      <c r="O49" s="163"/>
      <c r="P49" s="168">
        <f t="shared" si="14"/>
        <v>1.0937927262783702</v>
      </c>
      <c r="Q49" s="156">
        <f t="shared" si="14"/>
        <v>0.90620727372162979</v>
      </c>
      <c r="R49" s="156">
        <f t="shared" si="14"/>
        <v>0.99535240178652806</v>
      </c>
      <c r="S49" s="159">
        <f>+AVERAGE(Q49:R49)</f>
        <v>0.95077983775407893</v>
      </c>
      <c r="U49" s="155">
        <f>+HARMEAN(G49:H49)</f>
        <v>437314.3283520047</v>
      </c>
      <c r="V49" s="147">
        <f t="shared" si="9"/>
        <v>437314</v>
      </c>
    </row>
    <row r="50" spans="1:22" ht="408" customHeight="1">
      <c r="A50" s="13">
        <v>45</v>
      </c>
      <c r="B50" s="13" t="s">
        <v>102</v>
      </c>
      <c r="C50" s="14" t="s">
        <v>103</v>
      </c>
      <c r="D50" s="15" t="s">
        <v>15</v>
      </c>
      <c r="E50" s="15">
        <v>1</v>
      </c>
      <c r="F50" s="40">
        <v>3600840.33613445</v>
      </c>
      <c r="G50" s="149">
        <v>3768235.2941176472</v>
      </c>
      <c r="H50" s="150">
        <v>3649580</v>
      </c>
      <c r="J50" s="147">
        <f t="shared" si="13"/>
        <v>3684537.8151260484</v>
      </c>
      <c r="L50" s="155">
        <f t="shared" si="3"/>
        <v>86096.559759056297</v>
      </c>
      <c r="M50" s="155">
        <f t="shared" si="10"/>
        <v>3598441.2553669922</v>
      </c>
      <c r="N50" s="155">
        <f t="shared" si="11"/>
        <v>3770634.3748851046</v>
      </c>
      <c r="O50" s="163"/>
      <c r="P50" s="156">
        <f t="shared" si="14"/>
        <v>0.97728413082151122</v>
      </c>
      <c r="Q50" s="156">
        <f t="shared" si="14"/>
        <v>1.022715869178489</v>
      </c>
      <c r="R50" s="156">
        <f t="shared" si="14"/>
        <v>0.99051229302559007</v>
      </c>
      <c r="S50" s="159">
        <f>+AVERAGE(P50:R50)</f>
        <v>0.99683743100853006</v>
      </c>
      <c r="U50" s="155">
        <f t="shared" ref="U50:U65" si="23">+HARMEAN(F50:H50)</f>
        <v>3671551.366574375</v>
      </c>
      <c r="V50" s="147">
        <f t="shared" si="9"/>
        <v>3671551</v>
      </c>
    </row>
    <row r="51" spans="1:22" ht="408" customHeight="1">
      <c r="A51" s="13">
        <v>46</v>
      </c>
      <c r="B51" s="13" t="s">
        <v>104</v>
      </c>
      <c r="C51" s="14" t="s">
        <v>105</v>
      </c>
      <c r="D51" s="15" t="s">
        <v>15</v>
      </c>
      <c r="E51" s="15">
        <v>1</v>
      </c>
      <c r="F51" s="40">
        <v>1512605.0420168068</v>
      </c>
      <c r="G51" s="149">
        <v>3176470.5882352944</v>
      </c>
      <c r="H51" s="150">
        <v>3282353</v>
      </c>
      <c r="J51" s="147">
        <f t="shared" si="13"/>
        <v>2344537.8151260507</v>
      </c>
      <c r="L51" s="155">
        <f t="shared" si="3"/>
        <v>992611.66255151818</v>
      </c>
      <c r="M51" s="155">
        <f t="shared" si="10"/>
        <v>1351926.1525745327</v>
      </c>
      <c r="N51" s="155">
        <f t="shared" si="11"/>
        <v>3337149.4776775688</v>
      </c>
      <c r="O51" s="163"/>
      <c r="P51" s="156">
        <f t="shared" si="14"/>
        <v>0.64516129032258063</v>
      </c>
      <c r="Q51" s="156">
        <f t="shared" si="14"/>
        <v>1.3548387096774193</v>
      </c>
      <c r="R51" s="156">
        <f t="shared" si="14"/>
        <v>1.4000000250896056</v>
      </c>
      <c r="S51" s="159">
        <f t="shared" ref="S51:S52" si="24">+AVERAGE(P51:R51)</f>
        <v>1.1333333416965352</v>
      </c>
      <c r="U51" s="155">
        <f t="shared" si="23"/>
        <v>2342678.5564265423</v>
      </c>
      <c r="V51" s="147">
        <f t="shared" si="9"/>
        <v>2342679</v>
      </c>
    </row>
    <row r="52" spans="1:22" ht="408" customHeight="1">
      <c r="A52" s="13">
        <v>47</v>
      </c>
      <c r="B52" s="13" t="s">
        <v>106</v>
      </c>
      <c r="C52" s="14" t="s">
        <v>107</v>
      </c>
      <c r="D52" s="15" t="s">
        <v>15</v>
      </c>
      <c r="E52" s="15">
        <v>1</v>
      </c>
      <c r="F52" s="40">
        <v>2848739.49579832</v>
      </c>
      <c r="G52" s="149">
        <v>5805630.2521008402</v>
      </c>
      <c r="H52" s="150">
        <v>5621849</v>
      </c>
      <c r="J52" s="147">
        <f t="shared" si="13"/>
        <v>4327184.8739495799</v>
      </c>
      <c r="L52" s="155">
        <f t="shared" si="3"/>
        <v>1656659.0282666669</v>
      </c>
      <c r="M52" s="155">
        <f t="shared" si="10"/>
        <v>2670525.845682913</v>
      </c>
      <c r="N52" s="155">
        <f t="shared" si="11"/>
        <v>5983843.9022162464</v>
      </c>
      <c r="O52" s="163"/>
      <c r="P52" s="156">
        <f t="shared" si="14"/>
        <v>0.65833551807509705</v>
      </c>
      <c r="Q52" s="156">
        <f t="shared" si="14"/>
        <v>1.3416644819249031</v>
      </c>
      <c r="R52" s="156">
        <f t="shared" si="14"/>
        <v>1.2991931622437782</v>
      </c>
      <c r="S52" s="159">
        <f t="shared" si="24"/>
        <v>1.0997310540812595</v>
      </c>
      <c r="U52" s="155">
        <f t="shared" si="23"/>
        <v>4278645.6161611974</v>
      </c>
      <c r="V52" s="147">
        <f t="shared" si="9"/>
        <v>4278646</v>
      </c>
    </row>
    <row r="53" spans="1:22" ht="408" customHeight="1">
      <c r="A53" s="13">
        <v>48</v>
      </c>
      <c r="B53" s="13" t="s">
        <v>108</v>
      </c>
      <c r="C53" s="14" t="s">
        <v>109</v>
      </c>
      <c r="D53" s="15" t="s">
        <v>15</v>
      </c>
      <c r="E53" s="15">
        <v>8</v>
      </c>
      <c r="F53" s="40">
        <v>361344.53781512601</v>
      </c>
      <c r="G53" s="149">
        <v>482352.9411764706</v>
      </c>
      <c r="H53" s="162">
        <v>529412</v>
      </c>
      <c r="J53" s="147">
        <f t="shared" si="13"/>
        <v>421848.73949579831</v>
      </c>
      <c r="L53" s="155">
        <f t="shared" si="3"/>
        <v>86702.807092852861</v>
      </c>
      <c r="M53" s="155">
        <f t="shared" si="10"/>
        <v>335145.93240294547</v>
      </c>
      <c r="N53" s="155">
        <f t="shared" si="11"/>
        <v>508551.54658865114</v>
      </c>
      <c r="O53" s="163"/>
      <c r="P53" s="156">
        <f t="shared" si="14"/>
        <v>0.85657370517928277</v>
      </c>
      <c r="Q53" s="156">
        <f t="shared" si="14"/>
        <v>1.1434262948207172</v>
      </c>
      <c r="R53" s="168">
        <f t="shared" si="14"/>
        <v>1.2549806374501993</v>
      </c>
      <c r="S53" s="159">
        <f>+AVERAGE(P53:Q53)</f>
        <v>1</v>
      </c>
      <c r="U53" s="155">
        <f t="shared" ref="U53" si="25">+HARMEAN(F53:G53)</f>
        <v>413170.84602765407</v>
      </c>
      <c r="V53" s="147">
        <f t="shared" si="9"/>
        <v>413171</v>
      </c>
    </row>
    <row r="54" spans="1:22" ht="408" customHeight="1">
      <c r="A54" s="13">
        <v>49</v>
      </c>
      <c r="B54" s="29" t="s">
        <v>110</v>
      </c>
      <c r="C54" s="14" t="s">
        <v>111</v>
      </c>
      <c r="D54" s="15" t="s">
        <v>15</v>
      </c>
      <c r="E54" s="15">
        <v>4</v>
      </c>
      <c r="F54" s="40">
        <v>2268907.5630252101</v>
      </c>
      <c r="G54" s="149">
        <v>3908571.4285714286</v>
      </c>
      <c r="H54" s="150">
        <v>3784874</v>
      </c>
      <c r="J54" s="147">
        <f t="shared" si="13"/>
        <v>3088739.4957983196</v>
      </c>
      <c r="L54" s="155">
        <f t="shared" si="3"/>
        <v>913049.18486055895</v>
      </c>
      <c r="M54" s="155">
        <f t="shared" si="10"/>
        <v>2175690.3109377604</v>
      </c>
      <c r="N54" s="155">
        <f t="shared" si="11"/>
        <v>4001788.6806588788</v>
      </c>
      <c r="O54" s="163"/>
      <c r="P54" s="156">
        <f t="shared" si="14"/>
        <v>0.7345739471106757</v>
      </c>
      <c r="Q54" s="156">
        <f t="shared" si="14"/>
        <v>1.2654260528893242</v>
      </c>
      <c r="R54" s="156">
        <f t="shared" si="14"/>
        <v>1.225378185874415</v>
      </c>
      <c r="S54" s="159">
        <f>+AVERAGE(P54:R54)</f>
        <v>1.0751260619581384</v>
      </c>
      <c r="U54" s="155">
        <f t="shared" si="23"/>
        <v>3122403.5851010466</v>
      </c>
      <c r="V54" s="147">
        <f t="shared" si="9"/>
        <v>3122404</v>
      </c>
    </row>
    <row r="55" spans="1:22" ht="408" customHeight="1">
      <c r="A55" s="13">
        <v>50</v>
      </c>
      <c r="B55" s="13" t="s">
        <v>112</v>
      </c>
      <c r="C55" s="14" t="s">
        <v>113</v>
      </c>
      <c r="D55" s="15" t="s">
        <v>15</v>
      </c>
      <c r="E55" s="15">
        <v>1</v>
      </c>
      <c r="F55" s="40">
        <v>17647058.8235294</v>
      </c>
      <c r="G55" s="149">
        <v>29548319.327731095</v>
      </c>
      <c r="H55" s="150">
        <v>28939496</v>
      </c>
      <c r="J55" s="147">
        <f t="shared" si="13"/>
        <v>23597689.075630248</v>
      </c>
      <c r="L55" s="155">
        <f t="shared" si="3"/>
        <v>6702360.3406784516</v>
      </c>
      <c r="M55" s="155">
        <f t="shared" si="10"/>
        <v>16895328.734951794</v>
      </c>
      <c r="N55" s="155">
        <f t="shared" si="11"/>
        <v>30300049.416308701</v>
      </c>
      <c r="O55" s="163"/>
      <c r="P55" s="156">
        <f t="shared" si="14"/>
        <v>0.74782995771199612</v>
      </c>
      <c r="Q55" s="156">
        <f t="shared" si="14"/>
        <v>1.252170042288004</v>
      </c>
      <c r="R55" s="156">
        <f t="shared" si="14"/>
        <v>1.226369917293568</v>
      </c>
      <c r="S55" s="159">
        <f t="shared" ref="S55:S60" si="26">+AVERAGE(P55:R55)</f>
        <v>1.0754566390978562</v>
      </c>
      <c r="U55" s="155">
        <f t="shared" si="23"/>
        <v>23987643.292854168</v>
      </c>
      <c r="V55" s="147">
        <f t="shared" si="9"/>
        <v>23987643</v>
      </c>
    </row>
    <row r="56" spans="1:22" ht="408" customHeight="1">
      <c r="A56" s="13">
        <v>51</v>
      </c>
      <c r="B56" s="13" t="s">
        <v>114</v>
      </c>
      <c r="C56" s="14" t="s">
        <v>115</v>
      </c>
      <c r="D56" s="15" t="s">
        <v>15</v>
      </c>
      <c r="E56" s="15">
        <v>1</v>
      </c>
      <c r="F56" s="40">
        <v>5042016.8067226894</v>
      </c>
      <c r="G56" s="149">
        <v>7600000</v>
      </c>
      <c r="H56" s="150">
        <v>7359664</v>
      </c>
      <c r="J56" s="147">
        <f t="shared" si="13"/>
        <v>6321008.4033613447</v>
      </c>
      <c r="L56" s="155">
        <f t="shared" si="3"/>
        <v>1412593.8271191851</v>
      </c>
      <c r="M56" s="155">
        <f t="shared" si="10"/>
        <v>4908414.5762421601</v>
      </c>
      <c r="N56" s="155">
        <f t="shared" si="11"/>
        <v>7733602.2304805294</v>
      </c>
      <c r="O56" s="163"/>
      <c r="P56" s="156">
        <f t="shared" si="14"/>
        <v>0.79766019675618194</v>
      </c>
      <c r="Q56" s="156">
        <f t="shared" si="14"/>
        <v>1.2023398032438182</v>
      </c>
      <c r="R56" s="156">
        <f t="shared" si="14"/>
        <v>1.164318021802712</v>
      </c>
      <c r="S56" s="159">
        <f t="shared" si="26"/>
        <v>1.0547726739342373</v>
      </c>
      <c r="U56" s="155">
        <f t="shared" si="23"/>
        <v>6440697.6666867603</v>
      </c>
      <c r="V56" s="147">
        <f t="shared" si="9"/>
        <v>6440698</v>
      </c>
    </row>
    <row r="57" spans="1:22" ht="408" customHeight="1">
      <c r="A57" s="13">
        <v>52</v>
      </c>
      <c r="B57" s="13" t="s">
        <v>116</v>
      </c>
      <c r="C57" s="14" t="s">
        <v>117</v>
      </c>
      <c r="D57" s="15" t="s">
        <v>15</v>
      </c>
      <c r="E57" s="15">
        <v>1</v>
      </c>
      <c r="F57" s="40">
        <v>5126050.4201680673</v>
      </c>
      <c r="G57" s="149">
        <v>8380840.3361344542</v>
      </c>
      <c r="H57" s="150">
        <v>8208403</v>
      </c>
      <c r="J57" s="147">
        <f t="shared" si="13"/>
        <v>6753445.3781512603</v>
      </c>
      <c r="L57" s="155">
        <f t="shared" si="3"/>
        <v>1831406.0836038103</v>
      </c>
      <c r="M57" s="155">
        <f t="shared" si="10"/>
        <v>4922039.2945474498</v>
      </c>
      <c r="N57" s="155">
        <f t="shared" si="11"/>
        <v>8584851.4617550708</v>
      </c>
      <c r="O57" s="163"/>
      <c r="P57" s="156">
        <f t="shared" si="14"/>
        <v>0.75902744941890854</v>
      </c>
      <c r="Q57" s="156">
        <f t="shared" si="14"/>
        <v>1.2409725505810916</v>
      </c>
      <c r="R57" s="156">
        <f t="shared" si="14"/>
        <v>1.2154393114003434</v>
      </c>
      <c r="S57" s="159">
        <f t="shared" si="26"/>
        <v>1.0718131038001146</v>
      </c>
      <c r="U57" s="155">
        <f t="shared" si="23"/>
        <v>6877135.7296704007</v>
      </c>
      <c r="V57" s="147">
        <f t="shared" si="9"/>
        <v>6877136</v>
      </c>
    </row>
    <row r="58" spans="1:22" ht="408" customHeight="1">
      <c r="A58" s="13">
        <v>53</v>
      </c>
      <c r="B58" s="13" t="s">
        <v>118</v>
      </c>
      <c r="C58" s="14" t="s">
        <v>119</v>
      </c>
      <c r="D58" s="15" t="s">
        <v>15</v>
      </c>
      <c r="E58" s="15">
        <v>1</v>
      </c>
      <c r="F58" s="40">
        <v>4928000</v>
      </c>
      <c r="G58" s="149">
        <v>7551092.4369747899</v>
      </c>
      <c r="H58" s="150">
        <v>7312605</v>
      </c>
      <c r="J58" s="147">
        <f t="shared" si="13"/>
        <v>6239546.218487395</v>
      </c>
      <c r="L58" s="155">
        <f t="shared" si="3"/>
        <v>1450507.4512352645</v>
      </c>
      <c r="M58" s="155">
        <f t="shared" si="10"/>
        <v>4789038.7672521304</v>
      </c>
      <c r="N58" s="155">
        <f t="shared" si="11"/>
        <v>7690053.6697226595</v>
      </c>
      <c r="O58" s="163"/>
      <c r="P58" s="156">
        <f t="shared" si="14"/>
        <v>0.78980102517690087</v>
      </c>
      <c r="Q58" s="156">
        <f t="shared" si="14"/>
        <v>1.210198974823099</v>
      </c>
      <c r="R58" s="156">
        <f t="shared" si="14"/>
        <v>1.1719770547308708</v>
      </c>
      <c r="S58" s="159">
        <f t="shared" si="26"/>
        <v>1.0573256849102901</v>
      </c>
      <c r="U58" s="155">
        <f t="shared" si="23"/>
        <v>6354539.8555843662</v>
      </c>
      <c r="V58" s="147">
        <f t="shared" si="9"/>
        <v>6354540</v>
      </c>
    </row>
    <row r="59" spans="1:22" ht="408" customHeight="1">
      <c r="A59" s="13">
        <v>54</v>
      </c>
      <c r="B59" s="13" t="s">
        <v>120</v>
      </c>
      <c r="C59" s="14" t="s">
        <v>121</v>
      </c>
      <c r="D59" s="15" t="s">
        <v>15</v>
      </c>
      <c r="E59" s="15">
        <v>3</v>
      </c>
      <c r="F59" s="40">
        <v>126050.42016806723</v>
      </c>
      <c r="G59" s="149">
        <v>1247983.193277311</v>
      </c>
      <c r="H59" s="150">
        <v>1289916</v>
      </c>
      <c r="J59" s="147">
        <f t="shared" si="13"/>
        <v>687016.80672268919</v>
      </c>
      <c r="L59" s="155">
        <f t="shared" si="3"/>
        <v>660186.16005560139</v>
      </c>
      <c r="M59" s="155">
        <f t="shared" si="10"/>
        <v>26830.6466670878</v>
      </c>
      <c r="N59" s="155">
        <f t="shared" si="11"/>
        <v>1347202.9667782905</v>
      </c>
      <c r="O59" s="163"/>
      <c r="P59" s="156">
        <f t="shared" si="14"/>
        <v>0.18347501681854317</v>
      </c>
      <c r="Q59" s="156">
        <f t="shared" si="14"/>
        <v>1.8165249831814567</v>
      </c>
      <c r="R59" s="156">
        <f t="shared" si="14"/>
        <v>1.8775610543697629</v>
      </c>
      <c r="S59" s="159">
        <f t="shared" si="26"/>
        <v>1.2925203514565877</v>
      </c>
      <c r="U59" s="155">
        <f t="shared" si="23"/>
        <v>315461.71046005166</v>
      </c>
      <c r="V59" s="147">
        <f t="shared" si="9"/>
        <v>315462</v>
      </c>
    </row>
    <row r="60" spans="1:22" ht="408" customHeight="1">
      <c r="A60" s="13">
        <v>55</v>
      </c>
      <c r="B60" s="13" t="s">
        <v>122</v>
      </c>
      <c r="C60" s="14" t="s">
        <v>123</v>
      </c>
      <c r="D60" s="15" t="s">
        <v>15</v>
      </c>
      <c r="E60" s="15">
        <v>1</v>
      </c>
      <c r="F60" s="40">
        <v>2773109.2436974789</v>
      </c>
      <c r="G60" s="149">
        <v>5189075.6302521015</v>
      </c>
      <c r="H60" s="150">
        <v>5025210</v>
      </c>
      <c r="J60" s="147">
        <f t="shared" si="13"/>
        <v>3981092.4369747899</v>
      </c>
      <c r="L60" s="155">
        <f t="shared" si="3"/>
        <v>1350043.4154918944</v>
      </c>
      <c r="M60" s="155">
        <f t="shared" si="10"/>
        <v>2631049.0214828956</v>
      </c>
      <c r="N60" s="155">
        <f t="shared" si="11"/>
        <v>5331135.8524666838</v>
      </c>
      <c r="O60" s="163"/>
      <c r="P60" s="156">
        <f t="shared" si="14"/>
        <v>0.69656992084432712</v>
      </c>
      <c r="Q60" s="156">
        <f t="shared" si="14"/>
        <v>1.303430079155673</v>
      </c>
      <c r="R60" s="156">
        <f t="shared" si="14"/>
        <v>1.2622691081794195</v>
      </c>
      <c r="S60" s="159">
        <f t="shared" si="26"/>
        <v>1.0874230360598065</v>
      </c>
      <c r="U60" s="155">
        <f t="shared" si="23"/>
        <v>3987689.8946407768</v>
      </c>
      <c r="V60" s="147">
        <f t="shared" si="9"/>
        <v>3987690</v>
      </c>
    </row>
    <row r="61" spans="1:22" ht="408" customHeight="1">
      <c r="A61" s="13">
        <v>56</v>
      </c>
      <c r="B61" s="13" t="s">
        <v>124</v>
      </c>
      <c r="C61" s="14" t="s">
        <v>125</v>
      </c>
      <c r="D61" s="15" t="s">
        <v>15</v>
      </c>
      <c r="E61" s="15">
        <v>1</v>
      </c>
      <c r="F61" s="40">
        <v>2352941.1764705884</v>
      </c>
      <c r="G61" s="149">
        <v>3233445.3781512608</v>
      </c>
      <c r="H61" s="162">
        <v>3341176</v>
      </c>
      <c r="J61" s="147">
        <f t="shared" si="13"/>
        <v>2793193.2773109246</v>
      </c>
      <c r="L61" s="155">
        <f t="shared" si="3"/>
        <v>542141.06443763536</v>
      </c>
      <c r="M61" s="155">
        <f t="shared" si="10"/>
        <v>2251052.2128732894</v>
      </c>
      <c r="N61" s="155">
        <f t="shared" si="11"/>
        <v>3335334.3417485598</v>
      </c>
      <c r="O61" s="163"/>
      <c r="P61" s="156">
        <f t="shared" si="14"/>
        <v>0.84238394656878968</v>
      </c>
      <c r="Q61" s="156">
        <f t="shared" si="14"/>
        <v>1.1576160534312103</v>
      </c>
      <c r="R61" s="168">
        <f t="shared" si="14"/>
        <v>1.1961850356508918</v>
      </c>
      <c r="S61" s="159">
        <f>+AVERAGE(P61:Q61)</f>
        <v>1</v>
      </c>
      <c r="U61" s="155">
        <f t="shared" ref="U61" si="27">+HARMEAN(F61:G61)</f>
        <v>2723802.4786616713</v>
      </c>
      <c r="V61" s="147">
        <f t="shared" si="9"/>
        <v>2723802</v>
      </c>
    </row>
    <row r="62" spans="1:22" ht="408" customHeight="1">
      <c r="A62" s="13">
        <v>57</v>
      </c>
      <c r="B62" s="13" t="s">
        <v>126</v>
      </c>
      <c r="C62" s="14" t="s">
        <v>127</v>
      </c>
      <c r="D62" s="15" t="s">
        <v>15</v>
      </c>
      <c r="E62" s="15">
        <v>6</v>
      </c>
      <c r="F62" s="40">
        <v>4563323</v>
      </c>
      <c r="G62" s="149">
        <v>5201932.7731092442</v>
      </c>
      <c r="H62" s="150">
        <v>5037815</v>
      </c>
      <c r="J62" s="147">
        <f t="shared" si="13"/>
        <v>4882627.8865546221</v>
      </c>
      <c r="L62" s="155">
        <f t="shared" si="3"/>
        <v>331637.28776706679</v>
      </c>
      <c r="M62" s="155">
        <f t="shared" si="10"/>
        <v>4550990.5987875555</v>
      </c>
      <c r="N62" s="155">
        <f t="shared" si="11"/>
        <v>5214265.1743216887</v>
      </c>
      <c r="O62" s="163"/>
      <c r="P62" s="156">
        <f t="shared" si="14"/>
        <v>0.934603886682846</v>
      </c>
      <c r="Q62" s="156">
        <f t="shared" si="14"/>
        <v>1.0653961133171539</v>
      </c>
      <c r="R62" s="156">
        <f t="shared" si="14"/>
        <v>1.0317835225315284</v>
      </c>
      <c r="S62" s="159">
        <f>+AVERAGE(P62:R62)</f>
        <v>1.0105945075105094</v>
      </c>
      <c r="U62" s="155">
        <f t="shared" si="23"/>
        <v>4919052.5008798493</v>
      </c>
      <c r="V62" s="147">
        <f t="shared" si="9"/>
        <v>4919053</v>
      </c>
    </row>
    <row r="63" spans="1:22" ht="408" customHeight="1">
      <c r="A63" s="13">
        <v>58</v>
      </c>
      <c r="B63" s="13" t="s">
        <v>128</v>
      </c>
      <c r="C63" s="14" t="s">
        <v>129</v>
      </c>
      <c r="D63" s="15" t="s">
        <v>15</v>
      </c>
      <c r="E63" s="15">
        <v>1</v>
      </c>
      <c r="F63" s="40">
        <v>10504201.680672269</v>
      </c>
      <c r="G63" s="149">
        <v>14183193.277310925</v>
      </c>
      <c r="H63" s="150">
        <v>13890756</v>
      </c>
      <c r="J63" s="147">
        <f t="shared" si="13"/>
        <v>12343697.478991598</v>
      </c>
      <c r="L63" s="155">
        <f t="shared" si="3"/>
        <v>2044881.77682134</v>
      </c>
      <c r="M63" s="155">
        <f t="shared" si="10"/>
        <v>10298815.702170258</v>
      </c>
      <c r="N63" s="155">
        <f t="shared" si="11"/>
        <v>14388579.255812937</v>
      </c>
      <c r="O63" s="163"/>
      <c r="P63" s="156">
        <f t="shared" si="14"/>
        <v>0.85097692150588866</v>
      </c>
      <c r="Q63" s="156">
        <f t="shared" si="14"/>
        <v>1.1490230784941111</v>
      </c>
      <c r="R63" s="156">
        <f t="shared" si="14"/>
        <v>1.1253318564912518</v>
      </c>
      <c r="S63" s="159">
        <f t="shared" ref="S63" si="28">+AVERAGE(P63:R63)</f>
        <v>1.0417772854970837</v>
      </c>
      <c r="U63" s="155">
        <f t="shared" si="23"/>
        <v>12621146.901551282</v>
      </c>
      <c r="V63" s="147">
        <f t="shared" si="9"/>
        <v>12621147</v>
      </c>
    </row>
    <row r="64" spans="1:22" ht="363" customHeight="1">
      <c r="A64" s="13">
        <v>59</v>
      </c>
      <c r="B64" s="13" t="s">
        <v>130</v>
      </c>
      <c r="C64" s="14" t="s">
        <v>131</v>
      </c>
      <c r="D64" s="15" t="s">
        <v>15</v>
      </c>
      <c r="E64" s="15">
        <v>5</v>
      </c>
      <c r="F64" s="40">
        <v>5732138</v>
      </c>
      <c r="G64" s="149">
        <v>8359915.9663865548</v>
      </c>
      <c r="H64" s="162">
        <v>8840336</v>
      </c>
      <c r="J64" s="147">
        <f t="shared" si="13"/>
        <v>7046026.9831932774</v>
      </c>
      <c r="L64" s="155">
        <f t="shared" si="3"/>
        <v>1673166.4221134589</v>
      </c>
      <c r="M64" s="155">
        <f t="shared" si="10"/>
        <v>5372860.5610798188</v>
      </c>
      <c r="N64" s="155">
        <f t="shared" si="11"/>
        <v>8719193.405306736</v>
      </c>
      <c r="O64" s="163"/>
      <c r="P64" s="156">
        <f t="shared" si="14"/>
        <v>0.81352768214949134</v>
      </c>
      <c r="Q64" s="156">
        <f t="shared" si="14"/>
        <v>1.1864723178505086</v>
      </c>
      <c r="R64" s="168">
        <f t="shared" si="14"/>
        <v>1.2546554279577193</v>
      </c>
      <c r="S64" s="159">
        <f>+AVERAGE(P64:Q64)</f>
        <v>1</v>
      </c>
      <c r="U64" s="155">
        <f t="shared" ref="U64:U68" si="29">+HARMEAN(F64:G64)</f>
        <v>6801023.0590989785</v>
      </c>
      <c r="V64" s="147">
        <f t="shared" si="9"/>
        <v>6801023</v>
      </c>
    </row>
    <row r="65" spans="1:22" ht="306.75" customHeight="1">
      <c r="A65" s="13">
        <v>60</v>
      </c>
      <c r="B65" s="13" t="s">
        <v>132</v>
      </c>
      <c r="C65" s="14" t="s">
        <v>133</v>
      </c>
      <c r="D65" s="15" t="s">
        <v>15</v>
      </c>
      <c r="E65" s="15">
        <v>2</v>
      </c>
      <c r="F65" s="40">
        <v>840336.13445378153</v>
      </c>
      <c r="G65" s="149">
        <v>1665378.1512605043</v>
      </c>
      <c r="H65" s="150">
        <v>1721008</v>
      </c>
      <c r="J65" s="147">
        <f t="shared" si="13"/>
        <v>1252857.142857143</v>
      </c>
      <c r="L65" s="155">
        <f t="shared" si="3"/>
        <v>493182.17464610096</v>
      </c>
      <c r="M65" s="155">
        <f t="shared" si="10"/>
        <v>759674.968211042</v>
      </c>
      <c r="N65" s="155">
        <f t="shared" si="11"/>
        <v>1746039.3175032439</v>
      </c>
      <c r="O65" s="163"/>
      <c r="P65" s="156">
        <f t="shared" si="14"/>
        <v>0.67073579716949494</v>
      </c>
      <c r="Q65" s="156">
        <f t="shared" si="14"/>
        <v>1.3292642028305051</v>
      </c>
      <c r="R65" s="156">
        <f t="shared" si="14"/>
        <v>1.3736665906499428</v>
      </c>
      <c r="S65" s="159">
        <f>+AVERAGE(P65:R65)</f>
        <v>1.1245555302166477</v>
      </c>
      <c r="U65" s="155">
        <f t="shared" si="23"/>
        <v>1265011.9771836442</v>
      </c>
      <c r="V65" s="147">
        <f t="shared" si="9"/>
        <v>1265012</v>
      </c>
    </row>
    <row r="66" spans="1:22" ht="325.5" customHeight="1">
      <c r="A66" s="13">
        <v>61</v>
      </c>
      <c r="B66" s="13" t="s">
        <v>134</v>
      </c>
      <c r="C66" s="14" t="s">
        <v>135</v>
      </c>
      <c r="D66" s="15" t="s">
        <v>15</v>
      </c>
      <c r="E66" s="15">
        <v>4</v>
      </c>
      <c r="F66" s="40">
        <v>226890.75630252101</v>
      </c>
      <c r="G66" s="149">
        <v>361764.70588235295</v>
      </c>
      <c r="H66" s="162">
        <v>397479</v>
      </c>
      <c r="J66" s="147">
        <f t="shared" si="13"/>
        <v>294327.731092437</v>
      </c>
      <c r="L66" s="155">
        <f t="shared" si="3"/>
        <v>89969.292879455359</v>
      </c>
      <c r="M66" s="155">
        <f t="shared" si="10"/>
        <v>204358.43821298162</v>
      </c>
      <c r="N66" s="155">
        <f t="shared" si="11"/>
        <v>384297.02397189237</v>
      </c>
      <c r="O66" s="163"/>
      <c r="P66" s="156">
        <f t="shared" si="14"/>
        <v>0.77087794432548173</v>
      </c>
      <c r="Q66" s="156">
        <f t="shared" si="14"/>
        <v>1.2291220556745182</v>
      </c>
      <c r="R66" s="168">
        <f t="shared" si="14"/>
        <v>1.350463982869379</v>
      </c>
      <c r="S66" s="159">
        <f t="shared" ref="S66:S68" si="30">+AVERAGE(P66:Q66)</f>
        <v>1</v>
      </c>
      <c r="U66" s="155">
        <f t="shared" si="29"/>
        <v>278876.43280010077</v>
      </c>
      <c r="V66" s="147">
        <f t="shared" si="9"/>
        <v>278876</v>
      </c>
    </row>
    <row r="67" spans="1:22" ht="408" customHeight="1">
      <c r="A67" s="13">
        <v>62</v>
      </c>
      <c r="B67" s="13" t="s">
        <v>136</v>
      </c>
      <c r="C67" s="14" t="s">
        <v>137</v>
      </c>
      <c r="D67" s="15" t="s">
        <v>15</v>
      </c>
      <c r="E67" s="15">
        <v>4</v>
      </c>
      <c r="F67" s="40">
        <v>184873.94957983194</v>
      </c>
      <c r="G67" s="149">
        <v>253109.24369747899</v>
      </c>
      <c r="H67" s="162">
        <v>278151</v>
      </c>
      <c r="J67" s="147">
        <f t="shared" si="13"/>
        <v>218991.59663865546</v>
      </c>
      <c r="L67" s="155">
        <f t="shared" si="3"/>
        <v>48276.552378152875</v>
      </c>
      <c r="M67" s="155">
        <f t="shared" si="10"/>
        <v>170715.04426050259</v>
      </c>
      <c r="N67" s="155">
        <f t="shared" si="11"/>
        <v>267268.14901680837</v>
      </c>
      <c r="O67" s="163"/>
      <c r="P67" s="156">
        <f t="shared" si="14"/>
        <v>0.84420567920184197</v>
      </c>
      <c r="Q67" s="156">
        <f t="shared" si="14"/>
        <v>1.155794320798158</v>
      </c>
      <c r="R67" s="168">
        <f t="shared" si="14"/>
        <v>1.2701446277820414</v>
      </c>
      <c r="S67" s="159">
        <f t="shared" si="30"/>
        <v>1</v>
      </c>
      <c r="U67" s="155">
        <f t="shared" si="29"/>
        <v>213676.26098789478</v>
      </c>
      <c r="V67" s="147">
        <f t="shared" si="9"/>
        <v>213676</v>
      </c>
    </row>
    <row r="68" spans="1:22" ht="383.25" customHeight="1">
      <c r="A68" s="13">
        <v>63</v>
      </c>
      <c r="B68" s="13" t="s">
        <v>138</v>
      </c>
      <c r="C68" s="14" t="s">
        <v>139</v>
      </c>
      <c r="D68" s="15" t="s">
        <v>15</v>
      </c>
      <c r="E68" s="15">
        <v>2</v>
      </c>
      <c r="F68" s="40">
        <v>1176470.5882352942</v>
      </c>
      <c r="G68" s="149">
        <v>1384285.7142857143</v>
      </c>
      <c r="H68" s="162">
        <v>1430252</v>
      </c>
      <c r="J68" s="147">
        <f t="shared" si="13"/>
        <v>1280378.1512605043</v>
      </c>
      <c r="L68" s="155">
        <f t="shared" si="3"/>
        <v>135218.97733861578</v>
      </c>
      <c r="M68" s="155">
        <f t="shared" si="10"/>
        <v>1145159.1739218885</v>
      </c>
      <c r="N68" s="155">
        <f t="shared" si="11"/>
        <v>1415597.1285991201</v>
      </c>
      <c r="O68" s="163"/>
      <c r="P68" s="156">
        <f t="shared" si="14"/>
        <v>0.9188461917106947</v>
      </c>
      <c r="Q68" s="156">
        <f t="shared" si="14"/>
        <v>1.0811538082893053</v>
      </c>
      <c r="R68" s="168">
        <f t="shared" si="14"/>
        <v>1.1170543628786138</v>
      </c>
      <c r="S68" s="159">
        <f t="shared" si="30"/>
        <v>1</v>
      </c>
      <c r="U68" s="155">
        <f t="shared" si="29"/>
        <v>1271945.6568109475</v>
      </c>
      <c r="V68" s="147">
        <f t="shared" si="9"/>
        <v>1271946</v>
      </c>
    </row>
    <row r="69" spans="1:22" ht="408" customHeight="1">
      <c r="A69" s="13">
        <v>64</v>
      </c>
      <c r="B69" s="13" t="s">
        <v>140</v>
      </c>
      <c r="C69" s="14" t="s">
        <v>141</v>
      </c>
      <c r="D69" s="15" t="s">
        <v>15</v>
      </c>
      <c r="E69" s="15">
        <v>1</v>
      </c>
      <c r="F69" s="40">
        <v>2669855.0299999998</v>
      </c>
      <c r="G69" s="149">
        <v>4080840.3361344538</v>
      </c>
      <c r="H69" s="150">
        <v>3952101</v>
      </c>
      <c r="J69" s="147">
        <f t="shared" si="13"/>
        <v>3375347.6830672268</v>
      </c>
      <c r="L69" s="155">
        <f t="shared" si="3"/>
        <v>780129.05752584059</v>
      </c>
      <c r="M69" s="155">
        <f t="shared" si="10"/>
        <v>2595218.6255413862</v>
      </c>
      <c r="N69" s="155">
        <f t="shared" si="11"/>
        <v>4155476.7405930674</v>
      </c>
      <c r="O69" s="163"/>
      <c r="P69" s="156">
        <f t="shared" si="14"/>
        <v>0.79098667180083337</v>
      </c>
      <c r="Q69" s="156">
        <f t="shared" si="14"/>
        <v>1.2090133281991666</v>
      </c>
      <c r="R69" s="156">
        <f t="shared" si="14"/>
        <v>1.1708722689002127</v>
      </c>
      <c r="S69" s="159">
        <f t="shared" ref="S69:S89" si="31">+AVERAGE(P69:R69)</f>
        <v>1.0569574229667376</v>
      </c>
      <c r="U69" s="155">
        <f t="shared" ref="U69:U89" si="32">+HARMEAN(F69:H69)</f>
        <v>3437884.3210936454</v>
      </c>
      <c r="V69" s="147">
        <f t="shared" si="9"/>
        <v>3437884</v>
      </c>
    </row>
    <row r="70" spans="1:22" ht="408" customHeight="1">
      <c r="A70" s="13">
        <v>65</v>
      </c>
      <c r="B70" s="13" t="s">
        <v>142</v>
      </c>
      <c r="C70" s="14" t="s">
        <v>143</v>
      </c>
      <c r="D70" s="15" t="s">
        <v>15</v>
      </c>
      <c r="E70" s="15">
        <v>12</v>
      </c>
      <c r="F70" s="40">
        <v>1127297.45</v>
      </c>
      <c r="G70" s="149">
        <v>2541260.5042016809</v>
      </c>
      <c r="H70" s="150">
        <v>2626050</v>
      </c>
      <c r="J70" s="147">
        <f t="shared" si="13"/>
        <v>1834278.9771008403</v>
      </c>
      <c r="L70" s="155">
        <f t="shared" si="3"/>
        <v>841896.66659836029</v>
      </c>
      <c r="M70" s="155">
        <f t="shared" si="10"/>
        <v>992382.31050248002</v>
      </c>
      <c r="N70" s="155">
        <f t="shared" si="11"/>
        <v>2676175.6436992008</v>
      </c>
      <c r="O70" s="163"/>
      <c r="P70" s="156">
        <f t="shared" si="14"/>
        <v>0.61457251817918335</v>
      </c>
      <c r="Q70" s="156">
        <f t="shared" si="14"/>
        <v>1.3854274818208168</v>
      </c>
      <c r="R70" s="156">
        <f t="shared" si="14"/>
        <v>1.4316524546067628</v>
      </c>
      <c r="S70" s="159">
        <f t="shared" si="31"/>
        <v>1.1438841515355875</v>
      </c>
      <c r="U70" s="155">
        <f t="shared" si="32"/>
        <v>1805724.6317406641</v>
      </c>
      <c r="V70" s="147">
        <f t="shared" si="9"/>
        <v>1805725</v>
      </c>
    </row>
    <row r="71" spans="1:22" ht="408" customHeight="1">
      <c r="A71" s="13">
        <v>66</v>
      </c>
      <c r="B71" s="13" t="s">
        <v>144</v>
      </c>
      <c r="C71" s="14" t="s">
        <v>145</v>
      </c>
      <c r="D71" s="15" t="s">
        <v>15</v>
      </c>
      <c r="E71" s="15">
        <v>1</v>
      </c>
      <c r="F71" s="40">
        <v>1428571.4285714286</v>
      </c>
      <c r="G71" s="149">
        <v>3632352.9411764708</v>
      </c>
      <c r="H71" s="150">
        <v>3517647</v>
      </c>
      <c r="J71" s="147">
        <f t="shared" si="13"/>
        <v>2530462.1848739497</v>
      </c>
      <c r="L71" s="155">
        <f t="shared" ref="L71:L134" si="33">+STDEV(F71:H71)</f>
        <v>1240567.5550180343</v>
      </c>
      <c r="M71" s="155">
        <f t="shared" si="10"/>
        <v>1289894.6298559154</v>
      </c>
      <c r="N71" s="155">
        <f t="shared" si="11"/>
        <v>3771029.739891984</v>
      </c>
      <c r="O71" s="163"/>
      <c r="P71" s="156">
        <f t="shared" si="14"/>
        <v>0.56454960564549606</v>
      </c>
      <c r="Q71" s="156">
        <f t="shared" si="14"/>
        <v>1.4354503943545041</v>
      </c>
      <c r="R71" s="156">
        <f t="shared" si="14"/>
        <v>1.3901203586550435</v>
      </c>
      <c r="S71" s="159">
        <f t="shared" si="31"/>
        <v>1.1300401195516812</v>
      </c>
      <c r="U71" s="155">
        <f t="shared" si="32"/>
        <v>2381737.6267419192</v>
      </c>
      <c r="V71" s="147">
        <f t="shared" si="9"/>
        <v>2381738</v>
      </c>
    </row>
    <row r="72" spans="1:22" ht="408" customHeight="1">
      <c r="A72" s="13">
        <v>67</v>
      </c>
      <c r="B72" s="13" t="s">
        <v>146</v>
      </c>
      <c r="C72" s="14" t="s">
        <v>147</v>
      </c>
      <c r="D72" s="15" t="s">
        <v>15</v>
      </c>
      <c r="E72" s="15">
        <v>4</v>
      </c>
      <c r="F72" s="40">
        <v>200000</v>
      </c>
      <c r="G72" s="149">
        <v>240000</v>
      </c>
      <c r="H72" s="162">
        <v>263025</v>
      </c>
      <c r="J72" s="147">
        <f t="shared" si="13"/>
        <v>220000</v>
      </c>
      <c r="L72" s="155">
        <f t="shared" si="33"/>
        <v>31891.224628937161</v>
      </c>
      <c r="M72" s="155">
        <f t="shared" si="10"/>
        <v>188108.77537106283</v>
      </c>
      <c r="N72" s="155">
        <f t="shared" si="11"/>
        <v>251891.22462893717</v>
      </c>
      <c r="O72" s="163"/>
      <c r="P72" s="156">
        <f t="shared" si="14"/>
        <v>0.90909090909090906</v>
      </c>
      <c r="Q72" s="156">
        <f t="shared" si="14"/>
        <v>1.0909090909090908</v>
      </c>
      <c r="R72" s="168">
        <f t="shared" si="14"/>
        <v>1.1955681818181818</v>
      </c>
      <c r="S72" s="159">
        <f t="shared" ref="S72:S74" si="34">+AVERAGE(P72:Q72)</f>
        <v>1</v>
      </c>
      <c r="U72" s="155">
        <f t="shared" ref="U72:U74" si="35">+HARMEAN(F72:G72)</f>
        <v>218181.81818181815</v>
      </c>
      <c r="V72" s="147">
        <f t="shared" si="9"/>
        <v>218182</v>
      </c>
    </row>
    <row r="73" spans="1:22" ht="408" customHeight="1">
      <c r="A73" s="13">
        <v>68</v>
      </c>
      <c r="B73" s="29" t="s">
        <v>148</v>
      </c>
      <c r="C73" s="14" t="s">
        <v>149</v>
      </c>
      <c r="D73" s="15" t="s">
        <v>15</v>
      </c>
      <c r="E73" s="15">
        <v>2</v>
      </c>
      <c r="F73" s="40">
        <v>1176470.5882352942</v>
      </c>
      <c r="G73" s="149">
        <v>3336638.6554621849</v>
      </c>
      <c r="H73" s="150">
        <v>3447899</v>
      </c>
      <c r="J73" s="147">
        <f t="shared" si="13"/>
        <v>2256554.6218487397</v>
      </c>
      <c r="L73" s="155">
        <f t="shared" si="33"/>
        <v>1280500.6815503428</v>
      </c>
      <c r="M73" s="155">
        <f t="shared" si="10"/>
        <v>976053.94029839686</v>
      </c>
      <c r="N73" s="155">
        <f t="shared" si="11"/>
        <v>3537055.3033990823</v>
      </c>
      <c r="O73" s="163"/>
      <c r="P73" s="156">
        <f t="shared" si="14"/>
        <v>0.52135701783785793</v>
      </c>
      <c r="Q73" s="156">
        <f t="shared" si="14"/>
        <v>1.4786429821621419</v>
      </c>
      <c r="R73" s="156">
        <f t="shared" si="14"/>
        <v>1.5279483893792127</v>
      </c>
      <c r="S73" s="159">
        <f t="shared" si="31"/>
        <v>1.1759827964597376</v>
      </c>
      <c r="U73" s="155">
        <f t="shared" si="32"/>
        <v>2083717.4995603461</v>
      </c>
      <c r="V73" s="147">
        <f t="shared" si="9"/>
        <v>2083717</v>
      </c>
    </row>
    <row r="74" spans="1:22" ht="17.25" customHeight="1">
      <c r="A74" s="13">
        <v>69</v>
      </c>
      <c r="B74" s="13" t="s">
        <v>150</v>
      </c>
      <c r="C74" s="14" t="s">
        <v>151</v>
      </c>
      <c r="D74" s="15" t="s">
        <v>15</v>
      </c>
      <c r="E74" s="15">
        <v>40</v>
      </c>
      <c r="F74" s="40">
        <v>100000</v>
      </c>
      <c r="G74" s="149">
        <v>110672.26890756303</v>
      </c>
      <c r="H74" s="162">
        <v>121849</v>
      </c>
      <c r="J74" s="147">
        <f t="shared" si="13"/>
        <v>105336.13445378152</v>
      </c>
      <c r="L74" s="155">
        <f t="shared" si="33"/>
        <v>10925.470566128062</v>
      </c>
      <c r="M74" s="155">
        <f t="shared" si="10"/>
        <v>94410.663887653456</v>
      </c>
      <c r="N74" s="155">
        <f t="shared" si="11"/>
        <v>116261.60501990958</v>
      </c>
      <c r="O74" s="163"/>
      <c r="P74" s="156">
        <f t="shared" si="14"/>
        <v>0.94934184284004786</v>
      </c>
      <c r="Q74" s="156">
        <f t="shared" si="14"/>
        <v>1.0506581571599523</v>
      </c>
      <c r="R74" s="168">
        <f t="shared" si="14"/>
        <v>1.1567635420821698</v>
      </c>
      <c r="S74" s="159">
        <f t="shared" si="34"/>
        <v>1</v>
      </c>
      <c r="U74" s="155">
        <f t="shared" si="35"/>
        <v>105065.81571599521</v>
      </c>
      <c r="V74" s="147">
        <f t="shared" si="9"/>
        <v>105066</v>
      </c>
    </row>
    <row r="75" spans="1:22" ht="408" customHeight="1">
      <c r="A75" s="13">
        <v>70</v>
      </c>
      <c r="B75" s="13" t="s">
        <v>152</v>
      </c>
      <c r="C75" s="14" t="s">
        <v>153</v>
      </c>
      <c r="D75" s="15" t="s">
        <v>15</v>
      </c>
      <c r="E75" s="15">
        <v>1</v>
      </c>
      <c r="F75" s="40">
        <v>1428571.4285714286</v>
      </c>
      <c r="G75" s="149">
        <v>542689.07563025213</v>
      </c>
      <c r="H75" s="150">
        <v>595798</v>
      </c>
      <c r="J75" s="147">
        <f t="shared" si="13"/>
        <v>985630.25210084044</v>
      </c>
      <c r="L75" s="155">
        <f t="shared" si="33"/>
        <v>496843.31608581927</v>
      </c>
      <c r="M75" s="155">
        <f t="shared" si="10"/>
        <v>488786.93601502117</v>
      </c>
      <c r="N75" s="155">
        <f t="shared" si="11"/>
        <v>1482473.5681866598</v>
      </c>
      <c r="O75" s="163"/>
      <c r="P75" s="156">
        <f t="shared" si="14"/>
        <v>1.4493989257396196</v>
      </c>
      <c r="Q75" s="156">
        <f t="shared" si="14"/>
        <v>0.55060107426038019</v>
      </c>
      <c r="R75" s="156">
        <f t="shared" si="14"/>
        <v>0.60448428681046973</v>
      </c>
      <c r="S75" s="159">
        <f t="shared" si="31"/>
        <v>0.86816142893682313</v>
      </c>
      <c r="U75" s="155">
        <f t="shared" si="32"/>
        <v>710715.72811604396</v>
      </c>
      <c r="V75" s="147">
        <f t="shared" si="9"/>
        <v>710716</v>
      </c>
    </row>
    <row r="76" spans="1:22" ht="408" customHeight="1">
      <c r="A76" s="13">
        <v>71</v>
      </c>
      <c r="B76" s="13" t="s">
        <v>154</v>
      </c>
      <c r="C76" s="14" t="s">
        <v>155</v>
      </c>
      <c r="D76" s="15" t="s">
        <v>15</v>
      </c>
      <c r="E76" s="15">
        <v>1</v>
      </c>
      <c r="F76" s="40">
        <v>5462184.8739495799</v>
      </c>
      <c r="G76" s="149">
        <v>26483193.277310926</v>
      </c>
      <c r="H76" s="150">
        <v>25936975</v>
      </c>
      <c r="J76" s="147">
        <f t="shared" si="13"/>
        <v>15972689.075630253</v>
      </c>
      <c r="L76" s="155">
        <f t="shared" si="33"/>
        <v>11981918.178422492</v>
      </c>
      <c r="M76" s="155">
        <f t="shared" si="10"/>
        <v>3990770.8972077612</v>
      </c>
      <c r="N76" s="155">
        <f t="shared" si="11"/>
        <v>27954607.254052743</v>
      </c>
      <c r="O76" s="163"/>
      <c r="P76" s="156">
        <f t="shared" si="14"/>
        <v>0.34197027489149018</v>
      </c>
      <c r="Q76" s="156">
        <f t="shared" si="14"/>
        <v>1.6580297251085099</v>
      </c>
      <c r="R76" s="156">
        <f t="shared" si="14"/>
        <v>1.6238327107720636</v>
      </c>
      <c r="S76" s="159">
        <f t="shared" si="31"/>
        <v>1.2079442369240212</v>
      </c>
      <c r="U76" s="155">
        <f t="shared" si="32"/>
        <v>11565519.638508661</v>
      </c>
      <c r="V76" s="147">
        <f t="shared" si="9"/>
        <v>11565520</v>
      </c>
    </row>
    <row r="77" spans="1:22" ht="408" customHeight="1">
      <c r="A77" s="13">
        <v>72</v>
      </c>
      <c r="B77" s="29" t="s">
        <v>156</v>
      </c>
      <c r="C77" s="14" t="s">
        <v>157</v>
      </c>
      <c r="D77" s="15" t="s">
        <v>15</v>
      </c>
      <c r="E77" s="15">
        <v>2</v>
      </c>
      <c r="F77" s="40">
        <v>756302.52100840339</v>
      </c>
      <c r="G77" s="149">
        <v>2011680.6722689075</v>
      </c>
      <c r="H77" s="150">
        <v>2078992</v>
      </c>
      <c r="J77" s="147">
        <f t="shared" si="13"/>
        <v>1383991.5966386555</v>
      </c>
      <c r="L77" s="155">
        <f t="shared" si="33"/>
        <v>744984.62795530527</v>
      </c>
      <c r="M77" s="155">
        <f t="shared" si="10"/>
        <v>639006.96868335025</v>
      </c>
      <c r="N77" s="155">
        <f t="shared" si="11"/>
        <v>2128976.2245939607</v>
      </c>
      <c r="O77" s="163"/>
      <c r="P77" s="156">
        <f t="shared" si="14"/>
        <v>0.54646467713045321</v>
      </c>
      <c r="Q77" s="156">
        <f t="shared" si="14"/>
        <v>1.4535353228695467</v>
      </c>
      <c r="R77" s="156">
        <f t="shared" si="14"/>
        <v>1.5021709705819848</v>
      </c>
      <c r="S77" s="159">
        <f t="shared" si="31"/>
        <v>1.1673903235273284</v>
      </c>
      <c r="U77" s="155">
        <f t="shared" si="32"/>
        <v>1304165.6161244418</v>
      </c>
      <c r="V77" s="147">
        <f t="shared" si="9"/>
        <v>1304166</v>
      </c>
    </row>
    <row r="78" spans="1:22" ht="408" customHeight="1">
      <c r="A78" s="13">
        <v>73</v>
      </c>
      <c r="B78" s="29" t="s">
        <v>158</v>
      </c>
      <c r="C78" s="14" t="s">
        <v>159</v>
      </c>
      <c r="D78" s="15" t="s">
        <v>15</v>
      </c>
      <c r="E78" s="15">
        <v>6</v>
      </c>
      <c r="F78" s="40">
        <v>924369.74789915967</v>
      </c>
      <c r="G78" s="149">
        <v>2369159.6638655462</v>
      </c>
      <c r="H78" s="150">
        <v>2447899</v>
      </c>
      <c r="J78" s="147">
        <f t="shared" si="13"/>
        <v>1646764.705882353</v>
      </c>
      <c r="L78" s="155">
        <f t="shared" si="33"/>
        <v>857783.88559706637</v>
      </c>
      <c r="M78" s="155">
        <f t="shared" si="10"/>
        <v>788980.82028528664</v>
      </c>
      <c r="N78" s="155">
        <f t="shared" si="11"/>
        <v>2504548.5914794193</v>
      </c>
      <c r="O78" s="163"/>
      <c r="P78" s="156">
        <f t="shared" si="14"/>
        <v>0.56132472635419584</v>
      </c>
      <c r="Q78" s="156">
        <f t="shared" si="14"/>
        <v>1.4386752736458039</v>
      </c>
      <c r="R78" s="156">
        <f t="shared" si="14"/>
        <v>1.486489837470977</v>
      </c>
      <c r="S78" s="159">
        <f t="shared" si="31"/>
        <v>1.1621632791569922</v>
      </c>
      <c r="U78" s="155">
        <f t="shared" si="32"/>
        <v>1568691.135140531</v>
      </c>
      <c r="V78" s="147">
        <f t="shared" si="9"/>
        <v>1568691</v>
      </c>
    </row>
    <row r="79" spans="1:22" ht="408" customHeight="1">
      <c r="A79" s="13">
        <v>74</v>
      </c>
      <c r="B79" s="13" t="s">
        <v>160</v>
      </c>
      <c r="C79" s="14" t="s">
        <v>161</v>
      </c>
      <c r="D79" s="15" t="s">
        <v>15</v>
      </c>
      <c r="E79" s="15">
        <v>1</v>
      </c>
      <c r="F79" s="40">
        <v>1008403.3613445378</v>
      </c>
      <c r="G79" s="149">
        <v>1535126.0504201681</v>
      </c>
      <c r="H79" s="150">
        <v>1586555</v>
      </c>
      <c r="J79" s="147">
        <f t="shared" si="13"/>
        <v>1271764.705882353</v>
      </c>
      <c r="L79" s="155">
        <f t="shared" si="33"/>
        <v>319984.64685094461</v>
      </c>
      <c r="M79" s="155">
        <f t="shared" si="10"/>
        <v>951780.0590314084</v>
      </c>
      <c r="N79" s="155">
        <f t="shared" si="11"/>
        <v>1591749.3527332977</v>
      </c>
      <c r="O79" s="163"/>
      <c r="P79" s="156">
        <f t="shared" si="14"/>
        <v>0.79291661160301308</v>
      </c>
      <c r="Q79" s="156">
        <f t="shared" si="14"/>
        <v>1.2070833883969869</v>
      </c>
      <c r="R79" s="156">
        <f t="shared" si="14"/>
        <v>1.2475224329324699</v>
      </c>
      <c r="S79" s="159">
        <f t="shared" si="31"/>
        <v>1.0825074776441566</v>
      </c>
      <c r="U79" s="155">
        <f t="shared" si="32"/>
        <v>1319623.6562626476</v>
      </c>
      <c r="V79" s="147">
        <f t="shared" si="9"/>
        <v>1319624</v>
      </c>
    </row>
    <row r="80" spans="1:22" ht="104.25" customHeight="1">
      <c r="A80" s="13">
        <v>75</v>
      </c>
      <c r="B80" s="13" t="s">
        <v>162</v>
      </c>
      <c r="C80" s="14" t="s">
        <v>163</v>
      </c>
      <c r="D80" s="15" t="s">
        <v>15</v>
      </c>
      <c r="E80" s="15">
        <v>1</v>
      </c>
      <c r="F80" s="40">
        <v>2605042.0168067226</v>
      </c>
      <c r="G80" s="149">
        <v>5291260.5042016814</v>
      </c>
      <c r="H80" s="150">
        <v>5124370</v>
      </c>
      <c r="J80" s="147">
        <f t="shared" si="13"/>
        <v>3948151.260504202</v>
      </c>
      <c r="L80" s="155">
        <f t="shared" si="33"/>
        <v>1505026.8928558428</v>
      </c>
      <c r="M80" s="155">
        <f t="shared" si="10"/>
        <v>2443124.3676483594</v>
      </c>
      <c r="N80" s="155">
        <f t="shared" si="11"/>
        <v>5453178.1533600446</v>
      </c>
      <c r="O80" s="163"/>
      <c r="P80" s="156">
        <f t="shared" si="14"/>
        <v>0.65981312389587721</v>
      </c>
      <c r="Q80" s="156">
        <f t="shared" si="14"/>
        <v>1.3401868761041229</v>
      </c>
      <c r="R80" s="156">
        <f t="shared" si="14"/>
        <v>1.297916331439031</v>
      </c>
      <c r="S80" s="159">
        <f t="shared" si="31"/>
        <v>1.0993054438130103</v>
      </c>
      <c r="U80" s="155">
        <f t="shared" si="32"/>
        <v>3906210.3702638657</v>
      </c>
      <c r="V80" s="147">
        <f t="shared" si="9"/>
        <v>3906210</v>
      </c>
    </row>
    <row r="81" spans="1:22" ht="408" customHeight="1">
      <c r="A81" s="13">
        <v>76</v>
      </c>
      <c r="B81" s="13" t="s">
        <v>164</v>
      </c>
      <c r="C81" s="14" t="s">
        <v>165</v>
      </c>
      <c r="D81" s="15" t="s">
        <v>15</v>
      </c>
      <c r="E81" s="15">
        <v>1</v>
      </c>
      <c r="F81" s="40">
        <v>672268.90756302525</v>
      </c>
      <c r="G81" s="149">
        <v>1418067.2268907563</v>
      </c>
      <c r="H81" s="150">
        <v>1465546</v>
      </c>
      <c r="J81" s="147">
        <f t="shared" si="13"/>
        <v>1045168.0672268907</v>
      </c>
      <c r="L81" s="155">
        <f t="shared" si="33"/>
        <v>444926.5692960447</v>
      </c>
      <c r="M81" s="155">
        <f t="shared" si="10"/>
        <v>600241.49793084594</v>
      </c>
      <c r="N81" s="155">
        <f t="shared" si="11"/>
        <v>1490094.6365229355</v>
      </c>
      <c r="O81" s="163"/>
      <c r="P81" s="156">
        <f t="shared" si="14"/>
        <v>0.64321608040201017</v>
      </c>
      <c r="Q81" s="156">
        <f t="shared" si="14"/>
        <v>1.3567839195979901</v>
      </c>
      <c r="R81" s="156">
        <f t="shared" si="14"/>
        <v>1.4022108462311558</v>
      </c>
      <c r="S81" s="159">
        <f t="shared" si="31"/>
        <v>1.1340702820770518</v>
      </c>
      <c r="U81" s="155">
        <f t="shared" si="32"/>
        <v>1043469.2828774935</v>
      </c>
      <c r="V81" s="147">
        <f t="shared" si="9"/>
        <v>1043469</v>
      </c>
    </row>
    <row r="82" spans="1:22" ht="408" customHeight="1">
      <c r="A82" s="13">
        <v>77</v>
      </c>
      <c r="B82" s="29" t="s">
        <v>166</v>
      </c>
      <c r="C82" s="14" t="s">
        <v>167</v>
      </c>
      <c r="D82" s="15" t="s">
        <v>15</v>
      </c>
      <c r="E82" s="15">
        <v>9</v>
      </c>
      <c r="F82" s="40">
        <v>1680672.2689075631</v>
      </c>
      <c r="G82" s="149">
        <v>3439663.8655462186</v>
      </c>
      <c r="H82" s="150">
        <v>3635294</v>
      </c>
      <c r="J82" s="147">
        <f t="shared" si="13"/>
        <v>2560168.0672268909</v>
      </c>
      <c r="L82" s="155">
        <f t="shared" si="33"/>
        <v>1076481.0493927738</v>
      </c>
      <c r="M82" s="155">
        <f t="shared" si="10"/>
        <v>1483687.0178341172</v>
      </c>
      <c r="N82" s="155">
        <f t="shared" si="11"/>
        <v>3636649.1166196647</v>
      </c>
      <c r="O82" s="163"/>
      <c r="P82" s="156">
        <f t="shared" si="14"/>
        <v>0.65646950699140016</v>
      </c>
      <c r="Q82" s="156">
        <f t="shared" si="14"/>
        <v>1.3435304930085996</v>
      </c>
      <c r="R82" s="156">
        <f t="shared" si="14"/>
        <v>1.4199434976695331</v>
      </c>
      <c r="S82" s="159">
        <f t="shared" si="31"/>
        <v>1.1399811658898444</v>
      </c>
      <c r="U82" s="155">
        <f t="shared" si="32"/>
        <v>2584408.9559161034</v>
      </c>
      <c r="V82" s="147">
        <f t="shared" si="9"/>
        <v>2584409</v>
      </c>
    </row>
    <row r="83" spans="1:22" ht="408" customHeight="1">
      <c r="A83" s="13">
        <v>78</v>
      </c>
      <c r="B83" s="13" t="s">
        <v>168</v>
      </c>
      <c r="C83" s="14" t="s">
        <v>169</v>
      </c>
      <c r="D83" s="15" t="s">
        <v>15</v>
      </c>
      <c r="E83" s="15">
        <v>1</v>
      </c>
      <c r="F83" s="40">
        <v>1092436.9747899161</v>
      </c>
      <c r="G83" s="149">
        <v>2725126.0504201683</v>
      </c>
      <c r="H83" s="150">
        <v>2815966</v>
      </c>
      <c r="J83" s="147">
        <f t="shared" si="13"/>
        <v>1908781.5126050422</v>
      </c>
      <c r="L83" s="155">
        <f t="shared" si="33"/>
        <v>969920.77123715391</v>
      </c>
      <c r="M83" s="155">
        <f t="shared" si="10"/>
        <v>938860.74136788829</v>
      </c>
      <c r="N83" s="155">
        <f t="shared" si="11"/>
        <v>2878702.2838421962</v>
      </c>
      <c r="O83" s="163"/>
      <c r="P83" s="156">
        <f t="shared" si="14"/>
        <v>0.57232164476435754</v>
      </c>
      <c r="Q83" s="156">
        <f t="shared" si="14"/>
        <v>1.4276783552356425</v>
      </c>
      <c r="R83" s="156">
        <f t="shared" si="14"/>
        <v>1.4752688987210811</v>
      </c>
      <c r="S83" s="159">
        <f t="shared" si="31"/>
        <v>1.1584229662403605</v>
      </c>
      <c r="U83" s="155">
        <f t="shared" si="32"/>
        <v>1832108.0129772543</v>
      </c>
      <c r="V83" s="147">
        <f t="shared" si="9"/>
        <v>1832108</v>
      </c>
    </row>
    <row r="84" spans="1:22" ht="408" customHeight="1">
      <c r="A84" s="13">
        <v>79</v>
      </c>
      <c r="B84" s="13" t="s">
        <v>170</v>
      </c>
      <c r="C84" s="14" t="s">
        <v>171</v>
      </c>
      <c r="D84" s="15" t="s">
        <v>15</v>
      </c>
      <c r="E84" s="15">
        <v>1</v>
      </c>
      <c r="F84" s="40">
        <v>4789915.9663865548</v>
      </c>
      <c r="G84" s="149">
        <v>4726050.4201680673</v>
      </c>
      <c r="H84" s="150">
        <v>4576471</v>
      </c>
      <c r="J84" s="147">
        <f t="shared" si="13"/>
        <v>4757983.1932773106</v>
      </c>
      <c r="L84" s="155">
        <f t="shared" si="33"/>
        <v>109553.30864268658</v>
      </c>
      <c r="M84" s="155">
        <f t="shared" si="10"/>
        <v>4648429.8846346242</v>
      </c>
      <c r="N84" s="155">
        <f t="shared" si="11"/>
        <v>4867536.5019199969</v>
      </c>
      <c r="O84" s="163"/>
      <c r="P84" s="156">
        <f t="shared" si="14"/>
        <v>1.0067114093959733</v>
      </c>
      <c r="Q84" s="156">
        <f t="shared" si="14"/>
        <v>0.99328859060402697</v>
      </c>
      <c r="R84" s="156">
        <f t="shared" si="14"/>
        <v>0.96185102260685273</v>
      </c>
      <c r="S84" s="159">
        <f t="shared" si="31"/>
        <v>0.98728367420228424</v>
      </c>
      <c r="U84" s="155">
        <f t="shared" si="32"/>
        <v>4695761.0196784185</v>
      </c>
      <c r="V84" s="147">
        <f t="shared" si="9"/>
        <v>4695761</v>
      </c>
    </row>
    <row r="85" spans="1:22" ht="408" customHeight="1">
      <c r="A85" s="13">
        <v>80</v>
      </c>
      <c r="B85" s="37" t="s">
        <v>172</v>
      </c>
      <c r="C85" s="14" t="s">
        <v>173</v>
      </c>
      <c r="D85" s="15" t="s">
        <v>15</v>
      </c>
      <c r="E85" s="15">
        <v>2</v>
      </c>
      <c r="F85" s="40">
        <v>2500000</v>
      </c>
      <c r="G85" s="149">
        <v>2911764.7058823532</v>
      </c>
      <c r="H85" s="150">
        <v>3009244</v>
      </c>
      <c r="J85" s="147">
        <f t="shared" si="13"/>
        <v>2705882.3529411769</v>
      </c>
      <c r="L85" s="155">
        <f t="shared" si="33"/>
        <v>270302.86634565296</v>
      </c>
      <c r="M85" s="155">
        <f t="shared" si="10"/>
        <v>2435579.486595524</v>
      </c>
      <c r="N85" s="155">
        <f t="shared" si="11"/>
        <v>2976185.2192868297</v>
      </c>
      <c r="O85" s="163"/>
      <c r="P85" s="156">
        <f t="shared" si="14"/>
        <v>0.92391304347826075</v>
      </c>
      <c r="Q85" s="156">
        <f t="shared" si="14"/>
        <v>1.076086956521739</v>
      </c>
      <c r="R85" s="156">
        <f t="shared" si="14"/>
        <v>1.112111913043478</v>
      </c>
      <c r="S85" s="159">
        <f t="shared" si="31"/>
        <v>1.0373706376811593</v>
      </c>
      <c r="U85" s="155">
        <f t="shared" si="32"/>
        <v>2788768.3116120729</v>
      </c>
      <c r="V85" s="147">
        <f t="shared" si="9"/>
        <v>2788768</v>
      </c>
    </row>
    <row r="86" spans="1:22" ht="408" customHeight="1">
      <c r="A86" s="13">
        <v>81</v>
      </c>
      <c r="B86" s="13" t="s">
        <v>174</v>
      </c>
      <c r="C86" s="14" t="s">
        <v>175</v>
      </c>
      <c r="D86" s="15" t="s">
        <v>15</v>
      </c>
      <c r="E86" s="15">
        <v>1</v>
      </c>
      <c r="F86" s="40">
        <v>3361344.5378151261</v>
      </c>
      <c r="G86" s="149">
        <v>4223361.3445378151</v>
      </c>
      <c r="H86" s="150">
        <v>4089916</v>
      </c>
      <c r="J86" s="147">
        <f t="shared" si="13"/>
        <v>3792352.9411764704</v>
      </c>
      <c r="L86" s="155">
        <f t="shared" si="33"/>
        <v>463985.81346154021</v>
      </c>
      <c r="M86" s="155">
        <f t="shared" si="10"/>
        <v>3328367.1277149301</v>
      </c>
      <c r="N86" s="155">
        <f t="shared" si="11"/>
        <v>4256338.7546380106</v>
      </c>
      <c r="O86" s="163"/>
      <c r="P86" s="156">
        <f t="shared" si="14"/>
        <v>0.88634802455184036</v>
      </c>
      <c r="Q86" s="156">
        <f t="shared" si="14"/>
        <v>1.1136519754481597</v>
      </c>
      <c r="R86" s="156">
        <f t="shared" si="14"/>
        <v>1.0784639677369319</v>
      </c>
      <c r="S86" s="159">
        <f t="shared" si="31"/>
        <v>1.0261546559123105</v>
      </c>
      <c r="U86" s="155">
        <f t="shared" si="32"/>
        <v>3852169.0403979202</v>
      </c>
      <c r="V86" s="147">
        <f t="shared" si="9"/>
        <v>3852169</v>
      </c>
    </row>
    <row r="87" spans="1:22" ht="323.25" customHeight="1">
      <c r="A87" s="13">
        <v>82</v>
      </c>
      <c r="B87" s="13" t="s">
        <v>176</v>
      </c>
      <c r="C87" s="14" t="s">
        <v>177</v>
      </c>
      <c r="D87" s="15" t="s">
        <v>15</v>
      </c>
      <c r="E87" s="15">
        <v>1</v>
      </c>
      <c r="F87" s="40">
        <v>3277310.9243697482</v>
      </c>
      <c r="G87" s="149">
        <v>4151260.5042016809</v>
      </c>
      <c r="H87" s="150">
        <v>4020168</v>
      </c>
      <c r="J87" s="147">
        <f t="shared" si="13"/>
        <v>3714285.7142857146</v>
      </c>
      <c r="L87" s="155">
        <f t="shared" si="33"/>
        <v>471311.95393996016</v>
      </c>
      <c r="M87" s="155">
        <f t="shared" si="10"/>
        <v>3242973.7603457542</v>
      </c>
      <c r="N87" s="155">
        <f t="shared" si="11"/>
        <v>4185597.6682256749</v>
      </c>
      <c r="O87" s="163"/>
      <c r="P87" s="156">
        <f t="shared" si="14"/>
        <v>0.88235294117647056</v>
      </c>
      <c r="Q87" s="156">
        <f t="shared" si="14"/>
        <v>1.1176470588235294</v>
      </c>
      <c r="R87" s="156">
        <f t="shared" si="14"/>
        <v>1.0823529230769231</v>
      </c>
      <c r="S87" s="159">
        <f t="shared" si="31"/>
        <v>1.0274509743589744</v>
      </c>
      <c r="U87" s="155">
        <f t="shared" si="32"/>
        <v>3774702.0420483099</v>
      </c>
      <c r="V87" s="147">
        <f t="shared" si="9"/>
        <v>3774702</v>
      </c>
    </row>
    <row r="88" spans="1:22" ht="105" customHeight="1">
      <c r="A88" s="13">
        <v>83</v>
      </c>
      <c r="B88" s="37" t="s">
        <v>178</v>
      </c>
      <c r="C88" s="14" t="s">
        <v>179</v>
      </c>
      <c r="D88" s="15" t="s">
        <v>15</v>
      </c>
      <c r="E88" s="15">
        <v>10</v>
      </c>
      <c r="F88" s="40">
        <v>672268.90756302525</v>
      </c>
      <c r="G88" s="149">
        <v>1985294.1176470588</v>
      </c>
      <c r="H88" s="150">
        <v>2051261</v>
      </c>
      <c r="J88" s="147">
        <f t="shared" si="13"/>
        <v>1328781.512605042</v>
      </c>
      <c r="L88" s="155">
        <f t="shared" si="33"/>
        <v>777818.10458136536</v>
      </c>
      <c r="M88" s="155">
        <f t="shared" si="10"/>
        <v>550963.4080236766</v>
      </c>
      <c r="N88" s="155">
        <f t="shared" si="11"/>
        <v>2106599.6171864076</v>
      </c>
      <c r="O88" s="163"/>
      <c r="P88" s="156">
        <f t="shared" si="14"/>
        <v>0.50592885375494079</v>
      </c>
      <c r="Q88" s="156">
        <f t="shared" si="14"/>
        <v>1.4940711462450593</v>
      </c>
      <c r="R88" s="156">
        <f t="shared" si="14"/>
        <v>1.5437157881422925</v>
      </c>
      <c r="S88" s="159">
        <f t="shared" si="31"/>
        <v>1.1812385960474308</v>
      </c>
      <c r="U88" s="155">
        <f t="shared" si="32"/>
        <v>1210307.605674736</v>
      </c>
      <c r="V88" s="147">
        <f t="shared" ref="V88:V151" si="36">+ROUND(U88,0)</f>
        <v>1210308</v>
      </c>
    </row>
    <row r="89" spans="1:22" ht="249" customHeight="1">
      <c r="A89" s="13">
        <v>84</v>
      </c>
      <c r="B89" s="13" t="s">
        <v>180</v>
      </c>
      <c r="C89" s="14" t="s">
        <v>181</v>
      </c>
      <c r="D89" s="15" t="s">
        <v>15</v>
      </c>
      <c r="E89" s="15">
        <v>2</v>
      </c>
      <c r="F89" s="40">
        <v>386554.62184873951</v>
      </c>
      <c r="G89" s="149">
        <v>1874117.6470588236</v>
      </c>
      <c r="H89" s="150">
        <v>1936975</v>
      </c>
      <c r="J89" s="147">
        <f t="shared" si="13"/>
        <v>1130336.1344537816</v>
      </c>
      <c r="L89" s="155">
        <f t="shared" si="33"/>
        <v>877553.24147860508</v>
      </c>
      <c r="M89" s="155">
        <f t="shared" ref="M89:M152" si="37">+J89-L89</f>
        <v>252782.89297517657</v>
      </c>
      <c r="N89" s="155">
        <f t="shared" ref="N89:N152" si="38">+J89+L89</f>
        <v>2007889.3759323866</v>
      </c>
      <c r="O89" s="163"/>
      <c r="P89" s="156">
        <f t="shared" si="14"/>
        <v>0.34198200877258195</v>
      </c>
      <c r="Q89" s="156">
        <f t="shared" si="14"/>
        <v>1.658017991227418</v>
      </c>
      <c r="R89" s="156">
        <f t="shared" si="14"/>
        <v>1.7136274254702251</v>
      </c>
      <c r="S89" s="159">
        <f t="shared" si="31"/>
        <v>1.2378758084900749</v>
      </c>
      <c r="U89" s="155">
        <f t="shared" si="32"/>
        <v>824898.77132590045</v>
      </c>
      <c r="V89" s="147">
        <f t="shared" si="36"/>
        <v>824899</v>
      </c>
    </row>
    <row r="90" spans="1:22" ht="105.75" customHeight="1">
      <c r="A90" s="13">
        <v>85</v>
      </c>
      <c r="B90" s="29" t="s">
        <v>182</v>
      </c>
      <c r="C90" s="14" t="s">
        <v>183</v>
      </c>
      <c r="D90" s="15" t="s">
        <v>15</v>
      </c>
      <c r="E90" s="15">
        <v>38</v>
      </c>
      <c r="F90" s="40">
        <v>319327.731092437</v>
      </c>
      <c r="G90" s="149">
        <v>403109.24369747902</v>
      </c>
      <c r="H90" s="162">
        <v>426891</v>
      </c>
      <c r="J90" s="147">
        <f t="shared" ref="J90:J153" si="39">+AVERAGE(F90:G90)</f>
        <v>361218.48739495804</v>
      </c>
      <c r="L90" s="155">
        <f t="shared" si="33"/>
        <v>56501.874018038492</v>
      </c>
      <c r="M90" s="155">
        <f t="shared" si="37"/>
        <v>304716.61337691953</v>
      </c>
      <c r="N90" s="155">
        <f t="shared" si="38"/>
        <v>417720.36141299654</v>
      </c>
      <c r="O90" s="163"/>
      <c r="P90" s="156">
        <f t="shared" ref="P90:R153" si="40">+F90/$J90</f>
        <v>0.88402931255088979</v>
      </c>
      <c r="Q90" s="156">
        <f t="shared" si="40"/>
        <v>1.11597068744911</v>
      </c>
      <c r="R90" s="168">
        <f t="shared" si="40"/>
        <v>1.1818082819588227</v>
      </c>
      <c r="S90" s="159">
        <f t="shared" ref="S90:S91" si="41">+AVERAGE(P90:Q90)</f>
        <v>0.99999999999999989</v>
      </c>
      <c r="U90" s="155">
        <f t="shared" ref="U90:U91" si="42">+HARMEAN(F90:G90)</f>
        <v>356360.38758879143</v>
      </c>
      <c r="V90" s="147">
        <f t="shared" si="36"/>
        <v>356360</v>
      </c>
    </row>
    <row r="91" spans="1:22" ht="126" customHeight="1">
      <c r="A91" s="13">
        <v>86</v>
      </c>
      <c r="B91" s="13" t="s">
        <v>184</v>
      </c>
      <c r="C91" s="14" t="s">
        <v>185</v>
      </c>
      <c r="D91" s="15" t="s">
        <v>15</v>
      </c>
      <c r="E91" s="15">
        <v>3</v>
      </c>
      <c r="F91" s="40">
        <v>1873890.14</v>
      </c>
      <c r="G91" s="149">
        <v>2004621.848739496</v>
      </c>
      <c r="H91" s="162">
        <v>2071429</v>
      </c>
      <c r="J91" s="147">
        <f t="shared" si="39"/>
        <v>1939255.994369748</v>
      </c>
      <c r="L91" s="155">
        <f t="shared" si="33"/>
        <v>100478.50212822636</v>
      </c>
      <c r="M91" s="155">
        <f t="shared" si="37"/>
        <v>1838777.4922415216</v>
      </c>
      <c r="N91" s="155">
        <f t="shared" si="38"/>
        <v>2039734.4964979745</v>
      </c>
      <c r="O91" s="163"/>
      <c r="P91" s="156">
        <f t="shared" si="40"/>
        <v>0.96629333385611538</v>
      </c>
      <c r="Q91" s="156">
        <f t="shared" si="40"/>
        <v>1.0337066661438845</v>
      </c>
      <c r="R91" s="168">
        <f t="shared" si="40"/>
        <v>1.0681565538608573</v>
      </c>
      <c r="S91" s="159">
        <f t="shared" si="41"/>
        <v>1</v>
      </c>
      <c r="U91" s="155">
        <f t="shared" si="42"/>
        <v>1937052.7293392969</v>
      </c>
      <c r="V91" s="147">
        <f t="shared" si="36"/>
        <v>1937053</v>
      </c>
    </row>
    <row r="92" spans="1:22" ht="144" customHeight="1">
      <c r="A92" s="13">
        <v>87</v>
      </c>
      <c r="B92" s="13" t="s">
        <v>186</v>
      </c>
      <c r="C92" s="14" t="s">
        <v>187</v>
      </c>
      <c r="D92" s="15" t="s">
        <v>15</v>
      </c>
      <c r="E92" s="15">
        <v>1</v>
      </c>
      <c r="F92" s="40">
        <v>2803348.51</v>
      </c>
      <c r="G92" s="149">
        <v>2380756.3025210085</v>
      </c>
      <c r="H92" s="150">
        <v>2460504</v>
      </c>
      <c r="J92" s="147">
        <f t="shared" si="39"/>
        <v>2592052.4062605044</v>
      </c>
      <c r="L92" s="155">
        <f t="shared" si="33"/>
        <v>224531.44809889011</v>
      </c>
      <c r="M92" s="155">
        <f t="shared" si="37"/>
        <v>2367520.9581616144</v>
      </c>
      <c r="N92" s="155">
        <f t="shared" si="38"/>
        <v>2816583.8543593944</v>
      </c>
      <c r="O92" s="163"/>
      <c r="P92" s="156">
        <f t="shared" si="40"/>
        <v>1.0815169103946967</v>
      </c>
      <c r="Q92" s="156">
        <f t="shared" si="40"/>
        <v>0.91848308960530312</v>
      </c>
      <c r="R92" s="156">
        <f t="shared" si="40"/>
        <v>0.9492493261545254</v>
      </c>
      <c r="S92" s="159">
        <f t="shared" ref="S92:S94" si="43">+AVERAGE(P92:R92)</f>
        <v>0.98308310871817506</v>
      </c>
      <c r="U92" s="155">
        <f t="shared" ref="U92:U94" si="44">+HARMEAN(F92:H92)</f>
        <v>2535557.7086457517</v>
      </c>
      <c r="V92" s="147">
        <f t="shared" si="36"/>
        <v>2535558</v>
      </c>
    </row>
    <row r="93" spans="1:22" ht="297" customHeight="1">
      <c r="A93" s="13">
        <v>88</v>
      </c>
      <c r="B93" s="29" t="s">
        <v>188</v>
      </c>
      <c r="C93" s="14" t="s">
        <v>189</v>
      </c>
      <c r="D93" s="15" t="s">
        <v>15</v>
      </c>
      <c r="E93" s="15">
        <v>14</v>
      </c>
      <c r="F93" s="40">
        <v>210084.03361344538</v>
      </c>
      <c r="G93" s="149">
        <v>1633613.4453781513</v>
      </c>
      <c r="H93" s="150">
        <v>1688235</v>
      </c>
      <c r="J93" s="147">
        <f t="shared" si="39"/>
        <v>921848.73949579836</v>
      </c>
      <c r="L93" s="155">
        <f t="shared" si="33"/>
        <v>838088.08007849846</v>
      </c>
      <c r="M93" s="155">
        <f t="shared" si="37"/>
        <v>83760.659417299903</v>
      </c>
      <c r="N93" s="155">
        <f t="shared" si="38"/>
        <v>1759936.8195742969</v>
      </c>
      <c r="O93" s="163"/>
      <c r="P93" s="156">
        <f t="shared" si="40"/>
        <v>0.22789425706472197</v>
      </c>
      <c r="Q93" s="156">
        <f t="shared" si="40"/>
        <v>1.772105742935278</v>
      </c>
      <c r="R93" s="156">
        <f t="shared" si="40"/>
        <v>1.8313579307201457</v>
      </c>
      <c r="S93" s="159">
        <f t="shared" si="43"/>
        <v>1.2771193102400487</v>
      </c>
      <c r="U93" s="155">
        <f t="shared" si="44"/>
        <v>502978.09004326642</v>
      </c>
      <c r="V93" s="147">
        <f t="shared" si="36"/>
        <v>502978</v>
      </c>
    </row>
    <row r="94" spans="1:22" ht="126.75" customHeight="1">
      <c r="A94" s="13">
        <v>89</v>
      </c>
      <c r="B94" s="29" t="s">
        <v>190</v>
      </c>
      <c r="C94" s="14" t="s">
        <v>191</v>
      </c>
      <c r="D94" s="15" t="s">
        <v>15</v>
      </c>
      <c r="E94" s="15">
        <v>9</v>
      </c>
      <c r="F94" s="40">
        <v>2521008.4033613447</v>
      </c>
      <c r="G94" s="149">
        <v>5003613.4453781517</v>
      </c>
      <c r="H94" s="150">
        <v>4845378</v>
      </c>
      <c r="J94" s="147">
        <f t="shared" si="39"/>
        <v>3762310.9243697482</v>
      </c>
      <c r="L94" s="155">
        <f t="shared" si="33"/>
        <v>1389907.6871384541</v>
      </c>
      <c r="M94" s="155">
        <f t="shared" si="37"/>
        <v>2372403.2372312942</v>
      </c>
      <c r="N94" s="155">
        <f t="shared" si="38"/>
        <v>5152218.6115082018</v>
      </c>
      <c r="O94" s="163"/>
      <c r="P94" s="156">
        <f t="shared" si="40"/>
        <v>0.67006912879845437</v>
      </c>
      <c r="Q94" s="156">
        <f t="shared" si="40"/>
        <v>1.3299308712015456</v>
      </c>
      <c r="R94" s="156">
        <f t="shared" si="40"/>
        <v>1.2878728253464815</v>
      </c>
      <c r="S94" s="159">
        <f t="shared" si="43"/>
        <v>1.0959576084488272</v>
      </c>
      <c r="U94" s="155">
        <f t="shared" si="44"/>
        <v>3736434.499057204</v>
      </c>
      <c r="V94" s="147">
        <f t="shared" si="36"/>
        <v>3736434</v>
      </c>
    </row>
    <row r="95" spans="1:22" ht="143.25" customHeight="1">
      <c r="A95" s="13">
        <v>90</v>
      </c>
      <c r="B95" s="13" t="s">
        <v>192</v>
      </c>
      <c r="C95" s="14" t="s">
        <v>193</v>
      </c>
      <c r="D95" s="15" t="s">
        <v>15</v>
      </c>
      <c r="E95" s="15">
        <v>1</v>
      </c>
      <c r="F95" s="40">
        <v>7058682.0499999998</v>
      </c>
      <c r="G95" s="149">
        <v>7381680.6722689075</v>
      </c>
      <c r="H95" s="162">
        <v>7805882</v>
      </c>
      <c r="J95" s="147">
        <f t="shared" si="39"/>
        <v>7220181.3611344537</v>
      </c>
      <c r="L95" s="155">
        <f t="shared" si="33"/>
        <v>374740.49725920043</v>
      </c>
      <c r="M95" s="155">
        <f t="shared" si="37"/>
        <v>6845440.8638752531</v>
      </c>
      <c r="N95" s="155">
        <f t="shared" si="38"/>
        <v>7594921.8583936542</v>
      </c>
      <c r="O95" s="163"/>
      <c r="P95" s="156">
        <f t="shared" si="40"/>
        <v>0.97763223622002227</v>
      </c>
      <c r="Q95" s="156">
        <f t="shared" si="40"/>
        <v>1.0223677637799777</v>
      </c>
      <c r="R95" s="168">
        <f t="shared" si="40"/>
        <v>1.0811199344684495</v>
      </c>
      <c r="S95" s="159">
        <f t="shared" ref="S95:S100" si="45">+AVERAGE(P95:Q95)</f>
        <v>1</v>
      </c>
      <c r="U95" s="155">
        <f t="shared" ref="U95:U100" si="46">+HARMEAN(F95:G95)</f>
        <v>7216568.9826923702</v>
      </c>
      <c r="V95" s="147">
        <f t="shared" si="36"/>
        <v>7216569</v>
      </c>
    </row>
    <row r="96" spans="1:22" ht="299.25" customHeight="1">
      <c r="A96" s="13">
        <v>91</v>
      </c>
      <c r="B96" s="29" t="s">
        <v>194</v>
      </c>
      <c r="C96" s="14" t="s">
        <v>195</v>
      </c>
      <c r="D96" s="15" t="s">
        <v>15</v>
      </c>
      <c r="E96" s="15">
        <v>4</v>
      </c>
      <c r="F96" s="160">
        <v>1176470.5882352942</v>
      </c>
      <c r="G96" s="149">
        <v>481848.73949579836</v>
      </c>
      <c r="H96" s="150">
        <v>510084</v>
      </c>
      <c r="J96" s="147">
        <f t="shared" si="39"/>
        <v>829159.66386554623</v>
      </c>
      <c r="L96" s="155">
        <f t="shared" si="33"/>
        <v>393142.85521972185</v>
      </c>
      <c r="M96" s="155">
        <f t="shared" si="37"/>
        <v>436016.80864582438</v>
      </c>
      <c r="N96" s="155">
        <f t="shared" si="38"/>
        <v>1222302.519085268</v>
      </c>
      <c r="O96" s="163"/>
      <c r="P96" s="168">
        <f t="shared" si="40"/>
        <v>1.4188709840883755</v>
      </c>
      <c r="Q96" s="156">
        <f t="shared" si="40"/>
        <v>0.58112901591162469</v>
      </c>
      <c r="R96" s="156">
        <f t="shared" si="40"/>
        <v>0.61518187899057464</v>
      </c>
      <c r="S96" s="159">
        <f>+AVERAGE(Q96:R96)</f>
        <v>0.59815544745109972</v>
      </c>
      <c r="U96" s="155">
        <f>+HARMEAN(G96:H96)</f>
        <v>495564.51289612043</v>
      </c>
      <c r="V96" s="147">
        <f t="shared" si="36"/>
        <v>495565</v>
      </c>
    </row>
    <row r="97" spans="1:22" ht="285.75" customHeight="1">
      <c r="A97" s="13">
        <v>92</v>
      </c>
      <c r="B97" s="13" t="s">
        <v>196</v>
      </c>
      <c r="C97" s="14" t="s">
        <v>197</v>
      </c>
      <c r="D97" s="15" t="s">
        <v>15</v>
      </c>
      <c r="E97" s="15">
        <v>1</v>
      </c>
      <c r="F97" s="40">
        <v>756302.52100840339</v>
      </c>
      <c r="G97" s="149">
        <v>952773.10924369749</v>
      </c>
      <c r="H97" s="162">
        <v>984874</v>
      </c>
      <c r="J97" s="147">
        <f t="shared" si="39"/>
        <v>854537.8151260505</v>
      </c>
      <c r="L97" s="155">
        <f t="shared" si="33"/>
        <v>123744.41417513011</v>
      </c>
      <c r="M97" s="155">
        <f t="shared" si="37"/>
        <v>730793.40095092042</v>
      </c>
      <c r="N97" s="155">
        <f t="shared" si="38"/>
        <v>978282.22930118057</v>
      </c>
      <c r="O97" s="163"/>
      <c r="P97" s="156">
        <f t="shared" si="40"/>
        <v>0.88504277706755818</v>
      </c>
      <c r="Q97" s="156">
        <f t="shared" si="40"/>
        <v>1.1149572229324416</v>
      </c>
      <c r="R97" s="168">
        <f t="shared" si="40"/>
        <v>1.1525224309174942</v>
      </c>
      <c r="S97" s="159">
        <f t="shared" si="45"/>
        <v>0.99999999999999989</v>
      </c>
      <c r="U97" s="155">
        <f t="shared" si="46"/>
        <v>843244.9585203341</v>
      </c>
      <c r="V97" s="147">
        <f t="shared" si="36"/>
        <v>843245</v>
      </c>
    </row>
    <row r="98" spans="1:22" ht="327" customHeight="1">
      <c r="A98" s="13">
        <v>93</v>
      </c>
      <c r="B98" s="13" t="s">
        <v>198</v>
      </c>
      <c r="C98" s="14" t="s">
        <v>199</v>
      </c>
      <c r="D98" s="15" t="s">
        <v>15</v>
      </c>
      <c r="E98" s="15">
        <v>5</v>
      </c>
      <c r="F98" s="40">
        <v>134453.78151260506</v>
      </c>
      <c r="G98" s="149">
        <v>458739.49579831935</v>
      </c>
      <c r="H98" s="162">
        <v>503361</v>
      </c>
      <c r="J98" s="147">
        <f t="shared" si="39"/>
        <v>296596.63865546219</v>
      </c>
      <c r="L98" s="155">
        <f t="shared" si="33"/>
        <v>201347.47700559979</v>
      </c>
      <c r="M98" s="155">
        <f t="shared" si="37"/>
        <v>95249.161649862392</v>
      </c>
      <c r="N98" s="155">
        <f t="shared" si="38"/>
        <v>497944.11566106195</v>
      </c>
      <c r="O98" s="163"/>
      <c r="P98" s="156">
        <f t="shared" si="40"/>
        <v>0.45332200028332631</v>
      </c>
      <c r="Q98" s="156">
        <f t="shared" si="40"/>
        <v>1.5466779997166737</v>
      </c>
      <c r="R98" s="168">
        <f t="shared" si="40"/>
        <v>1.697123076923077</v>
      </c>
      <c r="S98" s="159">
        <f t="shared" si="45"/>
        <v>1</v>
      </c>
      <c r="U98" s="155">
        <f t="shared" si="46"/>
        <v>207956.70584425866</v>
      </c>
      <c r="V98" s="147">
        <f t="shared" si="36"/>
        <v>207957</v>
      </c>
    </row>
    <row r="99" spans="1:22" ht="408" customHeight="1">
      <c r="A99" s="13">
        <v>94</v>
      </c>
      <c r="B99" s="13" t="s">
        <v>200</v>
      </c>
      <c r="C99" s="14" t="s">
        <v>201</v>
      </c>
      <c r="D99" s="15" t="s">
        <v>15</v>
      </c>
      <c r="E99" s="15">
        <v>3</v>
      </c>
      <c r="F99" s="40">
        <v>2119363.4</v>
      </c>
      <c r="G99" s="149">
        <v>2689411.7647058824</v>
      </c>
      <c r="H99" s="162">
        <v>2778992</v>
      </c>
      <c r="J99" s="147">
        <f t="shared" si="39"/>
        <v>2404387.5823529409</v>
      </c>
      <c r="L99" s="155">
        <f t="shared" si="33"/>
        <v>357791.75661204004</v>
      </c>
      <c r="M99" s="155">
        <f t="shared" si="37"/>
        <v>2046595.8257409008</v>
      </c>
      <c r="N99" s="155">
        <f t="shared" si="38"/>
        <v>2762179.338964981</v>
      </c>
      <c r="O99" s="163"/>
      <c r="P99" s="156">
        <f t="shared" si="40"/>
        <v>0.88145664016696701</v>
      </c>
      <c r="Q99" s="156">
        <f t="shared" si="40"/>
        <v>1.1185433598330332</v>
      </c>
      <c r="R99" s="168">
        <f t="shared" si="40"/>
        <v>1.1558003461656836</v>
      </c>
      <c r="S99" s="159">
        <f t="shared" si="45"/>
        <v>1</v>
      </c>
      <c r="U99" s="155">
        <f t="shared" si="46"/>
        <v>2370599.8581431606</v>
      </c>
      <c r="V99" s="147">
        <f t="shared" si="36"/>
        <v>2370600</v>
      </c>
    </row>
    <row r="100" spans="1:22" ht="345.75" customHeight="1">
      <c r="A100" s="13">
        <v>95</v>
      </c>
      <c r="B100" s="13" t="s">
        <v>202</v>
      </c>
      <c r="C100" s="14" t="s">
        <v>203</v>
      </c>
      <c r="D100" s="15" t="s">
        <v>15</v>
      </c>
      <c r="E100" s="15">
        <v>1</v>
      </c>
      <c r="F100" s="40">
        <v>84033.613445378156</v>
      </c>
      <c r="G100" s="149">
        <v>364201.68067226891</v>
      </c>
      <c r="H100" s="162">
        <v>400000</v>
      </c>
      <c r="J100" s="147">
        <f t="shared" si="39"/>
        <v>224117.64705882352</v>
      </c>
      <c r="L100" s="155">
        <f t="shared" si="33"/>
        <v>173017.54390462191</v>
      </c>
      <c r="M100" s="155">
        <f t="shared" si="37"/>
        <v>51100.103154201614</v>
      </c>
      <c r="N100" s="155">
        <f t="shared" si="38"/>
        <v>397135.19096344546</v>
      </c>
      <c r="O100" s="163"/>
      <c r="P100" s="156">
        <f t="shared" si="40"/>
        <v>0.37495313085864268</v>
      </c>
      <c r="Q100" s="156">
        <f t="shared" si="40"/>
        <v>1.6250468691413573</v>
      </c>
      <c r="R100" s="168">
        <f t="shared" si="40"/>
        <v>1.7847769028871392</v>
      </c>
      <c r="S100" s="159">
        <f t="shared" si="45"/>
        <v>1</v>
      </c>
      <c r="U100" s="155">
        <f t="shared" si="46"/>
        <v>136558.56043204686</v>
      </c>
      <c r="V100" s="147">
        <f t="shared" si="36"/>
        <v>136559</v>
      </c>
    </row>
    <row r="101" spans="1:22" ht="136.5" customHeight="1">
      <c r="A101" s="13">
        <v>96</v>
      </c>
      <c r="B101" s="13" t="s">
        <v>204</v>
      </c>
      <c r="C101" s="14" t="s">
        <v>205</v>
      </c>
      <c r="D101" s="15" t="s">
        <v>15</v>
      </c>
      <c r="E101" s="15">
        <v>1</v>
      </c>
      <c r="F101" s="40">
        <v>840336.13445378153</v>
      </c>
      <c r="G101" s="149">
        <v>1625126.0504201681</v>
      </c>
      <c r="H101" s="150">
        <v>1678992</v>
      </c>
      <c r="J101" s="147">
        <f t="shared" si="39"/>
        <v>1232731.0924369749</v>
      </c>
      <c r="L101" s="155">
        <f t="shared" si="33"/>
        <v>469421.70336520451</v>
      </c>
      <c r="M101" s="155">
        <f t="shared" si="37"/>
        <v>763309.38907177036</v>
      </c>
      <c r="N101" s="155">
        <f t="shared" si="38"/>
        <v>1702152.7958021793</v>
      </c>
      <c r="O101" s="163"/>
      <c r="P101" s="156">
        <f t="shared" si="40"/>
        <v>0.6816864923821534</v>
      </c>
      <c r="Q101" s="156">
        <f t="shared" si="40"/>
        <v>1.3183135076178465</v>
      </c>
      <c r="R101" s="156">
        <f t="shared" si="40"/>
        <v>1.3620099389890588</v>
      </c>
      <c r="S101" s="159">
        <f>+AVERAGE(P101:R101)</f>
        <v>1.1206699796630195</v>
      </c>
      <c r="U101" s="155">
        <f t="shared" ref="U101:U102" si="47">+HARMEAN(F101:H101)</f>
        <v>1249514.5966255635</v>
      </c>
      <c r="V101" s="147">
        <f t="shared" si="36"/>
        <v>1249515</v>
      </c>
    </row>
    <row r="102" spans="1:22" ht="220.5" customHeight="1">
      <c r="A102" s="13">
        <v>97</v>
      </c>
      <c r="B102" s="29" t="s">
        <v>206</v>
      </c>
      <c r="C102" s="14" t="s">
        <v>207</v>
      </c>
      <c r="D102" s="15" t="s">
        <v>15</v>
      </c>
      <c r="E102" s="15">
        <v>5</v>
      </c>
      <c r="F102" s="40">
        <v>1243697.4789915967</v>
      </c>
      <c r="G102" s="149">
        <v>2534789.9159663864</v>
      </c>
      <c r="H102" s="150">
        <v>2619328</v>
      </c>
      <c r="J102" s="147">
        <f t="shared" si="39"/>
        <v>1889243.6974789915</v>
      </c>
      <c r="L102" s="155">
        <f t="shared" si="33"/>
        <v>770976.18843422865</v>
      </c>
      <c r="M102" s="155">
        <f t="shared" si="37"/>
        <v>1118267.5090447627</v>
      </c>
      <c r="N102" s="155">
        <f t="shared" si="38"/>
        <v>2660219.8859132202</v>
      </c>
      <c r="O102" s="163"/>
      <c r="P102" s="156">
        <f t="shared" si="40"/>
        <v>0.65830442131482969</v>
      </c>
      <c r="Q102" s="156">
        <f t="shared" si="40"/>
        <v>1.3416955786851703</v>
      </c>
      <c r="R102" s="156">
        <f t="shared" si="40"/>
        <v>1.3864426296592831</v>
      </c>
      <c r="S102" s="159">
        <f>+AVERAGE(P102:R102)</f>
        <v>1.1288142098864278</v>
      </c>
      <c r="U102" s="155">
        <f t="shared" si="47"/>
        <v>1898324.0229112215</v>
      </c>
      <c r="V102" s="147">
        <f t="shared" si="36"/>
        <v>1898324</v>
      </c>
    </row>
    <row r="103" spans="1:22" ht="408" customHeight="1">
      <c r="A103" s="13">
        <v>98</v>
      </c>
      <c r="B103" s="29" t="s">
        <v>208</v>
      </c>
      <c r="C103" s="14" t="s">
        <v>209</v>
      </c>
      <c r="D103" s="15" t="s">
        <v>15</v>
      </c>
      <c r="E103" s="15">
        <v>3</v>
      </c>
      <c r="F103" s="40">
        <v>588235.29411764711</v>
      </c>
      <c r="G103" s="149">
        <v>671428.57142857148</v>
      </c>
      <c r="H103" s="162">
        <v>710924</v>
      </c>
      <c r="J103" s="147">
        <f t="shared" si="39"/>
        <v>629831.93277310929</v>
      </c>
      <c r="L103" s="155">
        <f t="shared" si="33"/>
        <v>62627.907542430941</v>
      </c>
      <c r="M103" s="155">
        <f t="shared" si="37"/>
        <v>567204.02523067838</v>
      </c>
      <c r="N103" s="155">
        <f t="shared" si="38"/>
        <v>692459.8403155402</v>
      </c>
      <c r="O103" s="163"/>
      <c r="P103" s="156">
        <f t="shared" si="40"/>
        <v>0.93395597064709812</v>
      </c>
      <c r="Q103" s="156">
        <f t="shared" si="40"/>
        <v>1.0660440293529019</v>
      </c>
      <c r="R103" s="168">
        <f t="shared" si="40"/>
        <v>1.1287519146097398</v>
      </c>
      <c r="S103" s="159">
        <f t="shared" ref="S103:S104" si="48">+AVERAGE(P103:Q103)</f>
        <v>1</v>
      </c>
      <c r="U103" s="155">
        <f t="shared" ref="U103:U104" si="49">+HARMEAN(F103:G103)</f>
        <v>627084.72314876586</v>
      </c>
      <c r="V103" s="147">
        <f t="shared" si="36"/>
        <v>627085</v>
      </c>
    </row>
    <row r="104" spans="1:22" ht="408" customHeight="1">
      <c r="A104" s="13">
        <v>99</v>
      </c>
      <c r="B104" s="13" t="s">
        <v>210</v>
      </c>
      <c r="C104" s="14" t="s">
        <v>211</v>
      </c>
      <c r="D104" s="15" t="s">
        <v>15</v>
      </c>
      <c r="E104" s="15">
        <v>3</v>
      </c>
      <c r="F104" s="40">
        <v>3993318.16</v>
      </c>
      <c r="G104" s="149">
        <v>4668571.4285714291</v>
      </c>
      <c r="H104" s="162">
        <v>4936975</v>
      </c>
      <c r="J104" s="147">
        <f t="shared" si="39"/>
        <v>4330944.7942857146</v>
      </c>
      <c r="L104" s="155">
        <f t="shared" si="33"/>
        <v>486226.23087591567</v>
      </c>
      <c r="M104" s="155">
        <f t="shared" si="37"/>
        <v>3844718.5634097988</v>
      </c>
      <c r="N104" s="155">
        <f t="shared" si="38"/>
        <v>4817171.0251616305</v>
      </c>
      <c r="O104" s="163"/>
      <c r="P104" s="156">
        <f t="shared" si="40"/>
        <v>0.9220431914229934</v>
      </c>
      <c r="Q104" s="156">
        <f t="shared" si="40"/>
        <v>1.0779568085770066</v>
      </c>
      <c r="R104" s="168">
        <f t="shared" si="40"/>
        <v>1.1399302541362075</v>
      </c>
      <c r="S104" s="159">
        <f t="shared" si="48"/>
        <v>1</v>
      </c>
      <c r="U104" s="155">
        <f t="shared" si="49"/>
        <v>4304624.4993862044</v>
      </c>
      <c r="V104" s="147">
        <f t="shared" si="36"/>
        <v>4304624</v>
      </c>
    </row>
    <row r="105" spans="1:22" ht="196.5" customHeight="1">
      <c r="A105" s="13">
        <v>100</v>
      </c>
      <c r="B105" s="13" t="s">
        <v>212</v>
      </c>
      <c r="C105" s="14" t="s">
        <v>213</v>
      </c>
      <c r="D105" s="15" t="s">
        <v>15</v>
      </c>
      <c r="E105" s="15">
        <v>6</v>
      </c>
      <c r="F105" s="40">
        <v>2396369.4300000002</v>
      </c>
      <c r="G105" s="149">
        <v>4182100.8403361347</v>
      </c>
      <c r="H105" s="150">
        <v>4050420</v>
      </c>
      <c r="J105" s="147">
        <f t="shared" si="39"/>
        <v>3289235.1351680672</v>
      </c>
      <c r="L105" s="155">
        <f t="shared" si="33"/>
        <v>995159.93703608867</v>
      </c>
      <c r="M105" s="155">
        <f t="shared" si="37"/>
        <v>2294075.1981319785</v>
      </c>
      <c r="N105" s="155">
        <f t="shared" si="38"/>
        <v>4284395.0722041558</v>
      </c>
      <c r="O105" s="163"/>
      <c r="P105" s="156">
        <f t="shared" si="40"/>
        <v>0.72854914030874074</v>
      </c>
      <c r="Q105" s="156">
        <f t="shared" si="40"/>
        <v>1.2714508596912593</v>
      </c>
      <c r="R105" s="156">
        <f t="shared" si="40"/>
        <v>1.2314169810158735</v>
      </c>
      <c r="S105" s="159">
        <f t="shared" ref="S105:S142" si="50">+AVERAGE(P105:R105)</f>
        <v>1.0771389936719578</v>
      </c>
      <c r="U105" s="155">
        <f t="shared" ref="U105:U142" si="51">+HARMEAN(F105:H105)</f>
        <v>3321155.1060939622</v>
      </c>
      <c r="V105" s="147">
        <f t="shared" si="36"/>
        <v>3321155</v>
      </c>
    </row>
    <row r="106" spans="1:22" ht="408" customHeight="1">
      <c r="A106" s="13">
        <v>101</v>
      </c>
      <c r="B106" s="29" t="s">
        <v>214</v>
      </c>
      <c r="C106" s="14" t="s">
        <v>215</v>
      </c>
      <c r="D106" s="15" t="s">
        <v>15</v>
      </c>
      <c r="E106" s="15">
        <v>4</v>
      </c>
      <c r="F106" s="40">
        <v>1848739.4957983193</v>
      </c>
      <c r="G106" s="149">
        <v>4084789.9159663869</v>
      </c>
      <c r="H106" s="150">
        <v>3955462</v>
      </c>
      <c r="J106" s="147">
        <f t="shared" si="39"/>
        <v>2966764.7058823532</v>
      </c>
      <c r="L106" s="155">
        <f t="shared" si="33"/>
        <v>1255317.1512338875</v>
      </c>
      <c r="M106" s="155">
        <f t="shared" si="37"/>
        <v>1711447.5546484657</v>
      </c>
      <c r="N106" s="155">
        <f t="shared" si="38"/>
        <v>4222081.857116241</v>
      </c>
      <c r="O106" s="163"/>
      <c r="P106" s="156">
        <f t="shared" si="40"/>
        <v>0.62315002336812586</v>
      </c>
      <c r="Q106" s="156">
        <f t="shared" si="40"/>
        <v>1.376849976631874</v>
      </c>
      <c r="R106" s="156">
        <f t="shared" si="40"/>
        <v>1.333257737682165</v>
      </c>
      <c r="S106" s="159">
        <f t="shared" si="50"/>
        <v>1.1110859125607215</v>
      </c>
      <c r="U106" s="155">
        <f t="shared" si="51"/>
        <v>2888685.4008294651</v>
      </c>
      <c r="V106" s="147">
        <f t="shared" si="36"/>
        <v>2888685</v>
      </c>
    </row>
    <row r="107" spans="1:22" ht="408" customHeight="1">
      <c r="A107" s="13">
        <v>102</v>
      </c>
      <c r="B107" s="29" t="s">
        <v>216</v>
      </c>
      <c r="C107" s="14" t="s">
        <v>217</v>
      </c>
      <c r="D107" s="15" t="s">
        <v>15</v>
      </c>
      <c r="E107" s="15">
        <v>2</v>
      </c>
      <c r="F107" s="40">
        <v>3109243.6974789919</v>
      </c>
      <c r="G107" s="149">
        <v>11625966.386554623</v>
      </c>
      <c r="H107" s="150">
        <v>11386555</v>
      </c>
      <c r="J107" s="147">
        <f t="shared" si="39"/>
        <v>7367605.0420168079</v>
      </c>
      <c r="L107" s="155">
        <f t="shared" si="33"/>
        <v>4849497.6642512437</v>
      </c>
      <c r="M107" s="155">
        <f t="shared" si="37"/>
        <v>2518107.3777655642</v>
      </c>
      <c r="N107" s="155">
        <f t="shared" si="38"/>
        <v>12217102.706268052</v>
      </c>
      <c r="O107" s="163"/>
      <c r="P107" s="156">
        <f t="shared" si="40"/>
        <v>0.42201552332776349</v>
      </c>
      <c r="Q107" s="156">
        <f t="shared" si="40"/>
        <v>1.5779844766722364</v>
      </c>
      <c r="R107" s="156">
        <f t="shared" si="40"/>
        <v>1.5454893327022108</v>
      </c>
      <c r="S107" s="159">
        <f t="shared" si="50"/>
        <v>1.1818297775674036</v>
      </c>
      <c r="U107" s="155">
        <f t="shared" si="51"/>
        <v>6054993.2416918129</v>
      </c>
      <c r="V107" s="147">
        <f t="shared" si="36"/>
        <v>6054993</v>
      </c>
    </row>
    <row r="108" spans="1:22" ht="215.25" customHeight="1">
      <c r="A108" s="13">
        <v>103</v>
      </c>
      <c r="B108" s="37" t="s">
        <v>218</v>
      </c>
      <c r="C108" s="14" t="s">
        <v>219</v>
      </c>
      <c r="D108" s="15" t="s">
        <v>15</v>
      </c>
      <c r="E108" s="15">
        <v>11</v>
      </c>
      <c r="F108" s="40">
        <v>1680672.2689075631</v>
      </c>
      <c r="G108" s="149">
        <v>3813949.5798319331</v>
      </c>
      <c r="H108" s="150">
        <v>3693277</v>
      </c>
      <c r="J108" s="147">
        <f t="shared" si="39"/>
        <v>2747310.9243697482</v>
      </c>
      <c r="L108" s="155">
        <f t="shared" si="33"/>
        <v>1198332.9921494874</v>
      </c>
      <c r="M108" s="155">
        <f t="shared" si="37"/>
        <v>1548977.9322202608</v>
      </c>
      <c r="N108" s="155">
        <f t="shared" si="38"/>
        <v>3945643.9165192358</v>
      </c>
      <c r="O108" s="163"/>
      <c r="P108" s="156">
        <f t="shared" si="40"/>
        <v>0.61175175113938762</v>
      </c>
      <c r="Q108" s="156">
        <f t="shared" si="40"/>
        <v>1.3882482488606123</v>
      </c>
      <c r="R108" s="156">
        <f t="shared" si="40"/>
        <v>1.3443243599547303</v>
      </c>
      <c r="S108" s="159">
        <f t="shared" si="50"/>
        <v>1.1147747866515767</v>
      </c>
      <c r="U108" s="155">
        <f t="shared" si="51"/>
        <v>2659674.3396812393</v>
      </c>
      <c r="V108" s="147">
        <f t="shared" si="36"/>
        <v>2659674</v>
      </c>
    </row>
    <row r="109" spans="1:22" ht="408" customHeight="1">
      <c r="A109" s="13">
        <v>104</v>
      </c>
      <c r="B109" s="29" t="s">
        <v>220</v>
      </c>
      <c r="C109" s="14" t="s">
        <v>221</v>
      </c>
      <c r="D109" s="15" t="s">
        <v>15</v>
      </c>
      <c r="E109" s="15">
        <v>2</v>
      </c>
      <c r="F109" s="40">
        <v>3193277.3109243698</v>
      </c>
      <c r="G109" s="149">
        <v>4890252.1008403366</v>
      </c>
      <c r="H109" s="150">
        <v>4736134</v>
      </c>
      <c r="J109" s="147">
        <f t="shared" si="39"/>
        <v>4041764.7058823532</v>
      </c>
      <c r="L109" s="155">
        <f t="shared" si="33"/>
        <v>938427.99312132981</v>
      </c>
      <c r="M109" s="155">
        <f t="shared" si="37"/>
        <v>3103336.7127610235</v>
      </c>
      <c r="N109" s="155">
        <f t="shared" si="38"/>
        <v>4980192.6990036834</v>
      </c>
      <c r="O109" s="163"/>
      <c r="P109" s="156">
        <f t="shared" si="40"/>
        <v>0.79007006674012925</v>
      </c>
      <c r="Q109" s="156">
        <f t="shared" si="40"/>
        <v>1.2099299332598707</v>
      </c>
      <c r="R109" s="156">
        <f t="shared" si="40"/>
        <v>1.1717985446077717</v>
      </c>
      <c r="S109" s="159">
        <f t="shared" si="50"/>
        <v>1.0572661815359239</v>
      </c>
      <c r="U109" s="155">
        <f t="shared" si="51"/>
        <v>4116417.7576855356</v>
      </c>
      <c r="V109" s="147">
        <f t="shared" si="36"/>
        <v>4116418</v>
      </c>
    </row>
    <row r="110" spans="1:22" ht="408" customHeight="1">
      <c r="A110" s="13">
        <v>105</v>
      </c>
      <c r="B110" s="13" t="s">
        <v>222</v>
      </c>
      <c r="C110" s="14" t="s">
        <v>223</v>
      </c>
      <c r="D110" s="15" t="s">
        <v>15</v>
      </c>
      <c r="E110" s="15">
        <v>1</v>
      </c>
      <c r="F110" s="40">
        <v>1008403.3613445378</v>
      </c>
      <c r="G110" s="149">
        <v>2104453.781512605</v>
      </c>
      <c r="H110" s="150">
        <v>2174790</v>
      </c>
      <c r="J110" s="147">
        <f t="shared" si="39"/>
        <v>1556428.5714285714</v>
      </c>
      <c r="L110" s="155">
        <f t="shared" si="33"/>
        <v>654055.48923819547</v>
      </c>
      <c r="M110" s="155">
        <f t="shared" si="37"/>
        <v>902373.08219037589</v>
      </c>
      <c r="N110" s="155">
        <f t="shared" si="38"/>
        <v>2210484.0606667669</v>
      </c>
      <c r="O110" s="163"/>
      <c r="P110" s="156">
        <f t="shared" si="40"/>
        <v>0.6478956887941042</v>
      </c>
      <c r="Q110" s="156">
        <f t="shared" si="40"/>
        <v>1.3521043112058959</v>
      </c>
      <c r="R110" s="156">
        <f t="shared" si="40"/>
        <v>1.397295089490592</v>
      </c>
      <c r="S110" s="159">
        <f t="shared" si="50"/>
        <v>1.1324316964968639</v>
      </c>
      <c r="U110" s="155">
        <f t="shared" si="51"/>
        <v>1557095.6912550973</v>
      </c>
      <c r="V110" s="147">
        <f t="shared" si="36"/>
        <v>1557096</v>
      </c>
    </row>
    <row r="111" spans="1:22" ht="408" customHeight="1">
      <c r="A111" s="13">
        <v>106</v>
      </c>
      <c r="B111" s="13" t="s">
        <v>224</v>
      </c>
      <c r="C111" s="14" t="s">
        <v>225</v>
      </c>
      <c r="D111" s="15" t="s">
        <v>15</v>
      </c>
      <c r="E111" s="15">
        <v>1</v>
      </c>
      <c r="F111" s="40">
        <v>2100840.3361344538</v>
      </c>
      <c r="G111" s="149">
        <v>4462268.9075630251</v>
      </c>
      <c r="H111" s="150">
        <v>4321008</v>
      </c>
      <c r="J111" s="147">
        <f t="shared" si="39"/>
        <v>3281554.6218487397</v>
      </c>
      <c r="L111" s="155">
        <f t="shared" si="33"/>
        <v>1324477.5068958886</v>
      </c>
      <c r="M111" s="155">
        <f t="shared" si="37"/>
        <v>1957077.1149528511</v>
      </c>
      <c r="N111" s="155">
        <f t="shared" si="38"/>
        <v>4606032.1287446283</v>
      </c>
      <c r="O111" s="163"/>
      <c r="P111" s="156">
        <f t="shared" si="40"/>
        <v>0.64019666841653755</v>
      </c>
      <c r="Q111" s="156">
        <f t="shared" si="40"/>
        <v>1.3598033315834623</v>
      </c>
      <c r="R111" s="156">
        <f t="shared" si="40"/>
        <v>1.3167563846813741</v>
      </c>
      <c r="S111" s="159">
        <f t="shared" si="50"/>
        <v>1.1055854615604581</v>
      </c>
      <c r="U111" s="155">
        <f t="shared" si="51"/>
        <v>3220512.6118804887</v>
      </c>
      <c r="V111" s="147">
        <f t="shared" si="36"/>
        <v>3220513</v>
      </c>
    </row>
    <row r="112" spans="1:22" ht="408" customHeight="1">
      <c r="A112" s="13">
        <v>107</v>
      </c>
      <c r="B112" s="13" t="s">
        <v>226</v>
      </c>
      <c r="C112" s="14" t="s">
        <v>227</v>
      </c>
      <c r="D112" s="15" t="s">
        <v>15</v>
      </c>
      <c r="E112" s="15">
        <v>1</v>
      </c>
      <c r="F112" s="40">
        <v>924369.74789915967</v>
      </c>
      <c r="G112" s="149">
        <v>4255966.3865546221</v>
      </c>
      <c r="H112" s="150">
        <v>4121849</v>
      </c>
      <c r="J112" s="147">
        <f t="shared" si="39"/>
        <v>2590168.0672268909</v>
      </c>
      <c r="L112" s="155">
        <f t="shared" si="33"/>
        <v>1885974.4255818173</v>
      </c>
      <c r="M112" s="155">
        <f t="shared" si="37"/>
        <v>704193.64164507366</v>
      </c>
      <c r="N112" s="155">
        <f t="shared" si="38"/>
        <v>4476142.492808708</v>
      </c>
      <c r="O112" s="163"/>
      <c r="P112" s="156">
        <f t="shared" si="40"/>
        <v>0.35687635856341043</v>
      </c>
      <c r="Q112" s="156">
        <f t="shared" si="40"/>
        <v>1.6431236414365895</v>
      </c>
      <c r="R112" s="156">
        <f t="shared" si="40"/>
        <v>1.5913442267138176</v>
      </c>
      <c r="S112" s="159">
        <f t="shared" si="50"/>
        <v>1.1971147422379393</v>
      </c>
      <c r="U112" s="155">
        <f t="shared" si="51"/>
        <v>1923826.7095241013</v>
      </c>
      <c r="V112" s="147">
        <f t="shared" si="36"/>
        <v>1923827</v>
      </c>
    </row>
    <row r="113" spans="1:22" ht="408" customHeight="1">
      <c r="A113" s="13">
        <v>108</v>
      </c>
      <c r="B113" s="13" t="s">
        <v>228</v>
      </c>
      <c r="C113" s="14" t="s">
        <v>229</v>
      </c>
      <c r="D113" s="15" t="s">
        <v>15</v>
      </c>
      <c r="E113" s="15">
        <v>2</v>
      </c>
      <c r="F113" s="40">
        <v>84033.613445378156</v>
      </c>
      <c r="G113" s="149">
        <v>120588.23529411765</v>
      </c>
      <c r="H113" s="162">
        <v>132773</v>
      </c>
      <c r="J113" s="147">
        <f t="shared" si="39"/>
        <v>102310.9243697479</v>
      </c>
      <c r="L113" s="155">
        <f t="shared" si="33"/>
        <v>25364.794076182701</v>
      </c>
      <c r="M113" s="155">
        <f t="shared" si="37"/>
        <v>76946.130293565191</v>
      </c>
      <c r="N113" s="155">
        <f t="shared" si="38"/>
        <v>127675.7184459306</v>
      </c>
      <c r="O113" s="163"/>
      <c r="P113" s="156">
        <f t="shared" si="40"/>
        <v>0.82135523613963046</v>
      </c>
      <c r="Q113" s="156">
        <f t="shared" si="40"/>
        <v>1.1786447638603696</v>
      </c>
      <c r="R113" s="168">
        <f t="shared" si="40"/>
        <v>1.2977402053388092</v>
      </c>
      <c r="S113" s="159">
        <f t="shared" ref="S113" si="52">+AVERAGE(P113:Q113)</f>
        <v>1</v>
      </c>
      <c r="U113" s="155">
        <f t="shared" ref="U113" si="53">+HARMEAN(F113:G113)</f>
        <v>99045.778475661311</v>
      </c>
      <c r="V113" s="147">
        <f t="shared" si="36"/>
        <v>99046</v>
      </c>
    </row>
    <row r="114" spans="1:22" ht="408" customHeight="1">
      <c r="A114" s="13">
        <v>109</v>
      </c>
      <c r="B114" s="29" t="s">
        <v>230</v>
      </c>
      <c r="C114" s="14" t="s">
        <v>231</v>
      </c>
      <c r="D114" s="15" t="s">
        <v>15</v>
      </c>
      <c r="E114" s="15">
        <v>8</v>
      </c>
      <c r="F114" s="40">
        <v>1260504.2016806724</v>
      </c>
      <c r="G114" s="149">
        <v>1969243.6974789917</v>
      </c>
      <c r="H114" s="150">
        <v>2035294</v>
      </c>
      <c r="J114" s="147">
        <f t="shared" si="39"/>
        <v>1614873.9495798321</v>
      </c>
      <c r="L114" s="155">
        <f t="shared" si="33"/>
        <v>429529.49975278636</v>
      </c>
      <c r="M114" s="155">
        <f t="shared" si="37"/>
        <v>1185344.4498270457</v>
      </c>
      <c r="N114" s="155">
        <f t="shared" si="38"/>
        <v>2044403.4493326186</v>
      </c>
      <c r="O114" s="163"/>
      <c r="P114" s="156">
        <f t="shared" si="40"/>
        <v>0.78055888015819319</v>
      </c>
      <c r="Q114" s="156">
        <f t="shared" si="40"/>
        <v>1.2194411198418067</v>
      </c>
      <c r="R114" s="156">
        <f t="shared" si="40"/>
        <v>1.2603423323099336</v>
      </c>
      <c r="S114" s="159">
        <f t="shared" si="50"/>
        <v>1.0867807774366447</v>
      </c>
      <c r="U114" s="155">
        <f t="shared" si="51"/>
        <v>1673666.3039425423</v>
      </c>
      <c r="V114" s="147">
        <f t="shared" si="36"/>
        <v>1673666</v>
      </c>
    </row>
    <row r="115" spans="1:22" ht="408" customHeight="1">
      <c r="A115" s="13">
        <v>110</v>
      </c>
      <c r="B115" s="13" t="s">
        <v>232</v>
      </c>
      <c r="C115" s="14" t="s">
        <v>233</v>
      </c>
      <c r="D115" s="15" t="s">
        <v>15</v>
      </c>
      <c r="E115" s="15">
        <v>2</v>
      </c>
      <c r="F115" s="40">
        <v>1015301.77</v>
      </c>
      <c r="G115" s="149">
        <v>1506806.7226890756</v>
      </c>
      <c r="H115" s="150">
        <v>1557143</v>
      </c>
      <c r="J115" s="147">
        <f t="shared" si="39"/>
        <v>1261054.2463445379</v>
      </c>
      <c r="L115" s="155">
        <f t="shared" si="33"/>
        <v>299361.20263524499</v>
      </c>
      <c r="M115" s="155">
        <f t="shared" si="37"/>
        <v>961693.04370929301</v>
      </c>
      <c r="N115" s="155">
        <f t="shared" si="38"/>
        <v>1560415.4489797829</v>
      </c>
      <c r="O115" s="163"/>
      <c r="P115" s="156">
        <f t="shared" si="40"/>
        <v>0.80512140769763929</v>
      </c>
      <c r="Q115" s="156">
        <f t="shared" si="40"/>
        <v>1.1948785923023606</v>
      </c>
      <c r="R115" s="156">
        <f t="shared" si="40"/>
        <v>1.2347946208608749</v>
      </c>
      <c r="S115" s="159">
        <f t="shared" si="50"/>
        <v>1.0782648736202916</v>
      </c>
      <c r="U115" s="155">
        <f t="shared" si="51"/>
        <v>1309594.3207476006</v>
      </c>
      <c r="V115" s="147">
        <f t="shared" si="36"/>
        <v>1309594</v>
      </c>
    </row>
    <row r="116" spans="1:22" ht="408" customHeight="1">
      <c r="A116" s="13">
        <v>111</v>
      </c>
      <c r="B116" s="13" t="s">
        <v>234</v>
      </c>
      <c r="C116" s="14" t="s">
        <v>235</v>
      </c>
      <c r="D116" s="15" t="s">
        <v>15</v>
      </c>
      <c r="E116" s="15">
        <v>13</v>
      </c>
      <c r="F116" s="40">
        <v>352941.17647058825</v>
      </c>
      <c r="G116" s="149">
        <v>1163865.5462184874</v>
      </c>
      <c r="H116" s="150">
        <v>1202521</v>
      </c>
      <c r="J116" s="147">
        <f t="shared" si="39"/>
        <v>758403.36134453781</v>
      </c>
      <c r="L116" s="155">
        <f t="shared" si="33"/>
        <v>479735.77000024199</v>
      </c>
      <c r="M116" s="155">
        <f t="shared" si="37"/>
        <v>278667.59134429583</v>
      </c>
      <c r="N116" s="155">
        <f t="shared" si="38"/>
        <v>1238139.1313447799</v>
      </c>
      <c r="O116" s="163"/>
      <c r="P116" s="156">
        <f t="shared" si="40"/>
        <v>0.46537396121883656</v>
      </c>
      <c r="Q116" s="156">
        <f t="shared" si="40"/>
        <v>1.5346260387811634</v>
      </c>
      <c r="R116" s="156">
        <f t="shared" si="40"/>
        <v>1.5855955567867035</v>
      </c>
      <c r="S116" s="159">
        <f t="shared" si="50"/>
        <v>1.1951985189289012</v>
      </c>
      <c r="U116" s="155">
        <f t="shared" si="51"/>
        <v>663111.59006879549</v>
      </c>
      <c r="V116" s="147">
        <f t="shared" si="36"/>
        <v>663112</v>
      </c>
    </row>
    <row r="117" spans="1:22" ht="408" customHeight="1">
      <c r="A117" s="13">
        <v>112</v>
      </c>
      <c r="B117" s="13" t="s">
        <v>236</v>
      </c>
      <c r="C117" s="14" t="s">
        <v>237</v>
      </c>
      <c r="D117" s="15" t="s">
        <v>15</v>
      </c>
      <c r="E117" s="15">
        <v>2</v>
      </c>
      <c r="F117" s="40">
        <v>840336.13445378153</v>
      </c>
      <c r="G117" s="149">
        <v>3150000</v>
      </c>
      <c r="H117" s="150">
        <v>3254622</v>
      </c>
      <c r="J117" s="147">
        <f t="shared" si="39"/>
        <v>1995168.0672268907</v>
      </c>
      <c r="L117" s="155">
        <f t="shared" si="33"/>
        <v>1364689.7800886333</v>
      </c>
      <c r="M117" s="155">
        <f t="shared" si="37"/>
        <v>630478.28713825741</v>
      </c>
      <c r="N117" s="155">
        <f t="shared" si="38"/>
        <v>3359857.8473155238</v>
      </c>
      <c r="O117" s="163"/>
      <c r="P117" s="156">
        <f t="shared" si="40"/>
        <v>0.42118563756975891</v>
      </c>
      <c r="Q117" s="156">
        <f t="shared" si="40"/>
        <v>1.5788143624302411</v>
      </c>
      <c r="R117" s="156">
        <f t="shared" si="40"/>
        <v>1.631252050121091</v>
      </c>
      <c r="S117" s="159">
        <f t="shared" si="50"/>
        <v>1.2104173500403637</v>
      </c>
      <c r="U117" s="155">
        <f t="shared" si="51"/>
        <v>1653151.5459029682</v>
      </c>
      <c r="V117" s="147">
        <f t="shared" si="36"/>
        <v>1653152</v>
      </c>
    </row>
    <row r="118" spans="1:22" ht="408" customHeight="1">
      <c r="A118" s="13">
        <v>113</v>
      </c>
      <c r="B118" s="13" t="s">
        <v>238</v>
      </c>
      <c r="C118" s="14" t="s">
        <v>239</v>
      </c>
      <c r="D118" s="15" t="s">
        <v>15</v>
      </c>
      <c r="E118" s="15">
        <v>4</v>
      </c>
      <c r="F118" s="40">
        <v>882352.9411764706</v>
      </c>
      <c r="G118" s="149">
        <v>2853529.411764706</v>
      </c>
      <c r="H118" s="150">
        <v>2948739</v>
      </c>
      <c r="J118" s="147">
        <f t="shared" si="39"/>
        <v>1867941.1764705884</v>
      </c>
      <c r="L118" s="155">
        <f t="shared" si="33"/>
        <v>1166515.6727046052</v>
      </c>
      <c r="M118" s="155">
        <f t="shared" si="37"/>
        <v>701425.50376598327</v>
      </c>
      <c r="N118" s="155">
        <f t="shared" si="38"/>
        <v>3034456.8491751933</v>
      </c>
      <c r="O118" s="163"/>
      <c r="P118" s="156">
        <f t="shared" si="40"/>
        <v>0.47236655644780345</v>
      </c>
      <c r="Q118" s="156">
        <f t="shared" si="40"/>
        <v>1.5276334435521963</v>
      </c>
      <c r="R118" s="156">
        <f t="shared" si="40"/>
        <v>1.5786037789324514</v>
      </c>
      <c r="S118" s="159">
        <f t="shared" si="50"/>
        <v>1.1928679263108171</v>
      </c>
      <c r="U118" s="155">
        <f t="shared" si="51"/>
        <v>1645725.220441194</v>
      </c>
      <c r="V118" s="147">
        <f t="shared" si="36"/>
        <v>1645725</v>
      </c>
    </row>
    <row r="119" spans="1:22" ht="285" customHeight="1">
      <c r="A119" s="13">
        <v>114</v>
      </c>
      <c r="B119" s="13" t="s">
        <v>240</v>
      </c>
      <c r="C119" s="14" t="s">
        <v>241</v>
      </c>
      <c r="D119" s="15" t="s">
        <v>15</v>
      </c>
      <c r="E119" s="15">
        <v>1</v>
      </c>
      <c r="F119" s="40">
        <v>1092436.9747899161</v>
      </c>
      <c r="G119" s="149">
        <v>1635714.2857142857</v>
      </c>
      <c r="H119" s="150">
        <v>1689916</v>
      </c>
      <c r="J119" s="147">
        <f t="shared" si="39"/>
        <v>1364075.630252101</v>
      </c>
      <c r="L119" s="155">
        <f t="shared" si="33"/>
        <v>330421.25838660204</v>
      </c>
      <c r="M119" s="155">
        <f t="shared" si="37"/>
        <v>1033654.3718654989</v>
      </c>
      <c r="N119" s="155">
        <f t="shared" si="38"/>
        <v>1694496.8886387032</v>
      </c>
      <c r="O119" s="163"/>
      <c r="P119" s="156">
        <f t="shared" si="40"/>
        <v>0.80086246727244725</v>
      </c>
      <c r="Q119" s="156">
        <f t="shared" si="40"/>
        <v>1.1991375327275526</v>
      </c>
      <c r="R119" s="156">
        <f t="shared" si="40"/>
        <v>1.238872656707223</v>
      </c>
      <c r="S119" s="159">
        <f t="shared" si="50"/>
        <v>1.0796242189024077</v>
      </c>
      <c r="U119" s="155">
        <f t="shared" si="51"/>
        <v>1416107.179754365</v>
      </c>
      <c r="V119" s="147">
        <f t="shared" si="36"/>
        <v>1416107</v>
      </c>
    </row>
    <row r="120" spans="1:22" ht="408" customHeight="1">
      <c r="A120" s="13">
        <v>115</v>
      </c>
      <c r="B120" s="13" t="s">
        <v>242</v>
      </c>
      <c r="C120" s="14" t="s">
        <v>243</v>
      </c>
      <c r="D120" s="15" t="s">
        <v>15</v>
      </c>
      <c r="E120" s="15">
        <v>3</v>
      </c>
      <c r="F120" s="40">
        <v>1764705.8823529412</v>
      </c>
      <c r="G120" s="149">
        <v>2872100.8403361347</v>
      </c>
      <c r="H120" s="150">
        <v>2968067</v>
      </c>
      <c r="J120" s="147">
        <f t="shared" si="39"/>
        <v>2318403.3613445377</v>
      </c>
      <c r="L120" s="155">
        <f t="shared" si="33"/>
        <v>668781.3639040296</v>
      </c>
      <c r="M120" s="155">
        <f t="shared" si="37"/>
        <v>1649621.9974405081</v>
      </c>
      <c r="N120" s="155">
        <f t="shared" si="38"/>
        <v>2987184.7252485673</v>
      </c>
      <c r="O120" s="163"/>
      <c r="P120" s="156">
        <f t="shared" si="40"/>
        <v>0.76117293124071195</v>
      </c>
      <c r="Q120" s="156">
        <f t="shared" si="40"/>
        <v>1.2388270687592882</v>
      </c>
      <c r="R120" s="156">
        <f t="shared" si="40"/>
        <v>1.2802202798216682</v>
      </c>
      <c r="S120" s="159">
        <f t="shared" si="50"/>
        <v>1.0934067599405559</v>
      </c>
      <c r="U120" s="155">
        <f t="shared" si="51"/>
        <v>2396618.8985149683</v>
      </c>
      <c r="V120" s="147">
        <f t="shared" si="36"/>
        <v>2396619</v>
      </c>
    </row>
    <row r="121" spans="1:22" ht="408" customHeight="1">
      <c r="A121" s="13">
        <v>116</v>
      </c>
      <c r="B121" s="13" t="s">
        <v>244</v>
      </c>
      <c r="C121" s="14" t="s">
        <v>245</v>
      </c>
      <c r="D121" s="15" t="s">
        <v>15</v>
      </c>
      <c r="E121" s="15">
        <v>1</v>
      </c>
      <c r="F121" s="40">
        <v>3361344.5378151261</v>
      </c>
      <c r="G121" s="149">
        <v>2337478.9915966387</v>
      </c>
      <c r="H121" s="150">
        <v>2415126</v>
      </c>
      <c r="J121" s="147">
        <f t="shared" si="39"/>
        <v>2849411.7647058824</v>
      </c>
      <c r="L121" s="155">
        <f t="shared" si="33"/>
        <v>570037.89873309736</v>
      </c>
      <c r="M121" s="155">
        <f t="shared" si="37"/>
        <v>2279373.8659727853</v>
      </c>
      <c r="N121" s="155">
        <f t="shared" si="38"/>
        <v>3419449.6634389795</v>
      </c>
      <c r="O121" s="163"/>
      <c r="P121" s="156">
        <f t="shared" si="40"/>
        <v>1.1796626164916835</v>
      </c>
      <c r="Q121" s="156">
        <f t="shared" si="40"/>
        <v>0.82033738350831664</v>
      </c>
      <c r="R121" s="156">
        <f t="shared" si="40"/>
        <v>0.84758757225433523</v>
      </c>
      <c r="S121" s="159">
        <f t="shared" si="50"/>
        <v>0.94919585741811174</v>
      </c>
      <c r="U121" s="155">
        <f t="shared" si="51"/>
        <v>2633037.7343958756</v>
      </c>
      <c r="V121" s="147">
        <f t="shared" si="36"/>
        <v>2633038</v>
      </c>
    </row>
    <row r="122" spans="1:22" ht="408" customHeight="1">
      <c r="A122" s="13">
        <v>117</v>
      </c>
      <c r="B122" s="13" t="s">
        <v>246</v>
      </c>
      <c r="C122" s="14" t="s">
        <v>247</v>
      </c>
      <c r="D122" s="15" t="s">
        <v>15</v>
      </c>
      <c r="E122" s="15">
        <v>2</v>
      </c>
      <c r="F122" s="40">
        <v>2016806.7226890756</v>
      </c>
      <c r="G122" s="149">
        <v>3841932.7731092437</v>
      </c>
      <c r="H122" s="150">
        <v>3721008</v>
      </c>
      <c r="J122" s="147">
        <f t="shared" si="39"/>
        <v>2929369.7478991598</v>
      </c>
      <c r="L122" s="155">
        <f t="shared" si="33"/>
        <v>1020621.5340224494</v>
      </c>
      <c r="M122" s="155">
        <f t="shared" si="37"/>
        <v>1908748.2138767103</v>
      </c>
      <c r="N122" s="155">
        <f t="shared" si="38"/>
        <v>3949991.2819216093</v>
      </c>
      <c r="O122" s="163"/>
      <c r="P122" s="156">
        <f t="shared" si="40"/>
        <v>0.6884780332477517</v>
      </c>
      <c r="Q122" s="156">
        <f t="shared" si="40"/>
        <v>1.3115219667522482</v>
      </c>
      <c r="R122" s="156">
        <f t="shared" si="40"/>
        <v>1.2702418336464951</v>
      </c>
      <c r="S122" s="159">
        <f t="shared" si="50"/>
        <v>1.0900806112154984</v>
      </c>
      <c r="U122" s="155">
        <f t="shared" si="51"/>
        <v>2927219.4463192993</v>
      </c>
      <c r="V122" s="147">
        <f t="shared" si="36"/>
        <v>2927219</v>
      </c>
    </row>
    <row r="123" spans="1:22" ht="253.5" customHeight="1">
      <c r="A123" s="13">
        <v>118</v>
      </c>
      <c r="B123" s="13" t="s">
        <v>248</v>
      </c>
      <c r="C123" s="14" t="s">
        <v>249</v>
      </c>
      <c r="D123" s="15" t="s">
        <v>15</v>
      </c>
      <c r="E123" s="15">
        <v>7</v>
      </c>
      <c r="F123" s="40">
        <v>2268907.5630252101</v>
      </c>
      <c r="G123" s="149">
        <v>3958235.2941176472</v>
      </c>
      <c r="H123" s="162">
        <v>4183193</v>
      </c>
      <c r="J123" s="147">
        <f t="shared" si="39"/>
        <v>3113571.4285714286</v>
      </c>
      <c r="L123" s="155">
        <f t="shared" si="33"/>
        <v>1046336.6958654284</v>
      </c>
      <c r="M123" s="155">
        <f t="shared" si="37"/>
        <v>2067234.7327060001</v>
      </c>
      <c r="N123" s="155">
        <f t="shared" si="38"/>
        <v>4159908.1244368572</v>
      </c>
      <c r="O123" s="163"/>
      <c r="P123" s="156">
        <f t="shared" si="40"/>
        <v>0.72871543662199911</v>
      </c>
      <c r="Q123" s="156">
        <f t="shared" si="40"/>
        <v>1.271284563378001</v>
      </c>
      <c r="R123" s="168">
        <f t="shared" si="40"/>
        <v>1.3435352603808213</v>
      </c>
      <c r="S123" s="159">
        <f t="shared" ref="S123" si="54">+AVERAGE(P123:Q123)</f>
        <v>1</v>
      </c>
      <c r="U123" s="155">
        <f t="shared" ref="U123" si="55">+HARMEAN(F123:G123)</f>
        <v>2884427.1606055484</v>
      </c>
      <c r="V123" s="147">
        <f t="shared" si="36"/>
        <v>2884427</v>
      </c>
    </row>
    <row r="124" spans="1:22" ht="408" customHeight="1">
      <c r="A124" s="13">
        <v>119</v>
      </c>
      <c r="B124" s="13" t="s">
        <v>250</v>
      </c>
      <c r="C124" s="14" t="s">
        <v>251</v>
      </c>
      <c r="D124" s="15" t="s">
        <v>15</v>
      </c>
      <c r="E124" s="15">
        <v>9</v>
      </c>
      <c r="F124" s="40">
        <v>1680672.2689075631</v>
      </c>
      <c r="G124" s="149">
        <v>2758235.2941176472</v>
      </c>
      <c r="H124" s="150">
        <v>2850420</v>
      </c>
      <c r="J124" s="147">
        <f t="shared" si="39"/>
        <v>2219453.781512605</v>
      </c>
      <c r="L124" s="155">
        <f t="shared" si="33"/>
        <v>650378.07564708567</v>
      </c>
      <c r="M124" s="155">
        <f t="shared" si="37"/>
        <v>1569075.7058655194</v>
      </c>
      <c r="N124" s="155">
        <f t="shared" si="38"/>
        <v>2869831.8571596909</v>
      </c>
      <c r="O124" s="163"/>
      <c r="P124" s="156">
        <f t="shared" si="40"/>
        <v>0.75724589667379738</v>
      </c>
      <c r="Q124" s="156">
        <f t="shared" si="40"/>
        <v>1.2427541033262026</v>
      </c>
      <c r="R124" s="156">
        <f t="shared" si="40"/>
        <v>1.2842889650341707</v>
      </c>
      <c r="S124" s="159">
        <f t="shared" si="50"/>
        <v>1.0947629883447236</v>
      </c>
      <c r="U124" s="155">
        <f t="shared" si="51"/>
        <v>2292918.6048006797</v>
      </c>
      <c r="V124" s="147">
        <f t="shared" si="36"/>
        <v>2292919</v>
      </c>
    </row>
    <row r="125" spans="1:22" ht="408" customHeight="1">
      <c r="A125" s="13">
        <v>120</v>
      </c>
      <c r="B125" s="13" t="s">
        <v>252</v>
      </c>
      <c r="C125" s="14" t="s">
        <v>253</v>
      </c>
      <c r="D125" s="15" t="s">
        <v>15</v>
      </c>
      <c r="E125" s="15">
        <v>1</v>
      </c>
      <c r="F125" s="40">
        <v>588235.29411764711</v>
      </c>
      <c r="G125" s="149">
        <v>3294033.6134453784</v>
      </c>
      <c r="H125" s="150">
        <v>3404202</v>
      </c>
      <c r="J125" s="147">
        <f t="shared" si="39"/>
        <v>1941134.4537815128</v>
      </c>
      <c r="L125" s="155">
        <f t="shared" si="33"/>
        <v>1594947.7581261992</v>
      </c>
      <c r="M125" s="155">
        <f t="shared" si="37"/>
        <v>346186.69565531355</v>
      </c>
      <c r="N125" s="155">
        <f t="shared" si="38"/>
        <v>3536082.2119077118</v>
      </c>
      <c r="O125" s="163"/>
      <c r="P125" s="156">
        <f t="shared" si="40"/>
        <v>0.30303686226974608</v>
      </c>
      <c r="Q125" s="156">
        <f t="shared" si="40"/>
        <v>1.6969631377302539</v>
      </c>
      <c r="R125" s="156">
        <f t="shared" si="40"/>
        <v>1.7537177774410699</v>
      </c>
      <c r="S125" s="159">
        <f t="shared" si="50"/>
        <v>1.2512392591470232</v>
      </c>
      <c r="U125" s="155">
        <f t="shared" si="51"/>
        <v>1305861.6184216628</v>
      </c>
      <c r="V125" s="147">
        <f t="shared" si="36"/>
        <v>1305862</v>
      </c>
    </row>
    <row r="126" spans="1:22" ht="408" customHeight="1">
      <c r="A126" s="13">
        <v>121</v>
      </c>
      <c r="B126" s="13" t="s">
        <v>254</v>
      </c>
      <c r="C126" s="14" t="s">
        <v>255</v>
      </c>
      <c r="D126" s="15" t="s">
        <v>15</v>
      </c>
      <c r="E126" s="15">
        <v>1</v>
      </c>
      <c r="F126" s="40">
        <v>1176470.5882352942</v>
      </c>
      <c r="G126" s="149">
        <v>1577647.0588235294</v>
      </c>
      <c r="H126" s="162">
        <v>1630252</v>
      </c>
      <c r="J126" s="147">
        <f t="shared" si="39"/>
        <v>1377058.8235294118</v>
      </c>
      <c r="L126" s="155">
        <f t="shared" si="33"/>
        <v>248202.6759367495</v>
      </c>
      <c r="M126" s="155">
        <f t="shared" si="37"/>
        <v>1128856.1475926624</v>
      </c>
      <c r="N126" s="155">
        <f t="shared" si="38"/>
        <v>1625261.4994661612</v>
      </c>
      <c r="O126" s="163"/>
      <c r="P126" s="156">
        <f t="shared" si="40"/>
        <v>0.8543357539513029</v>
      </c>
      <c r="Q126" s="156">
        <f t="shared" si="40"/>
        <v>1.145664246048697</v>
      </c>
      <c r="R126" s="168">
        <f t="shared" si="40"/>
        <v>1.1838651858180265</v>
      </c>
      <c r="S126" s="159">
        <f t="shared" ref="S126" si="56">+AVERAGE(P126:Q126)</f>
        <v>1</v>
      </c>
      <c r="U126" s="155">
        <f t="shared" ref="U126" si="57">+HARMEAN(F126:G126)</f>
        <v>1347840.2894690556</v>
      </c>
      <c r="V126" s="147">
        <f t="shared" si="36"/>
        <v>1347840</v>
      </c>
    </row>
    <row r="127" spans="1:22" ht="348" customHeight="1">
      <c r="A127" s="13">
        <v>122</v>
      </c>
      <c r="B127" s="13" t="s">
        <v>256</v>
      </c>
      <c r="C127" s="14" t="s">
        <v>257</v>
      </c>
      <c r="D127" s="15" t="s">
        <v>15</v>
      </c>
      <c r="E127" s="15">
        <v>1</v>
      </c>
      <c r="F127" s="40">
        <v>1596638.6554621849</v>
      </c>
      <c r="G127" s="149">
        <v>6092773.1092436975</v>
      </c>
      <c r="H127" s="150">
        <v>5900000</v>
      </c>
      <c r="J127" s="147">
        <f t="shared" si="39"/>
        <v>3844705.8823529412</v>
      </c>
      <c r="L127" s="155">
        <f t="shared" si="33"/>
        <v>2542023.6479293089</v>
      </c>
      <c r="M127" s="155">
        <f t="shared" si="37"/>
        <v>1302682.2344236323</v>
      </c>
      <c r="N127" s="155">
        <f t="shared" si="38"/>
        <v>6386729.5302822497</v>
      </c>
      <c r="O127" s="163"/>
      <c r="P127" s="156">
        <f t="shared" si="40"/>
        <v>0.41528239202657807</v>
      </c>
      <c r="Q127" s="156">
        <f t="shared" si="40"/>
        <v>1.584717607973422</v>
      </c>
      <c r="R127" s="156">
        <f t="shared" si="40"/>
        <v>1.534577723378213</v>
      </c>
      <c r="S127" s="159">
        <f t="shared" si="50"/>
        <v>1.1781925744594044</v>
      </c>
      <c r="U127" s="155">
        <f t="shared" si="51"/>
        <v>3125207.7268747636</v>
      </c>
      <c r="V127" s="147">
        <f t="shared" si="36"/>
        <v>3125208</v>
      </c>
    </row>
    <row r="128" spans="1:22" ht="42.75" customHeight="1">
      <c r="A128" s="13">
        <v>123</v>
      </c>
      <c r="B128" s="13" t="s">
        <v>258</v>
      </c>
      <c r="C128" s="14" t="s">
        <v>258</v>
      </c>
      <c r="D128" s="15" t="s">
        <v>15</v>
      </c>
      <c r="E128" s="15">
        <v>20</v>
      </c>
      <c r="F128" s="40">
        <v>134453.78151260506</v>
      </c>
      <c r="G128" s="149">
        <v>169915.96638655462</v>
      </c>
      <c r="H128" s="150">
        <v>186555</v>
      </c>
      <c r="J128" s="147">
        <f t="shared" si="39"/>
        <v>152184.87394957984</v>
      </c>
      <c r="L128" s="155">
        <f t="shared" si="33"/>
        <v>26611.278822756078</v>
      </c>
      <c r="M128" s="155">
        <f t="shared" si="37"/>
        <v>125573.59512682375</v>
      </c>
      <c r="N128" s="155">
        <f t="shared" si="38"/>
        <v>178796.15277233592</v>
      </c>
      <c r="O128" s="163"/>
      <c r="P128" s="156">
        <f t="shared" si="40"/>
        <v>0.88348978464936501</v>
      </c>
      <c r="Q128" s="156">
        <f t="shared" si="40"/>
        <v>1.116510215350635</v>
      </c>
      <c r="R128" s="156">
        <f t="shared" si="40"/>
        <v>1.2258445610160131</v>
      </c>
      <c r="S128" s="159">
        <f t="shared" si="50"/>
        <v>1.075281520338671</v>
      </c>
      <c r="U128" s="155">
        <f t="shared" si="51"/>
        <v>160572.82439788571</v>
      </c>
      <c r="V128" s="147">
        <f t="shared" si="36"/>
        <v>160573</v>
      </c>
    </row>
    <row r="129" spans="1:22" ht="408" customHeight="1">
      <c r="A129" s="13">
        <v>124</v>
      </c>
      <c r="B129" s="13" t="s">
        <v>259</v>
      </c>
      <c r="C129" s="14" t="s">
        <v>260</v>
      </c>
      <c r="D129" s="15" t="s">
        <v>15</v>
      </c>
      <c r="E129" s="15">
        <v>1</v>
      </c>
      <c r="F129" s="40">
        <v>924369.74789915967</v>
      </c>
      <c r="G129" s="149">
        <v>2045966.3865546219</v>
      </c>
      <c r="H129" s="150">
        <v>2114286</v>
      </c>
      <c r="J129" s="147">
        <f t="shared" si="39"/>
        <v>1485168.0672268907</v>
      </c>
      <c r="L129" s="155">
        <f t="shared" si="33"/>
        <v>668150.09247402253</v>
      </c>
      <c r="M129" s="155">
        <f t="shared" si="37"/>
        <v>817017.97475286818</v>
      </c>
      <c r="N129" s="155">
        <f t="shared" si="38"/>
        <v>2153318.1597009134</v>
      </c>
      <c r="O129" s="163"/>
      <c r="P129" s="156">
        <f t="shared" si="40"/>
        <v>0.62240076951367873</v>
      </c>
      <c r="Q129" s="156">
        <f t="shared" si="40"/>
        <v>1.3775992304863214</v>
      </c>
      <c r="R129" s="156">
        <f t="shared" si="40"/>
        <v>1.4236004979206156</v>
      </c>
      <c r="S129" s="159">
        <f t="shared" si="50"/>
        <v>1.1412001659735385</v>
      </c>
      <c r="U129" s="155">
        <f t="shared" si="51"/>
        <v>1468028.0562314836</v>
      </c>
      <c r="V129" s="147">
        <f t="shared" si="36"/>
        <v>1468028</v>
      </c>
    </row>
    <row r="130" spans="1:22" ht="335.25" customHeight="1">
      <c r="A130" s="13">
        <v>125</v>
      </c>
      <c r="B130" s="13" t="s">
        <v>261</v>
      </c>
      <c r="C130" s="14" t="s">
        <v>262</v>
      </c>
      <c r="D130" s="15" t="s">
        <v>15</v>
      </c>
      <c r="E130" s="15">
        <v>1</v>
      </c>
      <c r="F130" s="40">
        <v>672268.90756302525</v>
      </c>
      <c r="G130" s="149">
        <v>518991.59663865546</v>
      </c>
      <c r="H130" s="150">
        <v>569748</v>
      </c>
      <c r="J130" s="147">
        <f t="shared" si="39"/>
        <v>595630.25210084033</v>
      </c>
      <c r="L130" s="155">
        <f t="shared" si="33"/>
        <v>78081.883316951455</v>
      </c>
      <c r="M130" s="155">
        <f t="shared" si="37"/>
        <v>517548.36878388887</v>
      </c>
      <c r="N130" s="155">
        <f t="shared" si="38"/>
        <v>673712.13541779178</v>
      </c>
      <c r="O130" s="163"/>
      <c r="P130" s="156">
        <f t="shared" si="40"/>
        <v>1.1286681715575622</v>
      </c>
      <c r="Q130" s="156">
        <f t="shared" si="40"/>
        <v>0.87133182844243795</v>
      </c>
      <c r="R130" s="156">
        <f t="shared" si="40"/>
        <v>0.95654644469525962</v>
      </c>
      <c r="S130" s="159">
        <f t="shared" si="50"/>
        <v>0.9855154815650865</v>
      </c>
      <c r="U130" s="155">
        <f t="shared" si="51"/>
        <v>580329.67879265337</v>
      </c>
      <c r="V130" s="147">
        <f t="shared" si="36"/>
        <v>580330</v>
      </c>
    </row>
    <row r="131" spans="1:22" ht="327" customHeight="1">
      <c r="A131" s="13">
        <v>126</v>
      </c>
      <c r="B131" s="13" t="s">
        <v>263</v>
      </c>
      <c r="C131" s="14" t="s">
        <v>264</v>
      </c>
      <c r="D131" s="15" t="s">
        <v>15</v>
      </c>
      <c r="E131" s="15">
        <v>2</v>
      </c>
      <c r="F131" s="40">
        <v>2184873.9495798321</v>
      </c>
      <c r="G131" s="149">
        <v>3902016.8067226894</v>
      </c>
      <c r="H131" s="150">
        <v>3778992</v>
      </c>
      <c r="J131" s="147">
        <f t="shared" si="39"/>
        <v>3043445.3781512608</v>
      </c>
      <c r="L131" s="155">
        <f t="shared" si="33"/>
        <v>957855.85672560916</v>
      </c>
      <c r="M131" s="155">
        <f t="shared" si="37"/>
        <v>2085589.5214256516</v>
      </c>
      <c r="N131" s="155">
        <f t="shared" si="38"/>
        <v>4001301.2348768702</v>
      </c>
      <c r="O131" s="163"/>
      <c r="P131" s="156">
        <f t="shared" si="40"/>
        <v>0.71789491122953308</v>
      </c>
      <c r="Q131" s="156">
        <f t="shared" si="40"/>
        <v>1.2821050887704668</v>
      </c>
      <c r="R131" s="156">
        <f t="shared" si="40"/>
        <v>1.2416822155341414</v>
      </c>
      <c r="S131" s="159">
        <f t="shared" si="50"/>
        <v>1.0805607385113805</v>
      </c>
      <c r="U131" s="155">
        <f t="shared" si="51"/>
        <v>3065632.539912553</v>
      </c>
      <c r="V131" s="147">
        <f t="shared" si="36"/>
        <v>3065633</v>
      </c>
    </row>
    <row r="132" spans="1:22" ht="408" customHeight="1">
      <c r="A132" s="13">
        <v>127</v>
      </c>
      <c r="B132" s="13" t="s">
        <v>265</v>
      </c>
      <c r="C132" s="14" t="s">
        <v>266</v>
      </c>
      <c r="D132" s="15" t="s">
        <v>15</v>
      </c>
      <c r="E132" s="15">
        <v>1</v>
      </c>
      <c r="F132" s="40">
        <v>3361344.5378151261</v>
      </c>
      <c r="G132" s="149">
        <v>6359411.7647058824</v>
      </c>
      <c r="H132" s="150">
        <v>6158824</v>
      </c>
      <c r="J132" s="147">
        <f t="shared" si="39"/>
        <v>4860378.1512605045</v>
      </c>
      <c r="L132" s="155">
        <f t="shared" si="33"/>
        <v>1676033.7053916065</v>
      </c>
      <c r="M132" s="155">
        <f t="shared" si="37"/>
        <v>3184344.4458688982</v>
      </c>
      <c r="N132" s="155">
        <f t="shared" si="38"/>
        <v>6536411.8566521108</v>
      </c>
      <c r="O132" s="163"/>
      <c r="P132" s="156">
        <f t="shared" si="40"/>
        <v>0.69158086741530289</v>
      </c>
      <c r="Q132" s="156">
        <f t="shared" si="40"/>
        <v>1.308419132584697</v>
      </c>
      <c r="R132" s="156">
        <f t="shared" si="40"/>
        <v>1.2671491411430102</v>
      </c>
      <c r="S132" s="159">
        <f t="shared" si="50"/>
        <v>1.0890497137143367</v>
      </c>
      <c r="U132" s="155">
        <f t="shared" si="51"/>
        <v>4861323.3921078956</v>
      </c>
      <c r="V132" s="147">
        <f t="shared" si="36"/>
        <v>4861323</v>
      </c>
    </row>
    <row r="133" spans="1:22" ht="252" customHeight="1">
      <c r="A133" s="13">
        <v>128</v>
      </c>
      <c r="B133" s="13" t="s">
        <v>267</v>
      </c>
      <c r="C133" s="14" t="s">
        <v>268</v>
      </c>
      <c r="D133" s="15" t="s">
        <v>15</v>
      </c>
      <c r="E133" s="15">
        <v>4</v>
      </c>
      <c r="F133" s="40">
        <v>588235.29411764711</v>
      </c>
      <c r="G133" s="149">
        <v>1059831.9327731093</v>
      </c>
      <c r="H133" s="150">
        <v>1094958</v>
      </c>
      <c r="J133" s="147">
        <f t="shared" si="39"/>
        <v>824033.61344537814</v>
      </c>
      <c r="L133" s="155">
        <f t="shared" si="33"/>
        <v>282962.05011941481</v>
      </c>
      <c r="M133" s="155">
        <f t="shared" si="37"/>
        <v>541071.56332596333</v>
      </c>
      <c r="N133" s="155">
        <f t="shared" si="38"/>
        <v>1106995.6635647928</v>
      </c>
      <c r="O133" s="163"/>
      <c r="P133" s="156">
        <f t="shared" si="40"/>
        <v>0.71384866408321446</v>
      </c>
      <c r="Q133" s="156">
        <f t="shared" si="40"/>
        <v>1.2861513359167858</v>
      </c>
      <c r="R133" s="156">
        <f t="shared" si="40"/>
        <v>1.3287783193962881</v>
      </c>
      <c r="S133" s="159">
        <f t="shared" si="50"/>
        <v>1.109592773132096</v>
      </c>
      <c r="U133" s="155">
        <f t="shared" si="51"/>
        <v>843449.36789872195</v>
      </c>
      <c r="V133" s="147">
        <f t="shared" si="36"/>
        <v>843449</v>
      </c>
    </row>
    <row r="134" spans="1:22" ht="408" customHeight="1">
      <c r="A134" s="13">
        <v>129</v>
      </c>
      <c r="B134" s="13" t="s">
        <v>269</v>
      </c>
      <c r="C134" s="14" t="s">
        <v>270</v>
      </c>
      <c r="D134" s="15" t="s">
        <v>15</v>
      </c>
      <c r="E134" s="15">
        <v>1</v>
      </c>
      <c r="F134" s="40">
        <v>2941176.4705882357</v>
      </c>
      <c r="G134" s="149">
        <v>5109243.6974789919</v>
      </c>
      <c r="H134" s="150">
        <v>4947899</v>
      </c>
      <c r="J134" s="147">
        <f t="shared" si="39"/>
        <v>4025210.084033614</v>
      </c>
      <c r="L134" s="155">
        <f t="shared" si="33"/>
        <v>1207855.0493727231</v>
      </c>
      <c r="M134" s="155">
        <f t="shared" si="37"/>
        <v>2817355.0346608907</v>
      </c>
      <c r="N134" s="155">
        <f t="shared" si="38"/>
        <v>5233065.1334063374</v>
      </c>
      <c r="O134" s="163"/>
      <c r="P134" s="156">
        <f t="shared" si="40"/>
        <v>0.73068893528183709</v>
      </c>
      <c r="Q134" s="156">
        <f t="shared" si="40"/>
        <v>1.2693110647181627</v>
      </c>
      <c r="R134" s="156">
        <f t="shared" si="40"/>
        <v>1.2292275177453025</v>
      </c>
      <c r="S134" s="159">
        <f t="shared" si="50"/>
        <v>1.0764091725817675</v>
      </c>
      <c r="U134" s="155">
        <f t="shared" si="51"/>
        <v>4065979.0817219331</v>
      </c>
      <c r="V134" s="147">
        <f t="shared" si="36"/>
        <v>4065979</v>
      </c>
    </row>
    <row r="135" spans="1:22" ht="181.5" customHeight="1">
      <c r="A135" s="13">
        <v>130</v>
      </c>
      <c r="B135" s="13" t="s">
        <v>271</v>
      </c>
      <c r="C135" s="14" t="s">
        <v>272</v>
      </c>
      <c r="D135" s="15" t="s">
        <v>15</v>
      </c>
      <c r="E135" s="15">
        <v>20</v>
      </c>
      <c r="F135" s="40">
        <v>250000</v>
      </c>
      <c r="G135" s="149">
        <v>361764.70588235295</v>
      </c>
      <c r="H135" s="162">
        <v>397479</v>
      </c>
      <c r="J135" s="147">
        <f t="shared" si="39"/>
        <v>305882.3529411765</v>
      </c>
      <c r="L135" s="155">
        <f t="shared" ref="L135:L159" si="58">+STDEV(F135:H135)</f>
        <v>76938.195679270677</v>
      </c>
      <c r="M135" s="155">
        <f t="shared" si="37"/>
        <v>228944.15726190584</v>
      </c>
      <c r="N135" s="155">
        <f t="shared" si="38"/>
        <v>382820.54862044717</v>
      </c>
      <c r="O135" s="163"/>
      <c r="P135" s="156">
        <f t="shared" si="40"/>
        <v>0.81730769230769218</v>
      </c>
      <c r="Q135" s="156">
        <f t="shared" si="40"/>
        <v>1.1826923076923075</v>
      </c>
      <c r="R135" s="168">
        <f t="shared" si="40"/>
        <v>1.2994505769230769</v>
      </c>
      <c r="S135" s="159">
        <f t="shared" ref="S135:S137" si="59">+AVERAGE(P135:Q135)</f>
        <v>0.99999999999999978</v>
      </c>
      <c r="U135" s="155">
        <f t="shared" ref="U135:U137" si="60">+HARMEAN(F135:G135)</f>
        <v>295673.07692307694</v>
      </c>
      <c r="V135" s="147">
        <f t="shared" si="36"/>
        <v>295673</v>
      </c>
    </row>
    <row r="136" spans="1:22" ht="408" customHeight="1">
      <c r="A136" s="13">
        <v>131</v>
      </c>
      <c r="B136" s="13" t="s">
        <v>273</v>
      </c>
      <c r="C136" s="14" t="s">
        <v>274</v>
      </c>
      <c r="D136" s="15" t="s">
        <v>15</v>
      </c>
      <c r="E136" s="15">
        <v>1</v>
      </c>
      <c r="F136" s="40">
        <v>4705882.3529411796</v>
      </c>
      <c r="G136" s="149">
        <v>6897478.9915966392</v>
      </c>
      <c r="H136" s="150">
        <v>6679832</v>
      </c>
      <c r="J136" s="147">
        <f t="shared" si="39"/>
        <v>5801680.6722689094</v>
      </c>
      <c r="L136" s="155">
        <f t="shared" si="58"/>
        <v>1207403.7745400025</v>
      </c>
      <c r="M136" s="155">
        <f t="shared" si="37"/>
        <v>4594276.8977289069</v>
      </c>
      <c r="N136" s="155">
        <f t="shared" si="38"/>
        <v>7009084.4468089119</v>
      </c>
      <c r="O136" s="163"/>
      <c r="P136" s="156">
        <f t="shared" si="40"/>
        <v>0.81112398609501768</v>
      </c>
      <c r="Q136" s="156">
        <f t="shared" si="40"/>
        <v>1.1888760139049823</v>
      </c>
      <c r="R136" s="156">
        <f t="shared" si="40"/>
        <v>1.1513615411355733</v>
      </c>
      <c r="S136" s="159">
        <f t="shared" si="50"/>
        <v>1.0504538470451912</v>
      </c>
      <c r="U136" s="155">
        <f t="shared" si="51"/>
        <v>5915002.9380513737</v>
      </c>
      <c r="V136" s="147">
        <f t="shared" si="36"/>
        <v>5915003</v>
      </c>
    </row>
    <row r="137" spans="1:22" ht="408" customHeight="1">
      <c r="A137" s="13">
        <v>132</v>
      </c>
      <c r="B137" s="13" t="s">
        <v>275</v>
      </c>
      <c r="C137" s="14" t="s">
        <v>276</v>
      </c>
      <c r="D137" s="15" t="s">
        <v>15</v>
      </c>
      <c r="E137" s="15">
        <v>3</v>
      </c>
      <c r="F137" s="40">
        <v>252100.84033613445</v>
      </c>
      <c r="G137" s="149">
        <v>321092.43697478995</v>
      </c>
      <c r="H137" s="162">
        <v>352101</v>
      </c>
      <c r="J137" s="147">
        <f t="shared" si="39"/>
        <v>286596.63865546219</v>
      </c>
      <c r="L137" s="155">
        <f t="shared" si="58"/>
        <v>51188.220195076668</v>
      </c>
      <c r="M137" s="155">
        <f t="shared" si="37"/>
        <v>235408.41846038552</v>
      </c>
      <c r="N137" s="155">
        <f t="shared" si="38"/>
        <v>337784.85885053885</v>
      </c>
      <c r="O137" s="163"/>
      <c r="P137" s="156">
        <f t="shared" si="40"/>
        <v>0.87963641694766159</v>
      </c>
      <c r="Q137" s="156">
        <f t="shared" si="40"/>
        <v>1.1203635830523384</v>
      </c>
      <c r="R137" s="168">
        <f t="shared" si="40"/>
        <v>1.2285594194399647</v>
      </c>
      <c r="S137" s="159">
        <f t="shared" si="59"/>
        <v>1</v>
      </c>
      <c r="U137" s="155">
        <f t="shared" si="60"/>
        <v>282444.6007694971</v>
      </c>
      <c r="V137" s="147">
        <f t="shared" si="36"/>
        <v>282445</v>
      </c>
    </row>
    <row r="138" spans="1:22" ht="99" customHeight="1">
      <c r="A138" s="13">
        <v>133</v>
      </c>
      <c r="B138" s="13" t="s">
        <v>277</v>
      </c>
      <c r="C138" s="14" t="s">
        <v>278</v>
      </c>
      <c r="D138" s="15" t="s">
        <v>15</v>
      </c>
      <c r="E138" s="15">
        <v>3</v>
      </c>
      <c r="F138" s="40">
        <v>4831932.7731092442</v>
      </c>
      <c r="G138" s="149">
        <v>14762268.907563025</v>
      </c>
      <c r="H138" s="150">
        <v>14457983</v>
      </c>
      <c r="J138" s="147">
        <f t="shared" si="39"/>
        <v>9797100.8403361347</v>
      </c>
      <c r="L138" s="155">
        <f t="shared" si="58"/>
        <v>5647492.1960607627</v>
      </c>
      <c r="M138" s="155">
        <f t="shared" si="37"/>
        <v>4149608.6442753719</v>
      </c>
      <c r="N138" s="155">
        <f t="shared" si="38"/>
        <v>15444593.036396898</v>
      </c>
      <c r="O138" s="163"/>
      <c r="P138" s="156">
        <f t="shared" si="40"/>
        <v>0.49320026933023409</v>
      </c>
      <c r="Q138" s="156">
        <f t="shared" si="40"/>
        <v>1.506799730669766</v>
      </c>
      <c r="R138" s="156">
        <f t="shared" si="40"/>
        <v>1.475740960067933</v>
      </c>
      <c r="S138" s="159">
        <f t="shared" si="50"/>
        <v>1.1585803200226443</v>
      </c>
      <c r="U138" s="155">
        <f t="shared" si="51"/>
        <v>8724411.697148947</v>
      </c>
      <c r="V138" s="147">
        <f t="shared" si="36"/>
        <v>8724412</v>
      </c>
    </row>
    <row r="139" spans="1:22" ht="233.25" customHeight="1">
      <c r="A139" s="13">
        <v>134</v>
      </c>
      <c r="B139" s="13" t="s">
        <v>279</v>
      </c>
      <c r="C139" s="14" t="s">
        <v>280</v>
      </c>
      <c r="D139" s="15" t="s">
        <v>15</v>
      </c>
      <c r="E139" s="15">
        <v>1</v>
      </c>
      <c r="F139" s="40">
        <v>840336.13445378153</v>
      </c>
      <c r="G139" s="149">
        <v>2407731.0924369749</v>
      </c>
      <c r="H139" s="150">
        <v>2488235</v>
      </c>
      <c r="J139" s="147">
        <f t="shared" si="39"/>
        <v>1624033.6134453781</v>
      </c>
      <c r="L139" s="155">
        <f t="shared" si="58"/>
        <v>929047.76559232723</v>
      </c>
      <c r="M139" s="155">
        <f t="shared" si="37"/>
        <v>694985.84785305092</v>
      </c>
      <c r="N139" s="155">
        <f t="shared" si="38"/>
        <v>2553081.3790377053</v>
      </c>
      <c r="O139" s="163"/>
      <c r="P139" s="156">
        <f t="shared" si="40"/>
        <v>0.51743764876332399</v>
      </c>
      <c r="Q139" s="156">
        <f t="shared" si="40"/>
        <v>1.4825623512366761</v>
      </c>
      <c r="R139" s="156">
        <f t="shared" si="40"/>
        <v>1.5321326968850253</v>
      </c>
      <c r="S139" s="159">
        <f t="shared" si="50"/>
        <v>1.1773775656283416</v>
      </c>
      <c r="U139" s="155">
        <f t="shared" si="51"/>
        <v>1494604.4232395352</v>
      </c>
      <c r="V139" s="147">
        <f t="shared" si="36"/>
        <v>1494604</v>
      </c>
    </row>
    <row r="140" spans="1:22" ht="192.75" customHeight="1">
      <c r="A140" s="13">
        <v>135</v>
      </c>
      <c r="B140" s="13" t="s">
        <v>281</v>
      </c>
      <c r="C140" s="14" t="s">
        <v>282</v>
      </c>
      <c r="D140" s="15" t="s">
        <v>15</v>
      </c>
      <c r="E140" s="15">
        <v>1</v>
      </c>
      <c r="F140" s="40">
        <v>1764705.8823529412</v>
      </c>
      <c r="G140" s="149">
        <v>3044117.6470588236</v>
      </c>
      <c r="H140" s="150">
        <v>3145378</v>
      </c>
      <c r="J140" s="147">
        <f t="shared" si="39"/>
        <v>2404411.7647058824</v>
      </c>
      <c r="L140" s="155">
        <f t="shared" si="58"/>
        <v>769567.36971643206</v>
      </c>
      <c r="M140" s="155">
        <f t="shared" si="37"/>
        <v>1634844.3949894505</v>
      </c>
      <c r="N140" s="155">
        <f t="shared" si="38"/>
        <v>3173979.1344223144</v>
      </c>
      <c r="O140" s="163"/>
      <c r="P140" s="156">
        <f t="shared" si="40"/>
        <v>0.73394495412844041</v>
      </c>
      <c r="Q140" s="156">
        <f t="shared" si="40"/>
        <v>1.2660550458715596</v>
      </c>
      <c r="R140" s="156">
        <f t="shared" si="40"/>
        <v>1.3081694434250764</v>
      </c>
      <c r="S140" s="159">
        <f t="shared" si="50"/>
        <v>1.1027231478083588</v>
      </c>
      <c r="U140" s="155">
        <f t="shared" si="51"/>
        <v>2473011.4202730111</v>
      </c>
      <c r="V140" s="147">
        <f t="shared" si="36"/>
        <v>2473011</v>
      </c>
    </row>
    <row r="141" spans="1:22" ht="408" customHeight="1">
      <c r="A141" s="13">
        <v>136</v>
      </c>
      <c r="B141" s="13" t="s">
        <v>283</v>
      </c>
      <c r="C141" s="14" t="s">
        <v>284</v>
      </c>
      <c r="D141" s="15" t="s">
        <v>15</v>
      </c>
      <c r="E141" s="15">
        <v>1</v>
      </c>
      <c r="F141" s="40">
        <v>504201.68067226891</v>
      </c>
      <c r="G141" s="149">
        <v>1298655.4621848741</v>
      </c>
      <c r="H141" s="150">
        <v>1342017</v>
      </c>
      <c r="J141" s="147">
        <f t="shared" si="39"/>
        <v>901428.57142857148</v>
      </c>
      <c r="L141" s="155">
        <f t="shared" si="58"/>
        <v>471694.02922191028</v>
      </c>
      <c r="M141" s="155">
        <f t="shared" si="37"/>
        <v>429734.54220666119</v>
      </c>
      <c r="N141" s="155">
        <f t="shared" si="38"/>
        <v>1373122.6006504819</v>
      </c>
      <c r="O141" s="163"/>
      <c r="P141" s="156">
        <f t="shared" si="40"/>
        <v>0.55933625431155021</v>
      </c>
      <c r="Q141" s="156">
        <f t="shared" si="40"/>
        <v>1.4406637456884499</v>
      </c>
      <c r="R141" s="156">
        <f t="shared" si="40"/>
        <v>1.4887668779714738</v>
      </c>
      <c r="S141" s="159">
        <f t="shared" si="50"/>
        <v>1.1629222926571579</v>
      </c>
      <c r="U141" s="155">
        <f t="shared" si="51"/>
        <v>857508.5099546446</v>
      </c>
      <c r="V141" s="147">
        <f t="shared" si="36"/>
        <v>857509</v>
      </c>
    </row>
    <row r="142" spans="1:22" ht="408" customHeight="1">
      <c r="A142" s="13">
        <v>137</v>
      </c>
      <c r="B142" s="13" t="s">
        <v>285</v>
      </c>
      <c r="C142" s="14" t="s">
        <v>286</v>
      </c>
      <c r="D142" s="15" t="s">
        <v>15</v>
      </c>
      <c r="E142" s="15">
        <v>1</v>
      </c>
      <c r="F142" s="40">
        <v>378151.26050420169</v>
      </c>
      <c r="G142" s="149">
        <v>662941.17647058831</v>
      </c>
      <c r="H142" s="150">
        <v>684874</v>
      </c>
      <c r="J142" s="147">
        <f t="shared" si="39"/>
        <v>520546.21848739497</v>
      </c>
      <c r="L142" s="155">
        <f t="shared" si="58"/>
        <v>171106.78142996025</v>
      </c>
      <c r="M142" s="155">
        <f t="shared" si="37"/>
        <v>349439.4370574347</v>
      </c>
      <c r="N142" s="155">
        <f t="shared" si="38"/>
        <v>691652.99991735525</v>
      </c>
      <c r="O142" s="163"/>
      <c r="P142" s="156">
        <f t="shared" si="40"/>
        <v>0.72645088384857537</v>
      </c>
      <c r="Q142" s="156">
        <f t="shared" si="40"/>
        <v>1.2735491161514247</v>
      </c>
      <c r="R142" s="156">
        <f t="shared" si="40"/>
        <v>1.3156833642747598</v>
      </c>
      <c r="S142" s="159">
        <f t="shared" si="50"/>
        <v>1.1052277880915866</v>
      </c>
      <c r="U142" s="155">
        <f t="shared" si="51"/>
        <v>534473.87730084395</v>
      </c>
      <c r="V142" s="147">
        <f t="shared" si="36"/>
        <v>534474</v>
      </c>
    </row>
    <row r="143" spans="1:22" ht="408" customHeight="1">
      <c r="A143" s="13">
        <v>138</v>
      </c>
      <c r="B143" s="13" t="s">
        <v>287</v>
      </c>
      <c r="C143" s="14" t="s">
        <v>288</v>
      </c>
      <c r="D143" s="15" t="s">
        <v>15</v>
      </c>
      <c r="E143" s="15">
        <v>21</v>
      </c>
      <c r="F143" s="40">
        <v>294117.64705882355</v>
      </c>
      <c r="G143" s="149">
        <v>456302.52100840339</v>
      </c>
      <c r="H143" s="162">
        <v>500840</v>
      </c>
      <c r="J143" s="147">
        <f t="shared" si="39"/>
        <v>375210.08403361344</v>
      </c>
      <c r="L143" s="155">
        <f t="shared" si="58"/>
        <v>108797.71105014463</v>
      </c>
      <c r="M143" s="155">
        <f t="shared" si="37"/>
        <v>266412.37298346881</v>
      </c>
      <c r="N143" s="155">
        <f t="shared" si="38"/>
        <v>484007.79508375807</v>
      </c>
      <c r="O143" s="163"/>
      <c r="P143" s="156">
        <f t="shared" si="40"/>
        <v>0.78387458006718935</v>
      </c>
      <c r="Q143" s="156">
        <f t="shared" si="40"/>
        <v>1.2161254199328109</v>
      </c>
      <c r="R143" s="168">
        <f t="shared" si="40"/>
        <v>1.3348255319148936</v>
      </c>
      <c r="S143" s="159">
        <f t="shared" ref="S143:S148" si="61">+AVERAGE(P143:Q143)</f>
        <v>1</v>
      </c>
      <c r="U143" s="155">
        <f t="shared" ref="U143:U148" si="62">+HARMEAN(F143:G143)</f>
        <v>357683.94703906204</v>
      </c>
      <c r="V143" s="147">
        <f t="shared" si="36"/>
        <v>357684</v>
      </c>
    </row>
    <row r="144" spans="1:22" ht="408" customHeight="1">
      <c r="A144" s="13">
        <v>139</v>
      </c>
      <c r="B144" s="13" t="s">
        <v>289</v>
      </c>
      <c r="C144" s="14" t="s">
        <v>290</v>
      </c>
      <c r="D144" s="15" t="s">
        <v>15</v>
      </c>
      <c r="E144" s="15">
        <v>8</v>
      </c>
      <c r="F144" s="40">
        <v>1152761.93</v>
      </c>
      <c r="G144" s="149">
        <v>1367647.0588235294</v>
      </c>
      <c r="H144" s="162">
        <v>1413445</v>
      </c>
      <c r="J144" s="147">
        <f t="shared" si="39"/>
        <v>1260204.4944117647</v>
      </c>
      <c r="L144" s="155">
        <f t="shared" si="58"/>
        <v>139181.37626261477</v>
      </c>
      <c r="M144" s="155">
        <f t="shared" si="37"/>
        <v>1121023.1181491499</v>
      </c>
      <c r="N144" s="155">
        <f t="shared" si="38"/>
        <v>1399385.8706743794</v>
      </c>
      <c r="O144" s="163"/>
      <c r="P144" s="156">
        <f t="shared" si="40"/>
        <v>0.91474196061971946</v>
      </c>
      <c r="Q144" s="156">
        <f t="shared" si="40"/>
        <v>1.0852580393802804</v>
      </c>
      <c r="R144" s="168">
        <f t="shared" si="40"/>
        <v>1.1215997135923281</v>
      </c>
      <c r="S144" s="159">
        <f t="shared" si="61"/>
        <v>1</v>
      </c>
      <c r="U144" s="155">
        <f t="shared" si="62"/>
        <v>1251044.1520240281</v>
      </c>
      <c r="V144" s="147">
        <f t="shared" si="36"/>
        <v>1251044</v>
      </c>
    </row>
    <row r="145" spans="1:22" ht="176.25" customHeight="1">
      <c r="A145" s="13">
        <v>140</v>
      </c>
      <c r="B145" s="13" t="s">
        <v>291</v>
      </c>
      <c r="C145" s="14" t="s">
        <v>292</v>
      </c>
      <c r="D145" s="15" t="s">
        <v>15</v>
      </c>
      <c r="E145" s="15">
        <v>2</v>
      </c>
      <c r="F145" s="40">
        <v>2694526.74</v>
      </c>
      <c r="G145" s="149">
        <v>2845378.1512605045</v>
      </c>
      <c r="H145" s="162">
        <v>3006723</v>
      </c>
      <c r="J145" s="147">
        <f t="shared" si="39"/>
        <v>2769952.4456302524</v>
      </c>
      <c r="L145" s="155">
        <f t="shared" si="58"/>
        <v>156127.51906270077</v>
      </c>
      <c r="M145" s="155">
        <f t="shared" si="37"/>
        <v>2613824.9265675517</v>
      </c>
      <c r="N145" s="155">
        <f t="shared" si="38"/>
        <v>2926079.964692953</v>
      </c>
      <c r="O145" s="163"/>
      <c r="P145" s="156">
        <f t="shared" si="40"/>
        <v>0.97277003590829136</v>
      </c>
      <c r="Q145" s="156">
        <f t="shared" si="40"/>
        <v>1.0272299640917086</v>
      </c>
      <c r="R145" s="168">
        <f t="shared" si="40"/>
        <v>1.0854782018887241</v>
      </c>
      <c r="S145" s="159">
        <f t="shared" si="61"/>
        <v>1</v>
      </c>
      <c r="U145" s="155">
        <f t="shared" si="62"/>
        <v>2767898.6063743485</v>
      </c>
      <c r="V145" s="147">
        <f t="shared" si="36"/>
        <v>2767899</v>
      </c>
    </row>
    <row r="146" spans="1:22" ht="67.5" customHeight="1">
      <c r="A146" s="13">
        <v>141</v>
      </c>
      <c r="B146" s="13" t="s">
        <v>293</v>
      </c>
      <c r="C146" s="14" t="s">
        <v>294</v>
      </c>
      <c r="D146" s="15" t="s">
        <v>15</v>
      </c>
      <c r="E146" s="15">
        <v>1</v>
      </c>
      <c r="F146" s="40">
        <v>3781512.6050420171</v>
      </c>
      <c r="G146" s="149">
        <v>5077142.8571428573</v>
      </c>
      <c r="H146" s="150">
        <v>4916807</v>
      </c>
      <c r="J146" s="147">
        <f t="shared" si="39"/>
        <v>4429327.7310924372</v>
      </c>
      <c r="L146" s="155">
        <f t="shared" si="58"/>
        <v>706311.86460227147</v>
      </c>
      <c r="M146" s="155">
        <f t="shared" si="37"/>
        <v>3723015.8664901657</v>
      </c>
      <c r="N146" s="155">
        <f t="shared" si="38"/>
        <v>5135639.5956947086</v>
      </c>
      <c r="O146" s="163"/>
      <c r="P146" s="156">
        <f t="shared" si="40"/>
        <v>0.85374414236657881</v>
      </c>
      <c r="Q146" s="156">
        <f t="shared" si="40"/>
        <v>1.1462558576334212</v>
      </c>
      <c r="R146" s="156">
        <f t="shared" si="40"/>
        <v>1.110057168604982</v>
      </c>
      <c r="S146" s="159">
        <f t="shared" ref="S146" si="63">+AVERAGE(P146:R146)</f>
        <v>1.0366857228683273</v>
      </c>
      <c r="U146" s="155">
        <f t="shared" ref="U146" si="64">+HARMEAN(F146:H146)</f>
        <v>4512705.7006851407</v>
      </c>
      <c r="V146" s="147">
        <f t="shared" si="36"/>
        <v>4512706</v>
      </c>
    </row>
    <row r="147" spans="1:22" ht="233.25" customHeight="1">
      <c r="A147" s="13">
        <v>142</v>
      </c>
      <c r="B147" s="13" t="s">
        <v>295</v>
      </c>
      <c r="C147" s="14" t="s">
        <v>296</v>
      </c>
      <c r="D147" s="15" t="s">
        <v>15</v>
      </c>
      <c r="E147" s="15">
        <v>7</v>
      </c>
      <c r="F147" s="40">
        <v>1942332.14</v>
      </c>
      <c r="G147" s="149">
        <v>2283277.3109243698</v>
      </c>
      <c r="H147" s="162">
        <v>2359664</v>
      </c>
      <c r="J147" s="147">
        <f t="shared" si="39"/>
        <v>2112804.7254621848</v>
      </c>
      <c r="L147" s="155">
        <f t="shared" si="58"/>
        <v>222202.76671531514</v>
      </c>
      <c r="M147" s="155">
        <f t="shared" si="37"/>
        <v>1890601.9587468696</v>
      </c>
      <c r="N147" s="155">
        <f t="shared" si="38"/>
        <v>2335007.4921774999</v>
      </c>
      <c r="O147" s="163"/>
      <c r="P147" s="156">
        <f t="shared" si="40"/>
        <v>0.91931455689787267</v>
      </c>
      <c r="Q147" s="156">
        <f t="shared" si="40"/>
        <v>1.0806854431021273</v>
      </c>
      <c r="R147" s="168">
        <f t="shared" si="40"/>
        <v>1.116839607353592</v>
      </c>
      <c r="S147" s="159">
        <f t="shared" si="61"/>
        <v>1</v>
      </c>
      <c r="U147" s="155">
        <f t="shared" si="62"/>
        <v>2099050.0693674032</v>
      </c>
      <c r="V147" s="147">
        <f t="shared" si="36"/>
        <v>2099050</v>
      </c>
    </row>
    <row r="148" spans="1:22" ht="284.25" customHeight="1">
      <c r="A148" s="13">
        <v>143</v>
      </c>
      <c r="B148" s="13" t="s">
        <v>297</v>
      </c>
      <c r="C148" s="14" t="s">
        <v>298</v>
      </c>
      <c r="D148" s="15" t="s">
        <v>15</v>
      </c>
      <c r="E148" s="15">
        <v>5</v>
      </c>
      <c r="F148" s="40">
        <v>252100.84033613445</v>
      </c>
      <c r="G148" s="149">
        <v>464285.71428571432</v>
      </c>
      <c r="H148" s="162">
        <v>509244</v>
      </c>
      <c r="J148" s="147">
        <f t="shared" si="39"/>
        <v>358193.27731092437</v>
      </c>
      <c r="L148" s="155">
        <f t="shared" si="58"/>
        <v>137335.52147282875</v>
      </c>
      <c r="M148" s="155">
        <f t="shared" si="37"/>
        <v>220857.75583809562</v>
      </c>
      <c r="N148" s="155">
        <f t="shared" si="38"/>
        <v>495528.79878375313</v>
      </c>
      <c r="O148" s="163"/>
      <c r="P148" s="156">
        <f t="shared" si="40"/>
        <v>0.70381231671554256</v>
      </c>
      <c r="Q148" s="156">
        <f t="shared" si="40"/>
        <v>1.2961876832844577</v>
      </c>
      <c r="R148" s="168">
        <f t="shared" si="40"/>
        <v>1.4217017243401759</v>
      </c>
      <c r="S148" s="159">
        <f t="shared" si="61"/>
        <v>1</v>
      </c>
      <c r="U148" s="155">
        <f t="shared" si="62"/>
        <v>326770.00418935897</v>
      </c>
      <c r="V148" s="147">
        <f t="shared" si="36"/>
        <v>326770</v>
      </c>
    </row>
    <row r="149" spans="1:22" ht="342.75" customHeight="1">
      <c r="A149" s="13">
        <v>144</v>
      </c>
      <c r="B149" s="13" t="s">
        <v>299</v>
      </c>
      <c r="C149" s="14" t="s">
        <v>300</v>
      </c>
      <c r="D149" s="15" t="s">
        <v>15</v>
      </c>
      <c r="E149" s="15">
        <v>1</v>
      </c>
      <c r="F149" s="40">
        <v>3193277.3109243698</v>
      </c>
      <c r="G149" s="149">
        <v>3772100.8403361347</v>
      </c>
      <c r="H149" s="150">
        <v>3652941</v>
      </c>
      <c r="J149" s="147">
        <f t="shared" si="39"/>
        <v>3482689.0756302522</v>
      </c>
      <c r="L149" s="155">
        <f t="shared" si="58"/>
        <v>305648.61437175504</v>
      </c>
      <c r="M149" s="155">
        <f t="shared" si="37"/>
        <v>3177040.4612584971</v>
      </c>
      <c r="N149" s="155">
        <f t="shared" si="38"/>
        <v>3788337.6900020074</v>
      </c>
      <c r="O149" s="163"/>
      <c r="P149" s="156">
        <f t="shared" si="40"/>
        <v>0.91689991313579766</v>
      </c>
      <c r="Q149" s="156">
        <f t="shared" si="40"/>
        <v>1.0831000868642022</v>
      </c>
      <c r="R149" s="156">
        <f t="shared" si="40"/>
        <v>1.0488851920664028</v>
      </c>
      <c r="S149" s="159">
        <f t="shared" ref="S149:S150" si="65">+AVERAGE(P149:R149)</f>
        <v>1.0162950640221344</v>
      </c>
      <c r="U149" s="155">
        <f t="shared" ref="U149:U150" si="66">+HARMEAN(F149:H149)</f>
        <v>3521068.1573666576</v>
      </c>
      <c r="V149" s="147">
        <f t="shared" si="36"/>
        <v>3521068</v>
      </c>
    </row>
    <row r="150" spans="1:22" ht="102" customHeight="1">
      <c r="A150" s="13">
        <v>145</v>
      </c>
      <c r="B150" s="13" t="s">
        <v>301</v>
      </c>
      <c r="C150" s="14" t="s">
        <v>302</v>
      </c>
      <c r="D150" s="15" t="s">
        <v>15</v>
      </c>
      <c r="E150" s="15">
        <v>1</v>
      </c>
      <c r="F150" s="40">
        <v>2941176.4705882357</v>
      </c>
      <c r="G150" s="149">
        <v>3595798.3193277312</v>
      </c>
      <c r="H150" s="150">
        <v>3482353</v>
      </c>
      <c r="J150" s="147">
        <f t="shared" si="39"/>
        <v>3268487.3949579834</v>
      </c>
      <c r="L150" s="155">
        <f t="shared" si="58"/>
        <v>349826.53828019969</v>
      </c>
      <c r="M150" s="155">
        <f t="shared" si="37"/>
        <v>2918660.8566777837</v>
      </c>
      <c r="N150" s="155">
        <f t="shared" si="38"/>
        <v>3618313.9332381831</v>
      </c>
      <c r="O150" s="163"/>
      <c r="P150" s="156">
        <f t="shared" si="40"/>
        <v>0.89985859364956944</v>
      </c>
      <c r="Q150" s="156">
        <f t="shared" si="40"/>
        <v>1.1001414063504307</v>
      </c>
      <c r="R150" s="156">
        <f t="shared" si="40"/>
        <v>1.065432592878262</v>
      </c>
      <c r="S150" s="159">
        <f t="shared" si="65"/>
        <v>1.0218108642927539</v>
      </c>
      <c r="U150" s="155">
        <f t="shared" si="66"/>
        <v>3313948.510543135</v>
      </c>
      <c r="V150" s="147">
        <f t="shared" si="36"/>
        <v>3313949</v>
      </c>
    </row>
    <row r="151" spans="1:22" ht="270" customHeight="1">
      <c r="A151" s="13">
        <v>146</v>
      </c>
      <c r="B151" s="13" t="s">
        <v>303</v>
      </c>
      <c r="C151" s="14" t="s">
        <v>304</v>
      </c>
      <c r="D151" s="15" t="s">
        <v>15</v>
      </c>
      <c r="E151" s="15">
        <v>2</v>
      </c>
      <c r="F151" s="40">
        <v>1985200</v>
      </c>
      <c r="G151" s="149">
        <v>2150252.1008403362</v>
      </c>
      <c r="H151" s="162">
        <v>2221849</v>
      </c>
      <c r="J151" s="147">
        <f t="shared" si="39"/>
        <v>2067726.0504201681</v>
      </c>
      <c r="L151" s="155">
        <f t="shared" si="58"/>
        <v>121361.07363434645</v>
      </c>
      <c r="M151" s="155">
        <f t="shared" si="37"/>
        <v>1946364.9767858216</v>
      </c>
      <c r="N151" s="155">
        <f t="shared" si="38"/>
        <v>2189087.1240545143</v>
      </c>
      <c r="O151" s="163"/>
      <c r="P151" s="156">
        <f t="shared" si="40"/>
        <v>0.96008849895594317</v>
      </c>
      <c r="Q151" s="156">
        <f t="shared" si="40"/>
        <v>1.0399115010440569</v>
      </c>
      <c r="R151" s="168">
        <f t="shared" si="40"/>
        <v>1.0745374125109628</v>
      </c>
      <c r="S151" s="159">
        <f t="shared" ref="S151:S159" si="67">+AVERAGE(P151:Q151)</f>
        <v>1</v>
      </c>
      <c r="U151" s="155">
        <f t="shared" ref="U151:U159" si="68">+HARMEAN(F151:G151)</f>
        <v>2064432.3118726616</v>
      </c>
      <c r="V151" s="147">
        <f t="shared" si="36"/>
        <v>2064432</v>
      </c>
    </row>
    <row r="152" spans="1:22" ht="408" customHeight="1">
      <c r="A152" s="13">
        <v>147</v>
      </c>
      <c r="B152" s="13" t="s">
        <v>305</v>
      </c>
      <c r="C152" s="14" t="s">
        <v>306</v>
      </c>
      <c r="D152" s="15" t="s">
        <v>15</v>
      </c>
      <c r="E152" s="15">
        <v>4</v>
      </c>
      <c r="F152" s="40">
        <v>210084.03361344538</v>
      </c>
      <c r="G152" s="149">
        <v>373865.54621848743</v>
      </c>
      <c r="H152" s="162">
        <v>410084</v>
      </c>
      <c r="J152" s="147">
        <f t="shared" si="39"/>
        <v>291974.78991596639</v>
      </c>
      <c r="L152" s="155">
        <f t="shared" si="58"/>
        <v>106564.64925116434</v>
      </c>
      <c r="M152" s="155">
        <f t="shared" si="37"/>
        <v>185410.14066480205</v>
      </c>
      <c r="N152" s="155">
        <f t="shared" si="38"/>
        <v>398539.43916713074</v>
      </c>
      <c r="O152" s="163"/>
      <c r="P152" s="156">
        <f t="shared" si="40"/>
        <v>0.71952798963879694</v>
      </c>
      <c r="Q152" s="156">
        <f t="shared" si="40"/>
        <v>1.2804720103612031</v>
      </c>
      <c r="R152" s="168">
        <f t="shared" si="40"/>
        <v>1.4045185206504534</v>
      </c>
      <c r="S152" s="159">
        <f t="shared" si="67"/>
        <v>1</v>
      </c>
      <c r="U152" s="155">
        <f t="shared" si="68"/>
        <v>269006.72486579895</v>
      </c>
      <c r="V152" s="147">
        <f t="shared" ref="V152:V159" si="69">+ROUND(U152,0)</f>
        <v>269007</v>
      </c>
    </row>
    <row r="153" spans="1:22" ht="408" customHeight="1">
      <c r="A153" s="13">
        <v>148</v>
      </c>
      <c r="B153" s="13" t="s">
        <v>307</v>
      </c>
      <c r="C153" s="14" t="s">
        <v>308</v>
      </c>
      <c r="D153" s="15" t="s">
        <v>15</v>
      </c>
      <c r="E153" s="15">
        <v>2</v>
      </c>
      <c r="F153" s="40">
        <v>3875200</v>
      </c>
      <c r="G153" s="149">
        <v>4195798.3193277316</v>
      </c>
      <c r="H153" s="150">
        <v>4063025</v>
      </c>
      <c r="J153" s="147">
        <f t="shared" si="39"/>
        <v>4035499.1596638658</v>
      </c>
      <c r="L153" s="155">
        <f t="shared" si="58"/>
        <v>161085.00204657475</v>
      </c>
      <c r="M153" s="155">
        <f t="shared" ref="M153:M159" si="70">+J153-L153</f>
        <v>3874414.157617291</v>
      </c>
      <c r="N153" s="155">
        <f t="shared" ref="N153:N159" si="71">+J153+L153</f>
        <v>4196584.1617104402</v>
      </c>
      <c r="O153" s="163"/>
      <c r="P153" s="156">
        <f t="shared" si="40"/>
        <v>0.96027773682470108</v>
      </c>
      <c r="Q153" s="156">
        <f t="shared" si="40"/>
        <v>1.0397222631752989</v>
      </c>
      <c r="R153" s="156">
        <f t="shared" si="40"/>
        <v>1.0068209258005216</v>
      </c>
      <c r="S153" s="159">
        <f t="shared" ref="S153:S157" si="72">+AVERAGE(P153:R153)</f>
        <v>1.0022736419335072</v>
      </c>
      <c r="U153" s="155">
        <f t="shared" ref="U153:U157" si="73">+HARMEAN(F153:H153)</f>
        <v>4040366.4712270792</v>
      </c>
      <c r="V153" s="147">
        <f t="shared" si="69"/>
        <v>4040366</v>
      </c>
    </row>
    <row r="154" spans="1:22" ht="57" customHeight="1">
      <c r="A154" s="13">
        <v>149</v>
      </c>
      <c r="B154" s="13" t="s">
        <v>309</v>
      </c>
      <c r="C154" s="14" t="s">
        <v>310</v>
      </c>
      <c r="D154" s="15" t="s">
        <v>15</v>
      </c>
      <c r="E154" s="15">
        <v>12</v>
      </c>
      <c r="F154" s="40">
        <v>2075200</v>
      </c>
      <c r="G154" s="149">
        <v>2841764.7058823532</v>
      </c>
      <c r="H154" s="162">
        <v>3003361</v>
      </c>
      <c r="J154" s="147">
        <f t="shared" ref="J154:J159" si="74">+AVERAGE(F154:G154)</f>
        <v>2458482.3529411769</v>
      </c>
      <c r="L154" s="155">
        <f t="shared" si="58"/>
        <v>495852.40621547238</v>
      </c>
      <c r="M154" s="155">
        <f t="shared" si="70"/>
        <v>1962629.9467257045</v>
      </c>
      <c r="N154" s="155">
        <f t="shared" si="71"/>
        <v>2954334.759156649</v>
      </c>
      <c r="O154" s="163"/>
      <c r="P154" s="156">
        <f t="shared" ref="P154:R159" si="75">+F154/$J154</f>
        <v>0.84409798488785515</v>
      </c>
      <c r="Q154" s="156">
        <f t="shared" si="75"/>
        <v>1.1559020151121446</v>
      </c>
      <c r="R154" s="168">
        <f t="shared" si="75"/>
        <v>1.2216321164180675</v>
      </c>
      <c r="S154" s="159">
        <f t="shared" si="67"/>
        <v>0.99999999999999989</v>
      </c>
      <c r="U154" s="155">
        <f t="shared" si="68"/>
        <v>2398727.8617607229</v>
      </c>
      <c r="V154" s="147">
        <f t="shared" si="69"/>
        <v>2398728</v>
      </c>
    </row>
    <row r="155" spans="1:22" ht="356.25" customHeight="1">
      <c r="A155" s="13">
        <v>150</v>
      </c>
      <c r="B155" s="13" t="s">
        <v>311</v>
      </c>
      <c r="C155" s="14" t="s">
        <v>312</v>
      </c>
      <c r="D155" s="15" t="s">
        <v>15</v>
      </c>
      <c r="E155" s="15">
        <v>1</v>
      </c>
      <c r="F155" s="40">
        <v>7310924.3697478995</v>
      </c>
      <c r="G155" s="149">
        <v>5398319.3277310925</v>
      </c>
      <c r="H155" s="150">
        <v>5227731</v>
      </c>
      <c r="J155" s="147">
        <f t="shared" si="74"/>
        <v>6354621.8487394955</v>
      </c>
      <c r="L155" s="155">
        <f t="shared" si="58"/>
        <v>1156636.8660955369</v>
      </c>
      <c r="M155" s="155">
        <f t="shared" si="70"/>
        <v>5197984.9826439582</v>
      </c>
      <c r="N155" s="155">
        <f t="shared" si="71"/>
        <v>7511258.7148350328</v>
      </c>
      <c r="O155" s="163"/>
      <c r="P155" s="156">
        <f t="shared" si="75"/>
        <v>1.1504892885480034</v>
      </c>
      <c r="Q155" s="156">
        <f t="shared" si="75"/>
        <v>0.84951071145199686</v>
      </c>
      <c r="R155" s="156">
        <f t="shared" si="75"/>
        <v>0.82266594683946048</v>
      </c>
      <c r="S155" s="159">
        <f t="shared" si="72"/>
        <v>0.94088864894648683</v>
      </c>
      <c r="U155" s="155">
        <f t="shared" si="73"/>
        <v>5844398.4290988194</v>
      </c>
      <c r="V155" s="147">
        <f t="shared" si="69"/>
        <v>5844398</v>
      </c>
    </row>
    <row r="156" spans="1:22" ht="206.25" customHeight="1">
      <c r="A156" s="13">
        <v>151</v>
      </c>
      <c r="B156" s="13" t="s">
        <v>313</v>
      </c>
      <c r="C156" s="14" t="s">
        <v>314</v>
      </c>
      <c r="D156" s="15" t="s">
        <v>15</v>
      </c>
      <c r="E156" s="15">
        <v>6</v>
      </c>
      <c r="F156" s="40">
        <v>1800000</v>
      </c>
      <c r="G156" s="149">
        <v>1968739.4957983193</v>
      </c>
      <c r="H156" s="162">
        <v>2034454</v>
      </c>
      <c r="J156" s="147">
        <f t="shared" si="74"/>
        <v>1884369.7478991598</v>
      </c>
      <c r="L156" s="155">
        <f t="shared" si="58"/>
        <v>120940.81997733694</v>
      </c>
      <c r="M156" s="155">
        <f t="shared" si="70"/>
        <v>1763428.9279218228</v>
      </c>
      <c r="N156" s="155">
        <f t="shared" si="71"/>
        <v>2005310.5678764968</v>
      </c>
      <c r="O156" s="163"/>
      <c r="P156" s="156">
        <f t="shared" si="75"/>
        <v>0.95522654298965393</v>
      </c>
      <c r="Q156" s="156">
        <f t="shared" si="75"/>
        <v>1.044773457010346</v>
      </c>
      <c r="R156" s="168">
        <f t="shared" si="75"/>
        <v>1.0796469229397074</v>
      </c>
      <c r="S156" s="159">
        <f t="shared" si="67"/>
        <v>1</v>
      </c>
      <c r="U156" s="155">
        <f t="shared" si="68"/>
        <v>1880592.2226186232</v>
      </c>
      <c r="V156" s="147">
        <f t="shared" si="69"/>
        <v>1880592</v>
      </c>
    </row>
    <row r="157" spans="1:22" ht="261.75" customHeight="1">
      <c r="A157" s="13">
        <v>152</v>
      </c>
      <c r="B157" s="16" t="s">
        <v>315</v>
      </c>
      <c r="C157" s="17" t="s">
        <v>316</v>
      </c>
      <c r="D157" s="15" t="s">
        <v>15</v>
      </c>
      <c r="E157" s="15">
        <v>1</v>
      </c>
      <c r="F157" s="40">
        <v>11764705.882352943</v>
      </c>
      <c r="G157" s="149">
        <v>16193277.31092437</v>
      </c>
      <c r="H157" s="150">
        <v>15859664</v>
      </c>
      <c r="J157" s="147">
        <f t="shared" si="74"/>
        <v>13978991.596638657</v>
      </c>
      <c r="L157" s="155">
        <f t="shared" si="58"/>
        <v>2466178.7149511538</v>
      </c>
      <c r="M157" s="155">
        <f t="shared" si="70"/>
        <v>11512812.881687503</v>
      </c>
      <c r="N157" s="155">
        <f t="shared" si="71"/>
        <v>16445170.311589811</v>
      </c>
      <c r="O157" s="163"/>
      <c r="P157" s="156">
        <f t="shared" si="75"/>
        <v>0.84159903817252779</v>
      </c>
      <c r="Q157" s="156">
        <f t="shared" si="75"/>
        <v>1.158400961827472</v>
      </c>
      <c r="R157" s="156">
        <f t="shared" si="75"/>
        <v>1.1345356272918543</v>
      </c>
      <c r="S157" s="159">
        <f t="shared" si="72"/>
        <v>1.0448452090972846</v>
      </c>
      <c r="U157" s="155">
        <f t="shared" si="73"/>
        <v>14298851.526216097</v>
      </c>
      <c r="V157" s="147">
        <f t="shared" si="69"/>
        <v>14298852</v>
      </c>
    </row>
    <row r="158" spans="1:22" ht="171.75" customHeight="1">
      <c r="A158" s="13">
        <v>153</v>
      </c>
      <c r="B158" s="16" t="s">
        <v>317</v>
      </c>
      <c r="C158" s="17" t="s">
        <v>318</v>
      </c>
      <c r="D158" s="15" t="s">
        <v>15</v>
      </c>
      <c r="E158" s="15">
        <v>30</v>
      </c>
      <c r="F158" s="40">
        <v>155462.18487395</v>
      </c>
      <c r="G158" s="149">
        <v>223109.24369747899</v>
      </c>
      <c r="H158" s="162">
        <v>244538</v>
      </c>
      <c r="J158" s="147">
        <f t="shared" si="74"/>
        <v>189285.71428571449</v>
      </c>
      <c r="L158" s="155">
        <f t="shared" si="58"/>
        <v>46493.399181168745</v>
      </c>
      <c r="M158" s="155">
        <f t="shared" si="70"/>
        <v>142792.31510454573</v>
      </c>
      <c r="N158" s="155">
        <f t="shared" si="71"/>
        <v>235779.11346688325</v>
      </c>
      <c r="O158" s="163"/>
      <c r="P158" s="156">
        <f t="shared" si="75"/>
        <v>0.8213096559378481</v>
      </c>
      <c r="Q158" s="156">
        <f t="shared" si="75"/>
        <v>1.1786903440621519</v>
      </c>
      <c r="R158" s="168">
        <f t="shared" si="75"/>
        <v>1.2918988679245269</v>
      </c>
      <c r="S158" s="159">
        <f t="shared" si="67"/>
        <v>1</v>
      </c>
      <c r="U158" s="155">
        <f t="shared" si="68"/>
        <v>183241.77617772997</v>
      </c>
      <c r="V158" s="147">
        <f t="shared" si="69"/>
        <v>183242</v>
      </c>
    </row>
    <row r="159" spans="1:22" ht="117" customHeight="1">
      <c r="A159" s="13">
        <v>154</v>
      </c>
      <c r="B159" s="13" t="s">
        <v>319</v>
      </c>
      <c r="C159" s="151" t="s">
        <v>320</v>
      </c>
      <c r="D159" s="15" t="s">
        <v>15</v>
      </c>
      <c r="E159" s="15">
        <v>2</v>
      </c>
      <c r="F159" s="40">
        <v>6172843.5</v>
      </c>
      <c r="G159" s="149">
        <v>6448991.5966386553</v>
      </c>
      <c r="H159" s="162">
        <v>6819328</v>
      </c>
      <c r="J159" s="147">
        <f t="shared" si="74"/>
        <v>6310917.5483193276</v>
      </c>
      <c r="L159" s="155">
        <f t="shared" si="58"/>
        <v>324383.78290537756</v>
      </c>
      <c r="M159" s="155">
        <f t="shared" si="70"/>
        <v>5986533.7654139502</v>
      </c>
      <c r="N159" s="155">
        <f t="shared" si="71"/>
        <v>6635301.3312247051</v>
      </c>
      <c r="O159" s="163"/>
      <c r="P159" s="156">
        <f t="shared" si="75"/>
        <v>0.97812139878834281</v>
      </c>
      <c r="Q159" s="156">
        <f t="shared" si="75"/>
        <v>1.0218786012116572</v>
      </c>
      <c r="R159" s="168">
        <f t="shared" si="75"/>
        <v>1.0805604649067342</v>
      </c>
      <c r="S159" s="159">
        <f t="shared" si="67"/>
        <v>1</v>
      </c>
      <c r="U159" s="155">
        <f t="shared" si="68"/>
        <v>6307896.6812784709</v>
      </c>
      <c r="V159" s="147">
        <f t="shared" si="69"/>
        <v>6307897</v>
      </c>
    </row>
    <row r="160" spans="1:22" ht="24" customHeight="1">
      <c r="A160" s="266" t="s">
        <v>321</v>
      </c>
      <c r="B160" s="266"/>
      <c r="C160" s="266"/>
      <c r="D160" s="266"/>
      <c r="E160" s="266"/>
      <c r="F160" s="40"/>
      <c r="G160" s="148"/>
      <c r="H160" s="150"/>
    </row>
    <row r="161" spans="1:8" ht="408.75" customHeight="1" thickBot="1">
      <c r="A161" s="196" t="s">
        <v>322</v>
      </c>
      <c r="B161" s="196"/>
      <c r="C161" s="196"/>
      <c r="D161" s="196"/>
      <c r="E161" s="196"/>
      <c r="F161" s="197"/>
      <c r="H161" s="115"/>
    </row>
    <row r="162" spans="1:8">
      <c r="H162" s="86"/>
    </row>
    <row r="163" spans="1:8" ht="15" customHeight="1">
      <c r="B163" s="1"/>
      <c r="C163" s="1"/>
    </row>
    <row r="166" spans="1:8" ht="28.5" customHeight="1">
      <c r="D166" s="200"/>
      <c r="E166" s="200"/>
      <c r="F166" s="201"/>
    </row>
    <row r="167" spans="1:8" ht="24" customHeight="1">
      <c r="D167" s="204"/>
      <c r="E167" s="204"/>
      <c r="F167" s="205"/>
    </row>
    <row r="168" spans="1:8" ht="26.25" customHeight="1">
      <c r="D168" s="204"/>
      <c r="E168" s="204"/>
      <c r="F168" s="205"/>
    </row>
    <row r="169" spans="1:8" ht="28.5" customHeight="1">
      <c r="D169" s="208"/>
      <c r="E169" s="208"/>
      <c r="F169" s="209"/>
    </row>
    <row r="170" spans="1:8" ht="31.5" customHeight="1">
      <c r="D170" s="208"/>
      <c r="E170" s="208"/>
      <c r="F170" s="209"/>
    </row>
    <row r="171" spans="1:8" ht="26.25" customHeight="1">
      <c r="D171" s="204"/>
      <c r="E171" s="204"/>
      <c r="F171" s="205"/>
    </row>
    <row r="172" spans="1:8" ht="24" customHeight="1">
      <c r="D172" s="204"/>
      <c r="E172" s="204"/>
      <c r="F172" s="205"/>
    </row>
    <row r="174" spans="1:8" ht="33" customHeight="1">
      <c r="D174" s="200"/>
      <c r="E174" s="200"/>
      <c r="F174" s="201"/>
    </row>
    <row r="175" spans="1:8" ht="33" customHeight="1">
      <c r="D175" s="204"/>
      <c r="E175" s="204"/>
      <c r="F175" s="205"/>
    </row>
    <row r="176" spans="1:8" ht="33" customHeight="1">
      <c r="D176" s="204"/>
      <c r="E176" s="204"/>
      <c r="F176" s="205"/>
    </row>
    <row r="177" spans="1:6" ht="33" customHeight="1">
      <c r="D177" s="208"/>
      <c r="E177" s="208"/>
      <c r="F177" s="209"/>
    </row>
    <row r="178" spans="1:6" ht="33" customHeight="1">
      <c r="D178" s="208"/>
      <c r="E178" s="208"/>
      <c r="F178" s="209"/>
    </row>
    <row r="179" spans="1:6" ht="33" customHeight="1">
      <c r="D179" s="204"/>
      <c r="E179" s="204"/>
      <c r="F179" s="205"/>
    </row>
    <row r="181" spans="1:6" ht="51" customHeight="1">
      <c r="A181" s="1"/>
      <c r="B181" s="22"/>
      <c r="C181" s="1"/>
    </row>
    <row r="184" spans="1:6" ht="15" customHeight="1">
      <c r="C184" s="23"/>
    </row>
    <row r="186" spans="1:6" ht="48" customHeight="1">
      <c r="A186" s="1"/>
      <c r="B186" s="1"/>
    </row>
  </sheetData>
  <autoFilter ref="A5:F161" xr:uid="{00000000-0001-0000-0000-000000000000}"/>
  <mergeCells count="20">
    <mergeCell ref="D170:F170"/>
    <mergeCell ref="A1:F1"/>
    <mergeCell ref="A2:F2"/>
    <mergeCell ref="A3:E3"/>
    <mergeCell ref="L3:N3"/>
    <mergeCell ref="A4:F4"/>
    <mergeCell ref="A160:E160"/>
    <mergeCell ref="A161:F161"/>
    <mergeCell ref="D166:F166"/>
    <mergeCell ref="D167:F167"/>
    <mergeCell ref="D168:F168"/>
    <mergeCell ref="D169:F169"/>
    <mergeCell ref="D178:F178"/>
    <mergeCell ref="D179:F179"/>
    <mergeCell ref="D171:F171"/>
    <mergeCell ref="D172:F172"/>
    <mergeCell ref="D174:F174"/>
    <mergeCell ref="D175:F175"/>
    <mergeCell ref="D176:F176"/>
    <mergeCell ref="D177:F177"/>
  </mergeCells>
  <pageMargins left="0.25" right="0.25" top="0.75" bottom="0.75" header="0.511811023622047" footer="0.511811023622047"/>
  <pageSetup paperSize="9" fitToHeight="0" orientation="landscape" horizontalDpi="300" verticalDpi="300"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4B8FA-909A-414B-98A4-05A293908DF3}">
  <sheetPr>
    <pageSetUpPr fitToPage="1"/>
  </sheetPr>
  <dimension ref="A1:M199"/>
  <sheetViews>
    <sheetView showGridLines="0" topLeftCell="C155" zoomScale="86" zoomScaleNormal="86" workbookViewId="0">
      <selection activeCell="C168" sqref="C168"/>
    </sheetView>
  </sheetViews>
  <sheetFormatPr baseColWidth="10" defaultColWidth="14.44140625" defaultRowHeight="11.4"/>
  <cols>
    <col min="1" max="1" width="11.33203125" style="2" customWidth="1"/>
    <col min="2" max="2" width="50.44140625" style="2" customWidth="1"/>
    <col min="3" max="3" width="124" style="2" customWidth="1"/>
    <col min="4" max="5" width="14.88671875" style="2" customWidth="1"/>
    <col min="6" max="6" width="24.88671875" style="41" customWidth="1"/>
    <col min="7" max="7" width="18.44140625" style="41" customWidth="1"/>
    <col min="8" max="8" width="24.21875" style="2" customWidth="1"/>
    <col min="9" max="9" width="32.44140625" style="41" customWidth="1"/>
    <col min="10" max="10" width="16.21875" style="2" customWidth="1"/>
    <col min="11" max="11" width="14.44140625" style="2"/>
    <col min="12" max="12" width="16.21875" style="2" bestFit="1" customWidth="1"/>
    <col min="13" max="13" width="14.88671875" style="2" bestFit="1" customWidth="1"/>
    <col min="14" max="16384" width="14.44140625" style="2"/>
  </cols>
  <sheetData>
    <row r="1" spans="1:9" ht="15" customHeight="1">
      <c r="A1" s="179" t="s">
        <v>0</v>
      </c>
      <c r="B1" s="179"/>
      <c r="C1" s="179"/>
      <c r="D1" s="179"/>
      <c r="E1" s="179"/>
    </row>
    <row r="2" spans="1:9" ht="15.75" customHeight="1" thickBot="1">
      <c r="A2" s="183" t="s">
        <v>1</v>
      </c>
      <c r="B2" s="183"/>
      <c r="C2" s="183"/>
      <c r="D2" s="183"/>
      <c r="E2" s="183"/>
    </row>
    <row r="3" spans="1:9" ht="69.599999999999994" customHeight="1" thickTop="1" thickBot="1">
      <c r="A3" s="258" t="s">
        <v>2</v>
      </c>
      <c r="B3" s="259"/>
      <c r="C3" s="259"/>
      <c r="D3" s="259"/>
      <c r="E3" s="260"/>
      <c r="F3" s="169" t="s">
        <v>801</v>
      </c>
    </row>
    <row r="4" spans="1:9" ht="15" customHeight="1" thickTop="1">
      <c r="A4" s="264" t="s">
        <v>3</v>
      </c>
      <c r="B4" s="264"/>
      <c r="C4" s="264"/>
      <c r="D4" s="264"/>
      <c r="E4" s="264"/>
    </row>
    <row r="5" spans="1:9" ht="55.5" customHeight="1">
      <c r="A5" s="152" t="s">
        <v>4</v>
      </c>
      <c r="B5" s="152" t="s">
        <v>5</v>
      </c>
      <c r="C5" s="152" t="s">
        <v>6</v>
      </c>
      <c r="D5" s="152" t="s">
        <v>7</v>
      </c>
      <c r="E5" s="152" t="s">
        <v>8</v>
      </c>
      <c r="F5" s="154" t="s">
        <v>795</v>
      </c>
      <c r="G5" s="154" t="s">
        <v>10</v>
      </c>
      <c r="H5" s="154" t="s">
        <v>802</v>
      </c>
      <c r="I5" s="154" t="s">
        <v>803</v>
      </c>
    </row>
    <row r="6" spans="1:9" ht="73.8" customHeight="1">
      <c r="A6" s="13">
        <v>1</v>
      </c>
      <c r="B6" s="13" t="s">
        <v>13</v>
      </c>
      <c r="C6" s="14" t="s">
        <v>14</v>
      </c>
      <c r="D6" s="15" t="s">
        <v>15</v>
      </c>
      <c r="E6" s="15">
        <v>45</v>
      </c>
      <c r="F6" s="170">
        <v>283811</v>
      </c>
      <c r="G6" s="155">
        <v>0</v>
      </c>
      <c r="H6" s="147">
        <f>+F6+G6</f>
        <v>283811</v>
      </c>
      <c r="I6" s="155">
        <f>+H6*E6</f>
        <v>12771495</v>
      </c>
    </row>
    <row r="7" spans="1:9" ht="408" customHeight="1">
      <c r="A7" s="13">
        <v>2</v>
      </c>
      <c r="B7" s="13" t="s">
        <v>16</v>
      </c>
      <c r="C7" s="14" t="s">
        <v>17</v>
      </c>
      <c r="D7" s="15" t="s">
        <v>15</v>
      </c>
      <c r="E7" s="15">
        <v>3</v>
      </c>
      <c r="F7" s="170">
        <v>3499976</v>
      </c>
      <c r="G7" s="155">
        <f>+F7*19%</f>
        <v>664995.44000000006</v>
      </c>
      <c r="H7" s="147">
        <f t="shared" ref="H7:H70" si="0">+F7+G7</f>
        <v>4164971.44</v>
      </c>
      <c r="I7" s="155">
        <f t="shared" ref="I7:I70" si="1">+H7*E7</f>
        <v>12494914.32</v>
      </c>
    </row>
    <row r="8" spans="1:9" ht="333" customHeight="1">
      <c r="A8" s="13">
        <v>3</v>
      </c>
      <c r="B8" s="13" t="s">
        <v>18</v>
      </c>
      <c r="C8" s="14" t="s">
        <v>19</v>
      </c>
      <c r="D8" s="15" t="s">
        <v>15</v>
      </c>
      <c r="E8" s="15">
        <v>1</v>
      </c>
      <c r="F8" s="170">
        <v>3560306</v>
      </c>
      <c r="G8" s="155">
        <f t="shared" ref="G8:G10" si="2">+F8*19%</f>
        <v>676458.14</v>
      </c>
      <c r="H8" s="147">
        <f t="shared" si="0"/>
        <v>4236764.1399999997</v>
      </c>
      <c r="I8" s="155">
        <f t="shared" si="1"/>
        <v>4236764.1399999997</v>
      </c>
    </row>
    <row r="9" spans="1:9" ht="408" customHeight="1">
      <c r="A9" s="13">
        <v>4</v>
      </c>
      <c r="B9" s="13" t="s">
        <v>20</v>
      </c>
      <c r="C9" s="14" t="s">
        <v>21</v>
      </c>
      <c r="D9" s="15" t="s">
        <v>15</v>
      </c>
      <c r="E9" s="15">
        <v>1</v>
      </c>
      <c r="F9" s="170">
        <v>2206131</v>
      </c>
      <c r="G9" s="155">
        <f t="shared" si="2"/>
        <v>419164.89</v>
      </c>
      <c r="H9" s="147">
        <f t="shared" si="0"/>
        <v>2625295.89</v>
      </c>
      <c r="I9" s="155">
        <f t="shared" si="1"/>
        <v>2625295.89</v>
      </c>
    </row>
    <row r="10" spans="1:9" ht="408" customHeight="1">
      <c r="A10" s="13">
        <v>5</v>
      </c>
      <c r="B10" s="13" t="s">
        <v>22</v>
      </c>
      <c r="C10" s="14" t="s">
        <v>23</v>
      </c>
      <c r="D10" s="15" t="s">
        <v>15</v>
      </c>
      <c r="E10" s="15">
        <v>5</v>
      </c>
      <c r="F10" s="170">
        <v>755425</v>
      </c>
      <c r="G10" s="155">
        <f t="shared" si="2"/>
        <v>143530.75</v>
      </c>
      <c r="H10" s="147">
        <f t="shared" si="0"/>
        <v>898955.75</v>
      </c>
      <c r="I10" s="155">
        <f t="shared" si="1"/>
        <v>4494778.75</v>
      </c>
    </row>
    <row r="11" spans="1:9" ht="408" customHeight="1">
      <c r="A11" s="13">
        <v>6</v>
      </c>
      <c r="B11" s="13" t="s">
        <v>24</v>
      </c>
      <c r="C11" s="14" t="s">
        <v>25</v>
      </c>
      <c r="D11" s="15" t="s">
        <v>15</v>
      </c>
      <c r="E11" s="15">
        <v>20</v>
      </c>
      <c r="F11" s="170">
        <v>503380</v>
      </c>
      <c r="G11" s="155">
        <v>0</v>
      </c>
      <c r="H11" s="147">
        <f t="shared" si="0"/>
        <v>503380</v>
      </c>
      <c r="I11" s="155">
        <f t="shared" si="1"/>
        <v>10067600</v>
      </c>
    </row>
    <row r="12" spans="1:9" ht="408" customHeight="1">
      <c r="A12" s="13">
        <v>7</v>
      </c>
      <c r="B12" s="13" t="s">
        <v>26</v>
      </c>
      <c r="C12" s="14" t="s">
        <v>27</v>
      </c>
      <c r="D12" s="15" t="s">
        <v>15</v>
      </c>
      <c r="E12" s="15">
        <v>28</v>
      </c>
      <c r="F12" s="170">
        <v>254170</v>
      </c>
      <c r="G12" s="155">
        <v>0</v>
      </c>
      <c r="H12" s="147">
        <f t="shared" si="0"/>
        <v>254170</v>
      </c>
      <c r="I12" s="155">
        <f t="shared" si="1"/>
        <v>7116760</v>
      </c>
    </row>
    <row r="13" spans="1:9" ht="142.5" customHeight="1">
      <c r="A13" s="13">
        <v>8</v>
      </c>
      <c r="B13" s="13" t="s">
        <v>28</v>
      </c>
      <c r="C13" s="14" t="s">
        <v>29</v>
      </c>
      <c r="D13" s="15" t="s">
        <v>15</v>
      </c>
      <c r="E13" s="15">
        <v>45</v>
      </c>
      <c r="F13" s="170">
        <v>181947</v>
      </c>
      <c r="G13" s="155">
        <f>+F13*5%</f>
        <v>9097.35</v>
      </c>
      <c r="H13" s="147">
        <f t="shared" si="0"/>
        <v>191044.35</v>
      </c>
      <c r="I13" s="155">
        <f t="shared" si="1"/>
        <v>8596995.75</v>
      </c>
    </row>
    <row r="14" spans="1:9" ht="408" customHeight="1">
      <c r="A14" s="13">
        <v>9</v>
      </c>
      <c r="B14" s="13" t="s">
        <v>30</v>
      </c>
      <c r="C14" s="14" t="s">
        <v>31</v>
      </c>
      <c r="D14" s="15" t="s">
        <v>15</v>
      </c>
      <c r="E14" s="15">
        <v>145</v>
      </c>
      <c r="F14" s="170">
        <v>130137</v>
      </c>
      <c r="G14" s="155">
        <f t="shared" ref="G14:G16" si="3">+F14*5%</f>
        <v>6506.85</v>
      </c>
      <c r="H14" s="147">
        <f t="shared" si="0"/>
        <v>136643.85</v>
      </c>
      <c r="I14" s="155">
        <f t="shared" si="1"/>
        <v>19813358.25</v>
      </c>
    </row>
    <row r="15" spans="1:9" ht="408" customHeight="1">
      <c r="A15" s="13">
        <v>10</v>
      </c>
      <c r="B15" s="13" t="s">
        <v>32</v>
      </c>
      <c r="C15" s="14" t="s">
        <v>33</v>
      </c>
      <c r="D15" s="15" t="s">
        <v>15</v>
      </c>
      <c r="E15" s="15">
        <v>5</v>
      </c>
      <c r="F15" s="170">
        <v>163403</v>
      </c>
      <c r="G15" s="155">
        <f t="shared" si="3"/>
        <v>8170.1500000000005</v>
      </c>
      <c r="H15" s="147">
        <f t="shared" si="0"/>
        <v>171573.15</v>
      </c>
      <c r="I15" s="155">
        <f t="shared" si="1"/>
        <v>857865.75</v>
      </c>
    </row>
    <row r="16" spans="1:9" ht="408" customHeight="1">
      <c r="A16" s="13">
        <v>11</v>
      </c>
      <c r="B16" s="13" t="s">
        <v>34</v>
      </c>
      <c r="C16" s="14" t="s">
        <v>35</v>
      </c>
      <c r="D16" s="15" t="s">
        <v>15</v>
      </c>
      <c r="E16" s="15">
        <v>10</v>
      </c>
      <c r="F16" s="170">
        <v>180694</v>
      </c>
      <c r="G16" s="155">
        <f t="shared" si="3"/>
        <v>9034.7000000000007</v>
      </c>
      <c r="H16" s="147">
        <f t="shared" si="0"/>
        <v>189728.7</v>
      </c>
      <c r="I16" s="155">
        <f t="shared" si="1"/>
        <v>1897287</v>
      </c>
    </row>
    <row r="17" spans="1:9" ht="408" customHeight="1">
      <c r="A17" s="13">
        <v>12</v>
      </c>
      <c r="B17" s="13" t="s">
        <v>36</v>
      </c>
      <c r="C17" s="14" t="s">
        <v>37</v>
      </c>
      <c r="D17" s="15" t="s">
        <v>15</v>
      </c>
      <c r="E17" s="15">
        <v>1</v>
      </c>
      <c r="F17" s="170">
        <v>6247505</v>
      </c>
      <c r="G17" s="155">
        <f>+F17*19%</f>
        <v>1187025.95</v>
      </c>
      <c r="H17" s="147">
        <f t="shared" si="0"/>
        <v>7434530.9500000002</v>
      </c>
      <c r="I17" s="155">
        <f t="shared" si="1"/>
        <v>7434530.9500000002</v>
      </c>
    </row>
    <row r="18" spans="1:9" ht="408" customHeight="1">
      <c r="A18" s="13">
        <v>13</v>
      </c>
      <c r="B18" s="13" t="s">
        <v>38</v>
      </c>
      <c r="C18" s="14" t="s">
        <v>39</v>
      </c>
      <c r="D18" s="15" t="s">
        <v>15</v>
      </c>
      <c r="E18" s="15">
        <v>1</v>
      </c>
      <c r="F18" s="170">
        <v>2281364</v>
      </c>
      <c r="G18" s="155">
        <f t="shared" ref="G18:G81" si="4">+F18*19%</f>
        <v>433459.16000000003</v>
      </c>
      <c r="H18" s="147">
        <f t="shared" si="0"/>
        <v>2714823.16</v>
      </c>
      <c r="I18" s="155">
        <f t="shared" si="1"/>
        <v>2714823.16</v>
      </c>
    </row>
    <row r="19" spans="1:9" ht="408" customHeight="1">
      <c r="A19" s="13">
        <v>14</v>
      </c>
      <c r="B19" s="13" t="s">
        <v>40</v>
      </c>
      <c r="C19" s="14" t="s">
        <v>41</v>
      </c>
      <c r="D19" s="15" t="s">
        <v>15</v>
      </c>
      <c r="E19" s="15">
        <v>2</v>
      </c>
      <c r="F19" s="170">
        <v>3282312</v>
      </c>
      <c r="G19" s="155">
        <f t="shared" si="4"/>
        <v>623639.28</v>
      </c>
      <c r="H19" s="147">
        <f t="shared" si="0"/>
        <v>3905951.2800000003</v>
      </c>
      <c r="I19" s="155">
        <f t="shared" si="1"/>
        <v>7811902.5600000005</v>
      </c>
    </row>
    <row r="20" spans="1:9" ht="408" customHeight="1">
      <c r="A20" s="13">
        <v>15</v>
      </c>
      <c r="B20" s="13" t="s">
        <v>42</v>
      </c>
      <c r="C20" s="14" t="s">
        <v>43</v>
      </c>
      <c r="D20" s="15" t="s">
        <v>15</v>
      </c>
      <c r="E20" s="15">
        <v>3</v>
      </c>
      <c r="F20" s="170">
        <v>272435</v>
      </c>
      <c r="G20" s="155">
        <f t="shared" si="4"/>
        <v>51762.65</v>
      </c>
      <c r="H20" s="147">
        <f t="shared" si="0"/>
        <v>324197.65000000002</v>
      </c>
      <c r="I20" s="155">
        <f t="shared" si="1"/>
        <v>972592.95000000007</v>
      </c>
    </row>
    <row r="21" spans="1:9" ht="408" customHeight="1">
      <c r="A21" s="13">
        <v>16</v>
      </c>
      <c r="B21" s="13" t="s">
        <v>44</v>
      </c>
      <c r="C21" s="14" t="s">
        <v>45</v>
      </c>
      <c r="D21" s="15" t="s">
        <v>15</v>
      </c>
      <c r="E21" s="15">
        <v>5</v>
      </c>
      <c r="F21" s="170">
        <v>4302421</v>
      </c>
      <c r="G21" s="155">
        <f t="shared" si="4"/>
        <v>817459.99</v>
      </c>
      <c r="H21" s="147">
        <f t="shared" si="0"/>
        <v>5119880.99</v>
      </c>
      <c r="I21" s="155">
        <f t="shared" si="1"/>
        <v>25599404.950000003</v>
      </c>
    </row>
    <row r="22" spans="1:9" ht="408" customHeight="1">
      <c r="A22" s="13">
        <v>17</v>
      </c>
      <c r="B22" s="13" t="s">
        <v>46</v>
      </c>
      <c r="C22" s="14" t="s">
        <v>47</v>
      </c>
      <c r="D22" s="15" t="s">
        <v>15</v>
      </c>
      <c r="E22" s="15">
        <v>6</v>
      </c>
      <c r="F22" s="170">
        <v>535363</v>
      </c>
      <c r="G22" s="155">
        <f t="shared" si="4"/>
        <v>101718.97</v>
      </c>
      <c r="H22" s="147">
        <f t="shared" si="0"/>
        <v>637081.97</v>
      </c>
      <c r="I22" s="155">
        <f t="shared" si="1"/>
        <v>3822491.82</v>
      </c>
    </row>
    <row r="23" spans="1:9" ht="408" customHeight="1">
      <c r="A23" s="13">
        <v>18</v>
      </c>
      <c r="B23" s="13" t="s">
        <v>48</v>
      </c>
      <c r="C23" s="14" t="s">
        <v>49</v>
      </c>
      <c r="D23" s="15" t="s">
        <v>15</v>
      </c>
      <c r="E23" s="15">
        <v>1</v>
      </c>
      <c r="F23" s="170">
        <v>4963219</v>
      </c>
      <c r="G23" s="155">
        <f t="shared" si="4"/>
        <v>943011.61</v>
      </c>
      <c r="H23" s="147">
        <f t="shared" si="0"/>
        <v>5906230.6100000003</v>
      </c>
      <c r="I23" s="155">
        <f t="shared" si="1"/>
        <v>5906230.6100000003</v>
      </c>
    </row>
    <row r="24" spans="1:9" ht="69" customHeight="1">
      <c r="A24" s="13">
        <v>19</v>
      </c>
      <c r="B24" s="13" t="s">
        <v>50</v>
      </c>
      <c r="C24" s="51" t="s">
        <v>51</v>
      </c>
      <c r="D24" s="52" t="s">
        <v>15</v>
      </c>
      <c r="E24" s="52">
        <v>24</v>
      </c>
      <c r="F24" s="170"/>
      <c r="G24" s="155"/>
      <c r="H24" s="147"/>
      <c r="I24" s="155">
        <f>+L164</f>
        <v>58305600</v>
      </c>
    </row>
    <row r="25" spans="1:9" ht="75" customHeight="1">
      <c r="A25" s="13">
        <v>20</v>
      </c>
      <c r="B25" s="13" t="s">
        <v>52</v>
      </c>
      <c r="C25" s="14" t="s">
        <v>53</v>
      </c>
      <c r="D25" s="15" t="s">
        <v>15</v>
      </c>
      <c r="E25" s="15">
        <v>15</v>
      </c>
      <c r="F25" s="170">
        <v>1305158</v>
      </c>
      <c r="G25" s="155">
        <f t="shared" si="4"/>
        <v>247980.02</v>
      </c>
      <c r="H25" s="147">
        <f t="shared" si="0"/>
        <v>1553138.02</v>
      </c>
      <c r="I25" s="155">
        <f t="shared" si="1"/>
        <v>23297070.300000001</v>
      </c>
    </row>
    <row r="26" spans="1:9" ht="408" customHeight="1">
      <c r="A26" s="13">
        <v>21</v>
      </c>
      <c r="B26" s="13" t="s">
        <v>54</v>
      </c>
      <c r="C26" s="14" t="s">
        <v>55</v>
      </c>
      <c r="D26" s="15" t="s">
        <v>15</v>
      </c>
      <c r="E26" s="15">
        <v>15</v>
      </c>
      <c r="F26" s="170">
        <v>148688</v>
      </c>
      <c r="G26" s="155">
        <f t="shared" si="4"/>
        <v>28250.720000000001</v>
      </c>
      <c r="H26" s="147">
        <f t="shared" si="0"/>
        <v>176938.72</v>
      </c>
      <c r="I26" s="155">
        <f t="shared" si="1"/>
        <v>2654080.7999999998</v>
      </c>
    </row>
    <row r="27" spans="1:9" ht="408" customHeight="1">
      <c r="A27" s="13">
        <v>22</v>
      </c>
      <c r="B27" s="13" t="s">
        <v>56</v>
      </c>
      <c r="C27" s="14" t="s">
        <v>57</v>
      </c>
      <c r="D27" s="15" t="s">
        <v>15</v>
      </c>
      <c r="E27" s="15">
        <v>20</v>
      </c>
      <c r="F27" s="170">
        <v>145940</v>
      </c>
      <c r="G27" s="155">
        <f t="shared" si="4"/>
        <v>27728.6</v>
      </c>
      <c r="H27" s="147">
        <f t="shared" si="0"/>
        <v>173668.6</v>
      </c>
      <c r="I27" s="155">
        <f t="shared" si="1"/>
        <v>3473372</v>
      </c>
    </row>
    <row r="28" spans="1:9" ht="408" customHeight="1">
      <c r="A28" s="13">
        <v>23</v>
      </c>
      <c r="B28" s="13" t="s">
        <v>58</v>
      </c>
      <c r="C28" s="14" t="s">
        <v>59</v>
      </c>
      <c r="D28" s="15" t="s">
        <v>15</v>
      </c>
      <c r="E28" s="15">
        <v>25</v>
      </c>
      <c r="F28" s="170">
        <v>186536</v>
      </c>
      <c r="G28" s="155">
        <f t="shared" si="4"/>
        <v>35441.840000000004</v>
      </c>
      <c r="H28" s="147">
        <f t="shared" si="0"/>
        <v>221977.84</v>
      </c>
      <c r="I28" s="155">
        <f t="shared" si="1"/>
        <v>5549446</v>
      </c>
    </row>
    <row r="29" spans="1:9" ht="408" customHeight="1">
      <c r="A29" s="13">
        <v>24</v>
      </c>
      <c r="B29" s="13" t="s">
        <v>60</v>
      </c>
      <c r="C29" s="14" t="s">
        <v>61</v>
      </c>
      <c r="D29" s="15" t="s">
        <v>15</v>
      </c>
      <c r="E29" s="15">
        <v>3</v>
      </c>
      <c r="F29" s="170">
        <v>2323052</v>
      </c>
      <c r="G29" s="155">
        <f t="shared" si="4"/>
        <v>441379.88</v>
      </c>
      <c r="H29" s="147">
        <f t="shared" si="0"/>
        <v>2764431.88</v>
      </c>
      <c r="I29" s="155">
        <f t="shared" si="1"/>
        <v>8293295.6399999997</v>
      </c>
    </row>
    <row r="30" spans="1:9" ht="408" customHeight="1">
      <c r="A30" s="13">
        <v>25</v>
      </c>
      <c r="B30" s="13" t="s">
        <v>62</v>
      </c>
      <c r="C30" s="14" t="s">
        <v>63</v>
      </c>
      <c r="D30" s="15" t="s">
        <v>15</v>
      </c>
      <c r="E30" s="15">
        <v>1</v>
      </c>
      <c r="F30" s="170">
        <v>3240550</v>
      </c>
      <c r="G30" s="155">
        <f t="shared" si="4"/>
        <v>615704.5</v>
      </c>
      <c r="H30" s="147">
        <f t="shared" si="0"/>
        <v>3856254.5</v>
      </c>
      <c r="I30" s="155">
        <f t="shared" si="1"/>
        <v>3856254.5</v>
      </c>
    </row>
    <row r="31" spans="1:9" ht="408" customHeight="1">
      <c r="A31" s="13">
        <v>26</v>
      </c>
      <c r="B31" s="13" t="s">
        <v>64</v>
      </c>
      <c r="C31" s="14" t="s">
        <v>65</v>
      </c>
      <c r="D31" s="15" t="s">
        <v>15</v>
      </c>
      <c r="E31" s="15">
        <v>150</v>
      </c>
      <c r="F31" s="170">
        <v>45029</v>
      </c>
      <c r="G31" s="155">
        <f t="shared" si="4"/>
        <v>8555.51</v>
      </c>
      <c r="H31" s="147">
        <f t="shared" si="0"/>
        <v>53584.51</v>
      </c>
      <c r="I31" s="155">
        <f t="shared" si="1"/>
        <v>8037676.5</v>
      </c>
    </row>
    <row r="32" spans="1:9" ht="408" customHeight="1">
      <c r="A32" s="13">
        <v>27</v>
      </c>
      <c r="B32" s="13" t="s">
        <v>66</v>
      </c>
      <c r="C32" s="14" t="s">
        <v>67</v>
      </c>
      <c r="D32" s="15" t="s">
        <v>15</v>
      </c>
      <c r="E32" s="15">
        <v>5</v>
      </c>
      <c r="F32" s="170">
        <v>1248242</v>
      </c>
      <c r="G32" s="155">
        <f t="shared" si="4"/>
        <v>237165.98</v>
      </c>
      <c r="H32" s="147">
        <f t="shared" si="0"/>
        <v>1485407.98</v>
      </c>
      <c r="I32" s="155">
        <f t="shared" si="1"/>
        <v>7427039.9000000004</v>
      </c>
    </row>
    <row r="33" spans="1:9" ht="408" customHeight="1">
      <c r="A33" s="13">
        <v>28</v>
      </c>
      <c r="B33" s="13" t="s">
        <v>68</v>
      </c>
      <c r="C33" s="14" t="s">
        <v>69</v>
      </c>
      <c r="D33" s="15" t="s">
        <v>15</v>
      </c>
      <c r="E33" s="15">
        <v>18</v>
      </c>
      <c r="F33" s="170">
        <v>465662</v>
      </c>
      <c r="G33" s="155">
        <f t="shared" si="4"/>
        <v>88475.78</v>
      </c>
      <c r="H33" s="147">
        <f t="shared" si="0"/>
        <v>554137.78</v>
      </c>
      <c r="I33" s="155">
        <f t="shared" si="1"/>
        <v>9974480.040000001</v>
      </c>
    </row>
    <row r="34" spans="1:9" ht="119.25" customHeight="1">
      <c r="A34" s="13">
        <v>29</v>
      </c>
      <c r="B34" s="13" t="s">
        <v>70</v>
      </c>
      <c r="C34" s="14" t="s">
        <v>71</v>
      </c>
      <c r="D34" s="15" t="s">
        <v>15</v>
      </c>
      <c r="E34" s="15">
        <v>4</v>
      </c>
      <c r="F34" s="170">
        <v>4275670</v>
      </c>
      <c r="G34" s="155">
        <f t="shared" si="4"/>
        <v>812377.3</v>
      </c>
      <c r="H34" s="147">
        <f t="shared" si="0"/>
        <v>5088047.3</v>
      </c>
      <c r="I34" s="155">
        <f t="shared" si="1"/>
        <v>20352189.199999999</v>
      </c>
    </row>
    <row r="35" spans="1:9" ht="408" customHeight="1">
      <c r="A35" s="13">
        <v>30</v>
      </c>
      <c r="B35" s="13" t="s">
        <v>72</v>
      </c>
      <c r="C35" s="14" t="s">
        <v>73</v>
      </c>
      <c r="D35" s="15" t="s">
        <v>15</v>
      </c>
      <c r="E35" s="15">
        <v>1</v>
      </c>
      <c r="F35" s="170">
        <v>4648132</v>
      </c>
      <c r="G35" s="155">
        <f t="shared" si="4"/>
        <v>883145.08</v>
      </c>
      <c r="H35" s="147">
        <f t="shared" si="0"/>
        <v>5531277.0800000001</v>
      </c>
      <c r="I35" s="155">
        <f t="shared" si="1"/>
        <v>5531277.0800000001</v>
      </c>
    </row>
    <row r="36" spans="1:9" ht="408" customHeight="1">
      <c r="A36" s="13">
        <v>31</v>
      </c>
      <c r="B36" s="13" t="s">
        <v>74</v>
      </c>
      <c r="C36" s="14" t="s">
        <v>75</v>
      </c>
      <c r="D36" s="15" t="s">
        <v>15</v>
      </c>
      <c r="E36" s="15">
        <v>2</v>
      </c>
      <c r="F36" s="170">
        <v>187847</v>
      </c>
      <c r="G36" s="155">
        <f t="shared" si="4"/>
        <v>35690.93</v>
      </c>
      <c r="H36" s="147">
        <f t="shared" si="0"/>
        <v>223537.93</v>
      </c>
      <c r="I36" s="155">
        <f t="shared" si="1"/>
        <v>447075.86</v>
      </c>
    </row>
    <row r="37" spans="1:9" ht="408" customHeight="1">
      <c r="A37" s="13">
        <v>32</v>
      </c>
      <c r="B37" s="13" t="s">
        <v>76</v>
      </c>
      <c r="C37" s="14" t="s">
        <v>77</v>
      </c>
      <c r="D37" s="15" t="s">
        <v>15</v>
      </c>
      <c r="E37" s="15">
        <v>1</v>
      </c>
      <c r="F37" s="170">
        <v>2568339</v>
      </c>
      <c r="G37" s="155">
        <f t="shared" si="4"/>
        <v>487984.41000000003</v>
      </c>
      <c r="H37" s="147">
        <f t="shared" si="0"/>
        <v>3056323.41</v>
      </c>
      <c r="I37" s="155">
        <f t="shared" si="1"/>
        <v>3056323.41</v>
      </c>
    </row>
    <row r="38" spans="1:9" ht="408" customHeight="1">
      <c r="A38" s="13">
        <v>33</v>
      </c>
      <c r="B38" s="13" t="s">
        <v>78</v>
      </c>
      <c r="C38" s="14" t="s">
        <v>79</v>
      </c>
      <c r="D38" s="15" t="s">
        <v>15</v>
      </c>
      <c r="E38" s="15">
        <v>1</v>
      </c>
      <c r="F38" s="170">
        <v>780862</v>
      </c>
      <c r="G38" s="155">
        <f t="shared" si="4"/>
        <v>148363.78</v>
      </c>
      <c r="H38" s="147">
        <f t="shared" si="0"/>
        <v>929225.78</v>
      </c>
      <c r="I38" s="155">
        <f t="shared" si="1"/>
        <v>929225.78</v>
      </c>
    </row>
    <row r="39" spans="1:9" ht="408" customHeight="1">
      <c r="A39" s="13">
        <v>34</v>
      </c>
      <c r="B39" s="13" t="s">
        <v>80</v>
      </c>
      <c r="C39" s="14" t="s">
        <v>81</v>
      </c>
      <c r="D39" s="15" t="s">
        <v>15</v>
      </c>
      <c r="E39" s="15">
        <v>24</v>
      </c>
      <c r="F39" s="170">
        <v>92701</v>
      </c>
      <c r="G39" s="155">
        <f t="shared" si="4"/>
        <v>17613.189999999999</v>
      </c>
      <c r="H39" s="147">
        <f t="shared" si="0"/>
        <v>110314.19</v>
      </c>
      <c r="I39" s="155">
        <f t="shared" si="1"/>
        <v>2647540.56</v>
      </c>
    </row>
    <row r="40" spans="1:9" ht="408" customHeight="1">
      <c r="A40" s="13">
        <v>35</v>
      </c>
      <c r="B40" s="13" t="s">
        <v>82</v>
      </c>
      <c r="C40" s="14" t="s">
        <v>83</v>
      </c>
      <c r="D40" s="15" t="s">
        <v>15</v>
      </c>
      <c r="E40" s="15">
        <v>1</v>
      </c>
      <c r="F40" s="170">
        <v>3109266</v>
      </c>
      <c r="G40" s="155">
        <f t="shared" si="4"/>
        <v>590760.54</v>
      </c>
      <c r="H40" s="147">
        <f t="shared" si="0"/>
        <v>3700026.54</v>
      </c>
      <c r="I40" s="155">
        <f t="shared" si="1"/>
        <v>3700026.54</v>
      </c>
    </row>
    <row r="41" spans="1:9" ht="408" customHeight="1">
      <c r="A41" s="13">
        <v>36</v>
      </c>
      <c r="B41" s="13" t="s">
        <v>84</v>
      </c>
      <c r="C41" s="14" t="s">
        <v>85</v>
      </c>
      <c r="D41" s="15" t="s">
        <v>15</v>
      </c>
      <c r="E41" s="15">
        <v>2</v>
      </c>
      <c r="F41" s="170">
        <v>198092</v>
      </c>
      <c r="G41" s="155">
        <f t="shared" si="4"/>
        <v>37637.480000000003</v>
      </c>
      <c r="H41" s="147">
        <f t="shared" si="0"/>
        <v>235729.48</v>
      </c>
      <c r="I41" s="155">
        <f t="shared" si="1"/>
        <v>471458.96</v>
      </c>
    </row>
    <row r="42" spans="1:9" ht="408" customHeight="1">
      <c r="A42" s="13">
        <v>37</v>
      </c>
      <c r="B42" s="13" t="s">
        <v>86</v>
      </c>
      <c r="C42" s="14" t="s">
        <v>87</v>
      </c>
      <c r="D42" s="15" t="s">
        <v>15</v>
      </c>
      <c r="E42" s="15">
        <v>5</v>
      </c>
      <c r="F42" s="170">
        <v>79957</v>
      </c>
      <c r="G42" s="155">
        <f t="shared" si="4"/>
        <v>15191.83</v>
      </c>
      <c r="H42" s="147">
        <f t="shared" si="0"/>
        <v>95148.83</v>
      </c>
      <c r="I42" s="155">
        <f t="shared" si="1"/>
        <v>475744.15</v>
      </c>
    </row>
    <row r="43" spans="1:9" ht="408" customHeight="1">
      <c r="A43" s="13">
        <v>38</v>
      </c>
      <c r="B43" s="13" t="s">
        <v>88</v>
      </c>
      <c r="C43" s="14" t="s">
        <v>89</v>
      </c>
      <c r="D43" s="15" t="s">
        <v>15</v>
      </c>
      <c r="E43" s="15">
        <v>12</v>
      </c>
      <c r="F43" s="170">
        <v>160751</v>
      </c>
      <c r="G43" s="155">
        <f t="shared" si="4"/>
        <v>30542.69</v>
      </c>
      <c r="H43" s="147">
        <f t="shared" si="0"/>
        <v>191293.69</v>
      </c>
      <c r="I43" s="155">
        <f t="shared" si="1"/>
        <v>2295524.2800000003</v>
      </c>
    </row>
    <row r="44" spans="1:9" ht="408" customHeight="1">
      <c r="A44" s="13">
        <v>39</v>
      </c>
      <c r="B44" s="13" t="s">
        <v>90</v>
      </c>
      <c r="C44" s="14" t="s">
        <v>91</v>
      </c>
      <c r="D44" s="15" t="s">
        <v>15</v>
      </c>
      <c r="E44" s="15">
        <v>5</v>
      </c>
      <c r="F44" s="170">
        <v>393432</v>
      </c>
      <c r="G44" s="155">
        <f t="shared" si="4"/>
        <v>74752.08</v>
      </c>
      <c r="H44" s="147">
        <f t="shared" si="0"/>
        <v>468184.08</v>
      </c>
      <c r="I44" s="155">
        <f t="shared" si="1"/>
        <v>2340920.4</v>
      </c>
    </row>
    <row r="45" spans="1:9" ht="408" customHeight="1">
      <c r="A45" s="13">
        <v>40</v>
      </c>
      <c r="B45" s="13" t="s">
        <v>92</v>
      </c>
      <c r="C45" s="14" t="s">
        <v>93</v>
      </c>
      <c r="D45" s="15" t="s">
        <v>15</v>
      </c>
      <c r="E45" s="15">
        <v>4</v>
      </c>
      <c r="F45" s="170">
        <v>3211922</v>
      </c>
      <c r="G45" s="155">
        <f t="shared" si="4"/>
        <v>610265.18000000005</v>
      </c>
      <c r="H45" s="147">
        <f t="shared" si="0"/>
        <v>3822187.18</v>
      </c>
      <c r="I45" s="155">
        <f t="shared" si="1"/>
        <v>15288748.720000001</v>
      </c>
    </row>
    <row r="46" spans="1:9" ht="408" customHeight="1">
      <c r="A46" s="13">
        <v>41</v>
      </c>
      <c r="B46" s="13" t="s">
        <v>94</v>
      </c>
      <c r="C46" s="14" t="s">
        <v>95</v>
      </c>
      <c r="D46" s="15" t="s">
        <v>15</v>
      </c>
      <c r="E46" s="15">
        <v>21</v>
      </c>
      <c r="F46" s="170">
        <v>2400213</v>
      </c>
      <c r="G46" s="155">
        <f t="shared" si="4"/>
        <v>456040.47000000003</v>
      </c>
      <c r="H46" s="147">
        <f t="shared" si="0"/>
        <v>2856253.47</v>
      </c>
      <c r="I46" s="155">
        <f t="shared" si="1"/>
        <v>59981322.870000005</v>
      </c>
    </row>
    <row r="47" spans="1:9" ht="48.75" customHeight="1">
      <c r="A47" s="13">
        <v>42</v>
      </c>
      <c r="B47" s="13" t="s">
        <v>96</v>
      </c>
      <c r="C47" s="14" t="s">
        <v>97</v>
      </c>
      <c r="D47" s="15" t="s">
        <v>15</v>
      </c>
      <c r="E47" s="15">
        <v>80</v>
      </c>
      <c r="F47" s="170">
        <v>110731</v>
      </c>
      <c r="G47" s="155">
        <f t="shared" si="4"/>
        <v>21038.89</v>
      </c>
      <c r="H47" s="147">
        <f t="shared" si="0"/>
        <v>131769.89000000001</v>
      </c>
      <c r="I47" s="155">
        <f t="shared" si="1"/>
        <v>10541591.200000001</v>
      </c>
    </row>
    <row r="48" spans="1:9" ht="408" customHeight="1">
      <c r="A48" s="13">
        <v>43</v>
      </c>
      <c r="B48" s="13" t="s">
        <v>98</v>
      </c>
      <c r="C48" s="14" t="s">
        <v>99</v>
      </c>
      <c r="D48" s="15" t="s">
        <v>15</v>
      </c>
      <c r="E48" s="15">
        <v>28</v>
      </c>
      <c r="F48" s="170">
        <v>2239943</v>
      </c>
      <c r="G48" s="155">
        <f t="shared" si="4"/>
        <v>425589.17</v>
      </c>
      <c r="H48" s="147">
        <f t="shared" si="0"/>
        <v>2665532.17</v>
      </c>
      <c r="I48" s="155">
        <f t="shared" si="1"/>
        <v>74634900.75999999</v>
      </c>
    </row>
    <row r="49" spans="1:9" ht="408" customHeight="1">
      <c r="A49" s="13">
        <v>44</v>
      </c>
      <c r="B49" s="13" t="s">
        <v>100</v>
      </c>
      <c r="C49" s="14" t="s">
        <v>101</v>
      </c>
      <c r="D49" s="15" t="s">
        <v>15</v>
      </c>
      <c r="E49" s="15">
        <v>1</v>
      </c>
      <c r="F49" s="170">
        <v>437314</v>
      </c>
      <c r="G49" s="155">
        <f t="shared" si="4"/>
        <v>83089.66</v>
      </c>
      <c r="H49" s="147">
        <f t="shared" si="0"/>
        <v>520403.66000000003</v>
      </c>
      <c r="I49" s="155">
        <f t="shared" si="1"/>
        <v>520403.66000000003</v>
      </c>
    </row>
    <row r="50" spans="1:9" ht="408" customHeight="1">
      <c r="A50" s="13">
        <v>45</v>
      </c>
      <c r="B50" s="13" t="s">
        <v>102</v>
      </c>
      <c r="C50" s="14" t="s">
        <v>103</v>
      </c>
      <c r="D50" s="15" t="s">
        <v>15</v>
      </c>
      <c r="E50" s="15">
        <v>1</v>
      </c>
      <c r="F50" s="170">
        <v>3671551</v>
      </c>
      <c r="G50" s="155">
        <f t="shared" si="4"/>
        <v>697594.69000000006</v>
      </c>
      <c r="H50" s="147">
        <f t="shared" si="0"/>
        <v>4369145.6900000004</v>
      </c>
      <c r="I50" s="155">
        <f t="shared" si="1"/>
        <v>4369145.6900000004</v>
      </c>
    </row>
    <row r="51" spans="1:9" ht="408" customHeight="1">
      <c r="A51" s="13">
        <v>46</v>
      </c>
      <c r="B51" s="13" t="s">
        <v>104</v>
      </c>
      <c r="C51" s="14" t="s">
        <v>105</v>
      </c>
      <c r="D51" s="15" t="s">
        <v>15</v>
      </c>
      <c r="E51" s="15">
        <v>1</v>
      </c>
      <c r="F51" s="170">
        <v>2342679</v>
      </c>
      <c r="G51" s="155">
        <f t="shared" si="4"/>
        <v>445109.01</v>
      </c>
      <c r="H51" s="147">
        <f t="shared" si="0"/>
        <v>2787788.01</v>
      </c>
      <c r="I51" s="155">
        <f t="shared" si="1"/>
        <v>2787788.01</v>
      </c>
    </row>
    <row r="52" spans="1:9" ht="408" customHeight="1">
      <c r="A52" s="13">
        <v>47</v>
      </c>
      <c r="B52" s="13" t="s">
        <v>106</v>
      </c>
      <c r="C52" s="14" t="s">
        <v>107</v>
      </c>
      <c r="D52" s="15" t="s">
        <v>15</v>
      </c>
      <c r="E52" s="15">
        <v>1</v>
      </c>
      <c r="F52" s="170">
        <v>4278646</v>
      </c>
      <c r="G52" s="155">
        <f t="shared" si="4"/>
        <v>812942.74</v>
      </c>
      <c r="H52" s="147">
        <f t="shared" si="0"/>
        <v>5091588.74</v>
      </c>
      <c r="I52" s="155">
        <f t="shared" si="1"/>
        <v>5091588.74</v>
      </c>
    </row>
    <row r="53" spans="1:9" ht="408" customHeight="1">
      <c r="A53" s="13">
        <v>48</v>
      </c>
      <c r="B53" s="13" t="s">
        <v>108</v>
      </c>
      <c r="C53" s="14" t="s">
        <v>109</v>
      </c>
      <c r="D53" s="15" t="s">
        <v>15</v>
      </c>
      <c r="E53" s="15">
        <v>8</v>
      </c>
      <c r="F53" s="170">
        <v>413171</v>
      </c>
      <c r="G53" s="155">
        <f t="shared" si="4"/>
        <v>78502.490000000005</v>
      </c>
      <c r="H53" s="147">
        <f t="shared" si="0"/>
        <v>491673.49</v>
      </c>
      <c r="I53" s="155">
        <f t="shared" si="1"/>
        <v>3933387.92</v>
      </c>
    </row>
    <row r="54" spans="1:9" ht="408" customHeight="1">
      <c r="A54" s="13">
        <v>49</v>
      </c>
      <c r="B54" s="13" t="s">
        <v>110</v>
      </c>
      <c r="C54" s="14" t="s">
        <v>111</v>
      </c>
      <c r="D54" s="15" t="s">
        <v>15</v>
      </c>
      <c r="E54" s="15">
        <v>4</v>
      </c>
      <c r="F54" s="170">
        <v>3122404</v>
      </c>
      <c r="G54" s="155">
        <f t="shared" si="4"/>
        <v>593256.76</v>
      </c>
      <c r="H54" s="147">
        <f t="shared" si="0"/>
        <v>3715660.76</v>
      </c>
      <c r="I54" s="155">
        <f t="shared" si="1"/>
        <v>14862643.039999999</v>
      </c>
    </row>
    <row r="55" spans="1:9" ht="408" customHeight="1">
      <c r="A55" s="13">
        <v>50</v>
      </c>
      <c r="B55" s="13" t="s">
        <v>112</v>
      </c>
      <c r="C55" s="14" t="s">
        <v>113</v>
      </c>
      <c r="D55" s="15" t="s">
        <v>15</v>
      </c>
      <c r="E55" s="15">
        <v>1</v>
      </c>
      <c r="F55" s="170">
        <v>23987643</v>
      </c>
      <c r="G55" s="155">
        <f t="shared" si="4"/>
        <v>4557652.17</v>
      </c>
      <c r="H55" s="147">
        <f t="shared" si="0"/>
        <v>28545295.170000002</v>
      </c>
      <c r="I55" s="155">
        <f t="shared" si="1"/>
        <v>28545295.170000002</v>
      </c>
    </row>
    <row r="56" spans="1:9" ht="408" customHeight="1">
      <c r="A56" s="13">
        <v>51</v>
      </c>
      <c r="B56" s="13" t="s">
        <v>114</v>
      </c>
      <c r="C56" s="14" t="s">
        <v>115</v>
      </c>
      <c r="D56" s="15" t="s">
        <v>15</v>
      </c>
      <c r="E56" s="15">
        <v>1</v>
      </c>
      <c r="F56" s="170">
        <v>6440698</v>
      </c>
      <c r="G56" s="155">
        <f t="shared" si="4"/>
        <v>1223732.6200000001</v>
      </c>
      <c r="H56" s="147">
        <f t="shared" si="0"/>
        <v>7664430.6200000001</v>
      </c>
      <c r="I56" s="155">
        <f t="shared" si="1"/>
        <v>7664430.6200000001</v>
      </c>
    </row>
    <row r="57" spans="1:9" ht="408" customHeight="1">
      <c r="A57" s="13">
        <v>52</v>
      </c>
      <c r="B57" s="13" t="s">
        <v>116</v>
      </c>
      <c r="C57" s="14" t="s">
        <v>117</v>
      </c>
      <c r="D57" s="15" t="s">
        <v>15</v>
      </c>
      <c r="E57" s="15">
        <v>1</v>
      </c>
      <c r="F57" s="170">
        <v>6877136</v>
      </c>
      <c r="G57" s="155">
        <f t="shared" si="4"/>
        <v>1306655.8400000001</v>
      </c>
      <c r="H57" s="147">
        <f t="shared" si="0"/>
        <v>8183791.8399999999</v>
      </c>
      <c r="I57" s="155">
        <f t="shared" si="1"/>
        <v>8183791.8399999999</v>
      </c>
    </row>
    <row r="58" spans="1:9" ht="408" customHeight="1">
      <c r="A58" s="13">
        <v>53</v>
      </c>
      <c r="B58" s="13" t="s">
        <v>118</v>
      </c>
      <c r="C58" s="14" t="s">
        <v>119</v>
      </c>
      <c r="D58" s="15" t="s">
        <v>15</v>
      </c>
      <c r="E58" s="15">
        <v>1</v>
      </c>
      <c r="F58" s="170">
        <v>6354540</v>
      </c>
      <c r="G58" s="155">
        <f t="shared" si="4"/>
        <v>1207362.6000000001</v>
      </c>
      <c r="H58" s="147">
        <f t="shared" si="0"/>
        <v>7561902.5999999996</v>
      </c>
      <c r="I58" s="155">
        <f t="shared" si="1"/>
        <v>7561902.5999999996</v>
      </c>
    </row>
    <row r="59" spans="1:9" ht="408" customHeight="1">
      <c r="A59" s="13">
        <v>54</v>
      </c>
      <c r="B59" s="13" t="s">
        <v>120</v>
      </c>
      <c r="C59" s="14" t="s">
        <v>121</v>
      </c>
      <c r="D59" s="15" t="s">
        <v>15</v>
      </c>
      <c r="E59" s="15">
        <v>3</v>
      </c>
      <c r="F59" s="170">
        <v>315462</v>
      </c>
      <c r="G59" s="155">
        <f t="shared" si="4"/>
        <v>59937.78</v>
      </c>
      <c r="H59" s="147">
        <f t="shared" si="0"/>
        <v>375399.78</v>
      </c>
      <c r="I59" s="155">
        <f t="shared" si="1"/>
        <v>1126199.3400000001</v>
      </c>
    </row>
    <row r="60" spans="1:9" ht="408" customHeight="1">
      <c r="A60" s="13">
        <v>55</v>
      </c>
      <c r="B60" s="13" t="s">
        <v>122</v>
      </c>
      <c r="C60" s="14" t="s">
        <v>123</v>
      </c>
      <c r="D60" s="15" t="s">
        <v>15</v>
      </c>
      <c r="E60" s="15">
        <v>1</v>
      </c>
      <c r="F60" s="170">
        <v>3987690</v>
      </c>
      <c r="G60" s="155">
        <f t="shared" si="4"/>
        <v>757661.1</v>
      </c>
      <c r="H60" s="147">
        <f t="shared" si="0"/>
        <v>4745351.0999999996</v>
      </c>
      <c r="I60" s="155">
        <f t="shared" si="1"/>
        <v>4745351.0999999996</v>
      </c>
    </row>
    <row r="61" spans="1:9" ht="408" customHeight="1">
      <c r="A61" s="13">
        <v>56</v>
      </c>
      <c r="B61" s="13" t="s">
        <v>124</v>
      </c>
      <c r="C61" s="14" t="s">
        <v>125</v>
      </c>
      <c r="D61" s="15" t="s">
        <v>15</v>
      </c>
      <c r="E61" s="15">
        <v>1</v>
      </c>
      <c r="F61" s="170">
        <v>2723802</v>
      </c>
      <c r="G61" s="155">
        <f t="shared" si="4"/>
        <v>517522.38</v>
      </c>
      <c r="H61" s="147">
        <f t="shared" si="0"/>
        <v>3241324.38</v>
      </c>
      <c r="I61" s="155">
        <f t="shared" si="1"/>
        <v>3241324.38</v>
      </c>
    </row>
    <row r="62" spans="1:9" ht="408" customHeight="1">
      <c r="A62" s="13">
        <v>57</v>
      </c>
      <c r="B62" s="13" t="s">
        <v>126</v>
      </c>
      <c r="C62" s="14" t="s">
        <v>127</v>
      </c>
      <c r="D62" s="15" t="s">
        <v>15</v>
      </c>
      <c r="E62" s="15">
        <v>6</v>
      </c>
      <c r="F62" s="170">
        <v>4919053</v>
      </c>
      <c r="G62" s="155">
        <f t="shared" si="4"/>
        <v>934620.07000000007</v>
      </c>
      <c r="H62" s="147">
        <f t="shared" si="0"/>
        <v>5853673.0700000003</v>
      </c>
      <c r="I62" s="155">
        <f t="shared" si="1"/>
        <v>35122038.420000002</v>
      </c>
    </row>
    <row r="63" spans="1:9" ht="408" customHeight="1">
      <c r="A63" s="13">
        <v>58</v>
      </c>
      <c r="B63" s="13" t="s">
        <v>128</v>
      </c>
      <c r="C63" s="14" t="s">
        <v>129</v>
      </c>
      <c r="D63" s="15" t="s">
        <v>15</v>
      </c>
      <c r="E63" s="15">
        <v>1</v>
      </c>
      <c r="F63" s="170">
        <v>12621147</v>
      </c>
      <c r="G63" s="155">
        <f t="shared" si="4"/>
        <v>2398017.9300000002</v>
      </c>
      <c r="H63" s="147">
        <f t="shared" si="0"/>
        <v>15019164.93</v>
      </c>
      <c r="I63" s="155">
        <f t="shared" si="1"/>
        <v>15019164.93</v>
      </c>
    </row>
    <row r="64" spans="1:9" ht="363" customHeight="1">
      <c r="A64" s="13">
        <v>59</v>
      </c>
      <c r="B64" s="13" t="s">
        <v>130</v>
      </c>
      <c r="C64" s="14" t="s">
        <v>131</v>
      </c>
      <c r="D64" s="15" t="s">
        <v>15</v>
      </c>
      <c r="E64" s="15">
        <v>5</v>
      </c>
      <c r="F64" s="170">
        <v>6801023</v>
      </c>
      <c r="G64" s="155">
        <v>0</v>
      </c>
      <c r="H64" s="147">
        <f t="shared" si="0"/>
        <v>6801023</v>
      </c>
      <c r="I64" s="155">
        <f t="shared" si="1"/>
        <v>34005115</v>
      </c>
    </row>
    <row r="65" spans="1:9" ht="306.75" customHeight="1">
      <c r="A65" s="13">
        <v>60</v>
      </c>
      <c r="B65" s="13" t="s">
        <v>132</v>
      </c>
      <c r="C65" s="14" t="s">
        <v>133</v>
      </c>
      <c r="D65" s="15" t="s">
        <v>15</v>
      </c>
      <c r="E65" s="15">
        <v>2</v>
      </c>
      <c r="F65" s="170">
        <v>1265012</v>
      </c>
      <c r="G65" s="155">
        <f t="shared" si="4"/>
        <v>240352.28</v>
      </c>
      <c r="H65" s="147">
        <f t="shared" si="0"/>
        <v>1505364.28</v>
      </c>
      <c r="I65" s="155">
        <f t="shared" si="1"/>
        <v>3010728.56</v>
      </c>
    </row>
    <row r="66" spans="1:9" ht="325.5" customHeight="1">
      <c r="A66" s="13">
        <v>61</v>
      </c>
      <c r="B66" s="13" t="s">
        <v>134</v>
      </c>
      <c r="C66" s="14" t="s">
        <v>135</v>
      </c>
      <c r="D66" s="15" t="s">
        <v>15</v>
      </c>
      <c r="E66" s="15">
        <v>4</v>
      </c>
      <c r="F66" s="170">
        <v>278876</v>
      </c>
      <c r="G66" s="155">
        <f t="shared" si="4"/>
        <v>52986.44</v>
      </c>
      <c r="H66" s="147">
        <f t="shared" si="0"/>
        <v>331862.44</v>
      </c>
      <c r="I66" s="155">
        <f t="shared" si="1"/>
        <v>1327449.76</v>
      </c>
    </row>
    <row r="67" spans="1:9" ht="408" customHeight="1">
      <c r="A67" s="13">
        <v>62</v>
      </c>
      <c r="B67" s="13" t="s">
        <v>136</v>
      </c>
      <c r="C67" s="14" t="s">
        <v>137</v>
      </c>
      <c r="D67" s="15" t="s">
        <v>15</v>
      </c>
      <c r="E67" s="15">
        <v>4</v>
      </c>
      <c r="F67" s="170">
        <v>213676</v>
      </c>
      <c r="G67" s="155">
        <f t="shared" si="4"/>
        <v>40598.44</v>
      </c>
      <c r="H67" s="147">
        <f t="shared" si="0"/>
        <v>254274.44</v>
      </c>
      <c r="I67" s="155">
        <f t="shared" si="1"/>
        <v>1017097.76</v>
      </c>
    </row>
    <row r="68" spans="1:9" ht="383.25" customHeight="1">
      <c r="A68" s="13">
        <v>63</v>
      </c>
      <c r="B68" s="13" t="s">
        <v>138</v>
      </c>
      <c r="C68" s="14" t="s">
        <v>139</v>
      </c>
      <c r="D68" s="15" t="s">
        <v>15</v>
      </c>
      <c r="E68" s="15">
        <v>2</v>
      </c>
      <c r="F68" s="170">
        <v>1271946</v>
      </c>
      <c r="G68" s="155">
        <f t="shared" si="4"/>
        <v>241669.74</v>
      </c>
      <c r="H68" s="147">
        <f t="shared" si="0"/>
        <v>1513615.74</v>
      </c>
      <c r="I68" s="155">
        <f t="shared" si="1"/>
        <v>3027231.48</v>
      </c>
    </row>
    <row r="69" spans="1:9" ht="408" customHeight="1">
      <c r="A69" s="13">
        <v>64</v>
      </c>
      <c r="B69" s="13" t="s">
        <v>140</v>
      </c>
      <c r="C69" s="14" t="s">
        <v>141</v>
      </c>
      <c r="D69" s="15" t="s">
        <v>15</v>
      </c>
      <c r="E69" s="15">
        <v>1</v>
      </c>
      <c r="F69" s="170">
        <v>3437884</v>
      </c>
      <c r="G69" s="155">
        <f t="shared" si="4"/>
        <v>653197.96</v>
      </c>
      <c r="H69" s="147">
        <f t="shared" si="0"/>
        <v>4091081.96</v>
      </c>
      <c r="I69" s="155">
        <f t="shared" si="1"/>
        <v>4091081.96</v>
      </c>
    </row>
    <row r="70" spans="1:9" ht="408" customHeight="1">
      <c r="A70" s="13">
        <v>65</v>
      </c>
      <c r="B70" s="13" t="s">
        <v>142</v>
      </c>
      <c r="C70" s="14" t="s">
        <v>143</v>
      </c>
      <c r="D70" s="15" t="s">
        <v>15</v>
      </c>
      <c r="E70" s="15">
        <v>12</v>
      </c>
      <c r="F70" s="170">
        <v>1805725</v>
      </c>
      <c r="G70" s="155">
        <f t="shared" si="4"/>
        <v>343087.75</v>
      </c>
      <c r="H70" s="147">
        <f t="shared" si="0"/>
        <v>2148812.75</v>
      </c>
      <c r="I70" s="155">
        <f t="shared" si="1"/>
        <v>25785753</v>
      </c>
    </row>
    <row r="71" spans="1:9" ht="408" customHeight="1">
      <c r="A71" s="13">
        <v>66</v>
      </c>
      <c r="B71" s="13" t="s">
        <v>144</v>
      </c>
      <c r="C71" s="14" t="s">
        <v>145</v>
      </c>
      <c r="D71" s="15" t="s">
        <v>15</v>
      </c>
      <c r="E71" s="15">
        <v>1</v>
      </c>
      <c r="F71" s="170">
        <v>2381738</v>
      </c>
      <c r="G71" s="155">
        <f t="shared" si="4"/>
        <v>452530.22000000003</v>
      </c>
      <c r="H71" s="147">
        <f t="shared" ref="H71:H134" si="5">+F71+G71</f>
        <v>2834268.22</v>
      </c>
      <c r="I71" s="155">
        <f t="shared" ref="I71:I134" si="6">+H71*E71</f>
        <v>2834268.22</v>
      </c>
    </row>
    <row r="72" spans="1:9" ht="408" customHeight="1">
      <c r="A72" s="13">
        <v>67</v>
      </c>
      <c r="B72" s="13" t="s">
        <v>146</v>
      </c>
      <c r="C72" s="14" t="s">
        <v>147</v>
      </c>
      <c r="D72" s="15" t="s">
        <v>15</v>
      </c>
      <c r="E72" s="15">
        <v>4</v>
      </c>
      <c r="F72" s="170">
        <v>218182</v>
      </c>
      <c r="G72" s="155">
        <v>0</v>
      </c>
      <c r="H72" s="147">
        <f t="shared" si="5"/>
        <v>218182</v>
      </c>
      <c r="I72" s="155">
        <f t="shared" si="6"/>
        <v>872728</v>
      </c>
    </row>
    <row r="73" spans="1:9" ht="408" customHeight="1">
      <c r="A73" s="13">
        <v>68</v>
      </c>
      <c r="B73" s="13" t="s">
        <v>148</v>
      </c>
      <c r="C73" s="14" t="s">
        <v>149</v>
      </c>
      <c r="D73" s="15" t="s">
        <v>15</v>
      </c>
      <c r="E73" s="15">
        <v>2</v>
      </c>
      <c r="F73" s="170">
        <v>2083717</v>
      </c>
      <c r="G73" s="155">
        <f t="shared" si="4"/>
        <v>395906.23</v>
      </c>
      <c r="H73" s="147">
        <f t="shared" si="5"/>
        <v>2479623.23</v>
      </c>
      <c r="I73" s="155">
        <f t="shared" si="6"/>
        <v>4959246.46</v>
      </c>
    </row>
    <row r="74" spans="1:9" ht="17.25" customHeight="1">
      <c r="A74" s="13">
        <v>69</v>
      </c>
      <c r="B74" s="13" t="s">
        <v>150</v>
      </c>
      <c r="C74" s="14" t="s">
        <v>151</v>
      </c>
      <c r="D74" s="15" t="s">
        <v>15</v>
      </c>
      <c r="E74" s="15">
        <v>40</v>
      </c>
      <c r="F74" s="170">
        <v>105066</v>
      </c>
      <c r="G74" s="155">
        <v>0</v>
      </c>
      <c r="H74" s="147">
        <f t="shared" si="5"/>
        <v>105066</v>
      </c>
      <c r="I74" s="155">
        <f t="shared" si="6"/>
        <v>4202640</v>
      </c>
    </row>
    <row r="75" spans="1:9" ht="408" customHeight="1">
      <c r="A75" s="13">
        <v>70</v>
      </c>
      <c r="B75" s="13" t="s">
        <v>152</v>
      </c>
      <c r="C75" s="14" t="s">
        <v>153</v>
      </c>
      <c r="D75" s="15" t="s">
        <v>15</v>
      </c>
      <c r="E75" s="15">
        <v>1</v>
      </c>
      <c r="F75" s="170">
        <v>710716</v>
      </c>
      <c r="G75" s="155">
        <f t="shared" si="4"/>
        <v>135036.04</v>
      </c>
      <c r="H75" s="147">
        <f t="shared" si="5"/>
        <v>845752.04</v>
      </c>
      <c r="I75" s="155">
        <f t="shared" si="6"/>
        <v>845752.04</v>
      </c>
    </row>
    <row r="76" spans="1:9" ht="408" customHeight="1">
      <c r="A76" s="13">
        <v>71</v>
      </c>
      <c r="B76" s="13" t="s">
        <v>154</v>
      </c>
      <c r="C76" s="14" t="s">
        <v>155</v>
      </c>
      <c r="D76" s="15" t="s">
        <v>15</v>
      </c>
      <c r="E76" s="15">
        <v>1</v>
      </c>
      <c r="F76" s="170">
        <v>11565520</v>
      </c>
      <c r="G76" s="155">
        <f t="shared" si="4"/>
        <v>2197448.7999999998</v>
      </c>
      <c r="H76" s="147">
        <f t="shared" si="5"/>
        <v>13762968.800000001</v>
      </c>
      <c r="I76" s="155">
        <f t="shared" si="6"/>
        <v>13762968.800000001</v>
      </c>
    </row>
    <row r="77" spans="1:9" ht="408" customHeight="1">
      <c r="A77" s="13">
        <v>72</v>
      </c>
      <c r="B77" s="13" t="s">
        <v>156</v>
      </c>
      <c r="C77" s="14" t="s">
        <v>157</v>
      </c>
      <c r="D77" s="15" t="s">
        <v>15</v>
      </c>
      <c r="E77" s="15">
        <v>2</v>
      </c>
      <c r="F77" s="170">
        <v>1304166</v>
      </c>
      <c r="G77" s="155">
        <f t="shared" si="4"/>
        <v>247791.54</v>
      </c>
      <c r="H77" s="147">
        <f t="shared" si="5"/>
        <v>1551957.54</v>
      </c>
      <c r="I77" s="155">
        <f t="shared" si="6"/>
        <v>3103915.08</v>
      </c>
    </row>
    <row r="78" spans="1:9" ht="408" customHeight="1">
      <c r="A78" s="13">
        <v>73</v>
      </c>
      <c r="B78" s="13" t="s">
        <v>158</v>
      </c>
      <c r="C78" s="14" t="s">
        <v>159</v>
      </c>
      <c r="D78" s="15" t="s">
        <v>15</v>
      </c>
      <c r="E78" s="15">
        <v>6</v>
      </c>
      <c r="F78" s="170">
        <v>1568691</v>
      </c>
      <c r="G78" s="155">
        <f t="shared" si="4"/>
        <v>298051.28999999998</v>
      </c>
      <c r="H78" s="147">
        <f t="shared" si="5"/>
        <v>1866742.29</v>
      </c>
      <c r="I78" s="155">
        <f t="shared" si="6"/>
        <v>11200453.74</v>
      </c>
    </row>
    <row r="79" spans="1:9" ht="408" customHeight="1">
      <c r="A79" s="13">
        <v>74</v>
      </c>
      <c r="B79" s="13" t="s">
        <v>160</v>
      </c>
      <c r="C79" s="14" t="s">
        <v>161</v>
      </c>
      <c r="D79" s="15" t="s">
        <v>15</v>
      </c>
      <c r="E79" s="15">
        <v>1</v>
      </c>
      <c r="F79" s="170">
        <v>1319624</v>
      </c>
      <c r="G79" s="155">
        <f t="shared" si="4"/>
        <v>250728.56</v>
      </c>
      <c r="H79" s="147">
        <f t="shared" si="5"/>
        <v>1570352.56</v>
      </c>
      <c r="I79" s="155">
        <f t="shared" si="6"/>
        <v>1570352.56</v>
      </c>
    </row>
    <row r="80" spans="1:9" ht="104.25" customHeight="1">
      <c r="A80" s="13">
        <v>75</v>
      </c>
      <c r="B80" s="13" t="s">
        <v>162</v>
      </c>
      <c r="C80" s="14" t="s">
        <v>163</v>
      </c>
      <c r="D80" s="15" t="s">
        <v>15</v>
      </c>
      <c r="E80" s="15">
        <v>1</v>
      </c>
      <c r="F80" s="170">
        <v>3906210</v>
      </c>
      <c r="G80" s="155">
        <f t="shared" si="4"/>
        <v>742179.9</v>
      </c>
      <c r="H80" s="147">
        <f t="shared" si="5"/>
        <v>4648389.9000000004</v>
      </c>
      <c r="I80" s="155">
        <f t="shared" si="6"/>
        <v>4648389.9000000004</v>
      </c>
    </row>
    <row r="81" spans="1:9" ht="408" customHeight="1">
      <c r="A81" s="13">
        <v>76</v>
      </c>
      <c r="B81" s="13" t="s">
        <v>164</v>
      </c>
      <c r="C81" s="14" t="s">
        <v>165</v>
      </c>
      <c r="D81" s="15" t="s">
        <v>15</v>
      </c>
      <c r="E81" s="15">
        <v>1</v>
      </c>
      <c r="F81" s="170">
        <v>1043469</v>
      </c>
      <c r="G81" s="155">
        <f t="shared" si="4"/>
        <v>198259.11000000002</v>
      </c>
      <c r="H81" s="147">
        <f t="shared" si="5"/>
        <v>1241728.1100000001</v>
      </c>
      <c r="I81" s="155">
        <f t="shared" si="6"/>
        <v>1241728.1100000001</v>
      </c>
    </row>
    <row r="82" spans="1:9" ht="408" customHeight="1">
      <c r="A82" s="13">
        <v>77</v>
      </c>
      <c r="B82" s="13" t="s">
        <v>166</v>
      </c>
      <c r="C82" s="14" t="s">
        <v>167</v>
      </c>
      <c r="D82" s="15" t="s">
        <v>15</v>
      </c>
      <c r="E82" s="15">
        <v>9</v>
      </c>
      <c r="F82" s="170">
        <v>2584409</v>
      </c>
      <c r="G82" s="155">
        <f t="shared" ref="G82:G145" si="7">+F82*19%</f>
        <v>491037.71</v>
      </c>
      <c r="H82" s="147">
        <f t="shared" si="5"/>
        <v>3075446.71</v>
      </c>
      <c r="I82" s="155">
        <f t="shared" si="6"/>
        <v>27679020.390000001</v>
      </c>
    </row>
    <row r="83" spans="1:9" ht="408" customHeight="1">
      <c r="A83" s="13">
        <v>78</v>
      </c>
      <c r="B83" s="13" t="s">
        <v>168</v>
      </c>
      <c r="C83" s="14" t="s">
        <v>169</v>
      </c>
      <c r="D83" s="15" t="s">
        <v>15</v>
      </c>
      <c r="E83" s="15">
        <v>1</v>
      </c>
      <c r="F83" s="170">
        <v>1832108</v>
      </c>
      <c r="G83" s="155">
        <f t="shared" si="7"/>
        <v>348100.52</v>
      </c>
      <c r="H83" s="147">
        <f t="shared" si="5"/>
        <v>2180208.52</v>
      </c>
      <c r="I83" s="155">
        <f t="shared" si="6"/>
        <v>2180208.52</v>
      </c>
    </row>
    <row r="84" spans="1:9" ht="408" customHeight="1">
      <c r="A84" s="13">
        <v>79</v>
      </c>
      <c r="B84" s="13" t="s">
        <v>170</v>
      </c>
      <c r="C84" s="14" t="s">
        <v>171</v>
      </c>
      <c r="D84" s="15" t="s">
        <v>15</v>
      </c>
      <c r="E84" s="15">
        <v>1</v>
      </c>
      <c r="F84" s="170">
        <v>4695761</v>
      </c>
      <c r="G84" s="155">
        <f t="shared" si="7"/>
        <v>892194.59</v>
      </c>
      <c r="H84" s="147">
        <f t="shared" si="5"/>
        <v>5587955.5899999999</v>
      </c>
      <c r="I84" s="155">
        <f t="shared" si="6"/>
        <v>5587955.5899999999</v>
      </c>
    </row>
    <row r="85" spans="1:9" ht="408" customHeight="1">
      <c r="A85" s="13">
        <v>80</v>
      </c>
      <c r="B85" s="13" t="s">
        <v>172</v>
      </c>
      <c r="C85" s="14" t="s">
        <v>173</v>
      </c>
      <c r="D85" s="15" t="s">
        <v>15</v>
      </c>
      <c r="E85" s="15">
        <v>2</v>
      </c>
      <c r="F85" s="170">
        <v>2788768</v>
      </c>
      <c r="G85" s="155">
        <v>0</v>
      </c>
      <c r="H85" s="147">
        <f t="shared" si="5"/>
        <v>2788768</v>
      </c>
      <c r="I85" s="155">
        <f t="shared" si="6"/>
        <v>5577536</v>
      </c>
    </row>
    <row r="86" spans="1:9" ht="408" customHeight="1">
      <c r="A86" s="13">
        <v>81</v>
      </c>
      <c r="B86" s="13" t="s">
        <v>174</v>
      </c>
      <c r="C86" s="14" t="s">
        <v>175</v>
      </c>
      <c r="D86" s="15" t="s">
        <v>15</v>
      </c>
      <c r="E86" s="15">
        <v>1</v>
      </c>
      <c r="F86" s="170">
        <v>3852169</v>
      </c>
      <c r="G86" s="155">
        <f t="shared" si="7"/>
        <v>731912.11</v>
      </c>
      <c r="H86" s="147">
        <f t="shared" si="5"/>
        <v>4584081.1100000003</v>
      </c>
      <c r="I86" s="155">
        <f t="shared" si="6"/>
        <v>4584081.1100000003</v>
      </c>
    </row>
    <row r="87" spans="1:9" ht="323.25" customHeight="1">
      <c r="A87" s="13">
        <v>82</v>
      </c>
      <c r="B87" s="13" t="s">
        <v>176</v>
      </c>
      <c r="C87" s="14" t="s">
        <v>177</v>
      </c>
      <c r="D87" s="15" t="s">
        <v>15</v>
      </c>
      <c r="E87" s="15">
        <v>1</v>
      </c>
      <c r="F87" s="170">
        <v>3774702</v>
      </c>
      <c r="G87" s="155">
        <f t="shared" si="7"/>
        <v>717193.38</v>
      </c>
      <c r="H87" s="147">
        <f t="shared" si="5"/>
        <v>4491895.38</v>
      </c>
      <c r="I87" s="155">
        <f t="shared" si="6"/>
        <v>4491895.38</v>
      </c>
    </row>
    <row r="88" spans="1:9" ht="105" customHeight="1">
      <c r="A88" s="13">
        <v>83</v>
      </c>
      <c r="B88" s="13" t="s">
        <v>178</v>
      </c>
      <c r="C88" s="14" t="s">
        <v>179</v>
      </c>
      <c r="D88" s="15" t="s">
        <v>15</v>
      </c>
      <c r="E88" s="15">
        <v>10</v>
      </c>
      <c r="F88" s="170">
        <v>1210308</v>
      </c>
      <c r="G88" s="155">
        <f t="shared" si="7"/>
        <v>229958.52</v>
      </c>
      <c r="H88" s="147">
        <f t="shared" si="5"/>
        <v>1440266.52</v>
      </c>
      <c r="I88" s="155">
        <f t="shared" si="6"/>
        <v>14402665.199999999</v>
      </c>
    </row>
    <row r="89" spans="1:9" ht="249" customHeight="1">
      <c r="A89" s="13">
        <v>84</v>
      </c>
      <c r="B89" s="13" t="s">
        <v>180</v>
      </c>
      <c r="C89" s="14" t="s">
        <v>181</v>
      </c>
      <c r="D89" s="15" t="s">
        <v>15</v>
      </c>
      <c r="E89" s="15">
        <v>2</v>
      </c>
      <c r="F89" s="170">
        <v>824899</v>
      </c>
      <c r="G89" s="155">
        <f t="shared" si="7"/>
        <v>156730.81</v>
      </c>
      <c r="H89" s="147">
        <f t="shared" si="5"/>
        <v>981629.81</v>
      </c>
      <c r="I89" s="155">
        <f t="shared" si="6"/>
        <v>1963259.62</v>
      </c>
    </row>
    <row r="90" spans="1:9" ht="105.75" customHeight="1">
      <c r="A90" s="13">
        <v>85</v>
      </c>
      <c r="B90" s="13" t="s">
        <v>182</v>
      </c>
      <c r="C90" s="14" t="s">
        <v>183</v>
      </c>
      <c r="D90" s="15" t="s">
        <v>15</v>
      </c>
      <c r="E90" s="15">
        <v>38</v>
      </c>
      <c r="F90" s="170">
        <v>356360</v>
      </c>
      <c r="G90" s="155">
        <f t="shared" si="7"/>
        <v>67708.399999999994</v>
      </c>
      <c r="H90" s="147">
        <f t="shared" si="5"/>
        <v>424068.4</v>
      </c>
      <c r="I90" s="155">
        <f t="shared" si="6"/>
        <v>16114599.200000001</v>
      </c>
    </row>
    <row r="91" spans="1:9" ht="126" customHeight="1">
      <c r="A91" s="13">
        <v>86</v>
      </c>
      <c r="B91" s="13" t="s">
        <v>184</v>
      </c>
      <c r="C91" s="14" t="s">
        <v>185</v>
      </c>
      <c r="D91" s="15" t="s">
        <v>15</v>
      </c>
      <c r="E91" s="15">
        <v>3</v>
      </c>
      <c r="F91" s="170">
        <v>1937053</v>
      </c>
      <c r="G91" s="155">
        <f t="shared" si="7"/>
        <v>368040.07</v>
      </c>
      <c r="H91" s="147">
        <f t="shared" si="5"/>
        <v>2305093.0699999998</v>
      </c>
      <c r="I91" s="155">
        <f t="shared" si="6"/>
        <v>6915279.209999999</v>
      </c>
    </row>
    <row r="92" spans="1:9" ht="144" customHeight="1">
      <c r="A92" s="13">
        <v>87</v>
      </c>
      <c r="B92" s="13" t="s">
        <v>186</v>
      </c>
      <c r="C92" s="14" t="s">
        <v>187</v>
      </c>
      <c r="D92" s="15" t="s">
        <v>15</v>
      </c>
      <c r="E92" s="15">
        <v>1</v>
      </c>
      <c r="F92" s="170">
        <v>2535558</v>
      </c>
      <c r="G92" s="155">
        <f t="shared" si="7"/>
        <v>481756.02</v>
      </c>
      <c r="H92" s="147">
        <f t="shared" si="5"/>
        <v>3017314.02</v>
      </c>
      <c r="I92" s="155">
        <f t="shared" si="6"/>
        <v>3017314.02</v>
      </c>
    </row>
    <row r="93" spans="1:9" ht="297" customHeight="1">
      <c r="A93" s="13">
        <v>88</v>
      </c>
      <c r="B93" s="13" t="s">
        <v>188</v>
      </c>
      <c r="C93" s="14" t="s">
        <v>189</v>
      </c>
      <c r="D93" s="15" t="s">
        <v>15</v>
      </c>
      <c r="E93" s="15">
        <v>14</v>
      </c>
      <c r="F93" s="170">
        <v>502978</v>
      </c>
      <c r="G93" s="155">
        <f t="shared" si="7"/>
        <v>95565.82</v>
      </c>
      <c r="H93" s="147">
        <f t="shared" si="5"/>
        <v>598543.82000000007</v>
      </c>
      <c r="I93" s="155">
        <f t="shared" si="6"/>
        <v>8379613.4800000004</v>
      </c>
    </row>
    <row r="94" spans="1:9" ht="126.75" customHeight="1">
      <c r="A94" s="13">
        <v>89</v>
      </c>
      <c r="B94" s="13" t="s">
        <v>190</v>
      </c>
      <c r="C94" s="14" t="s">
        <v>191</v>
      </c>
      <c r="D94" s="15" t="s">
        <v>15</v>
      </c>
      <c r="E94" s="15">
        <v>9</v>
      </c>
      <c r="F94" s="170">
        <v>3736434</v>
      </c>
      <c r="G94" s="155">
        <f t="shared" si="7"/>
        <v>709922.46</v>
      </c>
      <c r="H94" s="147">
        <f t="shared" si="5"/>
        <v>4446356.46</v>
      </c>
      <c r="I94" s="155">
        <f t="shared" si="6"/>
        <v>40017208.140000001</v>
      </c>
    </row>
    <row r="95" spans="1:9" ht="143.25" customHeight="1">
      <c r="A95" s="13">
        <v>90</v>
      </c>
      <c r="B95" s="13" t="s">
        <v>192</v>
      </c>
      <c r="C95" s="14" t="s">
        <v>193</v>
      </c>
      <c r="D95" s="15" t="s">
        <v>15</v>
      </c>
      <c r="E95" s="15">
        <v>1</v>
      </c>
      <c r="F95" s="170">
        <v>7216569</v>
      </c>
      <c r="G95" s="155">
        <f t="shared" si="7"/>
        <v>1371148.11</v>
      </c>
      <c r="H95" s="147">
        <f t="shared" si="5"/>
        <v>8587717.1099999994</v>
      </c>
      <c r="I95" s="155">
        <f t="shared" si="6"/>
        <v>8587717.1099999994</v>
      </c>
    </row>
    <row r="96" spans="1:9" ht="299.25" customHeight="1">
      <c r="A96" s="13">
        <v>91</v>
      </c>
      <c r="B96" s="13" t="s">
        <v>194</v>
      </c>
      <c r="C96" s="14" t="s">
        <v>195</v>
      </c>
      <c r="D96" s="15" t="s">
        <v>15</v>
      </c>
      <c r="E96" s="15">
        <v>4</v>
      </c>
      <c r="F96" s="170">
        <v>495565</v>
      </c>
      <c r="G96" s="155">
        <f t="shared" si="7"/>
        <v>94157.35</v>
      </c>
      <c r="H96" s="147">
        <f t="shared" si="5"/>
        <v>589722.35</v>
      </c>
      <c r="I96" s="155">
        <f t="shared" si="6"/>
        <v>2358889.4</v>
      </c>
    </row>
    <row r="97" spans="1:9" ht="285.75" customHeight="1">
      <c r="A97" s="13">
        <v>92</v>
      </c>
      <c r="B97" s="13" t="s">
        <v>196</v>
      </c>
      <c r="C97" s="14" t="s">
        <v>197</v>
      </c>
      <c r="D97" s="15" t="s">
        <v>15</v>
      </c>
      <c r="E97" s="15">
        <v>1</v>
      </c>
      <c r="F97" s="170">
        <v>843245</v>
      </c>
      <c r="G97" s="155">
        <f t="shared" si="7"/>
        <v>160216.54999999999</v>
      </c>
      <c r="H97" s="147">
        <f t="shared" si="5"/>
        <v>1003461.55</v>
      </c>
      <c r="I97" s="155">
        <f t="shared" si="6"/>
        <v>1003461.55</v>
      </c>
    </row>
    <row r="98" spans="1:9" ht="327" customHeight="1">
      <c r="A98" s="13">
        <v>93</v>
      </c>
      <c r="B98" s="13" t="s">
        <v>198</v>
      </c>
      <c r="C98" s="14" t="s">
        <v>199</v>
      </c>
      <c r="D98" s="15" t="s">
        <v>15</v>
      </c>
      <c r="E98" s="15">
        <v>5</v>
      </c>
      <c r="F98" s="170">
        <v>207957</v>
      </c>
      <c r="G98" s="155">
        <f t="shared" si="7"/>
        <v>39511.83</v>
      </c>
      <c r="H98" s="147">
        <f t="shared" si="5"/>
        <v>247468.83000000002</v>
      </c>
      <c r="I98" s="155">
        <f t="shared" si="6"/>
        <v>1237344.1500000001</v>
      </c>
    </row>
    <row r="99" spans="1:9" ht="408" customHeight="1">
      <c r="A99" s="13">
        <v>94</v>
      </c>
      <c r="B99" s="13" t="s">
        <v>200</v>
      </c>
      <c r="C99" s="14" t="s">
        <v>201</v>
      </c>
      <c r="D99" s="15" t="s">
        <v>15</v>
      </c>
      <c r="E99" s="15">
        <v>3</v>
      </c>
      <c r="F99" s="170">
        <v>2370600</v>
      </c>
      <c r="G99" s="155">
        <f t="shared" si="7"/>
        <v>450414</v>
      </c>
      <c r="H99" s="147">
        <f t="shared" si="5"/>
        <v>2821014</v>
      </c>
      <c r="I99" s="155">
        <f t="shared" si="6"/>
        <v>8463042</v>
      </c>
    </row>
    <row r="100" spans="1:9" ht="345.75" customHeight="1">
      <c r="A100" s="13">
        <v>95</v>
      </c>
      <c r="B100" s="13" t="s">
        <v>202</v>
      </c>
      <c r="C100" s="14" t="s">
        <v>203</v>
      </c>
      <c r="D100" s="15" t="s">
        <v>15</v>
      </c>
      <c r="E100" s="15">
        <v>1</v>
      </c>
      <c r="F100" s="170">
        <v>136559</v>
      </c>
      <c r="G100" s="155">
        <f t="shared" si="7"/>
        <v>25946.21</v>
      </c>
      <c r="H100" s="147">
        <f t="shared" si="5"/>
        <v>162505.21</v>
      </c>
      <c r="I100" s="155">
        <f t="shared" si="6"/>
        <v>162505.21</v>
      </c>
    </row>
    <row r="101" spans="1:9" ht="136.5" customHeight="1">
      <c r="A101" s="13">
        <v>96</v>
      </c>
      <c r="B101" s="13" t="s">
        <v>204</v>
      </c>
      <c r="C101" s="14" t="s">
        <v>205</v>
      </c>
      <c r="D101" s="15" t="s">
        <v>15</v>
      </c>
      <c r="E101" s="15">
        <v>1</v>
      </c>
      <c r="F101" s="170">
        <v>1249515</v>
      </c>
      <c r="G101" s="155">
        <f t="shared" si="7"/>
        <v>237407.85</v>
      </c>
      <c r="H101" s="147">
        <f t="shared" si="5"/>
        <v>1486922.85</v>
      </c>
      <c r="I101" s="155">
        <f t="shared" si="6"/>
        <v>1486922.85</v>
      </c>
    </row>
    <row r="102" spans="1:9" ht="220.5" customHeight="1">
      <c r="A102" s="13">
        <v>97</v>
      </c>
      <c r="B102" s="13" t="s">
        <v>206</v>
      </c>
      <c r="C102" s="14" t="s">
        <v>207</v>
      </c>
      <c r="D102" s="15" t="s">
        <v>15</v>
      </c>
      <c r="E102" s="15">
        <v>5</v>
      </c>
      <c r="F102" s="170">
        <v>1898324</v>
      </c>
      <c r="G102" s="155">
        <f t="shared" si="7"/>
        <v>360681.56</v>
      </c>
      <c r="H102" s="147">
        <f t="shared" si="5"/>
        <v>2259005.56</v>
      </c>
      <c r="I102" s="155">
        <f t="shared" si="6"/>
        <v>11295027.800000001</v>
      </c>
    </row>
    <row r="103" spans="1:9" ht="408" customHeight="1">
      <c r="A103" s="13">
        <v>98</v>
      </c>
      <c r="B103" s="13" t="s">
        <v>208</v>
      </c>
      <c r="C103" s="14" t="s">
        <v>209</v>
      </c>
      <c r="D103" s="15" t="s">
        <v>15</v>
      </c>
      <c r="E103" s="15">
        <v>3</v>
      </c>
      <c r="F103" s="170">
        <v>627085</v>
      </c>
      <c r="G103" s="155">
        <f t="shared" si="7"/>
        <v>119146.15</v>
      </c>
      <c r="H103" s="147">
        <f t="shared" si="5"/>
        <v>746231.15</v>
      </c>
      <c r="I103" s="155">
        <f t="shared" si="6"/>
        <v>2238693.4500000002</v>
      </c>
    </row>
    <row r="104" spans="1:9" ht="408" customHeight="1">
      <c r="A104" s="13">
        <v>99</v>
      </c>
      <c r="B104" s="13" t="s">
        <v>210</v>
      </c>
      <c r="C104" s="14" t="s">
        <v>211</v>
      </c>
      <c r="D104" s="15" t="s">
        <v>15</v>
      </c>
      <c r="E104" s="15">
        <v>3</v>
      </c>
      <c r="F104" s="170">
        <v>4304624</v>
      </c>
      <c r="G104" s="155">
        <f t="shared" si="7"/>
        <v>817878.56</v>
      </c>
      <c r="H104" s="147">
        <f t="shared" si="5"/>
        <v>5122502.5600000005</v>
      </c>
      <c r="I104" s="155">
        <f t="shared" si="6"/>
        <v>15367507.680000002</v>
      </c>
    </row>
    <row r="105" spans="1:9" ht="196.5" customHeight="1">
      <c r="A105" s="13">
        <v>100</v>
      </c>
      <c r="B105" s="13" t="s">
        <v>212</v>
      </c>
      <c r="C105" s="14" t="s">
        <v>213</v>
      </c>
      <c r="D105" s="15" t="s">
        <v>15</v>
      </c>
      <c r="E105" s="15">
        <v>6</v>
      </c>
      <c r="F105" s="170">
        <v>3321155</v>
      </c>
      <c r="G105" s="155">
        <f t="shared" si="7"/>
        <v>631019.44999999995</v>
      </c>
      <c r="H105" s="147">
        <f t="shared" si="5"/>
        <v>3952174.45</v>
      </c>
      <c r="I105" s="155">
        <f t="shared" si="6"/>
        <v>23713046.700000003</v>
      </c>
    </row>
    <row r="106" spans="1:9" ht="408" customHeight="1">
      <c r="A106" s="13">
        <v>101</v>
      </c>
      <c r="B106" s="13" t="s">
        <v>214</v>
      </c>
      <c r="C106" s="14" t="s">
        <v>215</v>
      </c>
      <c r="D106" s="15" t="s">
        <v>15</v>
      </c>
      <c r="E106" s="15">
        <v>4</v>
      </c>
      <c r="F106" s="170">
        <v>2888685</v>
      </c>
      <c r="G106" s="155">
        <f t="shared" si="7"/>
        <v>548850.15</v>
      </c>
      <c r="H106" s="147">
        <f t="shared" si="5"/>
        <v>3437535.15</v>
      </c>
      <c r="I106" s="155">
        <f t="shared" si="6"/>
        <v>13750140.6</v>
      </c>
    </row>
    <row r="107" spans="1:9" ht="408" customHeight="1">
      <c r="A107" s="13">
        <v>102</v>
      </c>
      <c r="B107" s="13" t="s">
        <v>216</v>
      </c>
      <c r="C107" s="14" t="s">
        <v>217</v>
      </c>
      <c r="D107" s="15" t="s">
        <v>15</v>
      </c>
      <c r="E107" s="15">
        <v>2</v>
      </c>
      <c r="F107" s="170">
        <v>6054993</v>
      </c>
      <c r="G107" s="155">
        <f t="shared" si="7"/>
        <v>1150448.67</v>
      </c>
      <c r="H107" s="147">
        <f t="shared" si="5"/>
        <v>7205441.6699999999</v>
      </c>
      <c r="I107" s="155">
        <f t="shared" si="6"/>
        <v>14410883.34</v>
      </c>
    </row>
    <row r="108" spans="1:9" ht="215.25" customHeight="1">
      <c r="A108" s="13">
        <v>103</v>
      </c>
      <c r="B108" s="13" t="s">
        <v>218</v>
      </c>
      <c r="C108" s="14" t="s">
        <v>219</v>
      </c>
      <c r="D108" s="15" t="s">
        <v>15</v>
      </c>
      <c r="E108" s="15">
        <v>11</v>
      </c>
      <c r="F108" s="170">
        <v>2659674</v>
      </c>
      <c r="G108" s="155">
        <f t="shared" si="7"/>
        <v>505338.06</v>
      </c>
      <c r="H108" s="147">
        <f t="shared" si="5"/>
        <v>3165012.06</v>
      </c>
      <c r="I108" s="155">
        <f t="shared" si="6"/>
        <v>34815132.660000004</v>
      </c>
    </row>
    <row r="109" spans="1:9" ht="408" customHeight="1">
      <c r="A109" s="13">
        <v>104</v>
      </c>
      <c r="B109" s="13" t="s">
        <v>220</v>
      </c>
      <c r="C109" s="14" t="s">
        <v>221</v>
      </c>
      <c r="D109" s="15" t="s">
        <v>15</v>
      </c>
      <c r="E109" s="15">
        <v>2</v>
      </c>
      <c r="F109" s="170">
        <v>4116418</v>
      </c>
      <c r="G109" s="155">
        <f t="shared" si="7"/>
        <v>782119.42</v>
      </c>
      <c r="H109" s="147">
        <f t="shared" si="5"/>
        <v>4898537.42</v>
      </c>
      <c r="I109" s="155">
        <f t="shared" si="6"/>
        <v>9797074.8399999999</v>
      </c>
    </row>
    <row r="110" spans="1:9" ht="408" customHeight="1">
      <c r="A110" s="13">
        <v>105</v>
      </c>
      <c r="B110" s="13" t="s">
        <v>222</v>
      </c>
      <c r="C110" s="14" t="s">
        <v>223</v>
      </c>
      <c r="D110" s="15" t="s">
        <v>15</v>
      </c>
      <c r="E110" s="15">
        <v>1</v>
      </c>
      <c r="F110" s="170">
        <v>1557096</v>
      </c>
      <c r="G110" s="155">
        <f t="shared" si="7"/>
        <v>295848.24</v>
      </c>
      <c r="H110" s="147">
        <f t="shared" si="5"/>
        <v>1852944.24</v>
      </c>
      <c r="I110" s="155">
        <f t="shared" si="6"/>
        <v>1852944.24</v>
      </c>
    </row>
    <row r="111" spans="1:9" ht="408" customHeight="1">
      <c r="A111" s="13">
        <v>106</v>
      </c>
      <c r="B111" s="13" t="s">
        <v>224</v>
      </c>
      <c r="C111" s="14" t="s">
        <v>225</v>
      </c>
      <c r="D111" s="15" t="s">
        <v>15</v>
      </c>
      <c r="E111" s="15">
        <v>1</v>
      </c>
      <c r="F111" s="170">
        <v>3220513</v>
      </c>
      <c r="G111" s="155">
        <f t="shared" si="7"/>
        <v>611897.47</v>
      </c>
      <c r="H111" s="147">
        <f t="shared" si="5"/>
        <v>3832410.4699999997</v>
      </c>
      <c r="I111" s="155">
        <f t="shared" si="6"/>
        <v>3832410.4699999997</v>
      </c>
    </row>
    <row r="112" spans="1:9" ht="408" customHeight="1">
      <c r="A112" s="13">
        <v>107</v>
      </c>
      <c r="B112" s="13" t="s">
        <v>226</v>
      </c>
      <c r="C112" s="14" t="s">
        <v>227</v>
      </c>
      <c r="D112" s="15" t="s">
        <v>15</v>
      </c>
      <c r="E112" s="15">
        <v>1</v>
      </c>
      <c r="F112" s="170">
        <v>1923827</v>
      </c>
      <c r="G112" s="155">
        <f t="shared" si="7"/>
        <v>365527.13</v>
      </c>
      <c r="H112" s="147">
        <f t="shared" si="5"/>
        <v>2289354.13</v>
      </c>
      <c r="I112" s="155">
        <f t="shared" si="6"/>
        <v>2289354.13</v>
      </c>
    </row>
    <row r="113" spans="1:9" ht="408" customHeight="1">
      <c r="A113" s="13">
        <v>108</v>
      </c>
      <c r="B113" s="13" t="s">
        <v>228</v>
      </c>
      <c r="C113" s="14" t="s">
        <v>229</v>
      </c>
      <c r="D113" s="15" t="s">
        <v>15</v>
      </c>
      <c r="E113" s="15">
        <v>2</v>
      </c>
      <c r="F113" s="170">
        <v>99046</v>
      </c>
      <c r="G113" s="155">
        <f t="shared" si="7"/>
        <v>18818.740000000002</v>
      </c>
      <c r="H113" s="147">
        <f t="shared" si="5"/>
        <v>117864.74</v>
      </c>
      <c r="I113" s="155">
        <f t="shared" si="6"/>
        <v>235729.48</v>
      </c>
    </row>
    <row r="114" spans="1:9" ht="408" customHeight="1">
      <c r="A114" s="13">
        <v>109</v>
      </c>
      <c r="B114" s="13" t="s">
        <v>230</v>
      </c>
      <c r="C114" s="14" t="s">
        <v>231</v>
      </c>
      <c r="D114" s="15" t="s">
        <v>15</v>
      </c>
      <c r="E114" s="15">
        <v>8</v>
      </c>
      <c r="F114" s="170">
        <v>1673666</v>
      </c>
      <c r="G114" s="155">
        <f t="shared" si="7"/>
        <v>317996.53999999998</v>
      </c>
      <c r="H114" s="147">
        <f t="shared" si="5"/>
        <v>1991662.54</v>
      </c>
      <c r="I114" s="155">
        <f t="shared" si="6"/>
        <v>15933300.32</v>
      </c>
    </row>
    <row r="115" spans="1:9" ht="408" customHeight="1">
      <c r="A115" s="13">
        <v>110</v>
      </c>
      <c r="B115" s="13" t="s">
        <v>232</v>
      </c>
      <c r="C115" s="14" t="s">
        <v>233</v>
      </c>
      <c r="D115" s="15" t="s">
        <v>15</v>
      </c>
      <c r="E115" s="15">
        <v>2</v>
      </c>
      <c r="F115" s="170">
        <v>1309594</v>
      </c>
      <c r="G115" s="155">
        <f t="shared" si="7"/>
        <v>248822.86000000002</v>
      </c>
      <c r="H115" s="147">
        <f t="shared" si="5"/>
        <v>1558416.86</v>
      </c>
      <c r="I115" s="155">
        <f t="shared" si="6"/>
        <v>3116833.72</v>
      </c>
    </row>
    <row r="116" spans="1:9" ht="408" customHeight="1">
      <c r="A116" s="13">
        <v>111</v>
      </c>
      <c r="B116" s="13" t="s">
        <v>234</v>
      </c>
      <c r="C116" s="14" t="s">
        <v>235</v>
      </c>
      <c r="D116" s="15" t="s">
        <v>15</v>
      </c>
      <c r="E116" s="15">
        <v>13</v>
      </c>
      <c r="F116" s="170">
        <v>663112</v>
      </c>
      <c r="G116" s="155">
        <f t="shared" si="7"/>
        <v>125991.28</v>
      </c>
      <c r="H116" s="147">
        <f t="shared" si="5"/>
        <v>789103.28</v>
      </c>
      <c r="I116" s="155">
        <f t="shared" si="6"/>
        <v>10258342.640000001</v>
      </c>
    </row>
    <row r="117" spans="1:9" ht="408" customHeight="1">
      <c r="A117" s="13">
        <v>112</v>
      </c>
      <c r="B117" s="13" t="s">
        <v>236</v>
      </c>
      <c r="C117" s="14" t="s">
        <v>237</v>
      </c>
      <c r="D117" s="15" t="s">
        <v>15</v>
      </c>
      <c r="E117" s="15">
        <v>2</v>
      </c>
      <c r="F117" s="170">
        <v>1653152</v>
      </c>
      <c r="G117" s="155">
        <f t="shared" si="7"/>
        <v>314098.88</v>
      </c>
      <c r="H117" s="147">
        <f t="shared" si="5"/>
        <v>1967250.88</v>
      </c>
      <c r="I117" s="155">
        <f t="shared" si="6"/>
        <v>3934501.76</v>
      </c>
    </row>
    <row r="118" spans="1:9" ht="408" customHeight="1">
      <c r="A118" s="13">
        <v>113</v>
      </c>
      <c r="B118" s="13" t="s">
        <v>238</v>
      </c>
      <c r="C118" s="14" t="s">
        <v>239</v>
      </c>
      <c r="D118" s="15" t="s">
        <v>15</v>
      </c>
      <c r="E118" s="15">
        <v>4</v>
      </c>
      <c r="F118" s="170">
        <v>1645725</v>
      </c>
      <c r="G118" s="155">
        <f t="shared" si="7"/>
        <v>312687.75</v>
      </c>
      <c r="H118" s="147">
        <f t="shared" si="5"/>
        <v>1958412.75</v>
      </c>
      <c r="I118" s="155">
        <f t="shared" si="6"/>
        <v>7833651</v>
      </c>
    </row>
    <row r="119" spans="1:9" ht="285" customHeight="1">
      <c r="A119" s="13">
        <v>114</v>
      </c>
      <c r="B119" s="13" t="s">
        <v>240</v>
      </c>
      <c r="C119" s="14" t="s">
        <v>241</v>
      </c>
      <c r="D119" s="15" t="s">
        <v>15</v>
      </c>
      <c r="E119" s="15">
        <v>1</v>
      </c>
      <c r="F119" s="170">
        <v>1416107</v>
      </c>
      <c r="G119" s="155">
        <f t="shared" si="7"/>
        <v>269060.33</v>
      </c>
      <c r="H119" s="147">
        <f t="shared" si="5"/>
        <v>1685167.33</v>
      </c>
      <c r="I119" s="155">
        <f t="shared" si="6"/>
        <v>1685167.33</v>
      </c>
    </row>
    <row r="120" spans="1:9" ht="408" customHeight="1">
      <c r="A120" s="13">
        <v>115</v>
      </c>
      <c r="B120" s="13" t="s">
        <v>242</v>
      </c>
      <c r="C120" s="14" t="s">
        <v>243</v>
      </c>
      <c r="D120" s="15" t="s">
        <v>15</v>
      </c>
      <c r="E120" s="15">
        <v>3</v>
      </c>
      <c r="F120" s="170">
        <v>2396619</v>
      </c>
      <c r="G120" s="155">
        <f t="shared" si="7"/>
        <v>455357.61</v>
      </c>
      <c r="H120" s="147">
        <f t="shared" si="5"/>
        <v>2851976.61</v>
      </c>
      <c r="I120" s="155">
        <f t="shared" si="6"/>
        <v>8555929.8300000001</v>
      </c>
    </row>
    <row r="121" spans="1:9" ht="408" customHeight="1">
      <c r="A121" s="13">
        <v>116</v>
      </c>
      <c r="B121" s="13" t="s">
        <v>244</v>
      </c>
      <c r="C121" s="14" t="s">
        <v>245</v>
      </c>
      <c r="D121" s="15" t="s">
        <v>15</v>
      </c>
      <c r="E121" s="15">
        <v>1</v>
      </c>
      <c r="F121" s="170">
        <v>2633038</v>
      </c>
      <c r="G121" s="155">
        <f t="shared" si="7"/>
        <v>500277.22000000003</v>
      </c>
      <c r="H121" s="147">
        <f t="shared" si="5"/>
        <v>3133315.22</v>
      </c>
      <c r="I121" s="155">
        <f t="shared" si="6"/>
        <v>3133315.22</v>
      </c>
    </row>
    <row r="122" spans="1:9" ht="408" customHeight="1">
      <c r="A122" s="13">
        <v>117</v>
      </c>
      <c r="B122" s="13" t="s">
        <v>246</v>
      </c>
      <c r="C122" s="14" t="s">
        <v>247</v>
      </c>
      <c r="D122" s="15" t="s">
        <v>15</v>
      </c>
      <c r="E122" s="15">
        <v>2</v>
      </c>
      <c r="F122" s="170">
        <v>2927219</v>
      </c>
      <c r="G122" s="155">
        <f t="shared" si="7"/>
        <v>556171.61</v>
      </c>
      <c r="H122" s="147">
        <f t="shared" si="5"/>
        <v>3483390.61</v>
      </c>
      <c r="I122" s="155">
        <f t="shared" si="6"/>
        <v>6966781.2199999997</v>
      </c>
    </row>
    <row r="123" spans="1:9" ht="253.5" customHeight="1">
      <c r="A123" s="13">
        <v>118</v>
      </c>
      <c r="B123" s="13" t="s">
        <v>248</v>
      </c>
      <c r="C123" s="14" t="s">
        <v>249</v>
      </c>
      <c r="D123" s="15" t="s">
        <v>15</v>
      </c>
      <c r="E123" s="15">
        <v>7</v>
      </c>
      <c r="F123" s="170">
        <v>2884427</v>
      </c>
      <c r="G123" s="155">
        <f t="shared" si="7"/>
        <v>548041.13</v>
      </c>
      <c r="H123" s="147">
        <f t="shared" si="5"/>
        <v>3432468.13</v>
      </c>
      <c r="I123" s="155">
        <f t="shared" si="6"/>
        <v>24027276.91</v>
      </c>
    </row>
    <row r="124" spans="1:9" ht="408" customHeight="1">
      <c r="A124" s="13">
        <v>119</v>
      </c>
      <c r="B124" s="13" t="s">
        <v>250</v>
      </c>
      <c r="C124" s="14" t="s">
        <v>251</v>
      </c>
      <c r="D124" s="15" t="s">
        <v>15</v>
      </c>
      <c r="E124" s="15">
        <v>9</v>
      </c>
      <c r="F124" s="170">
        <v>2292919</v>
      </c>
      <c r="G124" s="155">
        <f t="shared" si="7"/>
        <v>435654.61</v>
      </c>
      <c r="H124" s="147">
        <f t="shared" si="5"/>
        <v>2728573.61</v>
      </c>
      <c r="I124" s="155">
        <f t="shared" si="6"/>
        <v>24557162.489999998</v>
      </c>
    </row>
    <row r="125" spans="1:9" ht="408" customHeight="1">
      <c r="A125" s="13">
        <v>120</v>
      </c>
      <c r="B125" s="13" t="s">
        <v>252</v>
      </c>
      <c r="C125" s="14" t="s">
        <v>253</v>
      </c>
      <c r="D125" s="15" t="s">
        <v>15</v>
      </c>
      <c r="E125" s="15">
        <v>1</v>
      </c>
      <c r="F125" s="170">
        <v>1305862</v>
      </c>
      <c r="G125" s="155">
        <f t="shared" si="7"/>
        <v>248113.78</v>
      </c>
      <c r="H125" s="147">
        <f t="shared" si="5"/>
        <v>1553975.78</v>
      </c>
      <c r="I125" s="155">
        <f t="shared" si="6"/>
        <v>1553975.78</v>
      </c>
    </row>
    <row r="126" spans="1:9" ht="408" customHeight="1">
      <c r="A126" s="13">
        <v>121</v>
      </c>
      <c r="B126" s="13" t="s">
        <v>254</v>
      </c>
      <c r="C126" s="14" t="s">
        <v>255</v>
      </c>
      <c r="D126" s="15" t="s">
        <v>15</v>
      </c>
      <c r="E126" s="15">
        <v>1</v>
      </c>
      <c r="F126" s="170">
        <v>1347840</v>
      </c>
      <c r="G126" s="155">
        <f t="shared" si="7"/>
        <v>256089.60000000001</v>
      </c>
      <c r="H126" s="147">
        <f t="shared" si="5"/>
        <v>1603929.6</v>
      </c>
      <c r="I126" s="155">
        <f t="shared" si="6"/>
        <v>1603929.6</v>
      </c>
    </row>
    <row r="127" spans="1:9" ht="348" customHeight="1">
      <c r="A127" s="13">
        <v>122</v>
      </c>
      <c r="B127" s="13" t="s">
        <v>256</v>
      </c>
      <c r="C127" s="14" t="s">
        <v>257</v>
      </c>
      <c r="D127" s="15" t="s">
        <v>15</v>
      </c>
      <c r="E127" s="15">
        <v>1</v>
      </c>
      <c r="F127" s="170">
        <v>3125208</v>
      </c>
      <c r="G127" s="155">
        <f t="shared" si="7"/>
        <v>593789.52</v>
      </c>
      <c r="H127" s="147">
        <f t="shared" si="5"/>
        <v>3718997.52</v>
      </c>
      <c r="I127" s="155">
        <f t="shared" si="6"/>
        <v>3718997.52</v>
      </c>
    </row>
    <row r="128" spans="1:9" ht="42.75" customHeight="1">
      <c r="A128" s="13">
        <v>123</v>
      </c>
      <c r="B128" s="13" t="s">
        <v>258</v>
      </c>
      <c r="C128" s="14" t="s">
        <v>258</v>
      </c>
      <c r="D128" s="15" t="s">
        <v>15</v>
      </c>
      <c r="E128" s="15">
        <v>20</v>
      </c>
      <c r="F128" s="170">
        <v>160573</v>
      </c>
      <c r="G128" s="155">
        <f t="shared" si="7"/>
        <v>30508.87</v>
      </c>
      <c r="H128" s="147">
        <f t="shared" si="5"/>
        <v>191081.87</v>
      </c>
      <c r="I128" s="155">
        <f t="shared" si="6"/>
        <v>3821637.4</v>
      </c>
    </row>
    <row r="129" spans="1:9" ht="408" customHeight="1">
      <c r="A129" s="13">
        <v>124</v>
      </c>
      <c r="B129" s="13" t="s">
        <v>259</v>
      </c>
      <c r="C129" s="14" t="s">
        <v>260</v>
      </c>
      <c r="D129" s="15" t="s">
        <v>15</v>
      </c>
      <c r="E129" s="15">
        <v>1</v>
      </c>
      <c r="F129" s="170">
        <v>1468028</v>
      </c>
      <c r="G129" s="155">
        <f t="shared" si="7"/>
        <v>278925.32</v>
      </c>
      <c r="H129" s="147">
        <f t="shared" si="5"/>
        <v>1746953.32</v>
      </c>
      <c r="I129" s="155">
        <f t="shared" si="6"/>
        <v>1746953.32</v>
      </c>
    </row>
    <row r="130" spans="1:9" ht="335.25" customHeight="1">
      <c r="A130" s="13">
        <v>125</v>
      </c>
      <c r="B130" s="13" t="s">
        <v>261</v>
      </c>
      <c r="C130" s="14" t="s">
        <v>262</v>
      </c>
      <c r="D130" s="15" t="s">
        <v>15</v>
      </c>
      <c r="E130" s="15">
        <v>1</v>
      </c>
      <c r="F130" s="170">
        <v>580330</v>
      </c>
      <c r="G130" s="155">
        <f t="shared" si="7"/>
        <v>110262.7</v>
      </c>
      <c r="H130" s="147">
        <f t="shared" si="5"/>
        <v>690592.7</v>
      </c>
      <c r="I130" s="155">
        <f t="shared" si="6"/>
        <v>690592.7</v>
      </c>
    </row>
    <row r="131" spans="1:9" ht="327" customHeight="1">
      <c r="A131" s="13">
        <v>126</v>
      </c>
      <c r="B131" s="13" t="s">
        <v>263</v>
      </c>
      <c r="C131" s="14" t="s">
        <v>264</v>
      </c>
      <c r="D131" s="15" t="s">
        <v>15</v>
      </c>
      <c r="E131" s="15">
        <v>2</v>
      </c>
      <c r="F131" s="170">
        <v>3065633</v>
      </c>
      <c r="G131" s="155">
        <f t="shared" si="7"/>
        <v>582470.27</v>
      </c>
      <c r="H131" s="147">
        <f t="shared" si="5"/>
        <v>3648103.27</v>
      </c>
      <c r="I131" s="155">
        <f t="shared" si="6"/>
        <v>7296206.54</v>
      </c>
    </row>
    <row r="132" spans="1:9" ht="408" customHeight="1">
      <c r="A132" s="13">
        <v>127</v>
      </c>
      <c r="B132" s="13" t="s">
        <v>265</v>
      </c>
      <c r="C132" s="14" t="s">
        <v>266</v>
      </c>
      <c r="D132" s="15" t="s">
        <v>15</v>
      </c>
      <c r="E132" s="15">
        <v>1</v>
      </c>
      <c r="F132" s="170">
        <v>4861323</v>
      </c>
      <c r="G132" s="155">
        <f t="shared" si="7"/>
        <v>923651.37</v>
      </c>
      <c r="H132" s="147">
        <f t="shared" si="5"/>
        <v>5784974.3700000001</v>
      </c>
      <c r="I132" s="155">
        <f t="shared" si="6"/>
        <v>5784974.3700000001</v>
      </c>
    </row>
    <row r="133" spans="1:9" ht="252" customHeight="1">
      <c r="A133" s="13">
        <v>128</v>
      </c>
      <c r="B133" s="13" t="s">
        <v>267</v>
      </c>
      <c r="C133" s="14" t="s">
        <v>268</v>
      </c>
      <c r="D133" s="15" t="s">
        <v>15</v>
      </c>
      <c r="E133" s="15">
        <v>4</v>
      </c>
      <c r="F133" s="170">
        <v>843449</v>
      </c>
      <c r="G133" s="155">
        <f t="shared" si="7"/>
        <v>160255.31</v>
      </c>
      <c r="H133" s="147">
        <f t="shared" si="5"/>
        <v>1003704.31</v>
      </c>
      <c r="I133" s="155">
        <f t="shared" si="6"/>
        <v>4014817.24</v>
      </c>
    </row>
    <row r="134" spans="1:9" ht="408" customHeight="1">
      <c r="A134" s="13">
        <v>129</v>
      </c>
      <c r="B134" s="13" t="s">
        <v>269</v>
      </c>
      <c r="C134" s="14" t="s">
        <v>270</v>
      </c>
      <c r="D134" s="15" t="s">
        <v>15</v>
      </c>
      <c r="E134" s="15">
        <v>1</v>
      </c>
      <c r="F134" s="170">
        <v>4065979</v>
      </c>
      <c r="G134" s="155">
        <f t="shared" si="7"/>
        <v>772536.01</v>
      </c>
      <c r="H134" s="147">
        <f t="shared" si="5"/>
        <v>4838515.01</v>
      </c>
      <c r="I134" s="155">
        <f t="shared" si="6"/>
        <v>4838515.01</v>
      </c>
    </row>
    <row r="135" spans="1:9" ht="181.5" customHeight="1">
      <c r="A135" s="13">
        <v>130</v>
      </c>
      <c r="B135" s="13" t="s">
        <v>271</v>
      </c>
      <c r="C135" s="14" t="s">
        <v>272</v>
      </c>
      <c r="D135" s="15" t="s">
        <v>15</v>
      </c>
      <c r="E135" s="15">
        <v>20</v>
      </c>
      <c r="F135" s="170">
        <v>295673</v>
      </c>
      <c r="G135" s="155">
        <v>0</v>
      </c>
      <c r="H135" s="147">
        <f t="shared" ref="H135:H159" si="8">+F135+G135</f>
        <v>295673</v>
      </c>
      <c r="I135" s="155">
        <f t="shared" ref="I135:I159" si="9">+H135*E135</f>
        <v>5913460</v>
      </c>
    </row>
    <row r="136" spans="1:9" ht="408" customHeight="1">
      <c r="A136" s="13">
        <v>131</v>
      </c>
      <c r="B136" s="13" t="s">
        <v>273</v>
      </c>
      <c r="C136" s="14" t="s">
        <v>274</v>
      </c>
      <c r="D136" s="15" t="s">
        <v>15</v>
      </c>
      <c r="E136" s="15">
        <v>1</v>
      </c>
      <c r="F136" s="170">
        <v>5915003</v>
      </c>
      <c r="G136" s="155">
        <f t="shared" si="7"/>
        <v>1123850.57</v>
      </c>
      <c r="H136" s="147">
        <f t="shared" si="8"/>
        <v>7038853.5700000003</v>
      </c>
      <c r="I136" s="155">
        <f t="shared" si="9"/>
        <v>7038853.5700000003</v>
      </c>
    </row>
    <row r="137" spans="1:9" ht="408" customHeight="1">
      <c r="A137" s="13">
        <v>132</v>
      </c>
      <c r="B137" s="13" t="s">
        <v>275</v>
      </c>
      <c r="C137" s="14" t="s">
        <v>276</v>
      </c>
      <c r="D137" s="15" t="s">
        <v>15</v>
      </c>
      <c r="E137" s="15">
        <v>3</v>
      </c>
      <c r="F137" s="170">
        <v>282445</v>
      </c>
      <c r="G137" s="155">
        <f t="shared" si="7"/>
        <v>53664.55</v>
      </c>
      <c r="H137" s="147">
        <f t="shared" si="8"/>
        <v>336109.55</v>
      </c>
      <c r="I137" s="155">
        <f t="shared" si="9"/>
        <v>1008328.6499999999</v>
      </c>
    </row>
    <row r="138" spans="1:9" ht="99" customHeight="1">
      <c r="A138" s="13">
        <v>133</v>
      </c>
      <c r="B138" s="13" t="s">
        <v>277</v>
      </c>
      <c r="C138" s="14" t="s">
        <v>278</v>
      </c>
      <c r="D138" s="15" t="s">
        <v>15</v>
      </c>
      <c r="E138" s="15">
        <v>3</v>
      </c>
      <c r="F138" s="170">
        <v>8724412</v>
      </c>
      <c r="G138" s="155">
        <f t="shared" si="7"/>
        <v>1657638.28</v>
      </c>
      <c r="H138" s="147">
        <f t="shared" si="8"/>
        <v>10382050.279999999</v>
      </c>
      <c r="I138" s="155">
        <f t="shared" si="9"/>
        <v>31146150.839999996</v>
      </c>
    </row>
    <row r="139" spans="1:9" ht="233.25" customHeight="1">
      <c r="A139" s="13">
        <v>134</v>
      </c>
      <c r="B139" s="13" t="s">
        <v>279</v>
      </c>
      <c r="C139" s="14" t="s">
        <v>280</v>
      </c>
      <c r="D139" s="15" t="s">
        <v>15</v>
      </c>
      <c r="E139" s="15">
        <v>1</v>
      </c>
      <c r="F139" s="170">
        <v>1494604</v>
      </c>
      <c r="G139" s="155">
        <f t="shared" si="7"/>
        <v>283974.76</v>
      </c>
      <c r="H139" s="147">
        <f t="shared" si="8"/>
        <v>1778578.76</v>
      </c>
      <c r="I139" s="155">
        <f t="shared" si="9"/>
        <v>1778578.76</v>
      </c>
    </row>
    <row r="140" spans="1:9" ht="192.75" customHeight="1">
      <c r="A140" s="13">
        <v>135</v>
      </c>
      <c r="B140" s="13" t="s">
        <v>281</v>
      </c>
      <c r="C140" s="14" t="s">
        <v>282</v>
      </c>
      <c r="D140" s="15" t="s">
        <v>15</v>
      </c>
      <c r="E140" s="15">
        <v>1</v>
      </c>
      <c r="F140" s="170">
        <v>2473011</v>
      </c>
      <c r="G140" s="155">
        <f t="shared" si="7"/>
        <v>469872.09</v>
      </c>
      <c r="H140" s="147">
        <f t="shared" si="8"/>
        <v>2942883.09</v>
      </c>
      <c r="I140" s="155">
        <f t="shared" si="9"/>
        <v>2942883.09</v>
      </c>
    </row>
    <row r="141" spans="1:9" ht="408" customHeight="1">
      <c r="A141" s="13">
        <v>136</v>
      </c>
      <c r="B141" s="13" t="s">
        <v>283</v>
      </c>
      <c r="C141" s="14" t="s">
        <v>284</v>
      </c>
      <c r="D141" s="15" t="s">
        <v>15</v>
      </c>
      <c r="E141" s="15">
        <v>1</v>
      </c>
      <c r="F141" s="170">
        <v>857509</v>
      </c>
      <c r="G141" s="155">
        <f t="shared" si="7"/>
        <v>162926.71</v>
      </c>
      <c r="H141" s="147">
        <f t="shared" si="8"/>
        <v>1020435.71</v>
      </c>
      <c r="I141" s="155">
        <f t="shared" si="9"/>
        <v>1020435.71</v>
      </c>
    </row>
    <row r="142" spans="1:9" ht="408" customHeight="1">
      <c r="A142" s="13">
        <v>137</v>
      </c>
      <c r="B142" s="13" t="s">
        <v>285</v>
      </c>
      <c r="C142" s="14" t="s">
        <v>286</v>
      </c>
      <c r="D142" s="15" t="s">
        <v>15</v>
      </c>
      <c r="E142" s="15">
        <v>1</v>
      </c>
      <c r="F142" s="170">
        <v>534474</v>
      </c>
      <c r="G142" s="155">
        <f t="shared" si="7"/>
        <v>101550.06</v>
      </c>
      <c r="H142" s="147">
        <f t="shared" si="8"/>
        <v>636024.06000000006</v>
      </c>
      <c r="I142" s="155">
        <f t="shared" si="9"/>
        <v>636024.06000000006</v>
      </c>
    </row>
    <row r="143" spans="1:9" ht="408" customHeight="1">
      <c r="A143" s="13">
        <v>138</v>
      </c>
      <c r="B143" s="13" t="s">
        <v>287</v>
      </c>
      <c r="C143" s="14" t="s">
        <v>288</v>
      </c>
      <c r="D143" s="15" t="s">
        <v>15</v>
      </c>
      <c r="E143" s="15">
        <v>21</v>
      </c>
      <c r="F143" s="170">
        <v>357684</v>
      </c>
      <c r="G143" s="155">
        <f t="shared" si="7"/>
        <v>67959.960000000006</v>
      </c>
      <c r="H143" s="147">
        <f t="shared" si="8"/>
        <v>425643.96</v>
      </c>
      <c r="I143" s="155">
        <f t="shared" si="9"/>
        <v>8938523.1600000001</v>
      </c>
    </row>
    <row r="144" spans="1:9" ht="408" customHeight="1">
      <c r="A144" s="13">
        <v>139</v>
      </c>
      <c r="B144" s="13" t="s">
        <v>289</v>
      </c>
      <c r="C144" s="14" t="s">
        <v>290</v>
      </c>
      <c r="D144" s="15" t="s">
        <v>15</v>
      </c>
      <c r="E144" s="15">
        <v>8</v>
      </c>
      <c r="F144" s="170">
        <v>1251044</v>
      </c>
      <c r="G144" s="155">
        <f t="shared" si="7"/>
        <v>237698.36000000002</v>
      </c>
      <c r="H144" s="147">
        <f t="shared" si="8"/>
        <v>1488742.36</v>
      </c>
      <c r="I144" s="155">
        <f t="shared" si="9"/>
        <v>11909938.880000001</v>
      </c>
    </row>
    <row r="145" spans="1:13" ht="176.25" customHeight="1">
      <c r="A145" s="13">
        <v>140</v>
      </c>
      <c r="B145" s="13" t="s">
        <v>291</v>
      </c>
      <c r="C145" s="14" t="s">
        <v>292</v>
      </c>
      <c r="D145" s="15" t="s">
        <v>15</v>
      </c>
      <c r="E145" s="15">
        <v>2</v>
      </c>
      <c r="F145" s="170">
        <v>2767899</v>
      </c>
      <c r="G145" s="155">
        <f t="shared" si="7"/>
        <v>525900.81000000006</v>
      </c>
      <c r="H145" s="147">
        <f t="shared" si="8"/>
        <v>3293799.81</v>
      </c>
      <c r="I145" s="155">
        <f t="shared" si="9"/>
        <v>6587599.6200000001</v>
      </c>
    </row>
    <row r="146" spans="1:13" ht="67.5" customHeight="1">
      <c r="A146" s="13">
        <v>141</v>
      </c>
      <c r="B146" s="13" t="s">
        <v>293</v>
      </c>
      <c r="C146" s="14" t="s">
        <v>294</v>
      </c>
      <c r="D146" s="15" t="s">
        <v>15</v>
      </c>
      <c r="E146" s="15">
        <v>1</v>
      </c>
      <c r="F146" s="170">
        <v>4512706</v>
      </c>
      <c r="G146" s="155">
        <f t="shared" ref="G146:G159" si="10">+F146*19%</f>
        <v>857414.14</v>
      </c>
      <c r="H146" s="147">
        <f t="shared" si="8"/>
        <v>5370120.1399999997</v>
      </c>
      <c r="I146" s="155">
        <f t="shared" si="9"/>
        <v>5370120.1399999997</v>
      </c>
    </row>
    <row r="147" spans="1:13" ht="233.25" customHeight="1">
      <c r="A147" s="13">
        <v>142</v>
      </c>
      <c r="B147" s="13" t="s">
        <v>295</v>
      </c>
      <c r="C147" s="14" t="s">
        <v>296</v>
      </c>
      <c r="D147" s="15" t="s">
        <v>15</v>
      </c>
      <c r="E147" s="15">
        <v>7</v>
      </c>
      <c r="F147" s="170">
        <v>2099050</v>
      </c>
      <c r="G147" s="155">
        <f t="shared" si="10"/>
        <v>398819.5</v>
      </c>
      <c r="H147" s="147">
        <f t="shared" si="8"/>
        <v>2497869.5</v>
      </c>
      <c r="I147" s="155">
        <f t="shared" si="9"/>
        <v>17485086.5</v>
      </c>
    </row>
    <row r="148" spans="1:13" ht="284.25" customHeight="1">
      <c r="A148" s="13">
        <v>143</v>
      </c>
      <c r="B148" s="13" t="s">
        <v>297</v>
      </c>
      <c r="C148" s="14" t="s">
        <v>298</v>
      </c>
      <c r="D148" s="15" t="s">
        <v>15</v>
      </c>
      <c r="E148" s="15">
        <v>5</v>
      </c>
      <c r="F148" s="170">
        <v>326770</v>
      </c>
      <c r="G148" s="155">
        <f t="shared" si="10"/>
        <v>62086.3</v>
      </c>
      <c r="H148" s="147">
        <f t="shared" si="8"/>
        <v>388856.3</v>
      </c>
      <c r="I148" s="155">
        <f t="shared" si="9"/>
        <v>1944281.5</v>
      </c>
    </row>
    <row r="149" spans="1:13" ht="342.75" customHeight="1">
      <c r="A149" s="13">
        <v>144</v>
      </c>
      <c r="B149" s="13" t="s">
        <v>299</v>
      </c>
      <c r="C149" s="14" t="s">
        <v>300</v>
      </c>
      <c r="D149" s="15" t="s">
        <v>15</v>
      </c>
      <c r="E149" s="15">
        <v>1</v>
      </c>
      <c r="F149" s="170">
        <v>3521068</v>
      </c>
      <c r="G149" s="155">
        <f t="shared" si="10"/>
        <v>669002.92000000004</v>
      </c>
      <c r="H149" s="147">
        <f t="shared" si="8"/>
        <v>4190070.92</v>
      </c>
      <c r="I149" s="155">
        <f t="shared" si="9"/>
        <v>4190070.92</v>
      </c>
    </row>
    <row r="150" spans="1:13" ht="102" customHeight="1">
      <c r="A150" s="13">
        <v>145</v>
      </c>
      <c r="B150" s="13" t="s">
        <v>301</v>
      </c>
      <c r="C150" s="14" t="s">
        <v>302</v>
      </c>
      <c r="D150" s="15" t="s">
        <v>15</v>
      </c>
      <c r="E150" s="15">
        <v>1</v>
      </c>
      <c r="F150" s="170">
        <v>3313949</v>
      </c>
      <c r="G150" s="155">
        <f t="shared" si="10"/>
        <v>629650.31000000006</v>
      </c>
      <c r="H150" s="147">
        <f t="shared" si="8"/>
        <v>3943599.31</v>
      </c>
      <c r="I150" s="155">
        <f t="shared" si="9"/>
        <v>3943599.31</v>
      </c>
    </row>
    <row r="151" spans="1:13" ht="270" customHeight="1">
      <c r="A151" s="13">
        <v>146</v>
      </c>
      <c r="B151" s="13" t="s">
        <v>303</v>
      </c>
      <c r="C151" s="14" t="s">
        <v>304</v>
      </c>
      <c r="D151" s="15" t="s">
        <v>15</v>
      </c>
      <c r="E151" s="15">
        <v>2</v>
      </c>
      <c r="F151" s="170">
        <v>2064432</v>
      </c>
      <c r="G151" s="155">
        <f t="shared" si="10"/>
        <v>392242.08</v>
      </c>
      <c r="H151" s="147">
        <f t="shared" si="8"/>
        <v>2456674.08</v>
      </c>
      <c r="I151" s="155">
        <f t="shared" si="9"/>
        <v>4913348.16</v>
      </c>
    </row>
    <row r="152" spans="1:13" ht="408" customHeight="1">
      <c r="A152" s="13">
        <v>147</v>
      </c>
      <c r="B152" s="13" t="s">
        <v>305</v>
      </c>
      <c r="C152" s="14" t="s">
        <v>306</v>
      </c>
      <c r="D152" s="15" t="s">
        <v>15</v>
      </c>
      <c r="E152" s="15">
        <v>4</v>
      </c>
      <c r="F152" s="170">
        <v>269007</v>
      </c>
      <c r="G152" s="155">
        <f t="shared" si="10"/>
        <v>51111.33</v>
      </c>
      <c r="H152" s="147">
        <f t="shared" si="8"/>
        <v>320118.33</v>
      </c>
      <c r="I152" s="155">
        <f t="shared" si="9"/>
        <v>1280473.32</v>
      </c>
    </row>
    <row r="153" spans="1:13" ht="408" customHeight="1">
      <c r="A153" s="13">
        <v>148</v>
      </c>
      <c r="B153" s="13" t="s">
        <v>307</v>
      </c>
      <c r="C153" s="14" t="s">
        <v>308</v>
      </c>
      <c r="D153" s="15" t="s">
        <v>15</v>
      </c>
      <c r="E153" s="15">
        <v>2</v>
      </c>
      <c r="F153" s="170">
        <v>4040366</v>
      </c>
      <c r="G153" s="155">
        <f t="shared" si="10"/>
        <v>767669.54</v>
      </c>
      <c r="H153" s="147">
        <f t="shared" si="8"/>
        <v>4808035.54</v>
      </c>
      <c r="I153" s="155">
        <f t="shared" si="9"/>
        <v>9616071.0800000001</v>
      </c>
    </row>
    <row r="154" spans="1:13" ht="57" customHeight="1">
      <c r="A154" s="13">
        <v>149</v>
      </c>
      <c r="B154" s="13" t="s">
        <v>309</v>
      </c>
      <c r="C154" s="14" t="s">
        <v>310</v>
      </c>
      <c r="D154" s="15" t="s">
        <v>15</v>
      </c>
      <c r="E154" s="15">
        <v>12</v>
      </c>
      <c r="F154" s="170">
        <v>2398728</v>
      </c>
      <c r="G154" s="155">
        <f t="shared" si="10"/>
        <v>455758.32</v>
      </c>
      <c r="H154" s="147">
        <f t="shared" si="8"/>
        <v>2854486.32</v>
      </c>
      <c r="I154" s="155">
        <f t="shared" si="9"/>
        <v>34253835.839999996</v>
      </c>
    </row>
    <row r="155" spans="1:13" ht="356.25" customHeight="1">
      <c r="A155" s="13">
        <v>150</v>
      </c>
      <c r="B155" s="13" t="s">
        <v>311</v>
      </c>
      <c r="C155" s="14" t="s">
        <v>312</v>
      </c>
      <c r="D155" s="15" t="s">
        <v>15</v>
      </c>
      <c r="E155" s="15">
        <v>1</v>
      </c>
      <c r="F155" s="170">
        <v>5844398</v>
      </c>
      <c r="G155" s="155">
        <f t="shared" si="10"/>
        <v>1110435.6200000001</v>
      </c>
      <c r="H155" s="147">
        <f t="shared" si="8"/>
        <v>6954833.6200000001</v>
      </c>
      <c r="I155" s="155">
        <f t="shared" si="9"/>
        <v>6954833.6200000001</v>
      </c>
    </row>
    <row r="156" spans="1:13" ht="206.25" customHeight="1">
      <c r="A156" s="13">
        <v>151</v>
      </c>
      <c r="B156" s="13" t="s">
        <v>313</v>
      </c>
      <c r="C156" s="14" t="s">
        <v>314</v>
      </c>
      <c r="D156" s="15" t="s">
        <v>15</v>
      </c>
      <c r="E156" s="15">
        <v>6</v>
      </c>
      <c r="F156" s="170">
        <v>1880592</v>
      </c>
      <c r="G156" s="155">
        <f t="shared" si="10"/>
        <v>357312.48</v>
      </c>
      <c r="H156" s="147">
        <f t="shared" si="8"/>
        <v>2237904.48</v>
      </c>
      <c r="I156" s="155">
        <f t="shared" si="9"/>
        <v>13427426.879999999</v>
      </c>
    </row>
    <row r="157" spans="1:13" ht="261.75" customHeight="1">
      <c r="A157" s="13">
        <v>152</v>
      </c>
      <c r="B157" s="16" t="s">
        <v>315</v>
      </c>
      <c r="C157" s="17" t="s">
        <v>316</v>
      </c>
      <c r="D157" s="15" t="s">
        <v>15</v>
      </c>
      <c r="E157" s="15">
        <v>1</v>
      </c>
      <c r="F157" s="170">
        <v>14298852</v>
      </c>
      <c r="G157" s="155">
        <f t="shared" si="10"/>
        <v>2716781.88</v>
      </c>
      <c r="H157" s="147">
        <f t="shared" si="8"/>
        <v>17015633.879999999</v>
      </c>
      <c r="I157" s="155">
        <f t="shared" si="9"/>
        <v>17015633.879999999</v>
      </c>
    </row>
    <row r="158" spans="1:13" ht="171.75" customHeight="1">
      <c r="A158" s="13">
        <v>153</v>
      </c>
      <c r="B158" s="16" t="s">
        <v>317</v>
      </c>
      <c r="C158" s="17" t="s">
        <v>318</v>
      </c>
      <c r="D158" s="15" t="s">
        <v>15</v>
      </c>
      <c r="E158" s="15">
        <v>30</v>
      </c>
      <c r="F158" s="170">
        <v>183242</v>
      </c>
      <c r="G158" s="155">
        <f t="shared" si="10"/>
        <v>34815.980000000003</v>
      </c>
      <c r="H158" s="147">
        <f t="shared" si="8"/>
        <v>218057.98</v>
      </c>
      <c r="I158" s="155">
        <f t="shared" si="9"/>
        <v>6541739.4000000004</v>
      </c>
    </row>
    <row r="159" spans="1:13" ht="117" customHeight="1">
      <c r="A159" s="13">
        <v>154</v>
      </c>
      <c r="B159" s="13" t="s">
        <v>319</v>
      </c>
      <c r="C159" s="151" t="s">
        <v>320</v>
      </c>
      <c r="D159" s="15" t="s">
        <v>15</v>
      </c>
      <c r="E159" s="15">
        <v>2</v>
      </c>
      <c r="F159" s="170">
        <v>6307897</v>
      </c>
      <c r="G159" s="155">
        <f t="shared" si="10"/>
        <v>1198500.43</v>
      </c>
      <c r="H159" s="147">
        <f t="shared" si="8"/>
        <v>7506397.4299999997</v>
      </c>
      <c r="I159" s="155">
        <f t="shared" si="9"/>
        <v>15012794.859999999</v>
      </c>
    </row>
    <row r="160" spans="1:13" ht="24" customHeight="1">
      <c r="A160" s="266" t="s">
        <v>321</v>
      </c>
      <c r="B160" s="266"/>
      <c r="C160" s="266"/>
      <c r="D160" s="266"/>
      <c r="E160" s="266"/>
      <c r="I160" s="155">
        <f>+SUM(I6:I159)</f>
        <v>1400830050.3799999</v>
      </c>
      <c r="L160" s="41"/>
      <c r="M160" s="145"/>
    </row>
    <row r="161" spans="1:13" ht="24" customHeight="1">
      <c r="A161" s="171"/>
      <c r="B161" s="171"/>
      <c r="C161" s="171"/>
      <c r="D161" s="171"/>
      <c r="E161" s="171"/>
      <c r="L161" s="41"/>
      <c r="M161" s="145"/>
    </row>
    <row r="162" spans="1:13" ht="24" customHeight="1">
      <c r="A162" s="171"/>
      <c r="B162" s="171"/>
      <c r="C162" s="171"/>
      <c r="D162" s="171"/>
      <c r="E162" s="171"/>
      <c r="L162" s="41"/>
      <c r="M162" s="145"/>
    </row>
    <row r="163" spans="1:13" ht="48" customHeight="1">
      <c r="A163" s="171"/>
      <c r="B163" s="267" t="s">
        <v>811</v>
      </c>
      <c r="C163" s="268"/>
      <c r="D163" s="268"/>
      <c r="E163" s="268"/>
      <c r="F163" s="173" t="s">
        <v>804</v>
      </c>
      <c r="G163" s="174" t="s">
        <v>805</v>
      </c>
      <c r="H163" s="175" t="s">
        <v>807</v>
      </c>
      <c r="I163" s="174" t="s">
        <v>806</v>
      </c>
      <c r="J163" s="175" t="s">
        <v>808</v>
      </c>
      <c r="K163" s="175" t="s">
        <v>809</v>
      </c>
      <c r="L163" s="175" t="s">
        <v>810</v>
      </c>
      <c r="M163" s="145"/>
    </row>
    <row r="164" spans="1:13" ht="24" customHeight="1">
      <c r="A164" s="171"/>
      <c r="B164" s="13" t="s">
        <v>50</v>
      </c>
      <c r="C164" s="14" t="s">
        <v>51</v>
      </c>
      <c r="D164" s="15" t="s">
        <v>15</v>
      </c>
      <c r="E164" s="172">
        <v>24</v>
      </c>
      <c r="F164" s="155">
        <v>2000000</v>
      </c>
      <c r="G164" s="155">
        <f>+F164*10%</f>
        <v>200000</v>
      </c>
      <c r="H164" s="147">
        <f>+F164+G164</f>
        <v>2200000</v>
      </c>
      <c r="I164" s="155">
        <f>+H164*8.7%</f>
        <v>191400</v>
      </c>
      <c r="J164" s="155">
        <f>+G164*19%</f>
        <v>38000</v>
      </c>
      <c r="K164" s="147">
        <f>+H164+I164+J164</f>
        <v>2429400</v>
      </c>
      <c r="L164" s="155">
        <f>+K164*E164</f>
        <v>58305600</v>
      </c>
      <c r="M164" s="145"/>
    </row>
    <row r="165" spans="1:13" ht="24" customHeight="1">
      <c r="A165" s="171"/>
      <c r="B165" s="171"/>
      <c r="C165" s="171"/>
      <c r="D165" s="171"/>
      <c r="E165" s="171"/>
      <c r="L165" s="41"/>
      <c r="M165" s="145"/>
    </row>
    <row r="166" spans="1:13" ht="45.6" customHeight="1">
      <c r="A166" s="171"/>
      <c r="B166" s="269" t="s">
        <v>812</v>
      </c>
      <c r="C166" s="176" t="s">
        <v>813</v>
      </c>
      <c r="D166" s="171"/>
      <c r="E166" s="171"/>
      <c r="L166" s="41"/>
      <c r="M166" s="145"/>
    </row>
    <row r="167" spans="1:13" ht="52.2" customHeight="1">
      <c r="A167" s="171"/>
      <c r="B167" s="269"/>
      <c r="C167" s="176" t="s">
        <v>814</v>
      </c>
      <c r="D167" s="171"/>
      <c r="E167" s="171"/>
      <c r="L167" s="41"/>
      <c r="M167" s="145"/>
    </row>
    <row r="168" spans="1:13" ht="24" customHeight="1">
      <c r="A168" s="171"/>
      <c r="B168" s="171"/>
      <c r="D168" s="171"/>
      <c r="E168" s="171"/>
      <c r="L168" s="41"/>
      <c r="M168" s="145"/>
    </row>
    <row r="169" spans="1:13" ht="24" customHeight="1">
      <c r="A169" s="171"/>
      <c r="B169" s="171"/>
      <c r="C169" s="171"/>
      <c r="D169" s="171"/>
      <c r="E169" s="171"/>
      <c r="L169" s="41"/>
      <c r="M169" s="145"/>
    </row>
    <row r="170" spans="1:13" ht="24" customHeight="1">
      <c r="A170" s="171"/>
      <c r="B170" s="171"/>
      <c r="C170" s="171"/>
      <c r="D170" s="171"/>
      <c r="E170" s="171"/>
      <c r="L170" s="41"/>
      <c r="M170" s="145"/>
    </row>
    <row r="171" spans="1:13" ht="24" customHeight="1">
      <c r="A171" s="171"/>
      <c r="B171" s="171"/>
      <c r="C171" s="171"/>
      <c r="D171" s="171"/>
      <c r="E171" s="171"/>
      <c r="L171" s="41"/>
      <c r="M171" s="145"/>
    </row>
    <row r="172" spans="1:13" ht="24" customHeight="1">
      <c r="A172" s="171"/>
      <c r="B172" s="171"/>
      <c r="C172" s="171"/>
      <c r="D172" s="171"/>
      <c r="E172" s="171"/>
      <c r="L172" s="41"/>
      <c r="M172" s="145"/>
    </row>
    <row r="173" spans="1:13" ht="24" customHeight="1">
      <c r="A173" s="171"/>
      <c r="B173" s="171"/>
      <c r="C173" s="171"/>
      <c r="D173" s="171"/>
      <c r="E173" s="171"/>
      <c r="L173" s="41"/>
      <c r="M173" s="145"/>
    </row>
    <row r="174" spans="1:13" ht="408.75" customHeight="1" thickBot="1">
      <c r="A174" s="196" t="s">
        <v>322</v>
      </c>
      <c r="B174" s="196"/>
      <c r="C174" s="196"/>
      <c r="D174" s="196"/>
      <c r="E174" s="196"/>
    </row>
    <row r="176" spans="1:13" ht="15" customHeight="1">
      <c r="B176" s="1"/>
      <c r="C176" s="1"/>
    </row>
    <row r="179" spans="4:5" ht="28.5" customHeight="1">
      <c r="D179" s="200"/>
      <c r="E179" s="200"/>
    </row>
    <row r="180" spans="4:5" ht="24" customHeight="1">
      <c r="D180" s="204"/>
      <c r="E180" s="204"/>
    </row>
    <row r="181" spans="4:5" ht="26.25" customHeight="1">
      <c r="D181" s="204"/>
      <c r="E181" s="204"/>
    </row>
    <row r="182" spans="4:5" ht="28.5" customHeight="1">
      <c r="D182" s="208"/>
      <c r="E182" s="208"/>
    </row>
    <row r="183" spans="4:5" ht="31.5" customHeight="1">
      <c r="D183" s="208"/>
      <c r="E183" s="208"/>
    </row>
    <row r="184" spans="4:5" ht="26.25" customHeight="1">
      <c r="D184" s="204"/>
      <c r="E184" s="204"/>
    </row>
    <row r="185" spans="4:5" ht="24" customHeight="1">
      <c r="D185" s="204"/>
      <c r="E185" s="204"/>
    </row>
    <row r="187" spans="4:5" ht="33" customHeight="1">
      <c r="D187" s="200"/>
      <c r="E187" s="200"/>
    </row>
    <row r="188" spans="4:5" ht="33" customHeight="1">
      <c r="D188" s="204"/>
      <c r="E188" s="204"/>
    </row>
    <row r="189" spans="4:5" ht="33" customHeight="1">
      <c r="D189" s="204"/>
      <c r="E189" s="204"/>
    </row>
    <row r="190" spans="4:5" ht="33" customHeight="1">
      <c r="D190" s="208"/>
      <c r="E190" s="208"/>
    </row>
    <row r="191" spans="4:5" ht="33" customHeight="1">
      <c r="D191" s="208"/>
      <c r="E191" s="208"/>
    </row>
    <row r="192" spans="4:5" ht="33" customHeight="1">
      <c r="D192" s="204"/>
      <c r="E192" s="204"/>
    </row>
    <row r="194" spans="1:3" ht="51" customHeight="1">
      <c r="A194" s="1"/>
      <c r="B194" s="22"/>
      <c r="C194" s="1"/>
    </row>
    <row r="197" spans="1:3" ht="15" customHeight="1">
      <c r="C197" s="23"/>
    </row>
    <row r="199" spans="1:3" ht="48" customHeight="1">
      <c r="A199" s="1"/>
      <c r="B199" s="1"/>
    </row>
  </sheetData>
  <autoFilter ref="A5:E174" xr:uid="{00000000-0001-0000-0000-000000000000}"/>
  <mergeCells count="21">
    <mergeCell ref="A1:E1"/>
    <mergeCell ref="A2:E2"/>
    <mergeCell ref="A3:E3"/>
    <mergeCell ref="A4:E4"/>
    <mergeCell ref="A160:E160"/>
    <mergeCell ref="D191:E191"/>
    <mergeCell ref="D192:E192"/>
    <mergeCell ref="B163:E163"/>
    <mergeCell ref="B166:B167"/>
    <mergeCell ref="D184:E184"/>
    <mergeCell ref="D185:E185"/>
    <mergeCell ref="D187:E187"/>
    <mergeCell ref="D188:E188"/>
    <mergeCell ref="D189:E189"/>
    <mergeCell ref="D190:E190"/>
    <mergeCell ref="A174:E174"/>
    <mergeCell ref="D179:E179"/>
    <mergeCell ref="D180:E180"/>
    <mergeCell ref="D181:E181"/>
    <mergeCell ref="D182:E182"/>
    <mergeCell ref="D183:E183"/>
  </mergeCells>
  <pageMargins left="0.25" right="0.25" top="0.75" bottom="0.75" header="0.511811023622047" footer="0.511811023622047"/>
  <pageSetup paperSize="9" fitToHeight="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31294-BEFC-4A90-A284-708411649276}">
  <dimension ref="A1:V10"/>
  <sheetViews>
    <sheetView showGridLines="0" tabSelected="1" topLeftCell="L4" workbookViewId="0">
      <selection activeCell="T6" sqref="T6:U10"/>
    </sheetView>
  </sheetViews>
  <sheetFormatPr baseColWidth="10" defaultRowHeight="13.2"/>
  <cols>
    <col min="1" max="1" width="27.21875" style="271" customWidth="1"/>
    <col min="2" max="2" width="11.5546875" style="271"/>
    <col min="3" max="3" width="31.33203125" style="271" customWidth="1"/>
    <col min="4" max="4" width="11.5546875" style="271"/>
    <col min="5" max="5" width="16.77734375" style="271" customWidth="1"/>
    <col min="6" max="6" width="20.88671875" style="271" customWidth="1"/>
    <col min="7" max="7" width="32.44140625" style="271" customWidth="1"/>
    <col min="8" max="8" width="41.44140625" style="271" customWidth="1"/>
    <col min="9" max="10" width="11.5546875" style="271"/>
    <col min="11" max="11" width="35.5546875" style="271" customWidth="1"/>
    <col min="12" max="12" width="46.33203125" style="271" customWidth="1"/>
    <col min="13" max="13" width="11.5546875" style="271"/>
    <col min="14" max="14" width="15.44140625" style="271" bestFit="1" customWidth="1"/>
    <col min="15" max="15" width="16" style="271" customWidth="1"/>
    <col min="16" max="16" width="17.21875" style="271" customWidth="1"/>
    <col min="17" max="17" width="11.6640625" style="271" bestFit="1" customWidth="1"/>
    <col min="18" max="18" width="11.5546875" style="271"/>
    <col min="19" max="19" width="15.33203125" style="271" customWidth="1"/>
    <col min="20" max="20" width="25.109375" style="271" customWidth="1"/>
    <col min="21" max="22" width="16.109375" style="270" customWidth="1"/>
    <col min="23" max="16384" width="11.5546875" style="271"/>
  </cols>
  <sheetData>
    <row r="1" spans="1:21" ht="39.6">
      <c r="A1" s="272" t="s">
        <v>815</v>
      </c>
      <c r="B1" s="273" t="s">
        <v>816</v>
      </c>
      <c r="C1" s="272" t="s">
        <v>817</v>
      </c>
      <c r="D1" s="273" t="s">
        <v>818</v>
      </c>
      <c r="E1" s="272" t="s">
        <v>819</v>
      </c>
      <c r="F1" s="273" t="s">
        <v>820</v>
      </c>
      <c r="G1" s="272" t="s">
        <v>821</v>
      </c>
      <c r="H1" s="273" t="s">
        <v>822</v>
      </c>
      <c r="I1" s="272" t="s">
        <v>823</v>
      </c>
      <c r="J1" s="273" t="s">
        <v>824</v>
      </c>
      <c r="K1" s="272" t="s">
        <v>825</v>
      </c>
      <c r="L1" s="273" t="s">
        <v>826</v>
      </c>
      <c r="M1" s="272" t="s">
        <v>827</v>
      </c>
      <c r="N1" s="272" t="s">
        <v>882</v>
      </c>
      <c r="O1" s="272" t="s">
        <v>828</v>
      </c>
      <c r="P1" s="272" t="s">
        <v>829</v>
      </c>
      <c r="Q1" s="273" t="s">
        <v>830</v>
      </c>
      <c r="R1" s="272" t="s">
        <v>831</v>
      </c>
      <c r="S1" s="272" t="s">
        <v>848</v>
      </c>
      <c r="T1" s="273" t="s">
        <v>849</v>
      </c>
      <c r="U1" s="272" t="s">
        <v>851</v>
      </c>
    </row>
    <row r="2" spans="1:21" ht="118.8">
      <c r="A2" s="274" t="s">
        <v>832</v>
      </c>
      <c r="B2" s="275" t="s">
        <v>833</v>
      </c>
      <c r="C2" s="276" t="s">
        <v>834</v>
      </c>
      <c r="D2" s="276" t="s">
        <v>835</v>
      </c>
      <c r="E2" s="276" t="s">
        <v>836</v>
      </c>
      <c r="F2" s="276" t="s">
        <v>837</v>
      </c>
      <c r="G2" s="276" t="s">
        <v>838</v>
      </c>
      <c r="H2" s="276" t="s">
        <v>839</v>
      </c>
      <c r="I2" s="276" t="s">
        <v>840</v>
      </c>
      <c r="J2" s="276" t="s">
        <v>841</v>
      </c>
      <c r="K2" s="274" t="s">
        <v>842</v>
      </c>
      <c r="L2" s="274" t="s">
        <v>843</v>
      </c>
      <c r="M2" s="276" t="s">
        <v>844</v>
      </c>
      <c r="N2" s="277">
        <v>1526137000</v>
      </c>
      <c r="O2" s="274" t="s">
        <v>845</v>
      </c>
      <c r="P2" s="274" t="s">
        <v>846</v>
      </c>
      <c r="Q2" s="278">
        <v>8</v>
      </c>
      <c r="R2" s="276" t="s">
        <v>847</v>
      </c>
      <c r="S2" s="279">
        <v>45989</v>
      </c>
      <c r="T2" s="283" t="s">
        <v>850</v>
      </c>
      <c r="U2" s="282">
        <v>0.02</v>
      </c>
    </row>
    <row r="3" spans="1:21" ht="145.19999999999999">
      <c r="A3" s="274" t="s">
        <v>854</v>
      </c>
      <c r="B3" s="275" t="s">
        <v>855</v>
      </c>
      <c r="C3" s="276" t="s">
        <v>852</v>
      </c>
      <c r="D3" s="276" t="s">
        <v>856</v>
      </c>
      <c r="E3" s="276" t="s">
        <v>853</v>
      </c>
      <c r="F3" s="276" t="s">
        <v>837</v>
      </c>
      <c r="G3" s="276" t="s">
        <v>857</v>
      </c>
      <c r="H3" s="276" t="s">
        <v>858</v>
      </c>
      <c r="I3" s="276" t="s">
        <v>859</v>
      </c>
      <c r="J3" s="276" t="s">
        <v>860</v>
      </c>
      <c r="K3" s="274" t="s">
        <v>861</v>
      </c>
      <c r="L3" s="274" t="s">
        <v>862</v>
      </c>
      <c r="M3" s="276" t="s">
        <v>844</v>
      </c>
      <c r="N3" s="277">
        <v>1528026590</v>
      </c>
      <c r="O3" s="274" t="s">
        <v>845</v>
      </c>
      <c r="P3" s="274" t="s">
        <v>846</v>
      </c>
      <c r="Q3" s="278">
        <v>9</v>
      </c>
      <c r="R3" s="276" t="s">
        <v>847</v>
      </c>
      <c r="S3" s="279">
        <v>46094</v>
      </c>
      <c r="T3" s="283" t="s">
        <v>863</v>
      </c>
      <c r="U3" s="282">
        <v>0.01</v>
      </c>
    </row>
    <row r="4" spans="1:21" ht="105.6">
      <c r="A4" s="274" t="s">
        <v>865</v>
      </c>
      <c r="B4" s="275" t="s">
        <v>866</v>
      </c>
      <c r="C4" s="276" t="s">
        <v>834</v>
      </c>
      <c r="D4" s="276" t="s">
        <v>835</v>
      </c>
      <c r="E4" s="276" t="s">
        <v>853</v>
      </c>
      <c r="F4" s="276" t="s">
        <v>837</v>
      </c>
      <c r="G4" s="276" t="s">
        <v>867</v>
      </c>
      <c r="H4" s="276" t="s">
        <v>868</v>
      </c>
      <c r="I4" s="276" t="s">
        <v>869</v>
      </c>
      <c r="J4" s="276" t="s">
        <v>870</v>
      </c>
      <c r="K4" s="274" t="s">
        <v>871</v>
      </c>
      <c r="L4" s="274" t="s">
        <v>872</v>
      </c>
      <c r="M4" s="276" t="s">
        <v>844</v>
      </c>
      <c r="N4" s="277">
        <v>3431926266</v>
      </c>
      <c r="O4" s="274" t="s">
        <v>845</v>
      </c>
      <c r="P4" s="274" t="s">
        <v>846</v>
      </c>
      <c r="Q4" s="278">
        <v>40</v>
      </c>
      <c r="R4" s="276" t="s">
        <v>881</v>
      </c>
      <c r="S4" s="279">
        <v>46092</v>
      </c>
      <c r="T4" s="283" t="s">
        <v>864</v>
      </c>
      <c r="U4" s="282">
        <v>0.03</v>
      </c>
    </row>
    <row r="5" spans="1:21" ht="92.4">
      <c r="A5" s="274" t="s">
        <v>874</v>
      </c>
      <c r="B5" s="275" t="s">
        <v>833</v>
      </c>
      <c r="C5" s="276" t="s">
        <v>834</v>
      </c>
      <c r="D5" s="276" t="s">
        <v>835</v>
      </c>
      <c r="E5" s="276" t="s">
        <v>836</v>
      </c>
      <c r="F5" s="276" t="s">
        <v>837</v>
      </c>
      <c r="G5" s="276" t="s">
        <v>875</v>
      </c>
      <c r="H5" s="276" t="s">
        <v>876</v>
      </c>
      <c r="I5" s="276" t="s">
        <v>877</v>
      </c>
      <c r="J5" s="276" t="s">
        <v>878</v>
      </c>
      <c r="K5" s="274" t="s">
        <v>879</v>
      </c>
      <c r="L5" s="274" t="s">
        <v>880</v>
      </c>
      <c r="M5" s="275" t="s">
        <v>844</v>
      </c>
      <c r="N5" s="280">
        <v>1139651585</v>
      </c>
      <c r="O5" s="274" t="s">
        <v>845</v>
      </c>
      <c r="P5" s="274" t="s">
        <v>846</v>
      </c>
      <c r="Q5" s="275">
        <v>4</v>
      </c>
      <c r="R5" s="275" t="s">
        <v>847</v>
      </c>
      <c r="S5" s="281">
        <v>46021</v>
      </c>
      <c r="T5" s="283" t="s">
        <v>873</v>
      </c>
      <c r="U5" s="282">
        <v>0.03</v>
      </c>
    </row>
    <row r="6" spans="1:21" ht="14.4">
      <c r="T6" s="275" t="s">
        <v>883</v>
      </c>
      <c r="U6" s="284">
        <f>+AVERAGE(U2:U5)</f>
        <v>2.2499999999999999E-2</v>
      </c>
    </row>
    <row r="7" spans="1:21" ht="14.4">
      <c r="T7" s="275" t="s">
        <v>884</v>
      </c>
      <c r="U7" s="285">
        <f>+STDEVA(U2:U5)</f>
        <v>9.5742710775633833E-3</v>
      </c>
    </row>
    <row r="8" spans="1:21" ht="14.4">
      <c r="T8" s="275" t="s">
        <v>885</v>
      </c>
      <c r="U8" s="284">
        <f>+MEDIAN(U2:U5)</f>
        <v>2.5000000000000001E-2</v>
      </c>
    </row>
    <row r="9" spans="1:21" ht="14.4">
      <c r="T9" s="275" t="s">
        <v>886</v>
      </c>
      <c r="U9" s="284">
        <f>+MIN(U2:U5)</f>
        <v>0.01</v>
      </c>
    </row>
    <row r="10" spans="1:21" ht="14.4">
      <c r="T10" s="275" t="s">
        <v>887</v>
      </c>
      <c r="U10" s="143">
        <f>+MAX(U2:U5)</f>
        <v>0.03</v>
      </c>
    </row>
  </sheetData>
  <hyperlinks>
    <hyperlink ref="T2" r:id="rId1" xr:uid="{B4652638-5590-419A-8BA7-56F2AACE6DAB}"/>
    <hyperlink ref="T3" r:id="rId2" xr:uid="{4EEBC74B-818D-4DE8-9517-4D20341E597A}"/>
    <hyperlink ref="T4" r:id="rId3" xr:uid="{546312AD-C6A1-4145-855E-160DF801A273}"/>
    <hyperlink ref="T5" r:id="rId4" xr:uid="{3CE00D9C-ECBD-46D2-A053-65D1DF6BEDE6}"/>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PRECIOS HISTORICOS Y MERCADO</vt:lpstr>
      <vt:lpstr>COTIZACION SOLUCIONES AVANZADAS</vt:lpstr>
      <vt:lpstr>COTIZACION CONSULTORIAS Y ASESO</vt:lpstr>
      <vt:lpstr>PORCENTAJE E MPRESAS</vt:lpstr>
      <vt:lpstr>COMPARATIVO</vt:lpstr>
      <vt:lpstr>DESVIACION ESTANDAR</vt:lpstr>
      <vt:lpstr>VARIACION %</vt:lpstr>
      <vt:lpstr>MEDIA ARMONICA</vt:lpstr>
      <vt:lpstr>VALORES DE REFERENCIA</vt:lpstr>
      <vt:lpstr>PORCENTAJE DE LANCE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Jimenez Orjuela</dc:creator>
  <dc:description/>
  <cp:lastModifiedBy>Diana Carolina Jimenez Orjuela</cp:lastModifiedBy>
  <cp:revision>0</cp:revision>
  <cp:lastPrinted>2026-07-08T16:22:50Z</cp:lastPrinted>
  <dcterms:created xsi:type="dcterms:W3CDTF">2025-09-18T23:28:33Z</dcterms:created>
  <dcterms:modified xsi:type="dcterms:W3CDTF">2026-09-03T22:17:23Z</dcterms:modified>
  <dc:language>en-US</dc:language>
</cp:coreProperties>
</file>